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Dio\Desktop\VEŘEJNÉ ZAKÁZKY 2019\PŘIPRAVOVANÉ\stacionář_Sušice_dřevostavba\Na Profil\"/>
    </mc:Choice>
  </mc:AlternateContent>
  <xr:revisionPtr revIDLastSave="0" documentId="13_ncr:1_{A031E174-56C6-48C3-BB67-4057F05895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10 - SO 01 Vlastní objek..." sheetId="2" r:id="rId2"/>
    <sheet name="020 - SO 01 Venkovní úpra..." sheetId="3" r:id="rId3"/>
    <sheet name="030 - SO 01  Přípojky, vsak" sheetId="4" r:id="rId4"/>
    <sheet name="040 - IO 01  Vodovodní př..." sheetId="5" r:id="rId5"/>
    <sheet name="050 - IO 02  Přípojka spl..." sheetId="6" r:id="rId6"/>
    <sheet name="060 - IO 03  Přípojka deš..." sheetId="7" r:id="rId7"/>
    <sheet name="070 - IO 04  Přeložka deš..." sheetId="8" r:id="rId8"/>
  </sheets>
  <definedNames>
    <definedName name="_xlnm._FilterDatabase" localSheetId="1" hidden="1">'010 - SO 01 Vlastní objek...'!$C$159:$K$959</definedName>
    <definedName name="_xlnm._FilterDatabase" localSheetId="2" hidden="1">'020 - SO 01 Venkovní úpra...'!$C$131:$K$339</definedName>
    <definedName name="_xlnm._FilterDatabase" localSheetId="3" hidden="1">'030 - SO 01  Přípojky, vsak'!$C$127:$K$243</definedName>
    <definedName name="_xlnm._FilterDatabase" localSheetId="4" hidden="1">'040 - IO 01  Vodovodní př...'!$C$123:$K$179</definedName>
    <definedName name="_xlnm._FilterDatabase" localSheetId="5" hidden="1">'050 - IO 02  Přípojka spl...'!$C$123:$K$163</definedName>
    <definedName name="_xlnm._FilterDatabase" localSheetId="6" hidden="1">'060 - IO 03  Přípojka deš...'!$C$123:$K$159</definedName>
    <definedName name="_xlnm._FilterDatabase" localSheetId="7" hidden="1">'070 - IO 04  Přeložka deš...'!$C$125:$K$193</definedName>
    <definedName name="_xlnm.Print_Titles" localSheetId="1">'010 - SO 01 Vlastní objek...'!$159:$159</definedName>
    <definedName name="_xlnm.Print_Titles" localSheetId="2">'020 - SO 01 Venkovní úpra...'!$131:$131</definedName>
    <definedName name="_xlnm.Print_Titles" localSheetId="3">'030 - SO 01  Přípojky, vsak'!$127:$127</definedName>
    <definedName name="_xlnm.Print_Titles" localSheetId="4">'040 - IO 01  Vodovodní př...'!$123:$123</definedName>
    <definedName name="_xlnm.Print_Titles" localSheetId="5">'050 - IO 02  Přípojka spl...'!$123:$123</definedName>
    <definedName name="_xlnm.Print_Titles" localSheetId="6">'060 - IO 03  Přípojka deš...'!$123:$123</definedName>
    <definedName name="_xlnm.Print_Titles" localSheetId="7">'070 - IO 04  Přeložka deš...'!$125:$125</definedName>
    <definedName name="_xlnm.Print_Titles" localSheetId="0">'Rekapitulace stavby'!$92:$92</definedName>
    <definedName name="_xlnm.Print_Area" localSheetId="1">'010 - SO 01 Vlastní objek...'!$C$4:$J$76,'010 - SO 01 Vlastní objek...'!$C$82:$J$141,'010 - SO 01 Vlastní objek...'!$C$147:$K$959</definedName>
    <definedName name="_xlnm.Print_Area" localSheetId="2">'020 - SO 01 Venkovní úpra...'!$C$4:$J$76,'020 - SO 01 Venkovní úpra...'!$C$82:$J$113,'020 - SO 01 Venkovní úpra...'!$C$119:$K$339</definedName>
    <definedName name="_xlnm.Print_Area" localSheetId="3">'030 - SO 01  Přípojky, vsak'!$C$4:$J$76,'030 - SO 01  Přípojky, vsak'!$C$82:$J$109,'030 - SO 01  Přípojky, vsak'!$C$115:$K$243</definedName>
    <definedName name="_xlnm.Print_Area" localSheetId="4">'040 - IO 01  Vodovodní př...'!$C$4:$J$76,'040 - IO 01  Vodovodní př...'!$C$82:$J$105,'040 - IO 01  Vodovodní př...'!$C$111:$K$179</definedName>
    <definedName name="_xlnm.Print_Area" localSheetId="5">'050 - IO 02  Přípojka spl...'!$C$4:$J$76,'050 - IO 02  Přípojka spl...'!$C$82:$J$105,'050 - IO 02  Přípojka spl...'!$C$111:$K$163</definedName>
    <definedName name="_xlnm.Print_Area" localSheetId="6">'060 - IO 03  Přípojka deš...'!$C$4:$J$76,'060 - IO 03  Přípojka deš...'!$C$82:$J$105,'060 - IO 03  Přípojka deš...'!$C$111:$K$159</definedName>
    <definedName name="_xlnm.Print_Area" localSheetId="7">'070 - IO 04  Přeložka deš...'!$C$4:$J$76,'070 - IO 04  Přeložka deš...'!$C$82:$J$107,'070 - IO 04  Přeložka deš...'!$C$113:$K$193</definedName>
    <definedName name="_xlnm.Print_Area" localSheetId="0">'Rekapitulace stavby'!$D$4:$AO$76,'Rekapitulace stavby'!$C$82:$AQ$102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93" i="8"/>
  <c r="BH193" i="8"/>
  <c r="BG193" i="8"/>
  <c r="BF193" i="8"/>
  <c r="T193" i="8"/>
  <c r="T192" i="8" s="1"/>
  <c r="R193" i="8"/>
  <c r="R192" i="8" s="1"/>
  <c r="P193" i="8"/>
  <c r="P192" i="8" s="1"/>
  <c r="BK193" i="8"/>
  <c r="BK192" i="8" s="1"/>
  <c r="J192" i="8" s="1"/>
  <c r="J106" i="8" s="1"/>
  <c r="J193" i="8"/>
  <c r="BE193" i="8" s="1"/>
  <c r="BI191" i="8"/>
  <c r="BH191" i="8"/>
  <c r="BG191" i="8"/>
  <c r="BF191" i="8"/>
  <c r="T191" i="8"/>
  <c r="R191" i="8"/>
  <c r="P191" i="8"/>
  <c r="BK191" i="8"/>
  <c r="J191" i="8"/>
  <c r="BE191" i="8"/>
  <c r="BI190" i="8"/>
  <c r="BH190" i="8"/>
  <c r="BG190" i="8"/>
  <c r="BF190" i="8"/>
  <c r="T190" i="8"/>
  <c r="T188" i="8" s="1"/>
  <c r="R190" i="8"/>
  <c r="P190" i="8"/>
  <c r="BK190" i="8"/>
  <c r="J190" i="8"/>
  <c r="BE190" i="8" s="1"/>
  <c r="BI189" i="8"/>
  <c r="BH189" i="8"/>
  <c r="BG189" i="8"/>
  <c r="BF189" i="8"/>
  <c r="T189" i="8"/>
  <c r="R189" i="8"/>
  <c r="P189" i="8"/>
  <c r="BK189" i="8"/>
  <c r="BK188" i="8" s="1"/>
  <c r="J188" i="8" s="1"/>
  <c r="J105" i="8" s="1"/>
  <c r="J189" i="8"/>
  <c r="BE189" i="8" s="1"/>
  <c r="BI186" i="8"/>
  <c r="BH186" i="8"/>
  <c r="BG186" i="8"/>
  <c r="BF186" i="8"/>
  <c r="T186" i="8"/>
  <c r="T185" i="8" s="1"/>
  <c r="R186" i="8"/>
  <c r="R185" i="8" s="1"/>
  <c r="P186" i="8"/>
  <c r="P185" i="8" s="1"/>
  <c r="BK186" i="8"/>
  <c r="BK185" i="8" s="1"/>
  <c r="J185" i="8" s="1"/>
  <c r="J103" i="8" s="1"/>
  <c r="J186" i="8"/>
  <c r="BE186" i="8" s="1"/>
  <c r="BI184" i="8"/>
  <c r="BH184" i="8"/>
  <c r="BG184" i="8"/>
  <c r="BF184" i="8"/>
  <c r="T184" i="8"/>
  <c r="T183" i="8" s="1"/>
  <c r="R184" i="8"/>
  <c r="R183" i="8" s="1"/>
  <c r="P184" i="8"/>
  <c r="P183" i="8" s="1"/>
  <c r="BK184" i="8"/>
  <c r="BK183" i="8"/>
  <c r="J183" i="8" s="1"/>
  <c r="J102" i="8" s="1"/>
  <c r="J184" i="8"/>
  <c r="BE184" i="8" s="1"/>
  <c r="BI182" i="8"/>
  <c r="BH182" i="8"/>
  <c r="BG182" i="8"/>
  <c r="BF182" i="8"/>
  <c r="T182" i="8"/>
  <c r="R182" i="8"/>
  <c r="P182" i="8"/>
  <c r="BK182" i="8"/>
  <c r="J182" i="8"/>
  <c r="BE182" i="8" s="1"/>
  <c r="BI181" i="8"/>
  <c r="BH181" i="8"/>
  <c r="BG181" i="8"/>
  <c r="BF181" i="8"/>
  <c r="T181" i="8"/>
  <c r="R181" i="8"/>
  <c r="P181" i="8"/>
  <c r="BK181" i="8"/>
  <c r="J181" i="8"/>
  <c r="BE181" i="8" s="1"/>
  <c r="BI180" i="8"/>
  <c r="BH180" i="8"/>
  <c r="BG180" i="8"/>
  <c r="BF180" i="8"/>
  <c r="T180" i="8"/>
  <c r="R180" i="8"/>
  <c r="P180" i="8"/>
  <c r="BK180" i="8"/>
  <c r="J180" i="8"/>
  <c r="BE180" i="8"/>
  <c r="BI179" i="8"/>
  <c r="BH179" i="8"/>
  <c r="BG179" i="8"/>
  <c r="BF179" i="8"/>
  <c r="T179" i="8"/>
  <c r="R179" i="8"/>
  <c r="P179" i="8"/>
  <c r="BK179" i="8"/>
  <c r="J179" i="8"/>
  <c r="BE179" i="8" s="1"/>
  <c r="BI178" i="8"/>
  <c r="BH178" i="8"/>
  <c r="BG178" i="8"/>
  <c r="BF178" i="8"/>
  <c r="T178" i="8"/>
  <c r="R178" i="8"/>
  <c r="P178" i="8"/>
  <c r="BK178" i="8"/>
  <c r="J178" i="8"/>
  <c r="BE178" i="8"/>
  <c r="BI177" i="8"/>
  <c r="BH177" i="8"/>
  <c r="BG177" i="8"/>
  <c r="BF177" i="8"/>
  <c r="T177" i="8"/>
  <c r="R177" i="8"/>
  <c r="P177" i="8"/>
  <c r="BK177" i="8"/>
  <c r="J177" i="8"/>
  <c r="BE177" i="8" s="1"/>
  <c r="BI176" i="8"/>
  <c r="BH176" i="8"/>
  <c r="BG176" i="8"/>
  <c r="BF176" i="8"/>
  <c r="T176" i="8"/>
  <c r="R176" i="8"/>
  <c r="P176" i="8"/>
  <c r="BK176" i="8"/>
  <c r="J176" i="8"/>
  <c r="BE176" i="8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/>
  <c r="BI173" i="8"/>
  <c r="BH173" i="8"/>
  <c r="BG173" i="8"/>
  <c r="BF173" i="8"/>
  <c r="T173" i="8"/>
  <c r="R173" i="8"/>
  <c r="P173" i="8"/>
  <c r="BK173" i="8"/>
  <c r="J173" i="8"/>
  <c r="BE173" i="8" s="1"/>
  <c r="BI172" i="8"/>
  <c r="BH172" i="8"/>
  <c r="BG172" i="8"/>
  <c r="BF172" i="8"/>
  <c r="T172" i="8"/>
  <c r="R172" i="8"/>
  <c r="P172" i="8"/>
  <c r="BK172" i="8"/>
  <c r="J172" i="8"/>
  <c r="BE172" i="8"/>
  <c r="BI171" i="8"/>
  <c r="BH171" i="8"/>
  <c r="BG171" i="8"/>
  <c r="BF171" i="8"/>
  <c r="T171" i="8"/>
  <c r="R171" i="8"/>
  <c r="P171" i="8"/>
  <c r="BK171" i="8"/>
  <c r="J171" i="8"/>
  <c r="BE171" i="8" s="1"/>
  <c r="BI169" i="8"/>
  <c r="BH169" i="8"/>
  <c r="BG169" i="8"/>
  <c r="BF169" i="8"/>
  <c r="T169" i="8"/>
  <c r="R169" i="8"/>
  <c r="P169" i="8"/>
  <c r="P163" i="8" s="1"/>
  <c r="BK169" i="8"/>
  <c r="J169" i="8"/>
  <c r="BE169" i="8"/>
  <c r="BI168" i="8"/>
  <c r="BH168" i="8"/>
  <c r="BG168" i="8"/>
  <c r="BF168" i="8"/>
  <c r="T168" i="8"/>
  <c r="R168" i="8"/>
  <c r="P168" i="8"/>
  <c r="BK168" i="8"/>
  <c r="J168" i="8"/>
  <c r="BE168" i="8" s="1"/>
  <c r="BI167" i="8"/>
  <c r="BH167" i="8"/>
  <c r="BG167" i="8"/>
  <c r="BF167" i="8"/>
  <c r="T167" i="8"/>
  <c r="R167" i="8"/>
  <c r="P167" i="8"/>
  <c r="BK167" i="8"/>
  <c r="J167" i="8"/>
  <c r="BE167" i="8"/>
  <c r="BI166" i="8"/>
  <c r="BH166" i="8"/>
  <c r="BG166" i="8"/>
  <c r="BF166" i="8"/>
  <c r="T166" i="8"/>
  <c r="R166" i="8"/>
  <c r="P166" i="8"/>
  <c r="BK166" i="8"/>
  <c r="J166" i="8"/>
  <c r="BE166" i="8" s="1"/>
  <c r="BI164" i="8"/>
  <c r="BH164" i="8"/>
  <c r="BG164" i="8"/>
  <c r="BF164" i="8"/>
  <c r="T164" i="8"/>
  <c r="R164" i="8"/>
  <c r="P164" i="8"/>
  <c r="BK164" i="8"/>
  <c r="J164" i="8"/>
  <c r="BE164" i="8" s="1"/>
  <c r="BI161" i="8"/>
  <c r="BH161" i="8"/>
  <c r="BG161" i="8"/>
  <c r="BF161" i="8"/>
  <c r="T161" i="8"/>
  <c r="T160" i="8"/>
  <c r="R161" i="8"/>
  <c r="R160" i="8" s="1"/>
  <c r="P161" i="8"/>
  <c r="P160" i="8"/>
  <c r="BK161" i="8"/>
  <c r="BK160" i="8" s="1"/>
  <c r="J160" i="8" s="1"/>
  <c r="J100" i="8" s="1"/>
  <c r="J161" i="8"/>
  <c r="BE161" i="8" s="1"/>
  <c r="BI158" i="8"/>
  <c r="BH158" i="8"/>
  <c r="BG158" i="8"/>
  <c r="BF158" i="8"/>
  <c r="T158" i="8"/>
  <c r="R158" i="8"/>
  <c r="P158" i="8"/>
  <c r="BK158" i="8"/>
  <c r="J158" i="8"/>
  <c r="BE158" i="8" s="1"/>
  <c r="BI156" i="8"/>
  <c r="BH156" i="8"/>
  <c r="BG156" i="8"/>
  <c r="BF156" i="8"/>
  <c r="T156" i="8"/>
  <c r="T155" i="8"/>
  <c r="R156" i="8"/>
  <c r="R155" i="8" s="1"/>
  <c r="P156" i="8"/>
  <c r="P155" i="8"/>
  <c r="BK156" i="8"/>
  <c r="BK155" i="8" s="1"/>
  <c r="J155" i="8" s="1"/>
  <c r="J99" i="8" s="1"/>
  <c r="J156" i="8"/>
  <c r="BE156" i="8" s="1"/>
  <c r="BI153" i="8"/>
  <c r="BH153" i="8"/>
  <c r="BG153" i="8"/>
  <c r="BF153" i="8"/>
  <c r="T153" i="8"/>
  <c r="R153" i="8"/>
  <c r="P153" i="8"/>
  <c r="BK153" i="8"/>
  <c r="J153" i="8"/>
  <c r="BE153" i="8"/>
  <c r="BI151" i="8"/>
  <c r="BH151" i="8"/>
  <c r="BG151" i="8"/>
  <c r="BF151" i="8"/>
  <c r="T151" i="8"/>
  <c r="R151" i="8"/>
  <c r="P151" i="8"/>
  <c r="BK151" i="8"/>
  <c r="J151" i="8"/>
  <c r="BE151" i="8"/>
  <c r="BI149" i="8"/>
  <c r="BH149" i="8"/>
  <c r="BG149" i="8"/>
  <c r="BF149" i="8"/>
  <c r="T149" i="8"/>
  <c r="R149" i="8"/>
  <c r="P149" i="8"/>
  <c r="BK149" i="8"/>
  <c r="J149" i="8"/>
  <c r="BE149" i="8"/>
  <c r="BI147" i="8"/>
  <c r="BH147" i="8"/>
  <c r="BG147" i="8"/>
  <c r="BF147" i="8"/>
  <c r="T147" i="8"/>
  <c r="R147" i="8"/>
  <c r="P147" i="8"/>
  <c r="BK147" i="8"/>
  <c r="J147" i="8"/>
  <c r="BE147" i="8"/>
  <c r="BI146" i="8"/>
  <c r="BH146" i="8"/>
  <c r="BG146" i="8"/>
  <c r="BF146" i="8"/>
  <c r="T146" i="8"/>
  <c r="R146" i="8"/>
  <c r="P146" i="8"/>
  <c r="BK146" i="8"/>
  <c r="J146" i="8"/>
  <c r="BE146" i="8"/>
  <c r="BI144" i="8"/>
  <c r="BH144" i="8"/>
  <c r="BG144" i="8"/>
  <c r="BF144" i="8"/>
  <c r="T144" i="8"/>
  <c r="R144" i="8"/>
  <c r="P144" i="8"/>
  <c r="BK144" i="8"/>
  <c r="J144" i="8"/>
  <c r="BE144" i="8"/>
  <c r="BI142" i="8"/>
  <c r="BH142" i="8"/>
  <c r="BG142" i="8"/>
  <c r="BF142" i="8"/>
  <c r="T142" i="8"/>
  <c r="R142" i="8"/>
  <c r="P142" i="8"/>
  <c r="BK142" i="8"/>
  <c r="J142" i="8"/>
  <c r="BE142" i="8"/>
  <c r="BI140" i="8"/>
  <c r="BH140" i="8"/>
  <c r="BG140" i="8"/>
  <c r="BF140" i="8"/>
  <c r="T140" i="8"/>
  <c r="R140" i="8"/>
  <c r="P140" i="8"/>
  <c r="BK140" i="8"/>
  <c r="J140" i="8"/>
  <c r="BE140" i="8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J137" i="8"/>
  <c r="BE137" i="8"/>
  <c r="BI135" i="8"/>
  <c r="BH135" i="8"/>
  <c r="BG135" i="8"/>
  <c r="BF135" i="8"/>
  <c r="T135" i="8"/>
  <c r="T128" i="8" s="1"/>
  <c r="R135" i="8"/>
  <c r="R128" i="8" s="1"/>
  <c r="P135" i="8"/>
  <c r="BK135" i="8"/>
  <c r="J135" i="8"/>
  <c r="BE135" i="8"/>
  <c r="BI131" i="8"/>
  <c r="BH131" i="8"/>
  <c r="BG131" i="8"/>
  <c r="BF131" i="8"/>
  <c r="T131" i="8"/>
  <c r="R131" i="8"/>
  <c r="P131" i="8"/>
  <c r="P128" i="8" s="1"/>
  <c r="BK131" i="8"/>
  <c r="J131" i="8"/>
  <c r="BE131" i="8"/>
  <c r="BI129" i="8"/>
  <c r="BH129" i="8"/>
  <c r="BG129" i="8"/>
  <c r="BF129" i="8"/>
  <c r="T129" i="8"/>
  <c r="R129" i="8"/>
  <c r="P129" i="8"/>
  <c r="BK129" i="8"/>
  <c r="BK128" i="8" s="1"/>
  <c r="J129" i="8"/>
  <c r="BE129" i="8" s="1"/>
  <c r="J123" i="8"/>
  <c r="J122" i="8"/>
  <c r="F122" i="8"/>
  <c r="F120" i="8"/>
  <c r="E118" i="8"/>
  <c r="J92" i="8"/>
  <c r="J91" i="8"/>
  <c r="F91" i="8"/>
  <c r="F89" i="8"/>
  <c r="E87" i="8"/>
  <c r="J18" i="8"/>
  <c r="E18" i="8"/>
  <c r="F92" i="8" s="1"/>
  <c r="J17" i="8"/>
  <c r="J12" i="8"/>
  <c r="J89" i="8" s="1"/>
  <c r="E7" i="8"/>
  <c r="J37" i="7"/>
  <c r="J36" i="7"/>
  <c r="AY100" i="1"/>
  <c r="J35" i="7"/>
  <c r="AX100" i="1" s="1"/>
  <c r="BI159" i="7"/>
  <c r="BH159" i="7"/>
  <c r="BG159" i="7"/>
  <c r="BF159" i="7"/>
  <c r="T159" i="7"/>
  <c r="T158" i="7"/>
  <c r="R159" i="7"/>
  <c r="R158" i="7" s="1"/>
  <c r="P159" i="7"/>
  <c r="P158" i="7"/>
  <c r="BK159" i="7"/>
  <c r="BK158" i="7" s="1"/>
  <c r="J158" i="7" s="1"/>
  <c r="J104" i="7" s="1"/>
  <c r="J159" i="7"/>
  <c r="BE159" i="7" s="1"/>
  <c r="BI157" i="7"/>
  <c r="BH157" i="7"/>
  <c r="BG157" i="7"/>
  <c r="BF157" i="7"/>
  <c r="T157" i="7"/>
  <c r="R157" i="7"/>
  <c r="P157" i="7"/>
  <c r="BK157" i="7"/>
  <c r="J157" i="7"/>
  <c r="BE157" i="7" s="1"/>
  <c r="BI156" i="7"/>
  <c r="BH156" i="7"/>
  <c r="BG156" i="7"/>
  <c r="BF156" i="7"/>
  <c r="T156" i="7"/>
  <c r="R156" i="7"/>
  <c r="P156" i="7"/>
  <c r="P154" i="7" s="1"/>
  <c r="P153" i="7" s="1"/>
  <c r="BK156" i="7"/>
  <c r="J156" i="7"/>
  <c r="BE156" i="7"/>
  <c r="BI155" i="7"/>
  <c r="BH155" i="7"/>
  <c r="BG155" i="7"/>
  <c r="BF155" i="7"/>
  <c r="T155" i="7"/>
  <c r="T154" i="7" s="1"/>
  <c r="T153" i="7" s="1"/>
  <c r="R155" i="7"/>
  <c r="P155" i="7"/>
  <c r="BK155" i="7"/>
  <c r="J155" i="7"/>
  <c r="BE155" i="7"/>
  <c r="BI152" i="7"/>
  <c r="BH152" i="7"/>
  <c r="BG152" i="7"/>
  <c r="BF152" i="7"/>
  <c r="T152" i="7"/>
  <c r="T151" i="7" s="1"/>
  <c r="R152" i="7"/>
  <c r="R151" i="7"/>
  <c r="P152" i="7"/>
  <c r="P151" i="7" s="1"/>
  <c r="BK152" i="7"/>
  <c r="BK151" i="7"/>
  <c r="J151" i="7" s="1"/>
  <c r="J101" i="7" s="1"/>
  <c r="J152" i="7"/>
  <c r="BE152" i="7" s="1"/>
  <c r="BI150" i="7"/>
  <c r="BH150" i="7"/>
  <c r="BG150" i="7"/>
  <c r="BF150" i="7"/>
  <c r="T150" i="7"/>
  <c r="T149" i="7"/>
  <c r="R150" i="7"/>
  <c r="R149" i="7" s="1"/>
  <c r="P150" i="7"/>
  <c r="P149" i="7"/>
  <c r="BK150" i="7"/>
  <c r="BK149" i="7" s="1"/>
  <c r="J149" i="7" s="1"/>
  <c r="J100" i="7" s="1"/>
  <c r="J150" i="7"/>
  <c r="BE150" i="7"/>
  <c r="BI147" i="7"/>
  <c r="BH147" i="7"/>
  <c r="BG147" i="7"/>
  <c r="BF147" i="7"/>
  <c r="T147" i="7"/>
  <c r="T146" i="7" s="1"/>
  <c r="R147" i="7"/>
  <c r="R146" i="7" s="1"/>
  <c r="P147" i="7"/>
  <c r="P146" i="7" s="1"/>
  <c r="BK147" i="7"/>
  <c r="BK146" i="7" s="1"/>
  <c r="J146" i="7" s="1"/>
  <c r="J99" i="7" s="1"/>
  <c r="J147" i="7"/>
  <c r="BE147" i="7"/>
  <c r="BI144" i="7"/>
  <c r="BH144" i="7"/>
  <c r="BG144" i="7"/>
  <c r="BF144" i="7"/>
  <c r="T144" i="7"/>
  <c r="R144" i="7"/>
  <c r="P144" i="7"/>
  <c r="BK144" i="7"/>
  <c r="J144" i="7"/>
  <c r="BE144" i="7" s="1"/>
  <c r="BI142" i="7"/>
  <c r="BH142" i="7"/>
  <c r="BG142" i="7"/>
  <c r="BF142" i="7"/>
  <c r="T142" i="7"/>
  <c r="R142" i="7"/>
  <c r="P142" i="7"/>
  <c r="BK142" i="7"/>
  <c r="J142" i="7"/>
  <c r="BE142" i="7" s="1"/>
  <c r="BI140" i="7"/>
  <c r="BH140" i="7"/>
  <c r="BG140" i="7"/>
  <c r="BF140" i="7"/>
  <c r="T140" i="7"/>
  <c r="R140" i="7"/>
  <c r="P140" i="7"/>
  <c r="BK140" i="7"/>
  <c r="J140" i="7"/>
  <c r="BE140" i="7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BK137" i="7"/>
  <c r="J137" i="7"/>
  <c r="BE137" i="7"/>
  <c r="BI135" i="7"/>
  <c r="BH135" i="7"/>
  <c r="BG135" i="7"/>
  <c r="BF135" i="7"/>
  <c r="T135" i="7"/>
  <c r="R135" i="7"/>
  <c r="P135" i="7"/>
  <c r="BK135" i="7"/>
  <c r="J135" i="7"/>
  <c r="BE135" i="7" s="1"/>
  <c r="BI133" i="7"/>
  <c r="BH133" i="7"/>
  <c r="BG133" i="7"/>
  <c r="BF133" i="7"/>
  <c r="T133" i="7"/>
  <c r="R133" i="7"/>
  <c r="P133" i="7"/>
  <c r="BK133" i="7"/>
  <c r="J133" i="7"/>
  <c r="BE133" i="7"/>
  <c r="BI131" i="7"/>
  <c r="BH131" i="7"/>
  <c r="BG131" i="7"/>
  <c r="BF131" i="7"/>
  <c r="T131" i="7"/>
  <c r="R131" i="7"/>
  <c r="P131" i="7"/>
  <c r="BK131" i="7"/>
  <c r="J131" i="7"/>
  <c r="BE131" i="7" s="1"/>
  <c r="BI130" i="7"/>
  <c r="BH130" i="7"/>
  <c r="BG130" i="7"/>
  <c r="BF130" i="7"/>
  <c r="T130" i="7"/>
  <c r="T126" i="7" s="1"/>
  <c r="T125" i="7" s="1"/>
  <c r="T124" i="7" s="1"/>
  <c r="R130" i="7"/>
  <c r="P130" i="7"/>
  <c r="BK130" i="7"/>
  <c r="J130" i="7"/>
  <c r="BE130" i="7" s="1"/>
  <c r="BI127" i="7"/>
  <c r="BH127" i="7"/>
  <c r="BG127" i="7"/>
  <c r="BF127" i="7"/>
  <c r="T127" i="7"/>
  <c r="R127" i="7"/>
  <c r="P127" i="7"/>
  <c r="BK127" i="7"/>
  <c r="J127" i="7"/>
  <c r="BE127" i="7" s="1"/>
  <c r="J121" i="7"/>
  <c r="J120" i="7"/>
  <c r="F120" i="7"/>
  <c r="F118" i="7"/>
  <c r="E116" i="7"/>
  <c r="J92" i="7"/>
  <c r="J91" i="7"/>
  <c r="F91" i="7"/>
  <c r="F89" i="7"/>
  <c r="E87" i="7"/>
  <c r="J18" i="7"/>
  <c r="E18" i="7"/>
  <c r="F92" i="7" s="1"/>
  <c r="J17" i="7"/>
  <c r="J12" i="7"/>
  <c r="J89" i="7" s="1"/>
  <c r="E7" i="7"/>
  <c r="E85" i="7" s="1"/>
  <c r="J37" i="6"/>
  <c r="J36" i="6"/>
  <c r="AY99" i="1" s="1"/>
  <c r="J35" i="6"/>
  <c r="AX99" i="1"/>
  <c r="BI163" i="6"/>
  <c r="BH163" i="6"/>
  <c r="BG163" i="6"/>
  <c r="BF163" i="6"/>
  <c r="T163" i="6"/>
  <c r="T162" i="6" s="1"/>
  <c r="R163" i="6"/>
  <c r="R162" i="6"/>
  <c r="P163" i="6"/>
  <c r="P162" i="6" s="1"/>
  <c r="BK163" i="6"/>
  <c r="BK162" i="6"/>
  <c r="J162" i="6" s="1"/>
  <c r="J104" i="6" s="1"/>
  <c r="J163" i="6"/>
  <c r="BE163" i="6" s="1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R158" i="6" s="1"/>
  <c r="R157" i="6" s="1"/>
  <c r="P159" i="6"/>
  <c r="P158" i="6" s="1"/>
  <c r="P157" i="6" s="1"/>
  <c r="BK159" i="6"/>
  <c r="J159" i="6"/>
  <c r="BE159" i="6"/>
  <c r="BI156" i="6"/>
  <c r="BH156" i="6"/>
  <c r="BG156" i="6"/>
  <c r="BF156" i="6"/>
  <c r="T156" i="6"/>
  <c r="T155" i="6" s="1"/>
  <c r="R156" i="6"/>
  <c r="R155" i="6"/>
  <c r="P156" i="6"/>
  <c r="P155" i="6" s="1"/>
  <c r="BK156" i="6"/>
  <c r="BK155" i="6" s="1"/>
  <c r="J155" i="6" s="1"/>
  <c r="J101" i="6" s="1"/>
  <c r="J156" i="6"/>
  <c r="BE156" i="6" s="1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 s="1"/>
  <c r="BI152" i="6"/>
  <c r="BH152" i="6"/>
  <c r="BG152" i="6"/>
  <c r="BF152" i="6"/>
  <c r="T152" i="6"/>
  <c r="T151" i="6"/>
  <c r="R152" i="6"/>
  <c r="R151" i="6" s="1"/>
  <c r="P152" i="6"/>
  <c r="P151" i="6"/>
  <c r="BK152" i="6"/>
  <c r="J152" i="6"/>
  <c r="BE152" i="6" s="1"/>
  <c r="BI149" i="6"/>
  <c r="BH149" i="6"/>
  <c r="BG149" i="6"/>
  <c r="BF149" i="6"/>
  <c r="T149" i="6"/>
  <c r="T148" i="6"/>
  <c r="R149" i="6"/>
  <c r="R148" i="6" s="1"/>
  <c r="P149" i="6"/>
  <c r="P148" i="6" s="1"/>
  <c r="BK149" i="6"/>
  <c r="BK148" i="6" s="1"/>
  <c r="J148" i="6" s="1"/>
  <c r="J99" i="6" s="1"/>
  <c r="J149" i="6"/>
  <c r="BE149" i="6"/>
  <c r="BI146" i="6"/>
  <c r="BH146" i="6"/>
  <c r="BG146" i="6"/>
  <c r="BF146" i="6"/>
  <c r="T146" i="6"/>
  <c r="R146" i="6"/>
  <c r="P146" i="6"/>
  <c r="BK146" i="6"/>
  <c r="J146" i="6"/>
  <c r="BE146" i="6" s="1"/>
  <c r="BI144" i="6"/>
  <c r="BH144" i="6"/>
  <c r="BG144" i="6"/>
  <c r="BF144" i="6"/>
  <c r="T144" i="6"/>
  <c r="R144" i="6"/>
  <c r="P144" i="6"/>
  <c r="BK144" i="6"/>
  <c r="J144" i="6"/>
  <c r="BE144" i="6"/>
  <c r="BI142" i="6"/>
  <c r="BH142" i="6"/>
  <c r="BG142" i="6"/>
  <c r="BF142" i="6"/>
  <c r="T142" i="6"/>
  <c r="R142" i="6"/>
  <c r="P142" i="6"/>
  <c r="BK142" i="6"/>
  <c r="J142" i="6"/>
  <c r="BE142" i="6" s="1"/>
  <c r="BI140" i="6"/>
  <c r="BH140" i="6"/>
  <c r="BG140" i="6"/>
  <c r="BF140" i="6"/>
  <c r="T140" i="6"/>
  <c r="R140" i="6"/>
  <c r="P140" i="6"/>
  <c r="BK140" i="6"/>
  <c r="J140" i="6"/>
  <c r="BE140" i="6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 s="1"/>
  <c r="BI136" i="6"/>
  <c r="BH136" i="6"/>
  <c r="BG136" i="6"/>
  <c r="BF136" i="6"/>
  <c r="T136" i="6"/>
  <c r="R136" i="6"/>
  <c r="P136" i="6"/>
  <c r="BK136" i="6"/>
  <c r="J136" i="6"/>
  <c r="BE136" i="6" s="1"/>
  <c r="BI134" i="6"/>
  <c r="BH134" i="6"/>
  <c r="BG134" i="6"/>
  <c r="BF134" i="6"/>
  <c r="T134" i="6"/>
  <c r="R134" i="6"/>
  <c r="P134" i="6"/>
  <c r="BK134" i="6"/>
  <c r="J134" i="6"/>
  <c r="BE134" i="6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BG132" i="6"/>
  <c r="BF132" i="6"/>
  <c r="T132" i="6"/>
  <c r="R132" i="6"/>
  <c r="P132" i="6"/>
  <c r="BK132" i="6"/>
  <c r="J132" i="6"/>
  <c r="BE132" i="6"/>
  <c r="BI130" i="6"/>
  <c r="BH130" i="6"/>
  <c r="BG130" i="6"/>
  <c r="F35" i="6" s="1"/>
  <c r="BB99" i="1" s="1"/>
  <c r="BF130" i="6"/>
  <c r="T130" i="6"/>
  <c r="R130" i="6"/>
  <c r="P130" i="6"/>
  <c r="BK130" i="6"/>
  <c r="J130" i="6"/>
  <c r="BE130" i="6" s="1"/>
  <c r="BI127" i="6"/>
  <c r="BH127" i="6"/>
  <c r="BG127" i="6"/>
  <c r="BF127" i="6"/>
  <c r="T127" i="6"/>
  <c r="T126" i="6" s="1"/>
  <c r="T125" i="6" s="1"/>
  <c r="R127" i="6"/>
  <c r="R126" i="6" s="1"/>
  <c r="R125" i="6" s="1"/>
  <c r="R124" i="6" s="1"/>
  <c r="P127" i="6"/>
  <c r="BK127" i="6"/>
  <c r="J127" i="6"/>
  <c r="BE127" i="6" s="1"/>
  <c r="J121" i="6"/>
  <c r="J120" i="6"/>
  <c r="F120" i="6"/>
  <c r="F118" i="6"/>
  <c r="E116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85" i="6" s="1"/>
  <c r="E114" i="6"/>
  <c r="J37" i="5"/>
  <c r="J36" i="5"/>
  <c r="AY98" i="1"/>
  <c r="J35" i="5"/>
  <c r="AX98" i="1" s="1"/>
  <c r="BI179" i="5"/>
  <c r="BH179" i="5"/>
  <c r="BG179" i="5"/>
  <c r="BF179" i="5"/>
  <c r="T179" i="5"/>
  <c r="T178" i="5"/>
  <c r="R179" i="5"/>
  <c r="R178" i="5" s="1"/>
  <c r="P179" i="5"/>
  <c r="P178" i="5"/>
  <c r="BK179" i="5"/>
  <c r="BK178" i="5" s="1"/>
  <c r="J178" i="5" s="1"/>
  <c r="J104" i="5" s="1"/>
  <c r="J179" i="5"/>
  <c r="BE179" i="5" s="1"/>
  <c r="BI177" i="5"/>
  <c r="BH177" i="5"/>
  <c r="BG177" i="5"/>
  <c r="BF177" i="5"/>
  <c r="T177" i="5"/>
  <c r="T174" i="5" s="1"/>
  <c r="T173" i="5" s="1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P174" i="5" s="1"/>
  <c r="P173" i="5" s="1"/>
  <c r="BK176" i="5"/>
  <c r="J176" i="5"/>
  <c r="BE176" i="5" s="1"/>
  <c r="BI175" i="5"/>
  <c r="BH175" i="5"/>
  <c r="BG175" i="5"/>
  <c r="BF175" i="5"/>
  <c r="T175" i="5"/>
  <c r="R175" i="5"/>
  <c r="P175" i="5"/>
  <c r="BK175" i="5"/>
  <c r="BK174" i="5" s="1"/>
  <c r="J175" i="5"/>
  <c r="BE175" i="5" s="1"/>
  <c r="BI172" i="5"/>
  <c r="BH172" i="5"/>
  <c r="BG172" i="5"/>
  <c r="BF172" i="5"/>
  <c r="T172" i="5"/>
  <c r="T171" i="5"/>
  <c r="R172" i="5"/>
  <c r="R171" i="5" s="1"/>
  <c r="P172" i="5"/>
  <c r="P171" i="5"/>
  <c r="BK172" i="5"/>
  <c r="BK171" i="5" s="1"/>
  <c r="J171" i="5" s="1"/>
  <c r="J101" i="5" s="1"/>
  <c r="J172" i="5"/>
  <c r="BE172" i="5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T169" i="5"/>
  <c r="R169" i="5"/>
  <c r="P169" i="5"/>
  <c r="BK169" i="5"/>
  <c r="J169" i="5"/>
  <c r="BE169" i="5" s="1"/>
  <c r="BI168" i="5"/>
  <c r="BH168" i="5"/>
  <c r="BG168" i="5"/>
  <c r="BF168" i="5"/>
  <c r="T168" i="5"/>
  <c r="R168" i="5"/>
  <c r="P168" i="5"/>
  <c r="BK168" i="5"/>
  <c r="J168" i="5"/>
  <c r="BE168" i="5" s="1"/>
  <c r="BI167" i="5"/>
  <c r="BH167" i="5"/>
  <c r="BG167" i="5"/>
  <c r="BF167" i="5"/>
  <c r="T167" i="5"/>
  <c r="R167" i="5"/>
  <c r="P167" i="5"/>
  <c r="BK167" i="5"/>
  <c r="J167" i="5"/>
  <c r="BE167" i="5" s="1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P165" i="5"/>
  <c r="BK165" i="5"/>
  <c r="J165" i="5"/>
  <c r="BE165" i="5" s="1"/>
  <c r="BI164" i="5"/>
  <c r="BH164" i="5"/>
  <c r="BG164" i="5"/>
  <c r="BF164" i="5"/>
  <c r="T164" i="5"/>
  <c r="R164" i="5"/>
  <c r="P164" i="5"/>
  <c r="BK164" i="5"/>
  <c r="J164" i="5"/>
  <c r="BE164" i="5" s="1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T162" i="5"/>
  <c r="R162" i="5"/>
  <c r="P162" i="5"/>
  <c r="BK162" i="5"/>
  <c r="J162" i="5"/>
  <c r="BE162" i="5" s="1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T156" i="5" s="1"/>
  <c r="R157" i="5"/>
  <c r="P157" i="5"/>
  <c r="BK157" i="5"/>
  <c r="J157" i="5"/>
  <c r="BE157" i="5" s="1"/>
  <c r="BI153" i="5"/>
  <c r="BH153" i="5"/>
  <c r="BG153" i="5"/>
  <c r="BF153" i="5"/>
  <c r="T153" i="5"/>
  <c r="T152" i="5" s="1"/>
  <c r="R153" i="5"/>
  <c r="R152" i="5" s="1"/>
  <c r="P153" i="5"/>
  <c r="P152" i="5" s="1"/>
  <c r="BK153" i="5"/>
  <c r="BK152" i="5" s="1"/>
  <c r="J152" i="5" s="1"/>
  <c r="J99" i="5" s="1"/>
  <c r="J153" i="5"/>
  <c r="BE153" i="5" s="1"/>
  <c r="BI150" i="5"/>
  <c r="BH150" i="5"/>
  <c r="BG150" i="5"/>
  <c r="BF150" i="5"/>
  <c r="T150" i="5"/>
  <c r="R150" i="5"/>
  <c r="P150" i="5"/>
  <c r="BK150" i="5"/>
  <c r="J150" i="5"/>
  <c r="BE150" i="5" s="1"/>
  <c r="BI149" i="5"/>
  <c r="BH149" i="5"/>
  <c r="BG149" i="5"/>
  <c r="BF149" i="5"/>
  <c r="T149" i="5"/>
  <c r="R149" i="5"/>
  <c r="P149" i="5"/>
  <c r="BK149" i="5"/>
  <c r="J149" i="5"/>
  <c r="BE149" i="5" s="1"/>
  <c r="BI147" i="5"/>
  <c r="BH147" i="5"/>
  <c r="BG147" i="5"/>
  <c r="BF147" i="5"/>
  <c r="T147" i="5"/>
  <c r="R147" i="5"/>
  <c r="P147" i="5"/>
  <c r="BK147" i="5"/>
  <c r="J147" i="5"/>
  <c r="BE147" i="5" s="1"/>
  <c r="BI145" i="5"/>
  <c r="BH145" i="5"/>
  <c r="BG145" i="5"/>
  <c r="BF145" i="5"/>
  <c r="T145" i="5"/>
  <c r="R145" i="5"/>
  <c r="P145" i="5"/>
  <c r="BK145" i="5"/>
  <c r="J145" i="5"/>
  <c r="BE145" i="5" s="1"/>
  <c r="BI143" i="5"/>
  <c r="BH143" i="5"/>
  <c r="BG143" i="5"/>
  <c r="BF143" i="5"/>
  <c r="T143" i="5"/>
  <c r="R143" i="5"/>
  <c r="P143" i="5"/>
  <c r="BK143" i="5"/>
  <c r="J143" i="5"/>
  <c r="BE143" i="5" s="1"/>
  <c r="BI141" i="5"/>
  <c r="BH141" i="5"/>
  <c r="BG141" i="5"/>
  <c r="BF141" i="5"/>
  <c r="T141" i="5"/>
  <c r="R141" i="5"/>
  <c r="P141" i="5"/>
  <c r="BK141" i="5"/>
  <c r="J141" i="5"/>
  <c r="BE141" i="5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/>
  <c r="BI137" i="5"/>
  <c r="BH137" i="5"/>
  <c r="BG137" i="5"/>
  <c r="BF137" i="5"/>
  <c r="T137" i="5"/>
  <c r="R137" i="5"/>
  <c r="P137" i="5"/>
  <c r="BK137" i="5"/>
  <c r="J137" i="5"/>
  <c r="BE137" i="5" s="1"/>
  <c r="BI135" i="5"/>
  <c r="BH135" i="5"/>
  <c r="BG135" i="5"/>
  <c r="BF135" i="5"/>
  <c r="J34" i="5" s="1"/>
  <c r="AW98" i="1" s="1"/>
  <c r="T135" i="5"/>
  <c r="R135" i="5"/>
  <c r="P135" i="5"/>
  <c r="BK135" i="5"/>
  <c r="J135" i="5"/>
  <c r="BE135" i="5" s="1"/>
  <c r="BI133" i="5"/>
  <c r="BH133" i="5"/>
  <c r="BG133" i="5"/>
  <c r="BF133" i="5"/>
  <c r="T133" i="5"/>
  <c r="R133" i="5"/>
  <c r="P133" i="5"/>
  <c r="BK133" i="5"/>
  <c r="J133" i="5"/>
  <c r="BE133" i="5" s="1"/>
  <c r="BI131" i="5"/>
  <c r="BH131" i="5"/>
  <c r="BG131" i="5"/>
  <c r="BF131" i="5"/>
  <c r="T131" i="5"/>
  <c r="R131" i="5"/>
  <c r="P131" i="5"/>
  <c r="BK131" i="5"/>
  <c r="J131" i="5"/>
  <c r="BE131" i="5" s="1"/>
  <c r="BI129" i="5"/>
  <c r="BH129" i="5"/>
  <c r="BG129" i="5"/>
  <c r="BF129" i="5"/>
  <c r="T129" i="5"/>
  <c r="R129" i="5"/>
  <c r="P129" i="5"/>
  <c r="BK129" i="5"/>
  <c r="J129" i="5"/>
  <c r="BE129" i="5" s="1"/>
  <c r="BI127" i="5"/>
  <c r="BH127" i="5"/>
  <c r="BG127" i="5"/>
  <c r="BF127" i="5"/>
  <c r="T127" i="5"/>
  <c r="R127" i="5"/>
  <c r="P127" i="5"/>
  <c r="BK127" i="5"/>
  <c r="J127" i="5"/>
  <c r="BE127" i="5" s="1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/>
  <c r="F92" i="5"/>
  <c r="J17" i="5"/>
  <c r="J12" i="5"/>
  <c r="J118" i="5"/>
  <c r="J89" i="5"/>
  <c r="E7" i="5"/>
  <c r="E114" i="5" s="1"/>
  <c r="E85" i="5"/>
  <c r="J37" i="4"/>
  <c r="J36" i="4"/>
  <c r="AY97" i="1" s="1"/>
  <c r="J35" i="4"/>
  <c r="AX97" i="1" s="1"/>
  <c r="BI243" i="4"/>
  <c r="BH243" i="4"/>
  <c r="BG243" i="4"/>
  <c r="BF243" i="4"/>
  <c r="T243" i="4"/>
  <c r="T242" i="4" s="1"/>
  <c r="R243" i="4"/>
  <c r="R242" i="4" s="1"/>
  <c r="P243" i="4"/>
  <c r="P242" i="4" s="1"/>
  <c r="BK243" i="4"/>
  <c r="BK242" i="4" s="1"/>
  <c r="J242" i="4" s="1"/>
  <c r="J243" i="4"/>
  <c r="BE243" i="4"/>
  <c r="J108" i="4"/>
  <c r="BI241" i="4"/>
  <c r="BH241" i="4"/>
  <c r="BG241" i="4"/>
  <c r="BF241" i="4"/>
  <c r="T241" i="4"/>
  <c r="R241" i="4"/>
  <c r="P241" i="4"/>
  <c r="BK241" i="4"/>
  <c r="J241" i="4"/>
  <c r="BE241" i="4" s="1"/>
  <c r="BI240" i="4"/>
  <c r="BH240" i="4"/>
  <c r="BG240" i="4"/>
  <c r="BF240" i="4"/>
  <c r="T240" i="4"/>
  <c r="R240" i="4"/>
  <c r="P240" i="4"/>
  <c r="BK240" i="4"/>
  <c r="J240" i="4"/>
  <c r="BE240" i="4"/>
  <c r="BI239" i="4"/>
  <c r="BH239" i="4"/>
  <c r="BG239" i="4"/>
  <c r="BF239" i="4"/>
  <c r="T239" i="4"/>
  <c r="R239" i="4"/>
  <c r="P239" i="4"/>
  <c r="BK239" i="4"/>
  <c r="J239" i="4"/>
  <c r="BE239" i="4" s="1"/>
  <c r="BI236" i="4"/>
  <c r="BH236" i="4"/>
  <c r="BG236" i="4"/>
  <c r="BF236" i="4"/>
  <c r="T236" i="4"/>
  <c r="T235" i="4"/>
  <c r="R236" i="4"/>
  <c r="R235" i="4" s="1"/>
  <c r="P236" i="4"/>
  <c r="P235" i="4"/>
  <c r="BK236" i="4"/>
  <c r="BK235" i="4" s="1"/>
  <c r="J235" i="4" s="1"/>
  <c r="J105" i="4" s="1"/>
  <c r="J236" i="4"/>
  <c r="BE236" i="4" s="1"/>
  <c r="BI234" i="4"/>
  <c r="BH234" i="4"/>
  <c r="BG234" i="4"/>
  <c r="BF234" i="4"/>
  <c r="T234" i="4"/>
  <c r="T232" i="4" s="1"/>
  <c r="R234" i="4"/>
  <c r="P234" i="4"/>
  <c r="BK234" i="4"/>
  <c r="BK232" i="4" s="1"/>
  <c r="BK231" i="4" s="1"/>
  <c r="J231" i="4" s="1"/>
  <c r="J103" i="4" s="1"/>
  <c r="J234" i="4"/>
  <c r="BE234" i="4" s="1"/>
  <c r="BI233" i="4"/>
  <c r="BH233" i="4"/>
  <c r="BG233" i="4"/>
  <c r="BF233" i="4"/>
  <c r="T233" i="4"/>
  <c r="R233" i="4"/>
  <c r="P233" i="4"/>
  <c r="P232" i="4" s="1"/>
  <c r="BK233" i="4"/>
  <c r="J233" i="4"/>
  <c r="BE233" i="4" s="1"/>
  <c r="BI230" i="4"/>
  <c r="BH230" i="4"/>
  <c r="BG230" i="4"/>
  <c r="BF230" i="4"/>
  <c r="T230" i="4"/>
  <c r="T229" i="4" s="1"/>
  <c r="R230" i="4"/>
  <c r="R229" i="4" s="1"/>
  <c r="P230" i="4"/>
  <c r="P229" i="4" s="1"/>
  <c r="BK230" i="4"/>
  <c r="BK229" i="4" s="1"/>
  <c r="J229" i="4" s="1"/>
  <c r="J102" i="4" s="1"/>
  <c r="J230" i="4"/>
  <c r="BE230" i="4"/>
  <c r="BI228" i="4"/>
  <c r="BH228" i="4"/>
  <c r="BG228" i="4"/>
  <c r="BF228" i="4"/>
  <c r="T228" i="4"/>
  <c r="R228" i="4"/>
  <c r="P228" i="4"/>
  <c r="BK228" i="4"/>
  <c r="J228" i="4"/>
  <c r="BE228" i="4" s="1"/>
  <c r="BI227" i="4"/>
  <c r="BH227" i="4"/>
  <c r="BG227" i="4"/>
  <c r="BF227" i="4"/>
  <c r="T227" i="4"/>
  <c r="R227" i="4"/>
  <c r="P227" i="4"/>
  <c r="BK227" i="4"/>
  <c r="J227" i="4"/>
  <c r="BE227" i="4" s="1"/>
  <c r="BI226" i="4"/>
  <c r="BH226" i="4"/>
  <c r="BG226" i="4"/>
  <c r="BF226" i="4"/>
  <c r="T226" i="4"/>
  <c r="R226" i="4"/>
  <c r="P226" i="4"/>
  <c r="BK226" i="4"/>
  <c r="J226" i="4"/>
  <c r="BE226" i="4" s="1"/>
  <c r="BI225" i="4"/>
  <c r="BH225" i="4"/>
  <c r="BG225" i="4"/>
  <c r="BF225" i="4"/>
  <c r="T225" i="4"/>
  <c r="R225" i="4"/>
  <c r="P225" i="4"/>
  <c r="BK225" i="4"/>
  <c r="J225" i="4"/>
  <c r="BE225" i="4" s="1"/>
  <c r="BI224" i="4"/>
  <c r="BH224" i="4"/>
  <c r="BG224" i="4"/>
  <c r="BF224" i="4"/>
  <c r="T224" i="4"/>
  <c r="R224" i="4"/>
  <c r="P224" i="4"/>
  <c r="BK224" i="4"/>
  <c r="J224" i="4"/>
  <c r="BE224" i="4" s="1"/>
  <c r="BI223" i="4"/>
  <c r="BH223" i="4"/>
  <c r="BG223" i="4"/>
  <c r="BF223" i="4"/>
  <c r="T223" i="4"/>
  <c r="R223" i="4"/>
  <c r="P223" i="4"/>
  <c r="BK223" i="4"/>
  <c r="J223" i="4"/>
  <c r="BE223" i="4" s="1"/>
  <c r="BI222" i="4"/>
  <c r="BH222" i="4"/>
  <c r="BG222" i="4"/>
  <c r="BF222" i="4"/>
  <c r="T222" i="4"/>
  <c r="R222" i="4"/>
  <c r="P222" i="4"/>
  <c r="BK222" i="4"/>
  <c r="J222" i="4"/>
  <c r="BE222" i="4"/>
  <c r="BI221" i="4"/>
  <c r="BH221" i="4"/>
  <c r="BG221" i="4"/>
  <c r="BF221" i="4"/>
  <c r="T221" i="4"/>
  <c r="R221" i="4"/>
  <c r="P221" i="4"/>
  <c r="BK221" i="4"/>
  <c r="J221" i="4"/>
  <c r="BE221" i="4" s="1"/>
  <c r="BI220" i="4"/>
  <c r="BH220" i="4"/>
  <c r="BG220" i="4"/>
  <c r="BF220" i="4"/>
  <c r="T220" i="4"/>
  <c r="R220" i="4"/>
  <c r="P220" i="4"/>
  <c r="BK220" i="4"/>
  <c r="J220" i="4"/>
  <c r="BE220" i="4" s="1"/>
  <c r="BI219" i="4"/>
  <c r="BH219" i="4"/>
  <c r="BG219" i="4"/>
  <c r="BF219" i="4"/>
  <c r="T219" i="4"/>
  <c r="R219" i="4"/>
  <c r="P219" i="4"/>
  <c r="BK219" i="4"/>
  <c r="J219" i="4"/>
  <c r="BE219" i="4" s="1"/>
  <c r="BI218" i="4"/>
  <c r="BH218" i="4"/>
  <c r="BG218" i="4"/>
  <c r="BF218" i="4"/>
  <c r="T218" i="4"/>
  <c r="R218" i="4"/>
  <c r="P218" i="4"/>
  <c r="BK218" i="4"/>
  <c r="J218" i="4"/>
  <c r="BE218" i="4" s="1"/>
  <c r="BI217" i="4"/>
  <c r="BH217" i="4"/>
  <c r="BG217" i="4"/>
  <c r="BF217" i="4"/>
  <c r="T217" i="4"/>
  <c r="R217" i="4"/>
  <c r="P217" i="4"/>
  <c r="BK217" i="4"/>
  <c r="J217" i="4"/>
  <c r="BE217" i="4" s="1"/>
  <c r="BI216" i="4"/>
  <c r="BH216" i="4"/>
  <c r="BG216" i="4"/>
  <c r="BF216" i="4"/>
  <c r="T216" i="4"/>
  <c r="R216" i="4"/>
  <c r="P216" i="4"/>
  <c r="BK216" i="4"/>
  <c r="J216" i="4"/>
  <c r="BE216" i="4" s="1"/>
  <c r="BI215" i="4"/>
  <c r="BH215" i="4"/>
  <c r="BG215" i="4"/>
  <c r="BF215" i="4"/>
  <c r="T215" i="4"/>
  <c r="R215" i="4"/>
  <c r="P215" i="4"/>
  <c r="BK215" i="4"/>
  <c r="J215" i="4"/>
  <c r="BE215" i="4" s="1"/>
  <c r="BI214" i="4"/>
  <c r="BH214" i="4"/>
  <c r="BG214" i="4"/>
  <c r="BF214" i="4"/>
  <c r="T214" i="4"/>
  <c r="R214" i="4"/>
  <c r="P214" i="4"/>
  <c r="BK214" i="4"/>
  <c r="J214" i="4"/>
  <c r="BE214" i="4"/>
  <c r="BI213" i="4"/>
  <c r="BH213" i="4"/>
  <c r="BG213" i="4"/>
  <c r="BF213" i="4"/>
  <c r="T213" i="4"/>
  <c r="R213" i="4"/>
  <c r="P213" i="4"/>
  <c r="BK213" i="4"/>
  <c r="J213" i="4"/>
  <c r="BE213" i="4" s="1"/>
  <c r="BI212" i="4"/>
  <c r="BH212" i="4"/>
  <c r="BG212" i="4"/>
  <c r="BF212" i="4"/>
  <c r="T212" i="4"/>
  <c r="R212" i="4"/>
  <c r="P212" i="4"/>
  <c r="BK212" i="4"/>
  <c r="J212" i="4"/>
  <c r="BE212" i="4" s="1"/>
  <c r="BI211" i="4"/>
  <c r="BH211" i="4"/>
  <c r="BG211" i="4"/>
  <c r="BF211" i="4"/>
  <c r="T211" i="4"/>
  <c r="R211" i="4"/>
  <c r="P211" i="4"/>
  <c r="BK211" i="4"/>
  <c r="J211" i="4"/>
  <c r="BE211" i="4" s="1"/>
  <c r="BI210" i="4"/>
  <c r="BH210" i="4"/>
  <c r="BG210" i="4"/>
  <c r="BF210" i="4"/>
  <c r="T210" i="4"/>
  <c r="R210" i="4"/>
  <c r="P210" i="4"/>
  <c r="BK210" i="4"/>
  <c r="J210" i="4"/>
  <c r="BE210" i="4" s="1"/>
  <c r="BI209" i="4"/>
  <c r="BH209" i="4"/>
  <c r="BG209" i="4"/>
  <c r="BF209" i="4"/>
  <c r="T209" i="4"/>
  <c r="R209" i="4"/>
  <c r="P209" i="4"/>
  <c r="BK209" i="4"/>
  <c r="J209" i="4"/>
  <c r="BE209" i="4" s="1"/>
  <c r="BI208" i="4"/>
  <c r="BH208" i="4"/>
  <c r="BG208" i="4"/>
  <c r="BF208" i="4"/>
  <c r="T208" i="4"/>
  <c r="R208" i="4"/>
  <c r="P208" i="4"/>
  <c r="BK208" i="4"/>
  <c r="J208" i="4"/>
  <c r="BE208" i="4"/>
  <c r="BI207" i="4"/>
  <c r="BH207" i="4"/>
  <c r="BG207" i="4"/>
  <c r="BF207" i="4"/>
  <c r="T207" i="4"/>
  <c r="R207" i="4"/>
  <c r="P207" i="4"/>
  <c r="BK207" i="4"/>
  <c r="J207" i="4"/>
  <c r="BE207" i="4" s="1"/>
  <c r="BI206" i="4"/>
  <c r="BH206" i="4"/>
  <c r="BG206" i="4"/>
  <c r="BF206" i="4"/>
  <c r="T206" i="4"/>
  <c r="R206" i="4"/>
  <c r="P206" i="4"/>
  <c r="BK206" i="4"/>
  <c r="J206" i="4"/>
  <c r="BE206" i="4"/>
  <c r="BI205" i="4"/>
  <c r="BH205" i="4"/>
  <c r="BG205" i="4"/>
  <c r="BF205" i="4"/>
  <c r="T205" i="4"/>
  <c r="R205" i="4"/>
  <c r="P205" i="4"/>
  <c r="BK205" i="4"/>
  <c r="J205" i="4"/>
  <c r="BE205" i="4" s="1"/>
  <c r="BI204" i="4"/>
  <c r="BH204" i="4"/>
  <c r="BG204" i="4"/>
  <c r="BF204" i="4"/>
  <c r="T204" i="4"/>
  <c r="R204" i="4"/>
  <c r="P204" i="4"/>
  <c r="BK204" i="4"/>
  <c r="J204" i="4"/>
  <c r="BE204" i="4" s="1"/>
  <c r="BI203" i="4"/>
  <c r="BH203" i="4"/>
  <c r="BG203" i="4"/>
  <c r="BF203" i="4"/>
  <c r="T203" i="4"/>
  <c r="R203" i="4"/>
  <c r="P203" i="4"/>
  <c r="BK203" i="4"/>
  <c r="J203" i="4"/>
  <c r="BE203" i="4" s="1"/>
  <c r="BI202" i="4"/>
  <c r="BH202" i="4"/>
  <c r="BG202" i="4"/>
  <c r="BF202" i="4"/>
  <c r="T202" i="4"/>
  <c r="R202" i="4"/>
  <c r="P202" i="4"/>
  <c r="BK202" i="4"/>
  <c r="J202" i="4"/>
  <c r="BE202" i="4" s="1"/>
  <c r="BI200" i="4"/>
  <c r="BH200" i="4"/>
  <c r="BG200" i="4"/>
  <c r="BF200" i="4"/>
  <c r="T200" i="4"/>
  <c r="R200" i="4"/>
  <c r="P200" i="4"/>
  <c r="BK200" i="4"/>
  <c r="J200" i="4"/>
  <c r="BE200" i="4" s="1"/>
  <c r="BI199" i="4"/>
  <c r="BH199" i="4"/>
  <c r="BG199" i="4"/>
  <c r="BF199" i="4"/>
  <c r="T199" i="4"/>
  <c r="R199" i="4"/>
  <c r="P199" i="4"/>
  <c r="BK199" i="4"/>
  <c r="J199" i="4"/>
  <c r="BE199" i="4" s="1"/>
  <c r="BI198" i="4"/>
  <c r="BH198" i="4"/>
  <c r="BG198" i="4"/>
  <c r="BF198" i="4"/>
  <c r="T198" i="4"/>
  <c r="R198" i="4"/>
  <c r="P198" i="4"/>
  <c r="BK198" i="4"/>
  <c r="J198" i="4"/>
  <c r="BE198" i="4" s="1"/>
  <c r="BI197" i="4"/>
  <c r="BH197" i="4"/>
  <c r="BG197" i="4"/>
  <c r="BF197" i="4"/>
  <c r="T197" i="4"/>
  <c r="R197" i="4"/>
  <c r="P197" i="4"/>
  <c r="BK197" i="4"/>
  <c r="J197" i="4"/>
  <c r="BE197" i="4"/>
  <c r="BI195" i="4"/>
  <c r="BH195" i="4"/>
  <c r="BG195" i="4"/>
  <c r="BF195" i="4"/>
  <c r="T195" i="4"/>
  <c r="R195" i="4"/>
  <c r="P195" i="4"/>
  <c r="BK195" i="4"/>
  <c r="J195" i="4"/>
  <c r="BE195" i="4" s="1"/>
  <c r="BI194" i="4"/>
  <c r="BH194" i="4"/>
  <c r="BG194" i="4"/>
  <c r="BF194" i="4"/>
  <c r="T194" i="4"/>
  <c r="R194" i="4"/>
  <c r="P194" i="4"/>
  <c r="BK194" i="4"/>
  <c r="J194" i="4"/>
  <c r="BE194" i="4" s="1"/>
  <c r="BI193" i="4"/>
  <c r="BH193" i="4"/>
  <c r="BG193" i="4"/>
  <c r="BF193" i="4"/>
  <c r="T193" i="4"/>
  <c r="R193" i="4"/>
  <c r="P193" i="4"/>
  <c r="BK193" i="4"/>
  <c r="J193" i="4"/>
  <c r="BE193" i="4" s="1"/>
  <c r="BI191" i="4"/>
  <c r="BH191" i="4"/>
  <c r="BG191" i="4"/>
  <c r="BF191" i="4"/>
  <c r="T191" i="4"/>
  <c r="R191" i="4"/>
  <c r="P191" i="4"/>
  <c r="BK191" i="4"/>
  <c r="J191" i="4"/>
  <c r="BE191" i="4" s="1"/>
  <c r="BI190" i="4"/>
  <c r="BH190" i="4"/>
  <c r="BG190" i="4"/>
  <c r="BF190" i="4"/>
  <c r="T190" i="4"/>
  <c r="R190" i="4"/>
  <c r="P190" i="4"/>
  <c r="BK190" i="4"/>
  <c r="J190" i="4"/>
  <c r="BE190" i="4" s="1"/>
  <c r="BI189" i="4"/>
  <c r="BH189" i="4"/>
  <c r="BG189" i="4"/>
  <c r="BF189" i="4"/>
  <c r="T189" i="4"/>
  <c r="R189" i="4"/>
  <c r="R188" i="4" s="1"/>
  <c r="P189" i="4"/>
  <c r="BK189" i="4"/>
  <c r="J189" i="4"/>
  <c r="BE189" i="4" s="1"/>
  <c r="BI185" i="4"/>
  <c r="BH185" i="4"/>
  <c r="BG185" i="4"/>
  <c r="BF185" i="4"/>
  <c r="T185" i="4"/>
  <c r="T184" i="4"/>
  <c r="R185" i="4"/>
  <c r="R184" i="4" s="1"/>
  <c r="P185" i="4"/>
  <c r="P184" i="4" s="1"/>
  <c r="BK185" i="4"/>
  <c r="BK184" i="4" s="1"/>
  <c r="J184" i="4" s="1"/>
  <c r="J100" i="4" s="1"/>
  <c r="J185" i="4"/>
  <c r="BE185" i="4" s="1"/>
  <c r="BI182" i="4"/>
  <c r="BH182" i="4"/>
  <c r="BG182" i="4"/>
  <c r="BF182" i="4"/>
  <c r="T182" i="4"/>
  <c r="R182" i="4"/>
  <c r="P182" i="4"/>
  <c r="BK182" i="4"/>
  <c r="J182" i="4"/>
  <c r="BE182" i="4"/>
  <c r="BI180" i="4"/>
  <c r="BH180" i="4"/>
  <c r="BG180" i="4"/>
  <c r="BF180" i="4"/>
  <c r="T180" i="4"/>
  <c r="R180" i="4"/>
  <c r="P180" i="4"/>
  <c r="BK180" i="4"/>
  <c r="J180" i="4"/>
  <c r="BE180" i="4" s="1"/>
  <c r="BI178" i="4"/>
  <c r="BH178" i="4"/>
  <c r="BG178" i="4"/>
  <c r="BF178" i="4"/>
  <c r="T178" i="4"/>
  <c r="R178" i="4"/>
  <c r="P178" i="4"/>
  <c r="BK178" i="4"/>
  <c r="J178" i="4"/>
  <c r="BE178" i="4" s="1"/>
  <c r="BI176" i="4"/>
  <c r="BH176" i="4"/>
  <c r="BG176" i="4"/>
  <c r="BF176" i="4"/>
  <c r="T176" i="4"/>
  <c r="R176" i="4"/>
  <c r="P176" i="4"/>
  <c r="BK176" i="4"/>
  <c r="J176" i="4"/>
  <c r="BE176" i="4" s="1"/>
  <c r="BI174" i="4"/>
  <c r="BH174" i="4"/>
  <c r="BG174" i="4"/>
  <c r="BF174" i="4"/>
  <c r="T174" i="4"/>
  <c r="R174" i="4"/>
  <c r="P174" i="4"/>
  <c r="BK174" i="4"/>
  <c r="J174" i="4"/>
  <c r="BE174" i="4" s="1"/>
  <c r="BI172" i="4"/>
  <c r="BH172" i="4"/>
  <c r="BG172" i="4"/>
  <c r="BF172" i="4"/>
  <c r="T172" i="4"/>
  <c r="R172" i="4"/>
  <c r="P172" i="4"/>
  <c r="BK172" i="4"/>
  <c r="J172" i="4"/>
  <c r="BE172" i="4" s="1"/>
  <c r="BI170" i="4"/>
  <c r="BH170" i="4"/>
  <c r="BG170" i="4"/>
  <c r="BF170" i="4"/>
  <c r="T170" i="4"/>
  <c r="R170" i="4"/>
  <c r="P170" i="4"/>
  <c r="P169" i="4"/>
  <c r="BK170" i="4"/>
  <c r="J170" i="4"/>
  <c r="BE170" i="4" s="1"/>
  <c r="BI167" i="4"/>
  <c r="BH167" i="4"/>
  <c r="BG167" i="4"/>
  <c r="BF167" i="4"/>
  <c r="T167" i="4"/>
  <c r="R167" i="4"/>
  <c r="P167" i="4"/>
  <c r="BK167" i="4"/>
  <c r="J167" i="4"/>
  <c r="BE167" i="4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/>
  <c r="BI161" i="4"/>
  <c r="BH161" i="4"/>
  <c r="BG161" i="4"/>
  <c r="BF161" i="4"/>
  <c r="T161" i="4"/>
  <c r="R161" i="4"/>
  <c r="P161" i="4"/>
  <c r="BK161" i="4"/>
  <c r="J161" i="4"/>
  <c r="BE161" i="4" s="1"/>
  <c r="BI157" i="4"/>
  <c r="BH157" i="4"/>
  <c r="BG157" i="4"/>
  <c r="BF157" i="4"/>
  <c r="T157" i="4"/>
  <c r="R157" i="4"/>
  <c r="P157" i="4"/>
  <c r="BK157" i="4"/>
  <c r="J157" i="4"/>
  <c r="BE157" i="4" s="1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2" i="4"/>
  <c r="BH152" i="4"/>
  <c r="BG152" i="4"/>
  <c r="BF152" i="4"/>
  <c r="T152" i="4"/>
  <c r="R152" i="4"/>
  <c r="P152" i="4"/>
  <c r="BK152" i="4"/>
  <c r="J152" i="4"/>
  <c r="BE152" i="4" s="1"/>
  <c r="BI150" i="4"/>
  <c r="BH150" i="4"/>
  <c r="BG150" i="4"/>
  <c r="BF150" i="4"/>
  <c r="T150" i="4"/>
  <c r="R150" i="4"/>
  <c r="P150" i="4"/>
  <c r="BK150" i="4"/>
  <c r="J150" i="4"/>
  <c r="BE150" i="4"/>
  <c r="BI148" i="4"/>
  <c r="BH148" i="4"/>
  <c r="BG148" i="4"/>
  <c r="BF148" i="4"/>
  <c r="T148" i="4"/>
  <c r="R148" i="4"/>
  <c r="P148" i="4"/>
  <c r="BK148" i="4"/>
  <c r="J148" i="4"/>
  <c r="BE148" i="4" s="1"/>
  <c r="BI146" i="4"/>
  <c r="BH146" i="4"/>
  <c r="BG146" i="4"/>
  <c r="BF146" i="4"/>
  <c r="T146" i="4"/>
  <c r="R146" i="4"/>
  <c r="P146" i="4"/>
  <c r="BK146" i="4"/>
  <c r="J146" i="4"/>
  <c r="BE146" i="4"/>
  <c r="BI145" i="4"/>
  <c r="BH145" i="4"/>
  <c r="BG145" i="4"/>
  <c r="BF145" i="4"/>
  <c r="T145" i="4"/>
  <c r="R145" i="4"/>
  <c r="P145" i="4"/>
  <c r="BK145" i="4"/>
  <c r="J145" i="4"/>
  <c r="BE145" i="4" s="1"/>
  <c r="BI143" i="4"/>
  <c r="BH143" i="4"/>
  <c r="BG143" i="4"/>
  <c r="BF143" i="4"/>
  <c r="T143" i="4"/>
  <c r="R143" i="4"/>
  <c r="P143" i="4"/>
  <c r="BK143" i="4"/>
  <c r="J143" i="4"/>
  <c r="BE143" i="4" s="1"/>
  <c r="BI142" i="4"/>
  <c r="BH142" i="4"/>
  <c r="BG142" i="4"/>
  <c r="BF142" i="4"/>
  <c r="T142" i="4"/>
  <c r="T130" i="4" s="1"/>
  <c r="R142" i="4"/>
  <c r="P142" i="4"/>
  <c r="BK142" i="4"/>
  <c r="J142" i="4"/>
  <c r="BE142" i="4" s="1"/>
  <c r="BI140" i="4"/>
  <c r="BH140" i="4"/>
  <c r="BG140" i="4"/>
  <c r="BF140" i="4"/>
  <c r="T140" i="4"/>
  <c r="R140" i="4"/>
  <c r="P140" i="4"/>
  <c r="BK140" i="4"/>
  <c r="J140" i="4"/>
  <c r="BE140" i="4" s="1"/>
  <c r="BI136" i="4"/>
  <c r="BH136" i="4"/>
  <c r="BG136" i="4"/>
  <c r="BF136" i="4"/>
  <c r="T136" i="4"/>
  <c r="R136" i="4"/>
  <c r="P136" i="4"/>
  <c r="P130" i="4" s="1"/>
  <c r="BK136" i="4"/>
  <c r="J136" i="4"/>
  <c r="BE136" i="4" s="1"/>
  <c r="BI133" i="4"/>
  <c r="BH133" i="4"/>
  <c r="BG133" i="4"/>
  <c r="BF133" i="4"/>
  <c r="T133" i="4"/>
  <c r="R133" i="4"/>
  <c r="P133" i="4"/>
  <c r="BK133" i="4"/>
  <c r="J133" i="4"/>
  <c r="BE133" i="4"/>
  <c r="BI131" i="4"/>
  <c r="BH131" i="4"/>
  <c r="BG131" i="4"/>
  <c r="F35" i="4"/>
  <c r="BB97" i="1" s="1"/>
  <c r="BF131" i="4"/>
  <c r="T131" i="4"/>
  <c r="R131" i="4"/>
  <c r="R130" i="4" s="1"/>
  <c r="P131" i="4"/>
  <c r="BK131" i="4"/>
  <c r="J131" i="4"/>
  <c r="BE131" i="4" s="1"/>
  <c r="J125" i="4"/>
  <c r="J124" i="4"/>
  <c r="F124" i="4"/>
  <c r="F122" i="4"/>
  <c r="E120" i="4"/>
  <c r="J92" i="4"/>
  <c r="J91" i="4"/>
  <c r="F91" i="4"/>
  <c r="F89" i="4"/>
  <c r="E87" i="4"/>
  <c r="J18" i="4"/>
  <c r="E18" i="4"/>
  <c r="F125" i="4" s="1"/>
  <c r="J17" i="4"/>
  <c r="J12" i="4"/>
  <c r="E7" i="4"/>
  <c r="E118" i="4" s="1"/>
  <c r="J37" i="3"/>
  <c r="J36" i="3"/>
  <c r="AY96" i="1" s="1"/>
  <c r="J35" i="3"/>
  <c r="AX96" i="1" s="1"/>
  <c r="BI339" i="3"/>
  <c r="BH339" i="3"/>
  <c r="BG339" i="3"/>
  <c r="BF339" i="3"/>
  <c r="T339" i="3"/>
  <c r="T338" i="3" s="1"/>
  <c r="R339" i="3"/>
  <c r="R338" i="3" s="1"/>
  <c r="P339" i="3"/>
  <c r="P338" i="3" s="1"/>
  <c r="BK339" i="3"/>
  <c r="BK338" i="3"/>
  <c r="J338" i="3" s="1"/>
  <c r="J112" i="3" s="1"/>
  <c r="J339" i="3"/>
  <c r="BE339" i="3" s="1"/>
  <c r="BI337" i="3"/>
  <c r="BH337" i="3"/>
  <c r="BG337" i="3"/>
  <c r="BF337" i="3"/>
  <c r="T337" i="3"/>
  <c r="T336" i="3" s="1"/>
  <c r="R337" i="3"/>
  <c r="R336" i="3"/>
  <c r="P337" i="3"/>
  <c r="P336" i="3" s="1"/>
  <c r="BK337" i="3"/>
  <c r="BK336" i="3"/>
  <c r="J336" i="3" s="1"/>
  <c r="J111" i="3" s="1"/>
  <c r="J337" i="3"/>
  <c r="BE337" i="3" s="1"/>
  <c r="BI335" i="3"/>
  <c r="BH335" i="3"/>
  <c r="BG335" i="3"/>
  <c r="BF335" i="3"/>
  <c r="T335" i="3"/>
  <c r="R335" i="3"/>
  <c r="P335" i="3"/>
  <c r="BK335" i="3"/>
  <c r="J335" i="3"/>
  <c r="BE335" i="3" s="1"/>
  <c r="BI334" i="3"/>
  <c r="BH334" i="3"/>
  <c r="BG334" i="3"/>
  <c r="BF334" i="3"/>
  <c r="T334" i="3"/>
  <c r="R334" i="3"/>
  <c r="P334" i="3"/>
  <c r="P332" i="3" s="1"/>
  <c r="BK334" i="3"/>
  <c r="J334" i="3"/>
  <c r="BE334" i="3"/>
  <c r="BI333" i="3"/>
  <c r="BH333" i="3"/>
  <c r="BG333" i="3"/>
  <c r="BF333" i="3"/>
  <c r="T333" i="3"/>
  <c r="T332" i="3" s="1"/>
  <c r="T331" i="3" s="1"/>
  <c r="R333" i="3"/>
  <c r="P333" i="3"/>
  <c r="BK333" i="3"/>
  <c r="J333" i="3"/>
  <c r="BE333" i="3" s="1"/>
  <c r="BI330" i="3"/>
  <c r="BH330" i="3"/>
  <c r="BG330" i="3"/>
  <c r="BF330" i="3"/>
  <c r="T330" i="3"/>
  <c r="R330" i="3"/>
  <c r="P330" i="3"/>
  <c r="BK330" i="3"/>
  <c r="J330" i="3"/>
  <c r="BE330" i="3"/>
  <c r="BI329" i="3"/>
  <c r="BH329" i="3"/>
  <c r="BG329" i="3"/>
  <c r="BF329" i="3"/>
  <c r="T329" i="3"/>
  <c r="R329" i="3"/>
  <c r="P329" i="3"/>
  <c r="BK329" i="3"/>
  <c r="J329" i="3"/>
  <c r="BE329" i="3" s="1"/>
  <c r="BI327" i="3"/>
  <c r="BH327" i="3"/>
  <c r="BG327" i="3"/>
  <c r="BF327" i="3"/>
  <c r="T327" i="3"/>
  <c r="R327" i="3"/>
  <c r="P327" i="3"/>
  <c r="BK327" i="3"/>
  <c r="J327" i="3"/>
  <c r="BE327" i="3"/>
  <c r="BI325" i="3"/>
  <c r="BH325" i="3"/>
  <c r="BG325" i="3"/>
  <c r="BF325" i="3"/>
  <c r="T325" i="3"/>
  <c r="R325" i="3"/>
  <c r="P325" i="3"/>
  <c r="BK325" i="3"/>
  <c r="J325" i="3"/>
  <c r="BE325" i="3" s="1"/>
  <c r="BI323" i="3"/>
  <c r="BH323" i="3"/>
  <c r="BG323" i="3"/>
  <c r="BF323" i="3"/>
  <c r="T323" i="3"/>
  <c r="R323" i="3"/>
  <c r="P323" i="3"/>
  <c r="BK323" i="3"/>
  <c r="J323" i="3"/>
  <c r="BE323" i="3"/>
  <c r="BI321" i="3"/>
  <c r="BH321" i="3"/>
  <c r="BG321" i="3"/>
  <c r="BF321" i="3"/>
  <c r="T321" i="3"/>
  <c r="R321" i="3"/>
  <c r="P321" i="3"/>
  <c r="BK321" i="3"/>
  <c r="BK318" i="3" s="1"/>
  <c r="J318" i="3" s="1"/>
  <c r="J108" i="3" s="1"/>
  <c r="J321" i="3"/>
  <c r="BE321" i="3" s="1"/>
  <c r="BI319" i="3"/>
  <c r="BH319" i="3"/>
  <c r="BG319" i="3"/>
  <c r="BF319" i="3"/>
  <c r="T319" i="3"/>
  <c r="T318" i="3"/>
  <c r="R319" i="3"/>
  <c r="P319" i="3"/>
  <c r="BK319" i="3"/>
  <c r="J319" i="3"/>
  <c r="BE319" i="3" s="1"/>
  <c r="BI317" i="3"/>
  <c r="BH317" i="3"/>
  <c r="BG317" i="3"/>
  <c r="BF317" i="3"/>
  <c r="T317" i="3"/>
  <c r="R317" i="3"/>
  <c r="P317" i="3"/>
  <c r="BK317" i="3"/>
  <c r="J317" i="3"/>
  <c r="BE317" i="3" s="1"/>
  <c r="BI314" i="3"/>
  <c r="BH314" i="3"/>
  <c r="BG314" i="3"/>
  <c r="BF314" i="3"/>
  <c r="T314" i="3"/>
  <c r="R314" i="3"/>
  <c r="P314" i="3"/>
  <c r="BK314" i="3"/>
  <c r="J314" i="3"/>
  <c r="BE314" i="3"/>
  <c r="BI311" i="3"/>
  <c r="BH311" i="3"/>
  <c r="BG311" i="3"/>
  <c r="BF311" i="3"/>
  <c r="T311" i="3"/>
  <c r="T310" i="3" s="1"/>
  <c r="T309" i="3" s="1"/>
  <c r="R311" i="3"/>
  <c r="R310" i="3" s="1"/>
  <c r="P311" i="3"/>
  <c r="BK311" i="3"/>
  <c r="J311" i="3"/>
  <c r="BE311" i="3"/>
  <c r="BI308" i="3"/>
  <c r="BH308" i="3"/>
  <c r="BG308" i="3"/>
  <c r="BF308" i="3"/>
  <c r="T308" i="3"/>
  <c r="T307" i="3" s="1"/>
  <c r="R308" i="3"/>
  <c r="R307" i="3"/>
  <c r="P308" i="3"/>
  <c r="P307" i="3" s="1"/>
  <c r="BK308" i="3"/>
  <c r="BK307" i="3"/>
  <c r="J307" i="3" s="1"/>
  <c r="J105" i="3" s="1"/>
  <c r="J308" i="3"/>
  <c r="BE308" i="3" s="1"/>
  <c r="BI306" i="3"/>
  <c r="BH306" i="3"/>
  <c r="BG306" i="3"/>
  <c r="BF306" i="3"/>
  <c r="T306" i="3"/>
  <c r="R306" i="3"/>
  <c r="P306" i="3"/>
  <c r="BK306" i="3"/>
  <c r="J306" i="3"/>
  <c r="BE306" i="3"/>
  <c r="BI304" i="3"/>
  <c r="BH304" i="3"/>
  <c r="BG304" i="3"/>
  <c r="BF304" i="3"/>
  <c r="T304" i="3"/>
  <c r="R304" i="3"/>
  <c r="P304" i="3"/>
  <c r="BK304" i="3"/>
  <c r="J304" i="3"/>
  <c r="BE304" i="3"/>
  <c r="BI302" i="3"/>
  <c r="BH302" i="3"/>
  <c r="BG302" i="3"/>
  <c r="BF302" i="3"/>
  <c r="T302" i="3"/>
  <c r="R302" i="3"/>
  <c r="P302" i="3"/>
  <c r="BK302" i="3"/>
  <c r="J302" i="3"/>
  <c r="BE302" i="3"/>
  <c r="BI301" i="3"/>
  <c r="BH301" i="3"/>
  <c r="BG301" i="3"/>
  <c r="BF301" i="3"/>
  <c r="T301" i="3"/>
  <c r="R301" i="3"/>
  <c r="P301" i="3"/>
  <c r="BK301" i="3"/>
  <c r="J301" i="3"/>
  <c r="BE301" i="3"/>
  <c r="BI297" i="3"/>
  <c r="BH297" i="3"/>
  <c r="BG297" i="3"/>
  <c r="BF297" i="3"/>
  <c r="T297" i="3"/>
  <c r="R297" i="3"/>
  <c r="P297" i="3"/>
  <c r="BK297" i="3"/>
  <c r="J297" i="3"/>
  <c r="BE297" i="3"/>
  <c r="BI295" i="3"/>
  <c r="BH295" i="3"/>
  <c r="BG295" i="3"/>
  <c r="BF295" i="3"/>
  <c r="T295" i="3"/>
  <c r="R295" i="3"/>
  <c r="P295" i="3"/>
  <c r="BK295" i="3"/>
  <c r="J295" i="3"/>
  <c r="BE295" i="3"/>
  <c r="BI293" i="3"/>
  <c r="BH293" i="3"/>
  <c r="BG293" i="3"/>
  <c r="BF293" i="3"/>
  <c r="T293" i="3"/>
  <c r="R293" i="3"/>
  <c r="P293" i="3"/>
  <c r="BK293" i="3"/>
  <c r="J293" i="3"/>
  <c r="BE293" i="3"/>
  <c r="BI291" i="3"/>
  <c r="BH291" i="3"/>
  <c r="BG291" i="3"/>
  <c r="BF291" i="3"/>
  <c r="T291" i="3"/>
  <c r="R291" i="3"/>
  <c r="P291" i="3"/>
  <c r="BK291" i="3"/>
  <c r="J291" i="3"/>
  <c r="BE291" i="3"/>
  <c r="BI289" i="3"/>
  <c r="BH289" i="3"/>
  <c r="BG289" i="3"/>
  <c r="BF289" i="3"/>
  <c r="T289" i="3"/>
  <c r="R289" i="3"/>
  <c r="P289" i="3"/>
  <c r="BK289" i="3"/>
  <c r="J289" i="3"/>
  <c r="BE289" i="3"/>
  <c r="BI287" i="3"/>
  <c r="BH287" i="3"/>
  <c r="BG287" i="3"/>
  <c r="BF287" i="3"/>
  <c r="T287" i="3"/>
  <c r="R287" i="3"/>
  <c r="P287" i="3"/>
  <c r="BK287" i="3"/>
  <c r="J287" i="3"/>
  <c r="BE287" i="3"/>
  <c r="BI285" i="3"/>
  <c r="BH285" i="3"/>
  <c r="BG285" i="3"/>
  <c r="BF285" i="3"/>
  <c r="T285" i="3"/>
  <c r="R285" i="3"/>
  <c r="P285" i="3"/>
  <c r="BK285" i="3"/>
  <c r="J285" i="3"/>
  <c r="BE285" i="3"/>
  <c r="BI283" i="3"/>
  <c r="BH283" i="3"/>
  <c r="BG283" i="3"/>
  <c r="BF283" i="3"/>
  <c r="T283" i="3"/>
  <c r="R283" i="3"/>
  <c r="P283" i="3"/>
  <c r="BK283" i="3"/>
  <c r="J283" i="3"/>
  <c r="BE283" i="3"/>
  <c r="BI281" i="3"/>
  <c r="BH281" i="3"/>
  <c r="BG281" i="3"/>
  <c r="BF281" i="3"/>
  <c r="T281" i="3"/>
  <c r="R281" i="3"/>
  <c r="P281" i="3"/>
  <c r="BK281" i="3"/>
  <c r="J281" i="3"/>
  <c r="BE281" i="3"/>
  <c r="BI280" i="3"/>
  <c r="BH280" i="3"/>
  <c r="BG280" i="3"/>
  <c r="BF280" i="3"/>
  <c r="T280" i="3"/>
  <c r="R280" i="3"/>
  <c r="P280" i="3"/>
  <c r="BK280" i="3"/>
  <c r="J280" i="3"/>
  <c r="BE280" i="3"/>
  <c r="BI279" i="3"/>
  <c r="BH279" i="3"/>
  <c r="BG279" i="3"/>
  <c r="BF279" i="3"/>
  <c r="T279" i="3"/>
  <c r="R279" i="3"/>
  <c r="P279" i="3"/>
  <c r="BK279" i="3"/>
  <c r="J279" i="3"/>
  <c r="BE279" i="3"/>
  <c r="BI276" i="3"/>
  <c r="BH276" i="3"/>
  <c r="BG276" i="3"/>
  <c r="BF276" i="3"/>
  <c r="T276" i="3"/>
  <c r="R276" i="3"/>
  <c r="P276" i="3"/>
  <c r="BK276" i="3"/>
  <c r="J276" i="3"/>
  <c r="BE276" i="3"/>
  <c r="BI274" i="3"/>
  <c r="BH274" i="3"/>
  <c r="BG274" i="3"/>
  <c r="BF274" i="3"/>
  <c r="T274" i="3"/>
  <c r="R274" i="3"/>
  <c r="P274" i="3"/>
  <c r="BK274" i="3"/>
  <c r="J274" i="3"/>
  <c r="BE274" i="3"/>
  <c r="BI273" i="3"/>
  <c r="BH273" i="3"/>
  <c r="BG273" i="3"/>
  <c r="BF273" i="3"/>
  <c r="T273" i="3"/>
  <c r="R273" i="3"/>
  <c r="P273" i="3"/>
  <c r="BK273" i="3"/>
  <c r="J273" i="3"/>
  <c r="BE273" i="3"/>
  <c r="BI272" i="3"/>
  <c r="BH272" i="3"/>
  <c r="BG272" i="3"/>
  <c r="BF272" i="3"/>
  <c r="T272" i="3"/>
  <c r="R272" i="3"/>
  <c r="P272" i="3"/>
  <c r="BK272" i="3"/>
  <c r="J272" i="3"/>
  <c r="BE272" i="3"/>
  <c r="BI271" i="3"/>
  <c r="BH271" i="3"/>
  <c r="BG271" i="3"/>
  <c r="BF271" i="3"/>
  <c r="T271" i="3"/>
  <c r="R271" i="3"/>
  <c r="P271" i="3"/>
  <c r="BK271" i="3"/>
  <c r="J271" i="3"/>
  <c r="BE271" i="3"/>
  <c r="BI270" i="3"/>
  <c r="BH270" i="3"/>
  <c r="BG270" i="3"/>
  <c r="BF270" i="3"/>
  <c r="T270" i="3"/>
  <c r="R270" i="3"/>
  <c r="P270" i="3"/>
  <c r="BK270" i="3"/>
  <c r="J270" i="3"/>
  <c r="BE270" i="3"/>
  <c r="BI269" i="3"/>
  <c r="BH269" i="3"/>
  <c r="BG269" i="3"/>
  <c r="BF269" i="3"/>
  <c r="T269" i="3"/>
  <c r="R269" i="3"/>
  <c r="P269" i="3"/>
  <c r="BK269" i="3"/>
  <c r="J269" i="3"/>
  <c r="BE269" i="3"/>
  <c r="BI268" i="3"/>
  <c r="BH268" i="3"/>
  <c r="BG268" i="3"/>
  <c r="BF268" i="3"/>
  <c r="T268" i="3"/>
  <c r="R268" i="3"/>
  <c r="P268" i="3"/>
  <c r="BK268" i="3"/>
  <c r="J268" i="3"/>
  <c r="BE268" i="3"/>
  <c r="BI267" i="3"/>
  <c r="BH267" i="3"/>
  <c r="BG267" i="3"/>
  <c r="BF267" i="3"/>
  <c r="T267" i="3"/>
  <c r="R267" i="3"/>
  <c r="P267" i="3"/>
  <c r="BK267" i="3"/>
  <c r="J267" i="3"/>
  <c r="BE267" i="3"/>
  <c r="BI266" i="3"/>
  <c r="BH266" i="3"/>
  <c r="BG266" i="3"/>
  <c r="BF266" i="3"/>
  <c r="T266" i="3"/>
  <c r="R266" i="3"/>
  <c r="P266" i="3"/>
  <c r="BK266" i="3"/>
  <c r="J266" i="3"/>
  <c r="BE266" i="3"/>
  <c r="BI265" i="3"/>
  <c r="BH265" i="3"/>
  <c r="BG265" i="3"/>
  <c r="BF265" i="3"/>
  <c r="T265" i="3"/>
  <c r="R265" i="3"/>
  <c r="P265" i="3"/>
  <c r="BK265" i="3"/>
  <c r="J265" i="3"/>
  <c r="BE265" i="3"/>
  <c r="BI264" i="3"/>
  <c r="BH264" i="3"/>
  <c r="BG264" i="3"/>
  <c r="BF264" i="3"/>
  <c r="T264" i="3"/>
  <c r="T263" i="3"/>
  <c r="R264" i="3"/>
  <c r="R263" i="3"/>
  <c r="P264" i="3"/>
  <c r="P263" i="3"/>
  <c r="BK264" i="3"/>
  <c r="BK263" i="3"/>
  <c r="J263" i="3" s="1"/>
  <c r="J104" i="3" s="1"/>
  <c r="J264" i="3"/>
  <c r="BE264" i="3" s="1"/>
  <c r="BI260" i="3"/>
  <c r="BH260" i="3"/>
  <c r="BG260" i="3"/>
  <c r="BF260" i="3"/>
  <c r="T260" i="3"/>
  <c r="R260" i="3"/>
  <c r="P260" i="3"/>
  <c r="BK260" i="3"/>
  <c r="J260" i="3"/>
  <c r="BE260" i="3" s="1"/>
  <c r="BI258" i="3"/>
  <c r="BH258" i="3"/>
  <c r="BG258" i="3"/>
  <c r="BF258" i="3"/>
  <c r="T258" i="3"/>
  <c r="R258" i="3"/>
  <c r="P258" i="3"/>
  <c r="BK258" i="3"/>
  <c r="J258" i="3"/>
  <c r="BE258" i="3" s="1"/>
  <c r="BI256" i="3"/>
  <c r="BH256" i="3"/>
  <c r="BG256" i="3"/>
  <c r="BF256" i="3"/>
  <c r="T256" i="3"/>
  <c r="R256" i="3"/>
  <c r="R255" i="3" s="1"/>
  <c r="P256" i="3"/>
  <c r="P255" i="3"/>
  <c r="BK256" i="3"/>
  <c r="BK255" i="3" s="1"/>
  <c r="J255" i="3" s="1"/>
  <c r="J103" i="3" s="1"/>
  <c r="J256" i="3"/>
  <c r="BE256" i="3" s="1"/>
  <c r="BI253" i="3"/>
  <c r="BH253" i="3"/>
  <c r="BG253" i="3"/>
  <c r="BF253" i="3"/>
  <c r="T253" i="3"/>
  <c r="R253" i="3"/>
  <c r="P253" i="3"/>
  <c r="BK253" i="3"/>
  <c r="J253" i="3"/>
  <c r="BE253" i="3"/>
  <c r="BI251" i="3"/>
  <c r="BH251" i="3"/>
  <c r="BG251" i="3"/>
  <c r="BF251" i="3"/>
  <c r="T251" i="3"/>
  <c r="R251" i="3"/>
  <c r="P251" i="3"/>
  <c r="BK251" i="3"/>
  <c r="J251" i="3"/>
  <c r="BE251" i="3"/>
  <c r="BI249" i="3"/>
  <c r="BH249" i="3"/>
  <c r="BG249" i="3"/>
  <c r="BF249" i="3"/>
  <c r="T249" i="3"/>
  <c r="R249" i="3"/>
  <c r="P249" i="3"/>
  <c r="BK249" i="3"/>
  <c r="J249" i="3"/>
  <c r="BE249" i="3"/>
  <c r="BI247" i="3"/>
  <c r="BH247" i="3"/>
  <c r="BG247" i="3"/>
  <c r="BF247" i="3"/>
  <c r="T247" i="3"/>
  <c r="R247" i="3"/>
  <c r="P247" i="3"/>
  <c r="BK247" i="3"/>
  <c r="J247" i="3"/>
  <c r="BE247" i="3"/>
  <c r="BI245" i="3"/>
  <c r="BH245" i="3"/>
  <c r="BG245" i="3"/>
  <c r="BF245" i="3"/>
  <c r="T245" i="3"/>
  <c r="R245" i="3"/>
  <c r="P245" i="3"/>
  <c r="BK245" i="3"/>
  <c r="J245" i="3"/>
  <c r="BE245" i="3"/>
  <c r="BI243" i="3"/>
  <c r="BH243" i="3"/>
  <c r="BG243" i="3"/>
  <c r="BF243" i="3"/>
  <c r="T243" i="3"/>
  <c r="R243" i="3"/>
  <c r="P243" i="3"/>
  <c r="BK243" i="3"/>
  <c r="J243" i="3"/>
  <c r="BE243" i="3"/>
  <c r="BI241" i="3"/>
  <c r="BH241" i="3"/>
  <c r="BG241" i="3"/>
  <c r="BF241" i="3"/>
  <c r="T241" i="3"/>
  <c r="R241" i="3"/>
  <c r="P241" i="3"/>
  <c r="BK241" i="3"/>
  <c r="J241" i="3"/>
  <c r="BE241" i="3"/>
  <c r="BI239" i="3"/>
  <c r="BH239" i="3"/>
  <c r="BG239" i="3"/>
  <c r="BF239" i="3"/>
  <c r="T239" i="3"/>
  <c r="R239" i="3"/>
  <c r="P239" i="3"/>
  <c r="BK239" i="3"/>
  <c r="J239" i="3"/>
  <c r="BE239" i="3"/>
  <c r="BI237" i="3"/>
  <c r="BH237" i="3"/>
  <c r="BG237" i="3"/>
  <c r="BF237" i="3"/>
  <c r="T237" i="3"/>
  <c r="R237" i="3"/>
  <c r="P237" i="3"/>
  <c r="BK237" i="3"/>
  <c r="J237" i="3"/>
  <c r="BE237" i="3"/>
  <c r="BI235" i="3"/>
  <c r="BH235" i="3"/>
  <c r="BG235" i="3"/>
  <c r="BF235" i="3"/>
  <c r="T235" i="3"/>
  <c r="R235" i="3"/>
  <c r="P235" i="3"/>
  <c r="BK235" i="3"/>
  <c r="J235" i="3"/>
  <c r="BE235" i="3"/>
  <c r="BI233" i="3"/>
  <c r="BH233" i="3"/>
  <c r="BG233" i="3"/>
  <c r="BF233" i="3"/>
  <c r="T233" i="3"/>
  <c r="R233" i="3"/>
  <c r="P233" i="3"/>
  <c r="BK233" i="3"/>
  <c r="J233" i="3"/>
  <c r="BE233" i="3"/>
  <c r="BI231" i="3"/>
  <c r="BH231" i="3"/>
  <c r="BG231" i="3"/>
  <c r="BF231" i="3"/>
  <c r="T231" i="3"/>
  <c r="R231" i="3"/>
  <c r="P231" i="3"/>
  <c r="BK231" i="3"/>
  <c r="J231" i="3"/>
  <c r="BE231" i="3"/>
  <c r="BI228" i="3"/>
  <c r="BH228" i="3"/>
  <c r="BG228" i="3"/>
  <c r="BF228" i="3"/>
  <c r="T228" i="3"/>
  <c r="R228" i="3"/>
  <c r="P228" i="3"/>
  <c r="BK228" i="3"/>
  <c r="J228" i="3"/>
  <c r="BE228" i="3"/>
  <c r="BI226" i="3"/>
  <c r="BH226" i="3"/>
  <c r="BG226" i="3"/>
  <c r="BF226" i="3"/>
  <c r="T226" i="3"/>
  <c r="R226" i="3"/>
  <c r="P226" i="3"/>
  <c r="BK226" i="3"/>
  <c r="J226" i="3"/>
  <c r="BE226" i="3"/>
  <c r="BI224" i="3"/>
  <c r="BH224" i="3"/>
  <c r="BG224" i="3"/>
  <c r="BF224" i="3"/>
  <c r="T224" i="3"/>
  <c r="R224" i="3"/>
  <c r="P224" i="3"/>
  <c r="BK224" i="3"/>
  <c r="J224" i="3"/>
  <c r="BE224" i="3"/>
  <c r="BI220" i="3"/>
  <c r="BH220" i="3"/>
  <c r="BG220" i="3"/>
  <c r="BF220" i="3"/>
  <c r="T220" i="3"/>
  <c r="R220" i="3"/>
  <c r="P220" i="3"/>
  <c r="BK220" i="3"/>
  <c r="J220" i="3"/>
  <c r="BE220" i="3"/>
  <c r="BI218" i="3"/>
  <c r="BH218" i="3"/>
  <c r="BG218" i="3"/>
  <c r="BF218" i="3"/>
  <c r="T218" i="3"/>
  <c r="T215" i="3" s="1"/>
  <c r="R218" i="3"/>
  <c r="P218" i="3"/>
  <c r="BK218" i="3"/>
  <c r="J218" i="3"/>
  <c r="BE218" i="3"/>
  <c r="BI216" i="3"/>
  <c r="BH216" i="3"/>
  <c r="BG216" i="3"/>
  <c r="BF216" i="3"/>
  <c r="T216" i="3"/>
  <c r="R216" i="3"/>
  <c r="P216" i="3"/>
  <c r="P215" i="3" s="1"/>
  <c r="BK216" i="3"/>
  <c r="J216" i="3"/>
  <c r="BE216" i="3" s="1"/>
  <c r="BI212" i="3"/>
  <c r="BH212" i="3"/>
  <c r="BG212" i="3"/>
  <c r="BF212" i="3"/>
  <c r="T212" i="3"/>
  <c r="T211" i="3" s="1"/>
  <c r="R212" i="3"/>
  <c r="R211" i="3" s="1"/>
  <c r="P212" i="3"/>
  <c r="P211" i="3" s="1"/>
  <c r="BK212" i="3"/>
  <c r="BK211" i="3" s="1"/>
  <c r="J211" i="3" s="1"/>
  <c r="J101" i="3" s="1"/>
  <c r="J212" i="3"/>
  <c r="BE212" i="3" s="1"/>
  <c r="BI210" i="3"/>
  <c r="BH210" i="3"/>
  <c r="BG210" i="3"/>
  <c r="BF210" i="3"/>
  <c r="T210" i="3"/>
  <c r="R210" i="3"/>
  <c r="P210" i="3"/>
  <c r="BK210" i="3"/>
  <c r="J210" i="3"/>
  <c r="BE210" i="3"/>
  <c r="BI209" i="3"/>
  <c r="BH209" i="3"/>
  <c r="BG209" i="3"/>
  <c r="BF209" i="3"/>
  <c r="T209" i="3"/>
  <c r="R209" i="3"/>
  <c r="P209" i="3"/>
  <c r="BK209" i="3"/>
  <c r="BK204" i="3" s="1"/>
  <c r="J204" i="3" s="1"/>
  <c r="J100" i="3" s="1"/>
  <c r="J209" i="3"/>
  <c r="BE209" i="3" s="1"/>
  <c r="BI207" i="3"/>
  <c r="BH207" i="3"/>
  <c r="BG207" i="3"/>
  <c r="BF207" i="3"/>
  <c r="T207" i="3"/>
  <c r="R207" i="3"/>
  <c r="R204" i="3" s="1"/>
  <c r="P207" i="3"/>
  <c r="BK207" i="3"/>
  <c r="J207" i="3"/>
  <c r="BE207" i="3"/>
  <c r="BI205" i="3"/>
  <c r="BH205" i="3"/>
  <c r="BG205" i="3"/>
  <c r="BF205" i="3"/>
  <c r="T205" i="3"/>
  <c r="T204" i="3" s="1"/>
  <c r="R205" i="3"/>
  <c r="P205" i="3"/>
  <c r="P204" i="3" s="1"/>
  <c r="BK205" i="3"/>
  <c r="J205" i="3"/>
  <c r="BE205" i="3" s="1"/>
  <c r="BI202" i="3"/>
  <c r="BH202" i="3"/>
  <c r="BG202" i="3"/>
  <c r="BF202" i="3"/>
  <c r="T202" i="3"/>
  <c r="R202" i="3"/>
  <c r="P202" i="3"/>
  <c r="BK202" i="3"/>
  <c r="J202" i="3"/>
  <c r="BE202" i="3" s="1"/>
  <c r="BI200" i="3"/>
  <c r="BH200" i="3"/>
  <c r="BG200" i="3"/>
  <c r="BF200" i="3"/>
  <c r="T200" i="3"/>
  <c r="R200" i="3"/>
  <c r="P200" i="3"/>
  <c r="BK200" i="3"/>
  <c r="J200" i="3"/>
  <c r="BE200" i="3"/>
  <c r="BI198" i="3"/>
  <c r="BH198" i="3"/>
  <c r="BG198" i="3"/>
  <c r="BF198" i="3"/>
  <c r="T198" i="3"/>
  <c r="R198" i="3"/>
  <c r="P198" i="3"/>
  <c r="BK198" i="3"/>
  <c r="J198" i="3"/>
  <c r="BE198" i="3" s="1"/>
  <c r="BI196" i="3"/>
  <c r="BH196" i="3"/>
  <c r="BG196" i="3"/>
  <c r="BF196" i="3"/>
  <c r="T196" i="3"/>
  <c r="R196" i="3"/>
  <c r="P196" i="3"/>
  <c r="BK196" i="3"/>
  <c r="J196" i="3"/>
  <c r="BE196" i="3"/>
  <c r="BI194" i="3"/>
  <c r="BH194" i="3"/>
  <c r="BG194" i="3"/>
  <c r="BF194" i="3"/>
  <c r="T194" i="3"/>
  <c r="R194" i="3"/>
  <c r="P194" i="3"/>
  <c r="BK194" i="3"/>
  <c r="J194" i="3"/>
  <c r="BE194" i="3" s="1"/>
  <c r="BI192" i="3"/>
  <c r="BH192" i="3"/>
  <c r="BG192" i="3"/>
  <c r="BF192" i="3"/>
  <c r="T192" i="3"/>
  <c r="R192" i="3"/>
  <c r="P192" i="3"/>
  <c r="BK192" i="3"/>
  <c r="J192" i="3"/>
  <c r="BE192" i="3" s="1"/>
  <c r="BI190" i="3"/>
  <c r="BH190" i="3"/>
  <c r="BG190" i="3"/>
  <c r="BF190" i="3"/>
  <c r="T190" i="3"/>
  <c r="R190" i="3"/>
  <c r="P190" i="3"/>
  <c r="BK190" i="3"/>
  <c r="J190" i="3"/>
  <c r="BE190" i="3" s="1"/>
  <c r="BI187" i="3"/>
  <c r="BH187" i="3"/>
  <c r="BG187" i="3"/>
  <c r="BF187" i="3"/>
  <c r="T187" i="3"/>
  <c r="R187" i="3"/>
  <c r="P187" i="3"/>
  <c r="BK187" i="3"/>
  <c r="J187" i="3"/>
  <c r="BE187" i="3" s="1"/>
  <c r="BI185" i="3"/>
  <c r="BH185" i="3"/>
  <c r="BG185" i="3"/>
  <c r="BF185" i="3"/>
  <c r="T185" i="3"/>
  <c r="R185" i="3"/>
  <c r="R184" i="3"/>
  <c r="P185" i="3"/>
  <c r="BK185" i="3"/>
  <c r="BK184" i="3" s="1"/>
  <c r="J184" i="3" s="1"/>
  <c r="J99" i="3" s="1"/>
  <c r="J185" i="3"/>
  <c r="BE185" i="3" s="1"/>
  <c r="BI182" i="3"/>
  <c r="BH182" i="3"/>
  <c r="BG182" i="3"/>
  <c r="BF182" i="3"/>
  <c r="T182" i="3"/>
  <c r="R182" i="3"/>
  <c r="P182" i="3"/>
  <c r="BK182" i="3"/>
  <c r="J182" i="3"/>
  <c r="BE182" i="3"/>
  <c r="BI180" i="3"/>
  <c r="BH180" i="3"/>
  <c r="BG180" i="3"/>
  <c r="BF180" i="3"/>
  <c r="T180" i="3"/>
  <c r="R180" i="3"/>
  <c r="P180" i="3"/>
  <c r="BK180" i="3"/>
  <c r="J180" i="3"/>
  <c r="BE180" i="3"/>
  <c r="BI178" i="3"/>
  <c r="BH178" i="3"/>
  <c r="BG178" i="3"/>
  <c r="BF178" i="3"/>
  <c r="T178" i="3"/>
  <c r="R178" i="3"/>
  <c r="P178" i="3"/>
  <c r="BK178" i="3"/>
  <c r="J178" i="3"/>
  <c r="BE178" i="3"/>
  <c r="BI176" i="3"/>
  <c r="BH176" i="3"/>
  <c r="BG176" i="3"/>
  <c r="BF176" i="3"/>
  <c r="T176" i="3"/>
  <c r="R176" i="3"/>
  <c r="P176" i="3"/>
  <c r="BK176" i="3"/>
  <c r="J176" i="3"/>
  <c r="BE176" i="3"/>
  <c r="BI173" i="3"/>
  <c r="BH173" i="3"/>
  <c r="BG173" i="3"/>
  <c r="BF173" i="3"/>
  <c r="T173" i="3"/>
  <c r="R173" i="3"/>
  <c r="P173" i="3"/>
  <c r="BK173" i="3"/>
  <c r="J173" i="3"/>
  <c r="BE173" i="3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R171" i="3"/>
  <c r="P171" i="3"/>
  <c r="BK171" i="3"/>
  <c r="J171" i="3"/>
  <c r="BE171" i="3"/>
  <c r="BI169" i="3"/>
  <c r="BH169" i="3"/>
  <c r="BG169" i="3"/>
  <c r="BF169" i="3"/>
  <c r="T169" i="3"/>
  <c r="R169" i="3"/>
  <c r="P169" i="3"/>
  <c r="BK169" i="3"/>
  <c r="J169" i="3"/>
  <c r="BE169" i="3"/>
  <c r="BI167" i="3"/>
  <c r="BH167" i="3"/>
  <c r="BG167" i="3"/>
  <c r="BF167" i="3"/>
  <c r="T167" i="3"/>
  <c r="R167" i="3"/>
  <c r="P167" i="3"/>
  <c r="BK167" i="3"/>
  <c r="J167" i="3"/>
  <c r="BE167" i="3"/>
  <c r="BI164" i="3"/>
  <c r="BH164" i="3"/>
  <c r="BG164" i="3"/>
  <c r="BF164" i="3"/>
  <c r="T164" i="3"/>
  <c r="R164" i="3"/>
  <c r="P164" i="3"/>
  <c r="BK164" i="3"/>
  <c r="J164" i="3"/>
  <c r="BE164" i="3"/>
  <c r="BI162" i="3"/>
  <c r="BH162" i="3"/>
  <c r="BG162" i="3"/>
  <c r="BF162" i="3"/>
  <c r="T162" i="3"/>
  <c r="R162" i="3"/>
  <c r="P162" i="3"/>
  <c r="BK162" i="3"/>
  <c r="J162" i="3"/>
  <c r="BE162" i="3"/>
  <c r="BI160" i="3"/>
  <c r="BH160" i="3"/>
  <c r="BG160" i="3"/>
  <c r="BF160" i="3"/>
  <c r="T160" i="3"/>
  <c r="R160" i="3"/>
  <c r="P160" i="3"/>
  <c r="BK160" i="3"/>
  <c r="J160" i="3"/>
  <c r="BE160" i="3"/>
  <c r="BI158" i="3"/>
  <c r="BH158" i="3"/>
  <c r="BG158" i="3"/>
  <c r="BF158" i="3"/>
  <c r="T158" i="3"/>
  <c r="R158" i="3"/>
  <c r="P158" i="3"/>
  <c r="BK158" i="3"/>
  <c r="J158" i="3"/>
  <c r="BE158" i="3"/>
  <c r="BI156" i="3"/>
  <c r="BH156" i="3"/>
  <c r="BG156" i="3"/>
  <c r="BF156" i="3"/>
  <c r="T156" i="3"/>
  <c r="R156" i="3"/>
  <c r="P156" i="3"/>
  <c r="BK156" i="3"/>
  <c r="J156" i="3"/>
  <c r="BE156" i="3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R154" i="3"/>
  <c r="P154" i="3"/>
  <c r="BK154" i="3"/>
  <c r="J154" i="3"/>
  <c r="BE154" i="3"/>
  <c r="BI151" i="3"/>
  <c r="BH151" i="3"/>
  <c r="BG151" i="3"/>
  <c r="BF151" i="3"/>
  <c r="T151" i="3"/>
  <c r="R151" i="3"/>
  <c r="P151" i="3"/>
  <c r="BK151" i="3"/>
  <c r="J151" i="3"/>
  <c r="BE151" i="3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R147" i="3"/>
  <c r="P147" i="3"/>
  <c r="BK147" i="3"/>
  <c r="J147" i="3"/>
  <c r="BE147" i="3"/>
  <c r="BI141" i="3"/>
  <c r="BH141" i="3"/>
  <c r="BG141" i="3"/>
  <c r="BF141" i="3"/>
  <c r="T141" i="3"/>
  <c r="R141" i="3"/>
  <c r="P141" i="3"/>
  <c r="BK141" i="3"/>
  <c r="J141" i="3"/>
  <c r="BE141" i="3"/>
  <c r="BI139" i="3"/>
  <c r="BH139" i="3"/>
  <c r="BG139" i="3"/>
  <c r="BF139" i="3"/>
  <c r="T139" i="3"/>
  <c r="R139" i="3"/>
  <c r="P139" i="3"/>
  <c r="BK139" i="3"/>
  <c r="J139" i="3"/>
  <c r="BE139" i="3"/>
  <c r="BI137" i="3"/>
  <c r="BH137" i="3"/>
  <c r="BG137" i="3"/>
  <c r="BF137" i="3"/>
  <c r="T137" i="3"/>
  <c r="R137" i="3"/>
  <c r="R134" i="3" s="1"/>
  <c r="P137" i="3"/>
  <c r="BK137" i="3"/>
  <c r="J137" i="3"/>
  <c r="BE137" i="3"/>
  <c r="BI136" i="3"/>
  <c r="BH136" i="3"/>
  <c r="BG136" i="3"/>
  <c r="BF136" i="3"/>
  <c r="T136" i="3"/>
  <c r="R136" i="3"/>
  <c r="P136" i="3"/>
  <c r="BK136" i="3"/>
  <c r="J136" i="3"/>
  <c r="BE136" i="3"/>
  <c r="BI135" i="3"/>
  <c r="F37" i="3"/>
  <c r="BD96" i="1" s="1"/>
  <c r="BH135" i="3"/>
  <c r="BG135" i="3"/>
  <c r="BF135" i="3"/>
  <c r="T135" i="3"/>
  <c r="T134" i="3"/>
  <c r="R135" i="3"/>
  <c r="P135" i="3"/>
  <c r="P134" i="3"/>
  <c r="BK135" i="3"/>
  <c r="J135" i="3"/>
  <c r="BE135" i="3" s="1"/>
  <c r="J129" i="3"/>
  <c r="J128" i="3"/>
  <c r="F128" i="3"/>
  <c r="F126" i="3"/>
  <c r="E124" i="3"/>
  <c r="J92" i="3"/>
  <c r="J91" i="3"/>
  <c r="F91" i="3"/>
  <c r="F89" i="3"/>
  <c r="E87" i="3"/>
  <c r="J18" i="3"/>
  <c r="E18" i="3"/>
  <c r="F129" i="3" s="1"/>
  <c r="J17" i="3"/>
  <c r="J12" i="3"/>
  <c r="E7" i="3"/>
  <c r="E85" i="3" s="1"/>
  <c r="E122" i="3"/>
  <c r="J37" i="2"/>
  <c r="J36" i="2"/>
  <c r="AY95" i="1" s="1"/>
  <c r="J35" i="2"/>
  <c r="AX95" i="1"/>
  <c r="BI959" i="2"/>
  <c r="BH959" i="2"/>
  <c r="BG959" i="2"/>
  <c r="BF959" i="2"/>
  <c r="T959" i="2"/>
  <c r="R959" i="2"/>
  <c r="P959" i="2"/>
  <c r="BK959" i="2"/>
  <c r="BK957" i="2" s="1"/>
  <c r="J957" i="2" s="1"/>
  <c r="J140" i="2" s="1"/>
  <c r="J959" i="2"/>
  <c r="BE959" i="2" s="1"/>
  <c r="BI958" i="2"/>
  <c r="BH958" i="2"/>
  <c r="BG958" i="2"/>
  <c r="BF958" i="2"/>
  <c r="T958" i="2"/>
  <c r="T957" i="2"/>
  <c r="R958" i="2"/>
  <c r="R957" i="2" s="1"/>
  <c r="P958" i="2"/>
  <c r="P957" i="2"/>
  <c r="BK958" i="2"/>
  <c r="J958" i="2"/>
  <c r="BE958" i="2" s="1"/>
  <c r="BI956" i="2"/>
  <c r="BH956" i="2"/>
  <c r="BG956" i="2"/>
  <c r="BF956" i="2"/>
  <c r="T956" i="2"/>
  <c r="T955" i="2"/>
  <c r="R956" i="2"/>
  <c r="R955" i="2" s="1"/>
  <c r="P956" i="2"/>
  <c r="P955" i="2"/>
  <c r="BK956" i="2"/>
  <c r="BK955" i="2" s="1"/>
  <c r="J955" i="2" s="1"/>
  <c r="J139" i="2" s="1"/>
  <c r="J956" i="2"/>
  <c r="BE956" i="2" s="1"/>
  <c r="BI954" i="2"/>
  <c r="BH954" i="2"/>
  <c r="BG954" i="2"/>
  <c r="BF954" i="2"/>
  <c r="T954" i="2"/>
  <c r="R954" i="2"/>
  <c r="P954" i="2"/>
  <c r="BK954" i="2"/>
  <c r="J954" i="2"/>
  <c r="BE954" i="2" s="1"/>
  <c r="BI953" i="2"/>
  <c r="BH953" i="2"/>
  <c r="BG953" i="2"/>
  <c r="BF953" i="2"/>
  <c r="T953" i="2"/>
  <c r="R953" i="2"/>
  <c r="P953" i="2"/>
  <c r="BK953" i="2"/>
  <c r="J953" i="2"/>
  <c r="BE953" i="2" s="1"/>
  <c r="BI952" i="2"/>
  <c r="BH952" i="2"/>
  <c r="BG952" i="2"/>
  <c r="BF952" i="2"/>
  <c r="T952" i="2"/>
  <c r="T951" i="2" s="1"/>
  <c r="T950" i="2" s="1"/>
  <c r="R952" i="2"/>
  <c r="P952" i="2"/>
  <c r="P951" i="2"/>
  <c r="BK952" i="2"/>
  <c r="J952" i="2"/>
  <c r="BE952" i="2" s="1"/>
  <c r="BI949" i="2"/>
  <c r="BH949" i="2"/>
  <c r="BG949" i="2"/>
  <c r="BF949" i="2"/>
  <c r="T949" i="2"/>
  <c r="R949" i="2"/>
  <c r="P949" i="2"/>
  <c r="BK949" i="2"/>
  <c r="J949" i="2"/>
  <c r="BE949" i="2"/>
  <c r="BI945" i="2"/>
  <c r="BH945" i="2"/>
  <c r="BG945" i="2"/>
  <c r="BF945" i="2"/>
  <c r="T945" i="2"/>
  <c r="T944" i="2" s="1"/>
  <c r="R945" i="2"/>
  <c r="R944" i="2" s="1"/>
  <c r="P945" i="2"/>
  <c r="P944" i="2" s="1"/>
  <c r="BK945" i="2"/>
  <c r="BK944" i="2" s="1"/>
  <c r="J944" i="2" s="1"/>
  <c r="J136" i="2" s="1"/>
  <c r="J945" i="2"/>
  <c r="BE945" i="2" s="1"/>
  <c r="BI940" i="2"/>
  <c r="BH940" i="2"/>
  <c r="BG940" i="2"/>
  <c r="BF940" i="2"/>
  <c r="T940" i="2"/>
  <c r="R940" i="2"/>
  <c r="P940" i="2"/>
  <c r="BK940" i="2"/>
  <c r="J940" i="2"/>
  <c r="BE940" i="2" s="1"/>
  <c r="BI939" i="2"/>
  <c r="BH939" i="2"/>
  <c r="BG939" i="2"/>
  <c r="BF939" i="2"/>
  <c r="T939" i="2"/>
  <c r="R939" i="2"/>
  <c r="P939" i="2"/>
  <c r="BK939" i="2"/>
  <c r="J939" i="2"/>
  <c r="BE939" i="2"/>
  <c r="BI929" i="2"/>
  <c r="BH929" i="2"/>
  <c r="BG929" i="2"/>
  <c r="BF929" i="2"/>
  <c r="T929" i="2"/>
  <c r="R929" i="2"/>
  <c r="P929" i="2"/>
  <c r="BK929" i="2"/>
  <c r="J929" i="2"/>
  <c r="BE929" i="2" s="1"/>
  <c r="BI928" i="2"/>
  <c r="BH928" i="2"/>
  <c r="BG928" i="2"/>
  <c r="BF928" i="2"/>
  <c r="T928" i="2"/>
  <c r="R928" i="2"/>
  <c r="P928" i="2"/>
  <c r="BK928" i="2"/>
  <c r="J928" i="2"/>
  <c r="BE928" i="2"/>
  <c r="BI925" i="2"/>
  <c r="BH925" i="2"/>
  <c r="BG925" i="2"/>
  <c r="BF925" i="2"/>
  <c r="T925" i="2"/>
  <c r="R925" i="2"/>
  <c r="P925" i="2"/>
  <c r="P924" i="2" s="1"/>
  <c r="BK925" i="2"/>
  <c r="J925" i="2"/>
  <c r="BE925" i="2" s="1"/>
  <c r="BI923" i="2"/>
  <c r="BH923" i="2"/>
  <c r="BG923" i="2"/>
  <c r="BF923" i="2"/>
  <c r="T923" i="2"/>
  <c r="R923" i="2"/>
  <c r="P923" i="2"/>
  <c r="BK923" i="2"/>
  <c r="J923" i="2"/>
  <c r="BE923" i="2" s="1"/>
  <c r="BI913" i="2"/>
  <c r="BH913" i="2"/>
  <c r="BG913" i="2"/>
  <c r="BF913" i="2"/>
  <c r="T913" i="2"/>
  <c r="R913" i="2"/>
  <c r="P913" i="2"/>
  <c r="BK913" i="2"/>
  <c r="J913" i="2"/>
  <c r="BE913" i="2"/>
  <c r="BI912" i="2"/>
  <c r="BH912" i="2"/>
  <c r="BG912" i="2"/>
  <c r="BF912" i="2"/>
  <c r="T912" i="2"/>
  <c r="R912" i="2"/>
  <c r="P912" i="2"/>
  <c r="BK912" i="2"/>
  <c r="J912" i="2"/>
  <c r="BE912" i="2" s="1"/>
  <c r="BI902" i="2"/>
  <c r="BH902" i="2"/>
  <c r="BG902" i="2"/>
  <c r="BF902" i="2"/>
  <c r="T902" i="2"/>
  <c r="R902" i="2"/>
  <c r="P902" i="2"/>
  <c r="BK902" i="2"/>
  <c r="J902" i="2"/>
  <c r="BE902" i="2" s="1"/>
  <c r="BI895" i="2"/>
  <c r="BH895" i="2"/>
  <c r="BG895" i="2"/>
  <c r="BF895" i="2"/>
  <c r="T895" i="2"/>
  <c r="R895" i="2"/>
  <c r="P895" i="2"/>
  <c r="BK895" i="2"/>
  <c r="J895" i="2"/>
  <c r="BE895" i="2"/>
  <c r="BI894" i="2"/>
  <c r="BH894" i="2"/>
  <c r="BG894" i="2"/>
  <c r="BF894" i="2"/>
  <c r="T894" i="2"/>
  <c r="R894" i="2"/>
  <c r="P894" i="2"/>
  <c r="BK894" i="2"/>
  <c r="J894" i="2"/>
  <c r="BE894" i="2" s="1"/>
  <c r="BI892" i="2"/>
  <c r="BH892" i="2"/>
  <c r="BG892" i="2"/>
  <c r="BF892" i="2"/>
  <c r="T892" i="2"/>
  <c r="R892" i="2"/>
  <c r="P892" i="2"/>
  <c r="BK892" i="2"/>
  <c r="J892" i="2"/>
  <c r="BE892" i="2"/>
  <c r="BI882" i="2"/>
  <c r="BH882" i="2"/>
  <c r="BG882" i="2"/>
  <c r="BF882" i="2"/>
  <c r="T882" i="2"/>
  <c r="R882" i="2"/>
  <c r="P882" i="2"/>
  <c r="BK882" i="2"/>
  <c r="J882" i="2"/>
  <c r="BE882" i="2" s="1"/>
  <c r="BI880" i="2"/>
  <c r="BH880" i="2"/>
  <c r="BG880" i="2"/>
  <c r="BF880" i="2"/>
  <c r="T880" i="2"/>
  <c r="R880" i="2"/>
  <c r="P880" i="2"/>
  <c r="BK880" i="2"/>
  <c r="J880" i="2"/>
  <c r="BE880" i="2" s="1"/>
  <c r="BI879" i="2"/>
  <c r="BH879" i="2"/>
  <c r="BG879" i="2"/>
  <c r="BF879" i="2"/>
  <c r="T879" i="2"/>
  <c r="R879" i="2"/>
  <c r="P879" i="2"/>
  <c r="BK879" i="2"/>
  <c r="J879" i="2"/>
  <c r="BE879" i="2"/>
  <c r="BI877" i="2"/>
  <c r="BH877" i="2"/>
  <c r="BG877" i="2"/>
  <c r="BF877" i="2"/>
  <c r="T877" i="2"/>
  <c r="R877" i="2"/>
  <c r="P877" i="2"/>
  <c r="BK877" i="2"/>
  <c r="J877" i="2"/>
  <c r="BE877" i="2" s="1"/>
  <c r="BI875" i="2"/>
  <c r="BH875" i="2"/>
  <c r="BG875" i="2"/>
  <c r="BF875" i="2"/>
  <c r="T875" i="2"/>
  <c r="R875" i="2"/>
  <c r="P875" i="2"/>
  <c r="BK875" i="2"/>
  <c r="J875" i="2"/>
  <c r="BE875" i="2" s="1"/>
  <c r="BI873" i="2"/>
  <c r="BH873" i="2"/>
  <c r="BG873" i="2"/>
  <c r="BF873" i="2"/>
  <c r="T873" i="2"/>
  <c r="R873" i="2"/>
  <c r="P873" i="2"/>
  <c r="BK873" i="2"/>
  <c r="J873" i="2"/>
  <c r="BE873" i="2" s="1"/>
  <c r="BI860" i="2"/>
  <c r="BH860" i="2"/>
  <c r="BG860" i="2"/>
  <c r="BF860" i="2"/>
  <c r="T860" i="2"/>
  <c r="R860" i="2"/>
  <c r="P860" i="2"/>
  <c r="BK860" i="2"/>
  <c r="J860" i="2"/>
  <c r="BE860" i="2"/>
  <c r="BI858" i="2"/>
  <c r="BH858" i="2"/>
  <c r="BG858" i="2"/>
  <c r="BF858" i="2"/>
  <c r="T858" i="2"/>
  <c r="R858" i="2"/>
  <c r="P858" i="2"/>
  <c r="BK858" i="2"/>
  <c r="J858" i="2"/>
  <c r="BE858" i="2" s="1"/>
  <c r="BI857" i="2"/>
  <c r="BH857" i="2"/>
  <c r="BG857" i="2"/>
  <c r="BF857" i="2"/>
  <c r="T857" i="2"/>
  <c r="R857" i="2"/>
  <c r="P857" i="2"/>
  <c r="BK857" i="2"/>
  <c r="J857" i="2"/>
  <c r="BE857" i="2"/>
  <c r="BI856" i="2"/>
  <c r="BH856" i="2"/>
  <c r="BG856" i="2"/>
  <c r="BF856" i="2"/>
  <c r="T856" i="2"/>
  <c r="R856" i="2"/>
  <c r="P856" i="2"/>
  <c r="BK856" i="2"/>
  <c r="J856" i="2"/>
  <c r="BE856" i="2" s="1"/>
  <c r="BI854" i="2"/>
  <c r="BH854" i="2"/>
  <c r="BG854" i="2"/>
  <c r="BF854" i="2"/>
  <c r="T854" i="2"/>
  <c r="R854" i="2"/>
  <c r="P854" i="2"/>
  <c r="BK854" i="2"/>
  <c r="BK853" i="2" s="1"/>
  <c r="J853" i="2" s="1"/>
  <c r="J133" i="2" s="1"/>
  <c r="J854" i="2"/>
  <c r="BE854" i="2"/>
  <c r="BI852" i="2"/>
  <c r="BH852" i="2"/>
  <c r="BG852" i="2"/>
  <c r="BF852" i="2"/>
  <c r="T852" i="2"/>
  <c r="R852" i="2"/>
  <c r="P852" i="2"/>
  <c r="BK852" i="2"/>
  <c r="J852" i="2"/>
  <c r="BE852" i="2"/>
  <c r="BI850" i="2"/>
  <c r="BH850" i="2"/>
  <c r="BG850" i="2"/>
  <c r="BF850" i="2"/>
  <c r="T850" i="2"/>
  <c r="R850" i="2"/>
  <c r="P850" i="2"/>
  <c r="BK850" i="2"/>
  <c r="J850" i="2"/>
  <c r="BE850" i="2" s="1"/>
  <c r="BI848" i="2"/>
  <c r="BH848" i="2"/>
  <c r="BG848" i="2"/>
  <c r="BF848" i="2"/>
  <c r="T848" i="2"/>
  <c r="R848" i="2"/>
  <c r="P848" i="2"/>
  <c r="BK848" i="2"/>
  <c r="J848" i="2"/>
  <c r="BE848" i="2"/>
  <c r="BI846" i="2"/>
  <c r="BH846" i="2"/>
  <c r="BG846" i="2"/>
  <c r="BF846" i="2"/>
  <c r="T846" i="2"/>
  <c r="R846" i="2"/>
  <c r="P846" i="2"/>
  <c r="BK846" i="2"/>
  <c r="J846" i="2"/>
  <c r="BE846" i="2" s="1"/>
  <c r="BI844" i="2"/>
  <c r="BH844" i="2"/>
  <c r="BG844" i="2"/>
  <c r="BF844" i="2"/>
  <c r="T844" i="2"/>
  <c r="R844" i="2"/>
  <c r="P844" i="2"/>
  <c r="BK844" i="2"/>
  <c r="J844" i="2"/>
  <c r="BE844" i="2"/>
  <c r="BI842" i="2"/>
  <c r="BH842" i="2"/>
  <c r="BG842" i="2"/>
  <c r="BF842" i="2"/>
  <c r="T842" i="2"/>
  <c r="R842" i="2"/>
  <c r="P842" i="2"/>
  <c r="BK842" i="2"/>
  <c r="J842" i="2"/>
  <c r="BE842" i="2" s="1"/>
  <c r="BI841" i="2"/>
  <c r="BH841" i="2"/>
  <c r="BG841" i="2"/>
  <c r="BF841" i="2"/>
  <c r="T841" i="2"/>
  <c r="R841" i="2"/>
  <c r="P841" i="2"/>
  <c r="BK841" i="2"/>
  <c r="J841" i="2"/>
  <c r="BE841" i="2" s="1"/>
  <c r="BI839" i="2"/>
  <c r="BH839" i="2"/>
  <c r="BG839" i="2"/>
  <c r="BF839" i="2"/>
  <c r="T839" i="2"/>
  <c r="R839" i="2"/>
  <c r="P839" i="2"/>
  <c r="BK839" i="2"/>
  <c r="J839" i="2"/>
  <c r="BE839" i="2" s="1"/>
  <c r="BI836" i="2"/>
  <c r="BH836" i="2"/>
  <c r="BG836" i="2"/>
  <c r="BF836" i="2"/>
  <c r="T836" i="2"/>
  <c r="R836" i="2"/>
  <c r="P836" i="2"/>
  <c r="BK836" i="2"/>
  <c r="J836" i="2"/>
  <c r="BE836" i="2"/>
  <c r="BI834" i="2"/>
  <c r="BH834" i="2"/>
  <c r="BG834" i="2"/>
  <c r="BF834" i="2"/>
  <c r="T834" i="2"/>
  <c r="R834" i="2"/>
  <c r="P834" i="2"/>
  <c r="BK834" i="2"/>
  <c r="J834" i="2"/>
  <c r="BE834" i="2"/>
  <c r="BI832" i="2"/>
  <c r="BH832" i="2"/>
  <c r="BG832" i="2"/>
  <c r="BF832" i="2"/>
  <c r="T832" i="2"/>
  <c r="R832" i="2"/>
  <c r="P832" i="2"/>
  <c r="BK832" i="2"/>
  <c r="J832" i="2"/>
  <c r="BE832" i="2" s="1"/>
  <c r="BI830" i="2"/>
  <c r="BH830" i="2"/>
  <c r="BG830" i="2"/>
  <c r="BF830" i="2"/>
  <c r="T830" i="2"/>
  <c r="R830" i="2"/>
  <c r="P830" i="2"/>
  <c r="BK830" i="2"/>
  <c r="J830" i="2"/>
  <c r="BE830" i="2" s="1"/>
  <c r="BI829" i="2"/>
  <c r="BH829" i="2"/>
  <c r="BG829" i="2"/>
  <c r="BF829" i="2"/>
  <c r="T829" i="2"/>
  <c r="R829" i="2"/>
  <c r="P829" i="2"/>
  <c r="BK829" i="2"/>
  <c r="J829" i="2"/>
  <c r="BE829" i="2" s="1"/>
  <c r="BI827" i="2"/>
  <c r="BH827" i="2"/>
  <c r="BG827" i="2"/>
  <c r="BF827" i="2"/>
  <c r="T827" i="2"/>
  <c r="R827" i="2"/>
  <c r="P827" i="2"/>
  <c r="BK827" i="2"/>
  <c r="J827" i="2"/>
  <c r="BE827" i="2" s="1"/>
  <c r="BI826" i="2"/>
  <c r="BH826" i="2"/>
  <c r="BG826" i="2"/>
  <c r="BF826" i="2"/>
  <c r="T826" i="2"/>
  <c r="R826" i="2"/>
  <c r="P826" i="2"/>
  <c r="BK826" i="2"/>
  <c r="J826" i="2"/>
  <c r="BE826" i="2" s="1"/>
  <c r="BI825" i="2"/>
  <c r="BH825" i="2"/>
  <c r="BG825" i="2"/>
  <c r="BF825" i="2"/>
  <c r="T825" i="2"/>
  <c r="R825" i="2"/>
  <c r="P825" i="2"/>
  <c r="BK825" i="2"/>
  <c r="J825" i="2"/>
  <c r="BE825" i="2"/>
  <c r="BI824" i="2"/>
  <c r="BH824" i="2"/>
  <c r="BG824" i="2"/>
  <c r="BF824" i="2"/>
  <c r="T824" i="2"/>
  <c r="R824" i="2"/>
  <c r="P824" i="2"/>
  <c r="BK824" i="2"/>
  <c r="J824" i="2"/>
  <c r="BE824" i="2" s="1"/>
  <c r="BI823" i="2"/>
  <c r="BH823" i="2"/>
  <c r="BG823" i="2"/>
  <c r="BF823" i="2"/>
  <c r="T823" i="2"/>
  <c r="R823" i="2"/>
  <c r="P823" i="2"/>
  <c r="BK823" i="2"/>
  <c r="J823" i="2"/>
  <c r="BE823" i="2"/>
  <c r="BI822" i="2"/>
  <c r="BH822" i="2"/>
  <c r="BG822" i="2"/>
  <c r="BF822" i="2"/>
  <c r="T822" i="2"/>
  <c r="R822" i="2"/>
  <c r="P822" i="2"/>
  <c r="BK822" i="2"/>
  <c r="J822" i="2"/>
  <c r="BE822" i="2" s="1"/>
  <c r="BI821" i="2"/>
  <c r="BH821" i="2"/>
  <c r="BG821" i="2"/>
  <c r="BF821" i="2"/>
  <c r="T821" i="2"/>
  <c r="R821" i="2"/>
  <c r="P821" i="2"/>
  <c r="BK821" i="2"/>
  <c r="J821" i="2"/>
  <c r="BE821" i="2" s="1"/>
  <c r="BI820" i="2"/>
  <c r="BH820" i="2"/>
  <c r="BG820" i="2"/>
  <c r="BF820" i="2"/>
  <c r="T820" i="2"/>
  <c r="R820" i="2"/>
  <c r="P820" i="2"/>
  <c r="BK820" i="2"/>
  <c r="J820" i="2"/>
  <c r="BE820" i="2" s="1"/>
  <c r="BI817" i="2"/>
  <c r="BH817" i="2"/>
  <c r="BG817" i="2"/>
  <c r="BF817" i="2"/>
  <c r="T817" i="2"/>
  <c r="R817" i="2"/>
  <c r="P817" i="2"/>
  <c r="BK817" i="2"/>
  <c r="J817" i="2"/>
  <c r="BE817" i="2" s="1"/>
  <c r="BI814" i="2"/>
  <c r="BH814" i="2"/>
  <c r="BG814" i="2"/>
  <c r="BF814" i="2"/>
  <c r="T814" i="2"/>
  <c r="R814" i="2"/>
  <c r="P814" i="2"/>
  <c r="BK814" i="2"/>
  <c r="J814" i="2"/>
  <c r="BE814" i="2" s="1"/>
  <c r="BI812" i="2"/>
  <c r="BH812" i="2"/>
  <c r="BG812" i="2"/>
  <c r="BF812" i="2"/>
  <c r="T812" i="2"/>
  <c r="R812" i="2"/>
  <c r="P812" i="2"/>
  <c r="BK812" i="2"/>
  <c r="J812" i="2"/>
  <c r="BE812" i="2"/>
  <c r="BI810" i="2"/>
  <c r="BH810" i="2"/>
  <c r="BG810" i="2"/>
  <c r="BF810" i="2"/>
  <c r="T810" i="2"/>
  <c r="R810" i="2"/>
  <c r="P810" i="2"/>
  <c r="BK810" i="2"/>
  <c r="J810" i="2"/>
  <c r="BE810" i="2" s="1"/>
  <c r="BI807" i="2"/>
  <c r="BH807" i="2"/>
  <c r="BG807" i="2"/>
  <c r="BF807" i="2"/>
  <c r="T807" i="2"/>
  <c r="R807" i="2"/>
  <c r="P807" i="2"/>
  <c r="BK807" i="2"/>
  <c r="J807" i="2"/>
  <c r="BE807" i="2"/>
  <c r="BI806" i="2"/>
  <c r="BH806" i="2"/>
  <c r="BG806" i="2"/>
  <c r="BF806" i="2"/>
  <c r="T806" i="2"/>
  <c r="R806" i="2"/>
  <c r="P806" i="2"/>
  <c r="BK806" i="2"/>
  <c r="J806" i="2"/>
  <c r="BE806" i="2" s="1"/>
  <c r="BI805" i="2"/>
  <c r="BH805" i="2"/>
  <c r="BG805" i="2"/>
  <c r="BF805" i="2"/>
  <c r="T805" i="2"/>
  <c r="R805" i="2"/>
  <c r="P805" i="2"/>
  <c r="BK805" i="2"/>
  <c r="J805" i="2"/>
  <c r="BE805" i="2" s="1"/>
  <c r="BI804" i="2"/>
  <c r="BH804" i="2"/>
  <c r="BG804" i="2"/>
  <c r="BF804" i="2"/>
  <c r="T804" i="2"/>
  <c r="R804" i="2"/>
  <c r="P804" i="2"/>
  <c r="BK804" i="2"/>
  <c r="J804" i="2"/>
  <c r="BE804" i="2" s="1"/>
  <c r="BI803" i="2"/>
  <c r="BH803" i="2"/>
  <c r="BG803" i="2"/>
  <c r="BF803" i="2"/>
  <c r="T803" i="2"/>
  <c r="R803" i="2"/>
  <c r="R802" i="2" s="1"/>
  <c r="P803" i="2"/>
  <c r="BK803" i="2"/>
  <c r="J803" i="2"/>
  <c r="BE803" i="2"/>
  <c r="BI801" i="2"/>
  <c r="BH801" i="2"/>
  <c r="BG801" i="2"/>
  <c r="BF801" i="2"/>
  <c r="T801" i="2"/>
  <c r="R801" i="2"/>
  <c r="P801" i="2"/>
  <c r="BK801" i="2"/>
  <c r="J801" i="2"/>
  <c r="BE801" i="2"/>
  <c r="BI800" i="2"/>
  <c r="BH800" i="2"/>
  <c r="BG800" i="2"/>
  <c r="BF800" i="2"/>
  <c r="T800" i="2"/>
  <c r="R800" i="2"/>
  <c r="P800" i="2"/>
  <c r="BK800" i="2"/>
  <c r="J800" i="2"/>
  <c r="BE800" i="2" s="1"/>
  <c r="BI799" i="2"/>
  <c r="BH799" i="2"/>
  <c r="BG799" i="2"/>
  <c r="BF799" i="2"/>
  <c r="T799" i="2"/>
  <c r="R799" i="2"/>
  <c r="P799" i="2"/>
  <c r="BK799" i="2"/>
  <c r="J799" i="2"/>
  <c r="BE799" i="2" s="1"/>
  <c r="BI798" i="2"/>
  <c r="BH798" i="2"/>
  <c r="BG798" i="2"/>
  <c r="BF798" i="2"/>
  <c r="T798" i="2"/>
  <c r="R798" i="2"/>
  <c r="P798" i="2"/>
  <c r="BK798" i="2"/>
  <c r="J798" i="2"/>
  <c r="BE798" i="2" s="1"/>
  <c r="BI797" i="2"/>
  <c r="BH797" i="2"/>
  <c r="BG797" i="2"/>
  <c r="BF797" i="2"/>
  <c r="T797" i="2"/>
  <c r="R797" i="2"/>
  <c r="P797" i="2"/>
  <c r="BK797" i="2"/>
  <c r="J797" i="2"/>
  <c r="BE797" i="2"/>
  <c r="BI796" i="2"/>
  <c r="BH796" i="2"/>
  <c r="BG796" i="2"/>
  <c r="BF796" i="2"/>
  <c r="T796" i="2"/>
  <c r="R796" i="2"/>
  <c r="P796" i="2"/>
  <c r="BK796" i="2"/>
  <c r="J796" i="2"/>
  <c r="BE796" i="2" s="1"/>
  <c r="BI795" i="2"/>
  <c r="BH795" i="2"/>
  <c r="BG795" i="2"/>
  <c r="BF795" i="2"/>
  <c r="T795" i="2"/>
  <c r="R795" i="2"/>
  <c r="P795" i="2"/>
  <c r="BK795" i="2"/>
  <c r="J795" i="2"/>
  <c r="BE795" i="2"/>
  <c r="BI794" i="2"/>
  <c r="BH794" i="2"/>
  <c r="BG794" i="2"/>
  <c r="BF794" i="2"/>
  <c r="T794" i="2"/>
  <c r="R794" i="2"/>
  <c r="P794" i="2"/>
  <c r="BK794" i="2"/>
  <c r="J794" i="2"/>
  <c r="BE794" i="2" s="1"/>
  <c r="BI793" i="2"/>
  <c r="BH793" i="2"/>
  <c r="BG793" i="2"/>
  <c r="BF793" i="2"/>
  <c r="T793" i="2"/>
  <c r="R793" i="2"/>
  <c r="P793" i="2"/>
  <c r="BK793" i="2"/>
  <c r="J793" i="2"/>
  <c r="BE793" i="2"/>
  <c r="BI792" i="2"/>
  <c r="BH792" i="2"/>
  <c r="BG792" i="2"/>
  <c r="BF792" i="2"/>
  <c r="T792" i="2"/>
  <c r="R792" i="2"/>
  <c r="P792" i="2"/>
  <c r="BK792" i="2"/>
  <c r="J792" i="2"/>
  <c r="BE792" i="2" s="1"/>
  <c r="BI791" i="2"/>
  <c r="BH791" i="2"/>
  <c r="BG791" i="2"/>
  <c r="BF791" i="2"/>
  <c r="T791" i="2"/>
  <c r="R791" i="2"/>
  <c r="P791" i="2"/>
  <c r="BK791" i="2"/>
  <c r="J791" i="2"/>
  <c r="BE791" i="2" s="1"/>
  <c r="BI789" i="2"/>
  <c r="BH789" i="2"/>
  <c r="BG789" i="2"/>
  <c r="BF789" i="2"/>
  <c r="T789" i="2"/>
  <c r="R789" i="2"/>
  <c r="P789" i="2"/>
  <c r="BK789" i="2"/>
  <c r="J789" i="2"/>
  <c r="BE789" i="2" s="1"/>
  <c r="BI787" i="2"/>
  <c r="BH787" i="2"/>
  <c r="BG787" i="2"/>
  <c r="BF787" i="2"/>
  <c r="T787" i="2"/>
  <c r="R787" i="2"/>
  <c r="P787" i="2"/>
  <c r="BK787" i="2"/>
  <c r="J787" i="2"/>
  <c r="BE787" i="2" s="1"/>
  <c r="BI785" i="2"/>
  <c r="BH785" i="2"/>
  <c r="BG785" i="2"/>
  <c r="BF785" i="2"/>
  <c r="T785" i="2"/>
  <c r="R785" i="2"/>
  <c r="P785" i="2"/>
  <c r="BK785" i="2"/>
  <c r="J785" i="2"/>
  <c r="BE785" i="2" s="1"/>
  <c r="BI782" i="2"/>
  <c r="BH782" i="2"/>
  <c r="BG782" i="2"/>
  <c r="BF782" i="2"/>
  <c r="T782" i="2"/>
  <c r="R782" i="2"/>
  <c r="P782" i="2"/>
  <c r="BK782" i="2"/>
  <c r="J782" i="2"/>
  <c r="BE782" i="2"/>
  <c r="BI781" i="2"/>
  <c r="BH781" i="2"/>
  <c r="BG781" i="2"/>
  <c r="BF781" i="2"/>
  <c r="T781" i="2"/>
  <c r="R781" i="2"/>
  <c r="P781" i="2"/>
  <c r="BK781" i="2"/>
  <c r="J781" i="2"/>
  <c r="BE781" i="2" s="1"/>
  <c r="BI780" i="2"/>
  <c r="BH780" i="2"/>
  <c r="BG780" i="2"/>
  <c r="BF780" i="2"/>
  <c r="T780" i="2"/>
  <c r="R780" i="2"/>
  <c r="P780" i="2"/>
  <c r="BK780" i="2"/>
  <c r="J780" i="2"/>
  <c r="BE780" i="2"/>
  <c r="BI779" i="2"/>
  <c r="BH779" i="2"/>
  <c r="BG779" i="2"/>
  <c r="BF779" i="2"/>
  <c r="T779" i="2"/>
  <c r="R779" i="2"/>
  <c r="P779" i="2"/>
  <c r="BK779" i="2"/>
  <c r="J779" i="2"/>
  <c r="BE779" i="2" s="1"/>
  <c r="BI778" i="2"/>
  <c r="BH778" i="2"/>
  <c r="BG778" i="2"/>
  <c r="BF778" i="2"/>
  <c r="T778" i="2"/>
  <c r="R778" i="2"/>
  <c r="P778" i="2"/>
  <c r="BK778" i="2"/>
  <c r="J778" i="2"/>
  <c r="BE778" i="2" s="1"/>
  <c r="BI777" i="2"/>
  <c r="BH777" i="2"/>
  <c r="BG777" i="2"/>
  <c r="BF777" i="2"/>
  <c r="T777" i="2"/>
  <c r="R777" i="2"/>
  <c r="P777" i="2"/>
  <c r="BK777" i="2"/>
  <c r="J777" i="2"/>
  <c r="BE777" i="2" s="1"/>
  <c r="BI776" i="2"/>
  <c r="BH776" i="2"/>
  <c r="BG776" i="2"/>
  <c r="BF776" i="2"/>
  <c r="T776" i="2"/>
  <c r="R776" i="2"/>
  <c r="P776" i="2"/>
  <c r="BK776" i="2"/>
  <c r="J776" i="2"/>
  <c r="BE776" i="2" s="1"/>
  <c r="BI775" i="2"/>
  <c r="BH775" i="2"/>
  <c r="BG775" i="2"/>
  <c r="BF775" i="2"/>
  <c r="T775" i="2"/>
  <c r="R775" i="2"/>
  <c r="P775" i="2"/>
  <c r="BK775" i="2"/>
  <c r="J775" i="2"/>
  <c r="BE775" i="2" s="1"/>
  <c r="BI771" i="2"/>
  <c r="BH771" i="2"/>
  <c r="BG771" i="2"/>
  <c r="BF771" i="2"/>
  <c r="T771" i="2"/>
  <c r="R771" i="2"/>
  <c r="P771" i="2"/>
  <c r="BK771" i="2"/>
  <c r="J771" i="2"/>
  <c r="BE771" i="2"/>
  <c r="BI769" i="2"/>
  <c r="BH769" i="2"/>
  <c r="BG769" i="2"/>
  <c r="BF769" i="2"/>
  <c r="T769" i="2"/>
  <c r="R769" i="2"/>
  <c r="P769" i="2"/>
  <c r="BK769" i="2"/>
  <c r="J769" i="2"/>
  <c r="BE769" i="2" s="1"/>
  <c r="BI768" i="2"/>
  <c r="BH768" i="2"/>
  <c r="BG768" i="2"/>
  <c r="BF768" i="2"/>
  <c r="T768" i="2"/>
  <c r="R768" i="2"/>
  <c r="P768" i="2"/>
  <c r="BK768" i="2"/>
  <c r="J768" i="2"/>
  <c r="BE768" i="2"/>
  <c r="BI764" i="2"/>
  <c r="BH764" i="2"/>
  <c r="BG764" i="2"/>
  <c r="BF764" i="2"/>
  <c r="T764" i="2"/>
  <c r="R764" i="2"/>
  <c r="P764" i="2"/>
  <c r="BK764" i="2"/>
  <c r="J764" i="2"/>
  <c r="BE764" i="2" s="1"/>
  <c r="BI762" i="2"/>
  <c r="BH762" i="2"/>
  <c r="BG762" i="2"/>
  <c r="BF762" i="2"/>
  <c r="T762" i="2"/>
  <c r="R762" i="2"/>
  <c r="P762" i="2"/>
  <c r="BK762" i="2"/>
  <c r="J762" i="2"/>
  <c r="BE762" i="2" s="1"/>
  <c r="BI760" i="2"/>
  <c r="BH760" i="2"/>
  <c r="BG760" i="2"/>
  <c r="BF760" i="2"/>
  <c r="T760" i="2"/>
  <c r="R760" i="2"/>
  <c r="P760" i="2"/>
  <c r="BK760" i="2"/>
  <c r="J760" i="2"/>
  <c r="BE760" i="2" s="1"/>
  <c r="BI759" i="2"/>
  <c r="BH759" i="2"/>
  <c r="BG759" i="2"/>
  <c r="BF759" i="2"/>
  <c r="T759" i="2"/>
  <c r="R759" i="2"/>
  <c r="P759" i="2"/>
  <c r="BK759" i="2"/>
  <c r="J759" i="2"/>
  <c r="BE759" i="2"/>
  <c r="BI757" i="2"/>
  <c r="BH757" i="2"/>
  <c r="BG757" i="2"/>
  <c r="BF757" i="2"/>
  <c r="T757" i="2"/>
  <c r="R757" i="2"/>
  <c r="P757" i="2"/>
  <c r="BK757" i="2"/>
  <c r="J757" i="2"/>
  <c r="BE757" i="2" s="1"/>
  <c r="BI754" i="2"/>
  <c r="BH754" i="2"/>
  <c r="BG754" i="2"/>
  <c r="BF754" i="2"/>
  <c r="T754" i="2"/>
  <c r="R754" i="2"/>
  <c r="P754" i="2"/>
  <c r="BK754" i="2"/>
  <c r="J754" i="2"/>
  <c r="BE754" i="2"/>
  <c r="BI752" i="2"/>
  <c r="BH752" i="2"/>
  <c r="BG752" i="2"/>
  <c r="BF752" i="2"/>
  <c r="T752" i="2"/>
  <c r="R752" i="2"/>
  <c r="P752" i="2"/>
  <c r="BK752" i="2"/>
  <c r="J752" i="2"/>
  <c r="BE752" i="2" s="1"/>
  <c r="BI750" i="2"/>
  <c r="BH750" i="2"/>
  <c r="BG750" i="2"/>
  <c r="BF750" i="2"/>
  <c r="T750" i="2"/>
  <c r="R750" i="2"/>
  <c r="P750" i="2"/>
  <c r="BK750" i="2"/>
  <c r="J750" i="2"/>
  <c r="BE750" i="2"/>
  <c r="BI748" i="2"/>
  <c r="BH748" i="2"/>
  <c r="BG748" i="2"/>
  <c r="BF748" i="2"/>
  <c r="T748" i="2"/>
  <c r="R748" i="2"/>
  <c r="R742" i="2" s="1"/>
  <c r="P748" i="2"/>
  <c r="BK748" i="2"/>
  <c r="J748" i="2"/>
  <c r="BE748" i="2" s="1"/>
  <c r="BI746" i="2"/>
  <c r="BH746" i="2"/>
  <c r="BG746" i="2"/>
  <c r="BF746" i="2"/>
  <c r="T746" i="2"/>
  <c r="R746" i="2"/>
  <c r="P746" i="2"/>
  <c r="BK746" i="2"/>
  <c r="J746" i="2"/>
  <c r="BE746" i="2" s="1"/>
  <c r="BI743" i="2"/>
  <c r="BH743" i="2"/>
  <c r="BG743" i="2"/>
  <c r="BF743" i="2"/>
  <c r="T743" i="2"/>
  <c r="R743" i="2"/>
  <c r="P743" i="2"/>
  <c r="BK743" i="2"/>
  <c r="J743" i="2"/>
  <c r="BE743" i="2" s="1"/>
  <c r="BI741" i="2"/>
  <c r="BH741" i="2"/>
  <c r="BG741" i="2"/>
  <c r="BF741" i="2"/>
  <c r="T741" i="2"/>
  <c r="R741" i="2"/>
  <c r="P741" i="2"/>
  <c r="BK741" i="2"/>
  <c r="J741" i="2"/>
  <c r="BE741" i="2" s="1"/>
  <c r="BI739" i="2"/>
  <c r="BH739" i="2"/>
  <c r="BG739" i="2"/>
  <c r="BF739" i="2"/>
  <c r="T739" i="2"/>
  <c r="R739" i="2"/>
  <c r="P739" i="2"/>
  <c r="BK739" i="2"/>
  <c r="J739" i="2"/>
  <c r="BE739" i="2" s="1"/>
  <c r="BI737" i="2"/>
  <c r="BH737" i="2"/>
  <c r="BG737" i="2"/>
  <c r="BF737" i="2"/>
  <c r="T737" i="2"/>
  <c r="R737" i="2"/>
  <c r="P737" i="2"/>
  <c r="BK737" i="2"/>
  <c r="J737" i="2"/>
  <c r="BE737" i="2" s="1"/>
  <c r="BI735" i="2"/>
  <c r="BH735" i="2"/>
  <c r="BG735" i="2"/>
  <c r="BF735" i="2"/>
  <c r="T735" i="2"/>
  <c r="R735" i="2"/>
  <c r="P735" i="2"/>
  <c r="BK735" i="2"/>
  <c r="J735" i="2"/>
  <c r="BE735" i="2" s="1"/>
  <c r="BI734" i="2"/>
  <c r="BH734" i="2"/>
  <c r="BG734" i="2"/>
  <c r="BF734" i="2"/>
  <c r="T734" i="2"/>
  <c r="R734" i="2"/>
  <c r="P734" i="2"/>
  <c r="BK734" i="2"/>
  <c r="J734" i="2"/>
  <c r="BE734" i="2" s="1"/>
  <c r="BI733" i="2"/>
  <c r="BH733" i="2"/>
  <c r="BG733" i="2"/>
  <c r="BF733" i="2"/>
  <c r="T733" i="2"/>
  <c r="R733" i="2"/>
  <c r="P733" i="2"/>
  <c r="BK733" i="2"/>
  <c r="J733" i="2"/>
  <c r="BE733" i="2"/>
  <c r="BI732" i="2"/>
  <c r="BH732" i="2"/>
  <c r="BG732" i="2"/>
  <c r="BF732" i="2"/>
  <c r="T732" i="2"/>
  <c r="R732" i="2"/>
  <c r="P732" i="2"/>
  <c r="BK732" i="2"/>
  <c r="J732" i="2"/>
  <c r="BE732" i="2" s="1"/>
  <c r="BI731" i="2"/>
  <c r="BH731" i="2"/>
  <c r="BG731" i="2"/>
  <c r="BF731" i="2"/>
  <c r="T731" i="2"/>
  <c r="R731" i="2"/>
  <c r="P731" i="2"/>
  <c r="BK731" i="2"/>
  <c r="J731" i="2"/>
  <c r="BE731" i="2"/>
  <c r="BI729" i="2"/>
  <c r="BH729" i="2"/>
  <c r="BG729" i="2"/>
  <c r="BF729" i="2"/>
  <c r="T729" i="2"/>
  <c r="R729" i="2"/>
  <c r="P729" i="2"/>
  <c r="BK729" i="2"/>
  <c r="J729" i="2"/>
  <c r="BE729" i="2" s="1"/>
  <c r="BI727" i="2"/>
  <c r="BH727" i="2"/>
  <c r="BG727" i="2"/>
  <c r="BF727" i="2"/>
  <c r="T727" i="2"/>
  <c r="R727" i="2"/>
  <c r="P727" i="2"/>
  <c r="BK727" i="2"/>
  <c r="J727" i="2"/>
  <c r="BE727" i="2" s="1"/>
  <c r="BI725" i="2"/>
  <c r="BH725" i="2"/>
  <c r="BG725" i="2"/>
  <c r="BF725" i="2"/>
  <c r="T725" i="2"/>
  <c r="R725" i="2"/>
  <c r="P725" i="2"/>
  <c r="BK725" i="2"/>
  <c r="J725" i="2"/>
  <c r="BE725" i="2"/>
  <c r="BI722" i="2"/>
  <c r="BH722" i="2"/>
  <c r="BG722" i="2"/>
  <c r="BF722" i="2"/>
  <c r="T722" i="2"/>
  <c r="R722" i="2"/>
  <c r="P722" i="2"/>
  <c r="BK722" i="2"/>
  <c r="J722" i="2"/>
  <c r="BE722" i="2" s="1"/>
  <c r="BI720" i="2"/>
  <c r="BH720" i="2"/>
  <c r="BG720" i="2"/>
  <c r="BF720" i="2"/>
  <c r="T720" i="2"/>
  <c r="R720" i="2"/>
  <c r="P720" i="2"/>
  <c r="BK720" i="2"/>
  <c r="J720" i="2"/>
  <c r="BE720" i="2"/>
  <c r="BI718" i="2"/>
  <c r="BH718" i="2"/>
  <c r="BG718" i="2"/>
  <c r="BF718" i="2"/>
  <c r="T718" i="2"/>
  <c r="R718" i="2"/>
  <c r="P718" i="2"/>
  <c r="BK718" i="2"/>
  <c r="J718" i="2"/>
  <c r="BE718" i="2" s="1"/>
  <c r="BI716" i="2"/>
  <c r="BH716" i="2"/>
  <c r="BG716" i="2"/>
  <c r="BF716" i="2"/>
  <c r="T716" i="2"/>
  <c r="R716" i="2"/>
  <c r="P716" i="2"/>
  <c r="BK716" i="2"/>
  <c r="J716" i="2"/>
  <c r="BE716" i="2" s="1"/>
  <c r="BI714" i="2"/>
  <c r="BH714" i="2"/>
  <c r="BG714" i="2"/>
  <c r="BF714" i="2"/>
  <c r="T714" i="2"/>
  <c r="R714" i="2"/>
  <c r="P714" i="2"/>
  <c r="BK714" i="2"/>
  <c r="J714" i="2"/>
  <c r="BE714" i="2" s="1"/>
  <c r="BI712" i="2"/>
  <c r="BH712" i="2"/>
  <c r="BG712" i="2"/>
  <c r="BF712" i="2"/>
  <c r="T712" i="2"/>
  <c r="R712" i="2"/>
  <c r="P712" i="2"/>
  <c r="BK712" i="2"/>
  <c r="J712" i="2"/>
  <c r="BE712" i="2" s="1"/>
  <c r="BI711" i="2"/>
  <c r="BH711" i="2"/>
  <c r="BG711" i="2"/>
  <c r="BF711" i="2"/>
  <c r="T711" i="2"/>
  <c r="R711" i="2"/>
  <c r="P711" i="2"/>
  <c r="BK711" i="2"/>
  <c r="J711" i="2"/>
  <c r="BE711" i="2" s="1"/>
  <c r="BI708" i="2"/>
  <c r="BH708" i="2"/>
  <c r="BG708" i="2"/>
  <c r="BF708" i="2"/>
  <c r="T708" i="2"/>
  <c r="R708" i="2"/>
  <c r="P708" i="2"/>
  <c r="BK708" i="2"/>
  <c r="J708" i="2"/>
  <c r="BE708" i="2"/>
  <c r="BI707" i="2"/>
  <c r="BH707" i="2"/>
  <c r="BG707" i="2"/>
  <c r="BF707" i="2"/>
  <c r="T707" i="2"/>
  <c r="R707" i="2"/>
  <c r="P707" i="2"/>
  <c r="BK707" i="2"/>
  <c r="J707" i="2"/>
  <c r="BE707" i="2" s="1"/>
  <c r="BI704" i="2"/>
  <c r="BH704" i="2"/>
  <c r="BG704" i="2"/>
  <c r="BF704" i="2"/>
  <c r="T704" i="2"/>
  <c r="R704" i="2"/>
  <c r="P704" i="2"/>
  <c r="BK704" i="2"/>
  <c r="J704" i="2"/>
  <c r="BE704" i="2"/>
  <c r="BI702" i="2"/>
  <c r="BH702" i="2"/>
  <c r="BG702" i="2"/>
  <c r="BF702" i="2"/>
  <c r="T702" i="2"/>
  <c r="R702" i="2"/>
  <c r="P702" i="2"/>
  <c r="BK702" i="2"/>
  <c r="J702" i="2"/>
  <c r="BE702" i="2" s="1"/>
  <c r="BI701" i="2"/>
  <c r="BH701" i="2"/>
  <c r="BG701" i="2"/>
  <c r="BF701" i="2"/>
  <c r="T701" i="2"/>
  <c r="R701" i="2"/>
  <c r="P701" i="2"/>
  <c r="BK701" i="2"/>
  <c r="J701" i="2"/>
  <c r="BE701" i="2" s="1"/>
  <c r="BI699" i="2"/>
  <c r="BH699" i="2"/>
  <c r="BG699" i="2"/>
  <c r="BF699" i="2"/>
  <c r="T699" i="2"/>
  <c r="R699" i="2"/>
  <c r="P699" i="2"/>
  <c r="BK699" i="2"/>
  <c r="J699" i="2"/>
  <c r="BE699" i="2"/>
  <c r="BI697" i="2"/>
  <c r="BH697" i="2"/>
  <c r="BG697" i="2"/>
  <c r="BF697" i="2"/>
  <c r="T697" i="2"/>
  <c r="R697" i="2"/>
  <c r="P697" i="2"/>
  <c r="BK697" i="2"/>
  <c r="J697" i="2"/>
  <c r="BE697" i="2" s="1"/>
  <c r="BI695" i="2"/>
  <c r="BH695" i="2"/>
  <c r="BG695" i="2"/>
  <c r="BF695" i="2"/>
  <c r="T695" i="2"/>
  <c r="R695" i="2"/>
  <c r="P695" i="2"/>
  <c r="BK695" i="2"/>
  <c r="J695" i="2"/>
  <c r="BE695" i="2"/>
  <c r="BI693" i="2"/>
  <c r="BH693" i="2"/>
  <c r="BG693" i="2"/>
  <c r="BF693" i="2"/>
  <c r="T693" i="2"/>
  <c r="R693" i="2"/>
  <c r="P693" i="2"/>
  <c r="BK693" i="2"/>
  <c r="J693" i="2"/>
  <c r="BE693" i="2" s="1"/>
  <c r="BI691" i="2"/>
  <c r="BH691" i="2"/>
  <c r="BG691" i="2"/>
  <c r="BF691" i="2"/>
  <c r="T691" i="2"/>
  <c r="R691" i="2"/>
  <c r="P691" i="2"/>
  <c r="BK691" i="2"/>
  <c r="J691" i="2"/>
  <c r="BE691" i="2" s="1"/>
  <c r="BI689" i="2"/>
  <c r="BH689" i="2"/>
  <c r="BG689" i="2"/>
  <c r="BF689" i="2"/>
  <c r="T689" i="2"/>
  <c r="R689" i="2"/>
  <c r="P689" i="2"/>
  <c r="BK689" i="2"/>
  <c r="J689" i="2"/>
  <c r="BE689" i="2" s="1"/>
  <c r="BI687" i="2"/>
  <c r="BH687" i="2"/>
  <c r="BG687" i="2"/>
  <c r="BF687" i="2"/>
  <c r="T687" i="2"/>
  <c r="R687" i="2"/>
  <c r="P687" i="2"/>
  <c r="BK687" i="2"/>
  <c r="J687" i="2"/>
  <c r="BE687" i="2"/>
  <c r="BI685" i="2"/>
  <c r="BH685" i="2"/>
  <c r="BG685" i="2"/>
  <c r="BF685" i="2"/>
  <c r="T685" i="2"/>
  <c r="R685" i="2"/>
  <c r="P685" i="2"/>
  <c r="BK685" i="2"/>
  <c r="J685" i="2"/>
  <c r="BE685" i="2" s="1"/>
  <c r="BI683" i="2"/>
  <c r="BH683" i="2"/>
  <c r="BG683" i="2"/>
  <c r="BF683" i="2"/>
  <c r="T683" i="2"/>
  <c r="R683" i="2"/>
  <c r="P683" i="2"/>
  <c r="BK683" i="2"/>
  <c r="J683" i="2"/>
  <c r="BE683" i="2"/>
  <c r="BI682" i="2"/>
  <c r="BH682" i="2"/>
  <c r="BG682" i="2"/>
  <c r="BF682" i="2"/>
  <c r="T682" i="2"/>
  <c r="R682" i="2"/>
  <c r="P682" i="2"/>
  <c r="BK682" i="2"/>
  <c r="J682" i="2"/>
  <c r="BE682" i="2" s="1"/>
  <c r="BI680" i="2"/>
  <c r="BH680" i="2"/>
  <c r="BG680" i="2"/>
  <c r="BF680" i="2"/>
  <c r="T680" i="2"/>
  <c r="R680" i="2"/>
  <c r="P680" i="2"/>
  <c r="BK680" i="2"/>
  <c r="BK679" i="2" s="1"/>
  <c r="J679" i="2" s="1"/>
  <c r="J127" i="2" s="1"/>
  <c r="J680" i="2"/>
  <c r="BE680" i="2"/>
  <c r="BI678" i="2"/>
  <c r="BH678" i="2"/>
  <c r="BG678" i="2"/>
  <c r="BF678" i="2"/>
  <c r="T678" i="2"/>
  <c r="R678" i="2"/>
  <c r="P678" i="2"/>
  <c r="BK678" i="2"/>
  <c r="J678" i="2"/>
  <c r="BE678" i="2"/>
  <c r="BI676" i="2"/>
  <c r="BH676" i="2"/>
  <c r="BG676" i="2"/>
  <c r="BF676" i="2"/>
  <c r="T676" i="2"/>
  <c r="R676" i="2"/>
  <c r="P676" i="2"/>
  <c r="BK676" i="2"/>
  <c r="J676" i="2"/>
  <c r="BE676" i="2" s="1"/>
  <c r="BI674" i="2"/>
  <c r="BH674" i="2"/>
  <c r="BG674" i="2"/>
  <c r="BF674" i="2"/>
  <c r="T674" i="2"/>
  <c r="R674" i="2"/>
  <c r="P674" i="2"/>
  <c r="P669" i="2" s="1"/>
  <c r="BK674" i="2"/>
  <c r="J674" i="2"/>
  <c r="BE674" i="2"/>
  <c r="BI672" i="2"/>
  <c r="BH672" i="2"/>
  <c r="BG672" i="2"/>
  <c r="BF672" i="2"/>
  <c r="T672" i="2"/>
  <c r="T669" i="2" s="1"/>
  <c r="R672" i="2"/>
  <c r="P672" i="2"/>
  <c r="BK672" i="2"/>
  <c r="J672" i="2"/>
  <c r="BE672" i="2" s="1"/>
  <c r="BI670" i="2"/>
  <c r="BH670" i="2"/>
  <c r="BG670" i="2"/>
  <c r="BF670" i="2"/>
  <c r="T670" i="2"/>
  <c r="R670" i="2"/>
  <c r="P670" i="2"/>
  <c r="BK670" i="2"/>
  <c r="BK669" i="2" s="1"/>
  <c r="J669" i="2" s="1"/>
  <c r="J126" i="2" s="1"/>
  <c r="J670" i="2"/>
  <c r="BE670" i="2"/>
  <c r="BI668" i="2"/>
  <c r="BH668" i="2"/>
  <c r="BG668" i="2"/>
  <c r="BF668" i="2"/>
  <c r="T668" i="2"/>
  <c r="R668" i="2"/>
  <c r="R666" i="2" s="1"/>
  <c r="P668" i="2"/>
  <c r="BK668" i="2"/>
  <c r="J668" i="2"/>
  <c r="BE668" i="2"/>
  <c r="BI667" i="2"/>
  <c r="BH667" i="2"/>
  <c r="BG667" i="2"/>
  <c r="BF667" i="2"/>
  <c r="T667" i="2"/>
  <c r="R667" i="2"/>
  <c r="P667" i="2"/>
  <c r="P666" i="2" s="1"/>
  <c r="BK667" i="2"/>
  <c r="J667" i="2"/>
  <c r="BE667" i="2" s="1"/>
  <c r="BI665" i="2"/>
  <c r="BH665" i="2"/>
  <c r="BG665" i="2"/>
  <c r="BF665" i="2"/>
  <c r="T665" i="2"/>
  <c r="R665" i="2"/>
  <c r="P665" i="2"/>
  <c r="BK665" i="2"/>
  <c r="J665" i="2"/>
  <c r="BE665" i="2" s="1"/>
  <c r="BI664" i="2"/>
  <c r="BH664" i="2"/>
  <c r="BG664" i="2"/>
  <c r="BF664" i="2"/>
  <c r="T664" i="2"/>
  <c r="R664" i="2"/>
  <c r="P664" i="2"/>
  <c r="BK664" i="2"/>
  <c r="J664" i="2"/>
  <c r="BE664" i="2"/>
  <c r="BI663" i="2"/>
  <c r="BH663" i="2"/>
  <c r="BG663" i="2"/>
  <c r="BF663" i="2"/>
  <c r="T663" i="2"/>
  <c r="R663" i="2"/>
  <c r="P663" i="2"/>
  <c r="BK663" i="2"/>
  <c r="J663" i="2"/>
  <c r="BE663" i="2" s="1"/>
  <c r="BI662" i="2"/>
  <c r="BH662" i="2"/>
  <c r="BG662" i="2"/>
  <c r="BF662" i="2"/>
  <c r="T662" i="2"/>
  <c r="R662" i="2"/>
  <c r="P662" i="2"/>
  <c r="BK662" i="2"/>
  <c r="J662" i="2"/>
  <c r="BE662" i="2" s="1"/>
  <c r="BI659" i="2"/>
  <c r="BH659" i="2"/>
  <c r="BG659" i="2"/>
  <c r="BF659" i="2"/>
  <c r="T659" i="2"/>
  <c r="R659" i="2"/>
  <c r="P659" i="2"/>
  <c r="BK659" i="2"/>
  <c r="J659" i="2"/>
  <c r="BE659" i="2" s="1"/>
  <c r="BI658" i="2"/>
  <c r="BH658" i="2"/>
  <c r="BG658" i="2"/>
  <c r="BF658" i="2"/>
  <c r="T658" i="2"/>
  <c r="R658" i="2"/>
  <c r="P658" i="2"/>
  <c r="BK658" i="2"/>
  <c r="J658" i="2"/>
  <c r="BE658" i="2" s="1"/>
  <c r="BI657" i="2"/>
  <c r="BH657" i="2"/>
  <c r="BG657" i="2"/>
  <c r="BF657" i="2"/>
  <c r="T657" i="2"/>
  <c r="R657" i="2"/>
  <c r="P657" i="2"/>
  <c r="BK657" i="2"/>
  <c r="J657" i="2"/>
  <c r="BE657" i="2" s="1"/>
  <c r="BI655" i="2"/>
  <c r="BH655" i="2"/>
  <c r="BG655" i="2"/>
  <c r="BF655" i="2"/>
  <c r="T655" i="2"/>
  <c r="R655" i="2"/>
  <c r="P655" i="2"/>
  <c r="BK655" i="2"/>
  <c r="J655" i="2"/>
  <c r="BE655" i="2"/>
  <c r="BI654" i="2"/>
  <c r="BH654" i="2"/>
  <c r="BG654" i="2"/>
  <c r="BF654" i="2"/>
  <c r="T654" i="2"/>
  <c r="R654" i="2"/>
  <c r="P654" i="2"/>
  <c r="BK654" i="2"/>
  <c r="J654" i="2"/>
  <c r="BE654" i="2" s="1"/>
  <c r="BI653" i="2"/>
  <c r="BH653" i="2"/>
  <c r="BG653" i="2"/>
  <c r="BF653" i="2"/>
  <c r="T653" i="2"/>
  <c r="R653" i="2"/>
  <c r="P653" i="2"/>
  <c r="BK653" i="2"/>
  <c r="J653" i="2"/>
  <c r="BE653" i="2"/>
  <c r="BI652" i="2"/>
  <c r="BH652" i="2"/>
  <c r="BG652" i="2"/>
  <c r="BF652" i="2"/>
  <c r="T652" i="2"/>
  <c r="R652" i="2"/>
  <c r="P652" i="2"/>
  <c r="BK652" i="2"/>
  <c r="J652" i="2"/>
  <c r="BE652" i="2" s="1"/>
  <c r="BI650" i="2"/>
  <c r="BH650" i="2"/>
  <c r="BG650" i="2"/>
  <c r="BF650" i="2"/>
  <c r="T650" i="2"/>
  <c r="R650" i="2"/>
  <c r="P650" i="2"/>
  <c r="BK650" i="2"/>
  <c r="J650" i="2"/>
  <c r="BE650" i="2" s="1"/>
  <c r="BI649" i="2"/>
  <c r="BH649" i="2"/>
  <c r="BG649" i="2"/>
  <c r="BF649" i="2"/>
  <c r="T649" i="2"/>
  <c r="R649" i="2"/>
  <c r="P649" i="2"/>
  <c r="BK649" i="2"/>
  <c r="J649" i="2"/>
  <c r="BE649" i="2" s="1"/>
  <c r="BI648" i="2"/>
  <c r="BH648" i="2"/>
  <c r="BG648" i="2"/>
  <c r="BF648" i="2"/>
  <c r="T648" i="2"/>
  <c r="R648" i="2"/>
  <c r="P648" i="2"/>
  <c r="BK648" i="2"/>
  <c r="J648" i="2"/>
  <c r="BE648" i="2" s="1"/>
  <c r="BI647" i="2"/>
  <c r="BH647" i="2"/>
  <c r="BG647" i="2"/>
  <c r="BF647" i="2"/>
  <c r="T647" i="2"/>
  <c r="R647" i="2"/>
  <c r="P647" i="2"/>
  <c r="BK647" i="2"/>
  <c r="J647" i="2"/>
  <c r="BE647" i="2" s="1"/>
  <c r="BI645" i="2"/>
  <c r="BH645" i="2"/>
  <c r="BG645" i="2"/>
  <c r="BF645" i="2"/>
  <c r="T645" i="2"/>
  <c r="R645" i="2"/>
  <c r="P645" i="2"/>
  <c r="BK645" i="2"/>
  <c r="J645" i="2"/>
  <c r="BE645" i="2"/>
  <c r="BI643" i="2"/>
  <c r="BH643" i="2"/>
  <c r="BG643" i="2"/>
  <c r="BF643" i="2"/>
  <c r="T643" i="2"/>
  <c r="R643" i="2"/>
  <c r="P643" i="2"/>
  <c r="BK643" i="2"/>
  <c r="J643" i="2"/>
  <c r="BE643" i="2" s="1"/>
  <c r="BI641" i="2"/>
  <c r="BH641" i="2"/>
  <c r="BG641" i="2"/>
  <c r="BF641" i="2"/>
  <c r="T641" i="2"/>
  <c r="R641" i="2"/>
  <c r="P641" i="2"/>
  <c r="BK641" i="2"/>
  <c r="J641" i="2"/>
  <c r="BE641" i="2"/>
  <c r="BI639" i="2"/>
  <c r="BH639" i="2"/>
  <c r="BG639" i="2"/>
  <c r="BF639" i="2"/>
  <c r="T639" i="2"/>
  <c r="R639" i="2"/>
  <c r="P639" i="2"/>
  <c r="BK639" i="2"/>
  <c r="J639" i="2"/>
  <c r="BE639" i="2" s="1"/>
  <c r="BI637" i="2"/>
  <c r="BH637" i="2"/>
  <c r="BG637" i="2"/>
  <c r="BF637" i="2"/>
  <c r="T637" i="2"/>
  <c r="R637" i="2"/>
  <c r="P637" i="2"/>
  <c r="BK637" i="2"/>
  <c r="J637" i="2"/>
  <c r="BE637" i="2" s="1"/>
  <c r="BI635" i="2"/>
  <c r="BH635" i="2"/>
  <c r="BG635" i="2"/>
  <c r="BF635" i="2"/>
  <c r="T635" i="2"/>
  <c r="R635" i="2"/>
  <c r="P635" i="2"/>
  <c r="BK635" i="2"/>
  <c r="J635" i="2"/>
  <c r="BE635" i="2" s="1"/>
  <c r="BI633" i="2"/>
  <c r="BH633" i="2"/>
  <c r="BG633" i="2"/>
  <c r="BF633" i="2"/>
  <c r="T633" i="2"/>
  <c r="R633" i="2"/>
  <c r="P633" i="2"/>
  <c r="BK633" i="2"/>
  <c r="J633" i="2"/>
  <c r="BE633" i="2"/>
  <c r="BI631" i="2"/>
  <c r="BH631" i="2"/>
  <c r="BG631" i="2"/>
  <c r="BF631" i="2"/>
  <c r="T631" i="2"/>
  <c r="R631" i="2"/>
  <c r="P631" i="2"/>
  <c r="BK631" i="2"/>
  <c r="J631" i="2"/>
  <c r="BE631" i="2" s="1"/>
  <c r="BI629" i="2"/>
  <c r="BH629" i="2"/>
  <c r="BG629" i="2"/>
  <c r="BF629" i="2"/>
  <c r="T629" i="2"/>
  <c r="R629" i="2"/>
  <c r="P629" i="2"/>
  <c r="BK629" i="2"/>
  <c r="J629" i="2"/>
  <c r="BE629" i="2"/>
  <c r="BI627" i="2"/>
  <c r="BH627" i="2"/>
  <c r="BG627" i="2"/>
  <c r="BF627" i="2"/>
  <c r="T627" i="2"/>
  <c r="R627" i="2"/>
  <c r="P627" i="2"/>
  <c r="BK627" i="2"/>
  <c r="J627" i="2"/>
  <c r="BE627" i="2" s="1"/>
  <c r="BI625" i="2"/>
  <c r="BH625" i="2"/>
  <c r="BG625" i="2"/>
  <c r="BF625" i="2"/>
  <c r="T625" i="2"/>
  <c r="R625" i="2"/>
  <c r="P625" i="2"/>
  <c r="BK625" i="2"/>
  <c r="J625" i="2"/>
  <c r="BE625" i="2" s="1"/>
  <c r="BI623" i="2"/>
  <c r="BH623" i="2"/>
  <c r="BG623" i="2"/>
  <c r="BF623" i="2"/>
  <c r="T623" i="2"/>
  <c r="R623" i="2"/>
  <c r="P623" i="2"/>
  <c r="BK623" i="2"/>
  <c r="J623" i="2"/>
  <c r="BE623" i="2"/>
  <c r="BI621" i="2"/>
  <c r="BH621" i="2"/>
  <c r="BG621" i="2"/>
  <c r="BF621" i="2"/>
  <c r="T621" i="2"/>
  <c r="R621" i="2"/>
  <c r="P621" i="2"/>
  <c r="BK621" i="2"/>
  <c r="J621" i="2"/>
  <c r="BE621" i="2" s="1"/>
  <c r="BI619" i="2"/>
  <c r="BH619" i="2"/>
  <c r="BG619" i="2"/>
  <c r="BF619" i="2"/>
  <c r="T619" i="2"/>
  <c r="R619" i="2"/>
  <c r="P619" i="2"/>
  <c r="BK619" i="2"/>
  <c r="J619" i="2"/>
  <c r="BE619" i="2"/>
  <c r="BI617" i="2"/>
  <c r="BH617" i="2"/>
  <c r="BG617" i="2"/>
  <c r="BF617" i="2"/>
  <c r="T617" i="2"/>
  <c r="R617" i="2"/>
  <c r="P617" i="2"/>
  <c r="BK617" i="2"/>
  <c r="J617" i="2"/>
  <c r="BE617" i="2" s="1"/>
  <c r="BI615" i="2"/>
  <c r="BH615" i="2"/>
  <c r="BG615" i="2"/>
  <c r="BF615" i="2"/>
  <c r="T615" i="2"/>
  <c r="R615" i="2"/>
  <c r="P615" i="2"/>
  <c r="BK615" i="2"/>
  <c r="BK614" i="2" s="1"/>
  <c r="J614" i="2" s="1"/>
  <c r="J123" i="2" s="1"/>
  <c r="J615" i="2"/>
  <c r="BE615" i="2"/>
  <c r="BI613" i="2"/>
  <c r="BH613" i="2"/>
  <c r="BG613" i="2"/>
  <c r="BF613" i="2"/>
  <c r="T613" i="2"/>
  <c r="R613" i="2"/>
  <c r="P613" i="2"/>
  <c r="BK613" i="2"/>
  <c r="J613" i="2"/>
  <c r="BE613" i="2"/>
  <c r="BI612" i="2"/>
  <c r="BH612" i="2"/>
  <c r="BG612" i="2"/>
  <c r="BF612" i="2"/>
  <c r="T612" i="2"/>
  <c r="R612" i="2"/>
  <c r="P612" i="2"/>
  <c r="BK612" i="2"/>
  <c r="J612" i="2"/>
  <c r="BE612" i="2" s="1"/>
  <c r="BI611" i="2"/>
  <c r="BH611" i="2"/>
  <c r="BG611" i="2"/>
  <c r="BF611" i="2"/>
  <c r="T611" i="2"/>
  <c r="R611" i="2"/>
  <c r="P611" i="2"/>
  <c r="BK611" i="2"/>
  <c r="J611" i="2"/>
  <c r="BE611" i="2"/>
  <c r="BI610" i="2"/>
  <c r="BH610" i="2"/>
  <c r="BG610" i="2"/>
  <c r="BF610" i="2"/>
  <c r="T610" i="2"/>
  <c r="R610" i="2"/>
  <c r="P610" i="2"/>
  <c r="BK610" i="2"/>
  <c r="J610" i="2"/>
  <c r="BE610" i="2" s="1"/>
  <c r="BI609" i="2"/>
  <c r="BH609" i="2"/>
  <c r="BG609" i="2"/>
  <c r="BF609" i="2"/>
  <c r="T609" i="2"/>
  <c r="R609" i="2"/>
  <c r="P609" i="2"/>
  <c r="BK609" i="2"/>
  <c r="J609" i="2"/>
  <c r="BE609" i="2" s="1"/>
  <c r="BI608" i="2"/>
  <c r="BH608" i="2"/>
  <c r="BG608" i="2"/>
  <c r="BF608" i="2"/>
  <c r="T608" i="2"/>
  <c r="R608" i="2"/>
  <c r="P608" i="2"/>
  <c r="BK608" i="2"/>
  <c r="J608" i="2"/>
  <c r="BE608" i="2" s="1"/>
  <c r="BI607" i="2"/>
  <c r="BH607" i="2"/>
  <c r="BG607" i="2"/>
  <c r="BF607" i="2"/>
  <c r="T607" i="2"/>
  <c r="R607" i="2"/>
  <c r="P607" i="2"/>
  <c r="BK607" i="2"/>
  <c r="J607" i="2"/>
  <c r="BE607" i="2" s="1"/>
  <c r="BI606" i="2"/>
  <c r="BH606" i="2"/>
  <c r="BG606" i="2"/>
  <c r="BF606" i="2"/>
  <c r="T606" i="2"/>
  <c r="R606" i="2"/>
  <c r="P606" i="2"/>
  <c r="BK606" i="2"/>
  <c r="J606" i="2"/>
  <c r="BE606" i="2" s="1"/>
  <c r="BI605" i="2"/>
  <c r="BH605" i="2"/>
  <c r="BG605" i="2"/>
  <c r="BF605" i="2"/>
  <c r="T605" i="2"/>
  <c r="R605" i="2"/>
  <c r="P605" i="2"/>
  <c r="BK605" i="2"/>
  <c r="J605" i="2"/>
  <c r="BE605" i="2" s="1"/>
  <c r="BI604" i="2"/>
  <c r="BH604" i="2"/>
  <c r="BG604" i="2"/>
  <c r="BF604" i="2"/>
  <c r="T604" i="2"/>
  <c r="R604" i="2"/>
  <c r="P604" i="2"/>
  <c r="BK604" i="2"/>
  <c r="J604" i="2"/>
  <c r="BE604" i="2" s="1"/>
  <c r="BI603" i="2"/>
  <c r="BH603" i="2"/>
  <c r="BG603" i="2"/>
  <c r="BF603" i="2"/>
  <c r="T603" i="2"/>
  <c r="R603" i="2"/>
  <c r="P603" i="2"/>
  <c r="BK603" i="2"/>
  <c r="J603" i="2"/>
  <c r="BE603" i="2"/>
  <c r="BI602" i="2"/>
  <c r="BH602" i="2"/>
  <c r="BG602" i="2"/>
  <c r="BF602" i="2"/>
  <c r="T602" i="2"/>
  <c r="R602" i="2"/>
  <c r="P602" i="2"/>
  <c r="BK602" i="2"/>
  <c r="J602" i="2"/>
  <c r="BE602" i="2" s="1"/>
  <c r="BI601" i="2"/>
  <c r="BH601" i="2"/>
  <c r="BG601" i="2"/>
  <c r="BF601" i="2"/>
  <c r="T601" i="2"/>
  <c r="R601" i="2"/>
  <c r="P601" i="2"/>
  <c r="BK601" i="2"/>
  <c r="J601" i="2"/>
  <c r="BE601" i="2"/>
  <c r="BI599" i="2"/>
  <c r="BH599" i="2"/>
  <c r="BG599" i="2"/>
  <c r="BF599" i="2"/>
  <c r="T599" i="2"/>
  <c r="R599" i="2"/>
  <c r="P599" i="2"/>
  <c r="BK599" i="2"/>
  <c r="J599" i="2"/>
  <c r="BE599" i="2" s="1"/>
  <c r="BI597" i="2"/>
  <c r="BH597" i="2"/>
  <c r="BG597" i="2"/>
  <c r="BF597" i="2"/>
  <c r="T597" i="2"/>
  <c r="R597" i="2"/>
  <c r="P597" i="2"/>
  <c r="BK597" i="2"/>
  <c r="J597" i="2"/>
  <c r="BE597" i="2" s="1"/>
  <c r="BI596" i="2"/>
  <c r="BH596" i="2"/>
  <c r="BG596" i="2"/>
  <c r="BF596" i="2"/>
  <c r="T596" i="2"/>
  <c r="R596" i="2"/>
  <c r="P596" i="2"/>
  <c r="BK596" i="2"/>
  <c r="J596" i="2"/>
  <c r="BE596" i="2"/>
  <c r="BI595" i="2"/>
  <c r="BH595" i="2"/>
  <c r="BG595" i="2"/>
  <c r="BF595" i="2"/>
  <c r="T595" i="2"/>
  <c r="R595" i="2"/>
  <c r="P595" i="2"/>
  <c r="BK595" i="2"/>
  <c r="J595" i="2"/>
  <c r="BE595" i="2" s="1"/>
  <c r="BI594" i="2"/>
  <c r="BH594" i="2"/>
  <c r="BG594" i="2"/>
  <c r="BF594" i="2"/>
  <c r="T594" i="2"/>
  <c r="R594" i="2"/>
  <c r="P594" i="2"/>
  <c r="BK594" i="2"/>
  <c r="J594" i="2"/>
  <c r="BE594" i="2" s="1"/>
  <c r="BI593" i="2"/>
  <c r="BH593" i="2"/>
  <c r="BG593" i="2"/>
  <c r="BF593" i="2"/>
  <c r="T593" i="2"/>
  <c r="R593" i="2"/>
  <c r="P593" i="2"/>
  <c r="BK593" i="2"/>
  <c r="J593" i="2"/>
  <c r="BE593" i="2" s="1"/>
  <c r="BI592" i="2"/>
  <c r="BH592" i="2"/>
  <c r="BG592" i="2"/>
  <c r="BF592" i="2"/>
  <c r="T592" i="2"/>
  <c r="R592" i="2"/>
  <c r="P592" i="2"/>
  <c r="BK592" i="2"/>
  <c r="J592" i="2"/>
  <c r="BE592" i="2"/>
  <c r="BI591" i="2"/>
  <c r="BH591" i="2"/>
  <c r="BG591" i="2"/>
  <c r="BF591" i="2"/>
  <c r="T591" i="2"/>
  <c r="R591" i="2"/>
  <c r="P591" i="2"/>
  <c r="BK591" i="2"/>
  <c r="J591" i="2"/>
  <c r="BE591" i="2" s="1"/>
  <c r="BI590" i="2"/>
  <c r="BH590" i="2"/>
  <c r="BG590" i="2"/>
  <c r="BF590" i="2"/>
  <c r="T590" i="2"/>
  <c r="R590" i="2"/>
  <c r="P590" i="2"/>
  <c r="BK590" i="2"/>
  <c r="J590" i="2"/>
  <c r="BE590" i="2"/>
  <c r="BI588" i="2"/>
  <c r="BH588" i="2"/>
  <c r="BG588" i="2"/>
  <c r="BF588" i="2"/>
  <c r="T588" i="2"/>
  <c r="R588" i="2"/>
  <c r="P588" i="2"/>
  <c r="BK588" i="2"/>
  <c r="J588" i="2"/>
  <c r="BE588" i="2" s="1"/>
  <c r="BI587" i="2"/>
  <c r="BH587" i="2"/>
  <c r="BG587" i="2"/>
  <c r="BF587" i="2"/>
  <c r="T587" i="2"/>
  <c r="R587" i="2"/>
  <c r="P587" i="2"/>
  <c r="BK587" i="2"/>
  <c r="J587" i="2"/>
  <c r="BE587" i="2"/>
  <c r="BI586" i="2"/>
  <c r="BH586" i="2"/>
  <c r="BG586" i="2"/>
  <c r="BF586" i="2"/>
  <c r="T586" i="2"/>
  <c r="R586" i="2"/>
  <c r="P586" i="2"/>
  <c r="BK586" i="2"/>
  <c r="J586" i="2"/>
  <c r="BE586" i="2" s="1"/>
  <c r="BI585" i="2"/>
  <c r="BH585" i="2"/>
  <c r="BG585" i="2"/>
  <c r="BF585" i="2"/>
  <c r="T585" i="2"/>
  <c r="R585" i="2"/>
  <c r="P585" i="2"/>
  <c r="BK585" i="2"/>
  <c r="J585" i="2"/>
  <c r="BE585" i="2" s="1"/>
  <c r="BI584" i="2"/>
  <c r="BH584" i="2"/>
  <c r="BG584" i="2"/>
  <c r="BF584" i="2"/>
  <c r="T584" i="2"/>
  <c r="R584" i="2"/>
  <c r="P584" i="2"/>
  <c r="BK584" i="2"/>
  <c r="J584" i="2"/>
  <c r="BE584" i="2" s="1"/>
  <c r="BI583" i="2"/>
  <c r="BH583" i="2"/>
  <c r="BG583" i="2"/>
  <c r="BF583" i="2"/>
  <c r="T583" i="2"/>
  <c r="R583" i="2"/>
  <c r="P583" i="2"/>
  <c r="BK583" i="2"/>
  <c r="J583" i="2"/>
  <c r="BE583" i="2"/>
  <c r="BI582" i="2"/>
  <c r="BH582" i="2"/>
  <c r="BG582" i="2"/>
  <c r="BF582" i="2"/>
  <c r="T582" i="2"/>
  <c r="R582" i="2"/>
  <c r="P582" i="2"/>
  <c r="BK582" i="2"/>
  <c r="J582" i="2"/>
  <c r="BE582" i="2" s="1"/>
  <c r="BI581" i="2"/>
  <c r="BH581" i="2"/>
  <c r="BG581" i="2"/>
  <c r="BF581" i="2"/>
  <c r="T581" i="2"/>
  <c r="R581" i="2"/>
  <c r="P581" i="2"/>
  <c r="BK581" i="2"/>
  <c r="J581" i="2"/>
  <c r="BE581" i="2"/>
  <c r="BI580" i="2"/>
  <c r="BH580" i="2"/>
  <c r="BG580" i="2"/>
  <c r="BF580" i="2"/>
  <c r="T580" i="2"/>
  <c r="R580" i="2"/>
  <c r="P580" i="2"/>
  <c r="BK580" i="2"/>
  <c r="J580" i="2"/>
  <c r="BE580" i="2" s="1"/>
  <c r="BI579" i="2"/>
  <c r="BH579" i="2"/>
  <c r="BG579" i="2"/>
  <c r="BF579" i="2"/>
  <c r="T579" i="2"/>
  <c r="R579" i="2"/>
  <c r="P579" i="2"/>
  <c r="BK579" i="2"/>
  <c r="J579" i="2"/>
  <c r="BE579" i="2"/>
  <c r="BI577" i="2"/>
  <c r="BH577" i="2"/>
  <c r="BG577" i="2"/>
  <c r="BF577" i="2"/>
  <c r="T577" i="2"/>
  <c r="R577" i="2"/>
  <c r="P577" i="2"/>
  <c r="BK577" i="2"/>
  <c r="J577" i="2"/>
  <c r="BE577" i="2" s="1"/>
  <c r="BI576" i="2"/>
  <c r="BH576" i="2"/>
  <c r="BG576" i="2"/>
  <c r="BF576" i="2"/>
  <c r="T576" i="2"/>
  <c r="R576" i="2"/>
  <c r="P576" i="2"/>
  <c r="BK576" i="2"/>
  <c r="J576" i="2"/>
  <c r="BE576" i="2" s="1"/>
  <c r="BI574" i="2"/>
  <c r="BH574" i="2"/>
  <c r="BG574" i="2"/>
  <c r="BF574" i="2"/>
  <c r="T574" i="2"/>
  <c r="R574" i="2"/>
  <c r="P574" i="2"/>
  <c r="BK574" i="2"/>
  <c r="J574" i="2"/>
  <c r="BE574" i="2" s="1"/>
  <c r="BI573" i="2"/>
  <c r="BH573" i="2"/>
  <c r="BG573" i="2"/>
  <c r="BF573" i="2"/>
  <c r="T573" i="2"/>
  <c r="R573" i="2"/>
  <c r="P573" i="2"/>
  <c r="BK573" i="2"/>
  <c r="J573" i="2"/>
  <c r="BE573" i="2" s="1"/>
  <c r="BI571" i="2"/>
  <c r="BH571" i="2"/>
  <c r="BG571" i="2"/>
  <c r="BF571" i="2"/>
  <c r="T571" i="2"/>
  <c r="R571" i="2"/>
  <c r="P571" i="2"/>
  <c r="BK571" i="2"/>
  <c r="J571" i="2"/>
  <c r="BE571" i="2" s="1"/>
  <c r="BI570" i="2"/>
  <c r="BH570" i="2"/>
  <c r="BG570" i="2"/>
  <c r="BF570" i="2"/>
  <c r="T570" i="2"/>
  <c r="R570" i="2"/>
  <c r="P570" i="2"/>
  <c r="BK570" i="2"/>
  <c r="J570" i="2"/>
  <c r="BE570" i="2"/>
  <c r="BI568" i="2"/>
  <c r="BH568" i="2"/>
  <c r="BG568" i="2"/>
  <c r="BF568" i="2"/>
  <c r="T568" i="2"/>
  <c r="R568" i="2"/>
  <c r="P568" i="2"/>
  <c r="BK568" i="2"/>
  <c r="J568" i="2"/>
  <c r="BE568" i="2" s="1"/>
  <c r="BI566" i="2"/>
  <c r="BH566" i="2"/>
  <c r="BG566" i="2"/>
  <c r="BF566" i="2"/>
  <c r="T566" i="2"/>
  <c r="R566" i="2"/>
  <c r="P566" i="2"/>
  <c r="BK566" i="2"/>
  <c r="J566" i="2"/>
  <c r="BE566" i="2"/>
  <c r="BI564" i="2"/>
  <c r="BH564" i="2"/>
  <c r="BG564" i="2"/>
  <c r="BF564" i="2"/>
  <c r="T564" i="2"/>
  <c r="R564" i="2"/>
  <c r="P564" i="2"/>
  <c r="BK564" i="2"/>
  <c r="J564" i="2"/>
  <c r="BE564" i="2" s="1"/>
  <c r="BI562" i="2"/>
  <c r="BH562" i="2"/>
  <c r="BG562" i="2"/>
  <c r="BF562" i="2"/>
  <c r="T562" i="2"/>
  <c r="R562" i="2"/>
  <c r="P562" i="2"/>
  <c r="BK562" i="2"/>
  <c r="J562" i="2"/>
  <c r="BE562" i="2" s="1"/>
  <c r="BI560" i="2"/>
  <c r="BH560" i="2"/>
  <c r="BG560" i="2"/>
  <c r="BF560" i="2"/>
  <c r="T560" i="2"/>
  <c r="R560" i="2"/>
  <c r="P560" i="2"/>
  <c r="BK560" i="2"/>
  <c r="J560" i="2"/>
  <c r="BE560" i="2" s="1"/>
  <c r="BI558" i="2"/>
  <c r="BH558" i="2"/>
  <c r="BG558" i="2"/>
  <c r="BF558" i="2"/>
  <c r="T558" i="2"/>
  <c r="R558" i="2"/>
  <c r="P558" i="2"/>
  <c r="BK558" i="2"/>
  <c r="J558" i="2"/>
  <c r="BE558" i="2" s="1"/>
  <c r="BI556" i="2"/>
  <c r="BH556" i="2"/>
  <c r="BG556" i="2"/>
  <c r="BF556" i="2"/>
  <c r="T556" i="2"/>
  <c r="R556" i="2"/>
  <c r="P556" i="2"/>
  <c r="BK556" i="2"/>
  <c r="J556" i="2"/>
  <c r="BE556" i="2" s="1"/>
  <c r="BI555" i="2"/>
  <c r="BH555" i="2"/>
  <c r="BG555" i="2"/>
  <c r="BF555" i="2"/>
  <c r="T555" i="2"/>
  <c r="R555" i="2"/>
  <c r="P555" i="2"/>
  <c r="BK555" i="2"/>
  <c r="J555" i="2"/>
  <c r="BE555" i="2"/>
  <c r="BI553" i="2"/>
  <c r="BH553" i="2"/>
  <c r="BG553" i="2"/>
  <c r="BF553" i="2"/>
  <c r="T553" i="2"/>
  <c r="R553" i="2"/>
  <c r="P553" i="2"/>
  <c r="BK553" i="2"/>
  <c r="J553" i="2"/>
  <c r="BE553" i="2" s="1"/>
  <c r="BI552" i="2"/>
  <c r="BH552" i="2"/>
  <c r="BG552" i="2"/>
  <c r="BF552" i="2"/>
  <c r="T552" i="2"/>
  <c r="R552" i="2"/>
  <c r="P552" i="2"/>
  <c r="BK552" i="2"/>
  <c r="J552" i="2"/>
  <c r="BE552" i="2"/>
  <c r="BI550" i="2"/>
  <c r="BH550" i="2"/>
  <c r="BG550" i="2"/>
  <c r="BF550" i="2"/>
  <c r="T550" i="2"/>
  <c r="R550" i="2"/>
  <c r="P550" i="2"/>
  <c r="BK550" i="2"/>
  <c r="J550" i="2"/>
  <c r="BE550" i="2" s="1"/>
  <c r="BI549" i="2"/>
  <c r="BH549" i="2"/>
  <c r="BG549" i="2"/>
  <c r="BF549" i="2"/>
  <c r="T549" i="2"/>
  <c r="R549" i="2"/>
  <c r="P549" i="2"/>
  <c r="BK549" i="2"/>
  <c r="J549" i="2"/>
  <c r="BE549" i="2" s="1"/>
  <c r="BI547" i="2"/>
  <c r="BH547" i="2"/>
  <c r="BG547" i="2"/>
  <c r="BF547" i="2"/>
  <c r="T547" i="2"/>
  <c r="R547" i="2"/>
  <c r="P547" i="2"/>
  <c r="BK547" i="2"/>
  <c r="J547" i="2"/>
  <c r="BE547" i="2" s="1"/>
  <c r="BI545" i="2"/>
  <c r="BH545" i="2"/>
  <c r="BG545" i="2"/>
  <c r="BF545" i="2"/>
  <c r="T545" i="2"/>
  <c r="R545" i="2"/>
  <c r="P545" i="2"/>
  <c r="BK545" i="2"/>
  <c r="J545" i="2"/>
  <c r="BE545" i="2"/>
  <c r="BI543" i="2"/>
  <c r="BH543" i="2"/>
  <c r="BG543" i="2"/>
  <c r="BF543" i="2"/>
  <c r="T543" i="2"/>
  <c r="R543" i="2"/>
  <c r="P543" i="2"/>
  <c r="BK543" i="2"/>
  <c r="J543" i="2"/>
  <c r="BE543" i="2" s="1"/>
  <c r="BI542" i="2"/>
  <c r="BH542" i="2"/>
  <c r="BG542" i="2"/>
  <c r="BF542" i="2"/>
  <c r="T542" i="2"/>
  <c r="R542" i="2"/>
  <c r="P542" i="2"/>
  <c r="BK542" i="2"/>
  <c r="J542" i="2"/>
  <c r="BE542" i="2"/>
  <c r="BI541" i="2"/>
  <c r="BH541" i="2"/>
  <c r="BG541" i="2"/>
  <c r="BF541" i="2"/>
  <c r="T541" i="2"/>
  <c r="R541" i="2"/>
  <c r="P541" i="2"/>
  <c r="BK541" i="2"/>
  <c r="J541" i="2"/>
  <c r="BE541" i="2" s="1"/>
  <c r="BI540" i="2"/>
  <c r="BH540" i="2"/>
  <c r="BG540" i="2"/>
  <c r="BF540" i="2"/>
  <c r="T540" i="2"/>
  <c r="R540" i="2"/>
  <c r="P540" i="2"/>
  <c r="BK540" i="2"/>
  <c r="J540" i="2"/>
  <c r="BE540" i="2"/>
  <c r="BI539" i="2"/>
  <c r="BH539" i="2"/>
  <c r="BG539" i="2"/>
  <c r="BF539" i="2"/>
  <c r="T539" i="2"/>
  <c r="R539" i="2"/>
  <c r="P539" i="2"/>
  <c r="BK539" i="2"/>
  <c r="J539" i="2"/>
  <c r="BE539" i="2" s="1"/>
  <c r="BI538" i="2"/>
  <c r="BH538" i="2"/>
  <c r="BG538" i="2"/>
  <c r="BF538" i="2"/>
  <c r="T538" i="2"/>
  <c r="R538" i="2"/>
  <c r="P538" i="2"/>
  <c r="BK538" i="2"/>
  <c r="J538" i="2"/>
  <c r="BE538" i="2" s="1"/>
  <c r="BI536" i="2"/>
  <c r="BH536" i="2"/>
  <c r="BG536" i="2"/>
  <c r="BF536" i="2"/>
  <c r="T536" i="2"/>
  <c r="R536" i="2"/>
  <c r="P536" i="2"/>
  <c r="BK536" i="2"/>
  <c r="J536" i="2"/>
  <c r="BE536" i="2" s="1"/>
  <c r="BI535" i="2"/>
  <c r="BH535" i="2"/>
  <c r="BG535" i="2"/>
  <c r="BF535" i="2"/>
  <c r="T535" i="2"/>
  <c r="R535" i="2"/>
  <c r="P535" i="2"/>
  <c r="BK535" i="2"/>
  <c r="J535" i="2"/>
  <c r="BE535" i="2"/>
  <c r="BI533" i="2"/>
  <c r="BH533" i="2"/>
  <c r="BG533" i="2"/>
  <c r="BF533" i="2"/>
  <c r="T533" i="2"/>
  <c r="R533" i="2"/>
  <c r="P533" i="2"/>
  <c r="BK533" i="2"/>
  <c r="J533" i="2"/>
  <c r="BE533" i="2" s="1"/>
  <c r="BI531" i="2"/>
  <c r="BH531" i="2"/>
  <c r="BG531" i="2"/>
  <c r="BF531" i="2"/>
  <c r="T531" i="2"/>
  <c r="R531" i="2"/>
  <c r="P531" i="2"/>
  <c r="BK531" i="2"/>
  <c r="J531" i="2"/>
  <c r="BE531" i="2" s="1"/>
  <c r="BI530" i="2"/>
  <c r="BH530" i="2"/>
  <c r="BG530" i="2"/>
  <c r="BF530" i="2"/>
  <c r="T530" i="2"/>
  <c r="R530" i="2"/>
  <c r="P530" i="2"/>
  <c r="BK530" i="2"/>
  <c r="J530" i="2"/>
  <c r="BE530" i="2" s="1"/>
  <c r="BI529" i="2"/>
  <c r="BH529" i="2"/>
  <c r="BG529" i="2"/>
  <c r="BF529" i="2"/>
  <c r="T529" i="2"/>
  <c r="R529" i="2"/>
  <c r="P529" i="2"/>
  <c r="BK529" i="2"/>
  <c r="J529" i="2"/>
  <c r="BE529" i="2" s="1"/>
  <c r="BI528" i="2"/>
  <c r="BH528" i="2"/>
  <c r="BG528" i="2"/>
  <c r="BF528" i="2"/>
  <c r="T528" i="2"/>
  <c r="R528" i="2"/>
  <c r="P528" i="2"/>
  <c r="BK528" i="2"/>
  <c r="J528" i="2"/>
  <c r="BE528" i="2" s="1"/>
  <c r="BI526" i="2"/>
  <c r="BH526" i="2"/>
  <c r="BG526" i="2"/>
  <c r="BF526" i="2"/>
  <c r="T526" i="2"/>
  <c r="R526" i="2"/>
  <c r="P526" i="2"/>
  <c r="BK526" i="2"/>
  <c r="J526" i="2"/>
  <c r="BE526" i="2"/>
  <c r="BI525" i="2"/>
  <c r="BH525" i="2"/>
  <c r="BG525" i="2"/>
  <c r="BF525" i="2"/>
  <c r="T525" i="2"/>
  <c r="R525" i="2"/>
  <c r="P525" i="2"/>
  <c r="BK525" i="2"/>
  <c r="J525" i="2"/>
  <c r="BE525" i="2" s="1"/>
  <c r="BI524" i="2"/>
  <c r="BH524" i="2"/>
  <c r="BG524" i="2"/>
  <c r="BF524" i="2"/>
  <c r="T524" i="2"/>
  <c r="R524" i="2"/>
  <c r="P524" i="2"/>
  <c r="BK524" i="2"/>
  <c r="J524" i="2"/>
  <c r="BE524" i="2" s="1"/>
  <c r="BI523" i="2"/>
  <c r="BH523" i="2"/>
  <c r="BG523" i="2"/>
  <c r="BF523" i="2"/>
  <c r="T523" i="2"/>
  <c r="R523" i="2"/>
  <c r="P523" i="2"/>
  <c r="BK523" i="2"/>
  <c r="J523" i="2"/>
  <c r="BE523" i="2" s="1"/>
  <c r="BI522" i="2"/>
  <c r="BH522" i="2"/>
  <c r="BG522" i="2"/>
  <c r="BF522" i="2"/>
  <c r="T522" i="2"/>
  <c r="R522" i="2"/>
  <c r="P522" i="2"/>
  <c r="BK522" i="2"/>
  <c r="J522" i="2"/>
  <c r="BE522" i="2"/>
  <c r="BI521" i="2"/>
  <c r="BH521" i="2"/>
  <c r="BG521" i="2"/>
  <c r="BF521" i="2"/>
  <c r="T521" i="2"/>
  <c r="R521" i="2"/>
  <c r="P521" i="2"/>
  <c r="BK521" i="2"/>
  <c r="J521" i="2"/>
  <c r="BE521" i="2" s="1"/>
  <c r="BI520" i="2"/>
  <c r="BH520" i="2"/>
  <c r="BG520" i="2"/>
  <c r="BF520" i="2"/>
  <c r="T520" i="2"/>
  <c r="R520" i="2"/>
  <c r="P520" i="2"/>
  <c r="BK520" i="2"/>
  <c r="J520" i="2"/>
  <c r="BE520" i="2"/>
  <c r="BI519" i="2"/>
  <c r="BH519" i="2"/>
  <c r="BG519" i="2"/>
  <c r="BF519" i="2"/>
  <c r="T519" i="2"/>
  <c r="R519" i="2"/>
  <c r="P519" i="2"/>
  <c r="BK519" i="2"/>
  <c r="J519" i="2"/>
  <c r="BE519" i="2" s="1"/>
  <c r="BI518" i="2"/>
  <c r="BH518" i="2"/>
  <c r="BG518" i="2"/>
  <c r="BF518" i="2"/>
  <c r="T518" i="2"/>
  <c r="R518" i="2"/>
  <c r="P518" i="2"/>
  <c r="BK518" i="2"/>
  <c r="J518" i="2"/>
  <c r="BE518" i="2"/>
  <c r="BI517" i="2"/>
  <c r="BH517" i="2"/>
  <c r="BG517" i="2"/>
  <c r="BF517" i="2"/>
  <c r="T517" i="2"/>
  <c r="R517" i="2"/>
  <c r="P517" i="2"/>
  <c r="BK517" i="2"/>
  <c r="J517" i="2"/>
  <c r="BE517" i="2" s="1"/>
  <c r="BI516" i="2"/>
  <c r="BH516" i="2"/>
  <c r="BG516" i="2"/>
  <c r="BF516" i="2"/>
  <c r="T516" i="2"/>
  <c r="R516" i="2"/>
  <c r="P516" i="2"/>
  <c r="BK516" i="2"/>
  <c r="J516" i="2"/>
  <c r="BE516" i="2" s="1"/>
  <c r="BI515" i="2"/>
  <c r="BH515" i="2"/>
  <c r="BG515" i="2"/>
  <c r="BF515" i="2"/>
  <c r="T515" i="2"/>
  <c r="R515" i="2"/>
  <c r="P515" i="2"/>
  <c r="BK515" i="2"/>
  <c r="J515" i="2"/>
  <c r="BE515" i="2" s="1"/>
  <c r="BI514" i="2"/>
  <c r="BH514" i="2"/>
  <c r="BG514" i="2"/>
  <c r="BF514" i="2"/>
  <c r="T514" i="2"/>
  <c r="R514" i="2"/>
  <c r="P514" i="2"/>
  <c r="BK514" i="2"/>
  <c r="J514" i="2"/>
  <c r="BE514" i="2"/>
  <c r="BI513" i="2"/>
  <c r="BH513" i="2"/>
  <c r="BG513" i="2"/>
  <c r="BF513" i="2"/>
  <c r="T513" i="2"/>
  <c r="R513" i="2"/>
  <c r="P513" i="2"/>
  <c r="BK513" i="2"/>
  <c r="J513" i="2"/>
  <c r="BE513" i="2" s="1"/>
  <c r="BI512" i="2"/>
  <c r="BH512" i="2"/>
  <c r="BG512" i="2"/>
  <c r="BF512" i="2"/>
  <c r="T512" i="2"/>
  <c r="R512" i="2"/>
  <c r="P512" i="2"/>
  <c r="BK512" i="2"/>
  <c r="J512" i="2"/>
  <c r="BE512" i="2"/>
  <c r="BI511" i="2"/>
  <c r="BH511" i="2"/>
  <c r="BG511" i="2"/>
  <c r="BF511" i="2"/>
  <c r="T511" i="2"/>
  <c r="R511" i="2"/>
  <c r="P511" i="2"/>
  <c r="BK511" i="2"/>
  <c r="J511" i="2"/>
  <c r="BE511" i="2" s="1"/>
  <c r="BI510" i="2"/>
  <c r="BH510" i="2"/>
  <c r="BG510" i="2"/>
  <c r="BF510" i="2"/>
  <c r="T510" i="2"/>
  <c r="R510" i="2"/>
  <c r="P510" i="2"/>
  <c r="BK510" i="2"/>
  <c r="J510" i="2"/>
  <c r="BE510" i="2"/>
  <c r="BI509" i="2"/>
  <c r="BH509" i="2"/>
  <c r="BG509" i="2"/>
  <c r="BF509" i="2"/>
  <c r="T509" i="2"/>
  <c r="R509" i="2"/>
  <c r="P509" i="2"/>
  <c r="BK509" i="2"/>
  <c r="J509" i="2"/>
  <c r="BE509" i="2" s="1"/>
  <c r="BI508" i="2"/>
  <c r="BH508" i="2"/>
  <c r="BG508" i="2"/>
  <c r="BF508" i="2"/>
  <c r="T508" i="2"/>
  <c r="R508" i="2"/>
  <c r="P508" i="2"/>
  <c r="BK508" i="2"/>
  <c r="J508" i="2"/>
  <c r="BE508" i="2" s="1"/>
  <c r="BI507" i="2"/>
  <c r="BH507" i="2"/>
  <c r="BG507" i="2"/>
  <c r="BF507" i="2"/>
  <c r="T507" i="2"/>
  <c r="R507" i="2"/>
  <c r="P507" i="2"/>
  <c r="BK507" i="2"/>
  <c r="J507" i="2"/>
  <c r="BE507" i="2" s="1"/>
  <c r="BI506" i="2"/>
  <c r="BH506" i="2"/>
  <c r="BG506" i="2"/>
  <c r="BF506" i="2"/>
  <c r="T506" i="2"/>
  <c r="R506" i="2"/>
  <c r="P506" i="2"/>
  <c r="BK506" i="2"/>
  <c r="J506" i="2"/>
  <c r="BE506" i="2" s="1"/>
  <c r="BI505" i="2"/>
  <c r="BH505" i="2"/>
  <c r="BG505" i="2"/>
  <c r="BF505" i="2"/>
  <c r="T505" i="2"/>
  <c r="R505" i="2"/>
  <c r="P505" i="2"/>
  <c r="BK505" i="2"/>
  <c r="J505" i="2"/>
  <c r="BE505" i="2" s="1"/>
  <c r="BI504" i="2"/>
  <c r="BH504" i="2"/>
  <c r="BG504" i="2"/>
  <c r="BF504" i="2"/>
  <c r="T504" i="2"/>
  <c r="R504" i="2"/>
  <c r="P504" i="2"/>
  <c r="BK504" i="2"/>
  <c r="J504" i="2"/>
  <c r="BE504" i="2"/>
  <c r="BI503" i="2"/>
  <c r="BH503" i="2"/>
  <c r="BG503" i="2"/>
  <c r="BF503" i="2"/>
  <c r="T503" i="2"/>
  <c r="R503" i="2"/>
  <c r="P503" i="2"/>
  <c r="BK503" i="2"/>
  <c r="J503" i="2"/>
  <c r="BE503" i="2" s="1"/>
  <c r="BI502" i="2"/>
  <c r="BH502" i="2"/>
  <c r="BG502" i="2"/>
  <c r="BF502" i="2"/>
  <c r="T502" i="2"/>
  <c r="R502" i="2"/>
  <c r="P502" i="2"/>
  <c r="BK502" i="2"/>
  <c r="J502" i="2"/>
  <c r="BE502" i="2"/>
  <c r="BI500" i="2"/>
  <c r="BH500" i="2"/>
  <c r="BG500" i="2"/>
  <c r="BF500" i="2"/>
  <c r="T500" i="2"/>
  <c r="R500" i="2"/>
  <c r="P500" i="2"/>
  <c r="BK500" i="2"/>
  <c r="J500" i="2"/>
  <c r="BE500" i="2" s="1"/>
  <c r="BI499" i="2"/>
  <c r="BH499" i="2"/>
  <c r="BG499" i="2"/>
  <c r="BF499" i="2"/>
  <c r="T499" i="2"/>
  <c r="R499" i="2"/>
  <c r="P499" i="2"/>
  <c r="BK499" i="2"/>
  <c r="J499" i="2"/>
  <c r="BE499" i="2" s="1"/>
  <c r="BI498" i="2"/>
  <c r="BH498" i="2"/>
  <c r="BG498" i="2"/>
  <c r="BF498" i="2"/>
  <c r="T498" i="2"/>
  <c r="R498" i="2"/>
  <c r="P498" i="2"/>
  <c r="BK498" i="2"/>
  <c r="J498" i="2"/>
  <c r="BE498" i="2"/>
  <c r="BI497" i="2"/>
  <c r="BH497" i="2"/>
  <c r="BG497" i="2"/>
  <c r="BF497" i="2"/>
  <c r="T497" i="2"/>
  <c r="R497" i="2"/>
  <c r="P497" i="2"/>
  <c r="BK497" i="2"/>
  <c r="J497" i="2"/>
  <c r="BE497" i="2" s="1"/>
  <c r="BI496" i="2"/>
  <c r="BH496" i="2"/>
  <c r="BG496" i="2"/>
  <c r="BF496" i="2"/>
  <c r="T496" i="2"/>
  <c r="R496" i="2"/>
  <c r="P496" i="2"/>
  <c r="BK496" i="2"/>
  <c r="J496" i="2"/>
  <c r="BE496" i="2"/>
  <c r="BI495" i="2"/>
  <c r="BH495" i="2"/>
  <c r="BG495" i="2"/>
  <c r="BF495" i="2"/>
  <c r="T495" i="2"/>
  <c r="R495" i="2"/>
  <c r="P495" i="2"/>
  <c r="BK495" i="2"/>
  <c r="J495" i="2"/>
  <c r="BE495" i="2" s="1"/>
  <c r="BI494" i="2"/>
  <c r="BH494" i="2"/>
  <c r="BG494" i="2"/>
  <c r="BF494" i="2"/>
  <c r="T494" i="2"/>
  <c r="R494" i="2"/>
  <c r="P494" i="2"/>
  <c r="BK494" i="2"/>
  <c r="J494" i="2"/>
  <c r="BE494" i="2" s="1"/>
  <c r="BI493" i="2"/>
  <c r="BH493" i="2"/>
  <c r="BG493" i="2"/>
  <c r="BF493" i="2"/>
  <c r="T493" i="2"/>
  <c r="R493" i="2"/>
  <c r="P493" i="2"/>
  <c r="BK493" i="2"/>
  <c r="J493" i="2"/>
  <c r="BE493" i="2" s="1"/>
  <c r="BI492" i="2"/>
  <c r="BH492" i="2"/>
  <c r="BG492" i="2"/>
  <c r="BF492" i="2"/>
  <c r="T492" i="2"/>
  <c r="R492" i="2"/>
  <c r="P492" i="2"/>
  <c r="BK492" i="2"/>
  <c r="J492" i="2"/>
  <c r="BE492" i="2" s="1"/>
  <c r="BI491" i="2"/>
  <c r="BH491" i="2"/>
  <c r="BG491" i="2"/>
  <c r="BF491" i="2"/>
  <c r="T491" i="2"/>
  <c r="R491" i="2"/>
  <c r="P491" i="2"/>
  <c r="BK491" i="2"/>
  <c r="J491" i="2"/>
  <c r="BE491" i="2" s="1"/>
  <c r="BI490" i="2"/>
  <c r="BH490" i="2"/>
  <c r="BG490" i="2"/>
  <c r="BF490" i="2"/>
  <c r="T490" i="2"/>
  <c r="R490" i="2"/>
  <c r="P490" i="2"/>
  <c r="BK490" i="2"/>
  <c r="J490" i="2"/>
  <c r="BE490" i="2"/>
  <c r="BI489" i="2"/>
  <c r="BH489" i="2"/>
  <c r="BG489" i="2"/>
  <c r="BF489" i="2"/>
  <c r="T489" i="2"/>
  <c r="R489" i="2"/>
  <c r="P489" i="2"/>
  <c r="BK489" i="2"/>
  <c r="J489" i="2"/>
  <c r="BE489" i="2" s="1"/>
  <c r="BI488" i="2"/>
  <c r="BH488" i="2"/>
  <c r="BG488" i="2"/>
  <c r="BF488" i="2"/>
  <c r="T488" i="2"/>
  <c r="R488" i="2"/>
  <c r="P488" i="2"/>
  <c r="BK488" i="2"/>
  <c r="J488" i="2"/>
  <c r="BE488" i="2"/>
  <c r="BI487" i="2"/>
  <c r="BH487" i="2"/>
  <c r="BG487" i="2"/>
  <c r="BF487" i="2"/>
  <c r="T487" i="2"/>
  <c r="R487" i="2"/>
  <c r="P487" i="2"/>
  <c r="BK487" i="2"/>
  <c r="J487" i="2"/>
  <c r="BE487" i="2" s="1"/>
  <c r="BI486" i="2"/>
  <c r="BH486" i="2"/>
  <c r="BG486" i="2"/>
  <c r="BF486" i="2"/>
  <c r="T486" i="2"/>
  <c r="R486" i="2"/>
  <c r="P486" i="2"/>
  <c r="BK486" i="2"/>
  <c r="J486" i="2"/>
  <c r="BE486" i="2" s="1"/>
  <c r="BI485" i="2"/>
  <c r="BH485" i="2"/>
  <c r="BG485" i="2"/>
  <c r="BF485" i="2"/>
  <c r="T485" i="2"/>
  <c r="R485" i="2"/>
  <c r="P485" i="2"/>
  <c r="BK485" i="2"/>
  <c r="J485" i="2"/>
  <c r="BE485" i="2" s="1"/>
  <c r="BI484" i="2"/>
  <c r="BH484" i="2"/>
  <c r="BG484" i="2"/>
  <c r="BF484" i="2"/>
  <c r="T484" i="2"/>
  <c r="R484" i="2"/>
  <c r="P484" i="2"/>
  <c r="BK484" i="2"/>
  <c r="J484" i="2"/>
  <c r="BE484" i="2"/>
  <c r="BI483" i="2"/>
  <c r="BH483" i="2"/>
  <c r="BG483" i="2"/>
  <c r="BF483" i="2"/>
  <c r="T483" i="2"/>
  <c r="R483" i="2"/>
  <c r="P483" i="2"/>
  <c r="BK483" i="2"/>
  <c r="J483" i="2"/>
  <c r="BE483" i="2" s="1"/>
  <c r="BI482" i="2"/>
  <c r="BH482" i="2"/>
  <c r="BG482" i="2"/>
  <c r="BF482" i="2"/>
  <c r="T482" i="2"/>
  <c r="R482" i="2"/>
  <c r="P482" i="2"/>
  <c r="BK482" i="2"/>
  <c r="J482" i="2"/>
  <c r="BE482" i="2"/>
  <c r="BI481" i="2"/>
  <c r="BH481" i="2"/>
  <c r="BG481" i="2"/>
  <c r="BF481" i="2"/>
  <c r="T481" i="2"/>
  <c r="R481" i="2"/>
  <c r="P481" i="2"/>
  <c r="BK481" i="2"/>
  <c r="J481" i="2"/>
  <c r="BE481" i="2" s="1"/>
  <c r="BI480" i="2"/>
  <c r="BH480" i="2"/>
  <c r="BG480" i="2"/>
  <c r="BF480" i="2"/>
  <c r="T480" i="2"/>
  <c r="R480" i="2"/>
  <c r="P480" i="2"/>
  <c r="BK480" i="2"/>
  <c r="J480" i="2"/>
  <c r="BE480" i="2"/>
  <c r="BI479" i="2"/>
  <c r="BH479" i="2"/>
  <c r="BG479" i="2"/>
  <c r="BF479" i="2"/>
  <c r="T479" i="2"/>
  <c r="R479" i="2"/>
  <c r="P479" i="2"/>
  <c r="BK479" i="2"/>
  <c r="J479" i="2"/>
  <c r="BE479" i="2" s="1"/>
  <c r="BI478" i="2"/>
  <c r="BH478" i="2"/>
  <c r="BG478" i="2"/>
  <c r="BF478" i="2"/>
  <c r="T478" i="2"/>
  <c r="R478" i="2"/>
  <c r="P478" i="2"/>
  <c r="BK478" i="2"/>
  <c r="J478" i="2"/>
  <c r="BE478" i="2"/>
  <c r="BI477" i="2"/>
  <c r="BH477" i="2"/>
  <c r="BG477" i="2"/>
  <c r="BF477" i="2"/>
  <c r="T477" i="2"/>
  <c r="R477" i="2"/>
  <c r="P477" i="2"/>
  <c r="BK477" i="2"/>
  <c r="J477" i="2"/>
  <c r="BE477" i="2" s="1"/>
  <c r="BI476" i="2"/>
  <c r="BH476" i="2"/>
  <c r="BG476" i="2"/>
  <c r="BF476" i="2"/>
  <c r="T476" i="2"/>
  <c r="R476" i="2"/>
  <c r="P476" i="2"/>
  <c r="BK476" i="2"/>
  <c r="J476" i="2"/>
  <c r="BE476" i="2"/>
  <c r="BI475" i="2"/>
  <c r="BH475" i="2"/>
  <c r="BG475" i="2"/>
  <c r="BF475" i="2"/>
  <c r="T475" i="2"/>
  <c r="R475" i="2"/>
  <c r="P475" i="2"/>
  <c r="BK475" i="2"/>
  <c r="BK473" i="2" s="1"/>
  <c r="J473" i="2" s="1"/>
  <c r="J118" i="2" s="1"/>
  <c r="J475" i="2"/>
  <c r="BE475" i="2" s="1"/>
  <c r="BI474" i="2"/>
  <c r="BH474" i="2"/>
  <c r="BG474" i="2"/>
  <c r="BF474" i="2"/>
  <c r="T474" i="2"/>
  <c r="R474" i="2"/>
  <c r="R473" i="2"/>
  <c r="P474" i="2"/>
  <c r="BK474" i="2"/>
  <c r="J474" i="2"/>
  <c r="BE474" i="2" s="1"/>
  <c r="BI472" i="2"/>
  <c r="BH472" i="2"/>
  <c r="BG472" i="2"/>
  <c r="BF472" i="2"/>
  <c r="T472" i="2"/>
  <c r="R472" i="2"/>
  <c r="P472" i="2"/>
  <c r="BK472" i="2"/>
  <c r="J472" i="2"/>
  <c r="BE472" i="2"/>
  <c r="BI471" i="2"/>
  <c r="BH471" i="2"/>
  <c r="BG471" i="2"/>
  <c r="BF471" i="2"/>
  <c r="T471" i="2"/>
  <c r="R471" i="2"/>
  <c r="P471" i="2"/>
  <c r="BK471" i="2"/>
  <c r="J471" i="2"/>
  <c r="BE471" i="2" s="1"/>
  <c r="BI470" i="2"/>
  <c r="BH470" i="2"/>
  <c r="BG470" i="2"/>
  <c r="BF470" i="2"/>
  <c r="T470" i="2"/>
  <c r="R470" i="2"/>
  <c r="P470" i="2"/>
  <c r="BK470" i="2"/>
  <c r="J470" i="2"/>
  <c r="BE470" i="2" s="1"/>
  <c r="BI469" i="2"/>
  <c r="BH469" i="2"/>
  <c r="BG469" i="2"/>
  <c r="BF469" i="2"/>
  <c r="T469" i="2"/>
  <c r="R469" i="2"/>
  <c r="P469" i="2"/>
  <c r="BK469" i="2"/>
  <c r="J469" i="2"/>
  <c r="BE469" i="2" s="1"/>
  <c r="BI468" i="2"/>
  <c r="BH468" i="2"/>
  <c r="BG468" i="2"/>
  <c r="BF468" i="2"/>
  <c r="T468" i="2"/>
  <c r="R468" i="2"/>
  <c r="P468" i="2"/>
  <c r="BK468" i="2"/>
  <c r="J468" i="2"/>
  <c r="BE468" i="2"/>
  <c r="BI467" i="2"/>
  <c r="BH467" i="2"/>
  <c r="BG467" i="2"/>
  <c r="BF467" i="2"/>
  <c r="T467" i="2"/>
  <c r="R467" i="2"/>
  <c r="P467" i="2"/>
  <c r="BK467" i="2"/>
  <c r="J467" i="2"/>
  <c r="BE467" i="2" s="1"/>
  <c r="BI466" i="2"/>
  <c r="BH466" i="2"/>
  <c r="BG466" i="2"/>
  <c r="BF466" i="2"/>
  <c r="T466" i="2"/>
  <c r="R466" i="2"/>
  <c r="P466" i="2"/>
  <c r="BK466" i="2"/>
  <c r="J466" i="2"/>
  <c r="BE466" i="2" s="1"/>
  <c r="BI464" i="2"/>
  <c r="BH464" i="2"/>
  <c r="BG464" i="2"/>
  <c r="BF464" i="2"/>
  <c r="T464" i="2"/>
  <c r="R464" i="2"/>
  <c r="P464" i="2"/>
  <c r="BK464" i="2"/>
  <c r="J464" i="2"/>
  <c r="BE464" i="2"/>
  <c r="BI463" i="2"/>
  <c r="BH463" i="2"/>
  <c r="BG463" i="2"/>
  <c r="BF463" i="2"/>
  <c r="T463" i="2"/>
  <c r="R463" i="2"/>
  <c r="P463" i="2"/>
  <c r="BK463" i="2"/>
  <c r="J463" i="2"/>
  <c r="BE463" i="2" s="1"/>
  <c r="BI462" i="2"/>
  <c r="BH462" i="2"/>
  <c r="BG462" i="2"/>
  <c r="BF462" i="2"/>
  <c r="T462" i="2"/>
  <c r="R462" i="2"/>
  <c r="P462" i="2"/>
  <c r="BK462" i="2"/>
  <c r="J462" i="2"/>
  <c r="BE462" i="2"/>
  <c r="BI461" i="2"/>
  <c r="BH461" i="2"/>
  <c r="BG461" i="2"/>
  <c r="BF461" i="2"/>
  <c r="T461" i="2"/>
  <c r="R461" i="2"/>
  <c r="P461" i="2"/>
  <c r="BK461" i="2"/>
  <c r="J461" i="2"/>
  <c r="BE461" i="2" s="1"/>
  <c r="BI460" i="2"/>
  <c r="BH460" i="2"/>
  <c r="BG460" i="2"/>
  <c r="BF460" i="2"/>
  <c r="T460" i="2"/>
  <c r="R460" i="2"/>
  <c r="P460" i="2"/>
  <c r="BK460" i="2"/>
  <c r="J460" i="2"/>
  <c r="BE460" i="2"/>
  <c r="BI459" i="2"/>
  <c r="BH459" i="2"/>
  <c r="BG459" i="2"/>
  <c r="BF459" i="2"/>
  <c r="T459" i="2"/>
  <c r="T458" i="2" s="1"/>
  <c r="R459" i="2"/>
  <c r="R458" i="2"/>
  <c r="P459" i="2"/>
  <c r="P458" i="2" s="1"/>
  <c r="BK459" i="2"/>
  <c r="BK458" i="2"/>
  <c r="J458" i="2" s="1"/>
  <c r="J116" i="2" s="1"/>
  <c r="J459" i="2"/>
  <c r="BE459" i="2" s="1"/>
  <c r="BI457" i="2"/>
  <c r="BH457" i="2"/>
  <c r="BG457" i="2"/>
  <c r="BF457" i="2"/>
  <c r="T457" i="2"/>
  <c r="R457" i="2"/>
  <c r="P457" i="2"/>
  <c r="BK457" i="2"/>
  <c r="J457" i="2"/>
  <c r="BE457" i="2" s="1"/>
  <c r="BI456" i="2"/>
  <c r="BH456" i="2"/>
  <c r="BG456" i="2"/>
  <c r="BF456" i="2"/>
  <c r="T456" i="2"/>
  <c r="R456" i="2"/>
  <c r="P456" i="2"/>
  <c r="BK456" i="2"/>
  <c r="J456" i="2"/>
  <c r="BE456" i="2"/>
  <c r="BI455" i="2"/>
  <c r="BH455" i="2"/>
  <c r="BG455" i="2"/>
  <c r="BF455" i="2"/>
  <c r="T455" i="2"/>
  <c r="R455" i="2"/>
  <c r="P455" i="2"/>
  <c r="BK455" i="2"/>
  <c r="J455" i="2"/>
  <c r="BE455" i="2" s="1"/>
  <c r="BI454" i="2"/>
  <c r="BH454" i="2"/>
  <c r="BG454" i="2"/>
  <c r="BF454" i="2"/>
  <c r="T454" i="2"/>
  <c r="R454" i="2"/>
  <c r="P454" i="2"/>
  <c r="BK454" i="2"/>
  <c r="J454" i="2"/>
  <c r="BE454" i="2"/>
  <c r="BI453" i="2"/>
  <c r="BH453" i="2"/>
  <c r="BG453" i="2"/>
  <c r="BF453" i="2"/>
  <c r="T453" i="2"/>
  <c r="T452" i="2" s="1"/>
  <c r="R453" i="2"/>
  <c r="P453" i="2"/>
  <c r="BK453" i="2"/>
  <c r="J453" i="2"/>
  <c r="BE453" i="2" s="1"/>
  <c r="BI451" i="2"/>
  <c r="BH451" i="2"/>
  <c r="BG451" i="2"/>
  <c r="BF451" i="2"/>
  <c r="T451" i="2"/>
  <c r="R451" i="2"/>
  <c r="P451" i="2"/>
  <c r="BK451" i="2"/>
  <c r="J451" i="2"/>
  <c r="BE451" i="2" s="1"/>
  <c r="BI450" i="2"/>
  <c r="BH450" i="2"/>
  <c r="BG450" i="2"/>
  <c r="BF450" i="2"/>
  <c r="T450" i="2"/>
  <c r="R450" i="2"/>
  <c r="P450" i="2"/>
  <c r="BK450" i="2"/>
  <c r="J450" i="2"/>
  <c r="BE450" i="2"/>
  <c r="BI449" i="2"/>
  <c r="BH449" i="2"/>
  <c r="BG449" i="2"/>
  <c r="BF449" i="2"/>
  <c r="T449" i="2"/>
  <c r="R449" i="2"/>
  <c r="P449" i="2"/>
  <c r="BK449" i="2"/>
  <c r="J449" i="2"/>
  <c r="BE449" i="2" s="1"/>
  <c r="BI448" i="2"/>
  <c r="BH448" i="2"/>
  <c r="BG448" i="2"/>
  <c r="BF448" i="2"/>
  <c r="T448" i="2"/>
  <c r="R448" i="2"/>
  <c r="P448" i="2"/>
  <c r="BK448" i="2"/>
  <c r="J448" i="2"/>
  <c r="BE448" i="2"/>
  <c r="BI447" i="2"/>
  <c r="BH447" i="2"/>
  <c r="BG447" i="2"/>
  <c r="BF447" i="2"/>
  <c r="T447" i="2"/>
  <c r="R447" i="2"/>
  <c r="P447" i="2"/>
  <c r="BK447" i="2"/>
  <c r="J447" i="2"/>
  <c r="BE447" i="2" s="1"/>
  <c r="BI446" i="2"/>
  <c r="BH446" i="2"/>
  <c r="BG446" i="2"/>
  <c r="BF446" i="2"/>
  <c r="T446" i="2"/>
  <c r="T445" i="2"/>
  <c r="R446" i="2"/>
  <c r="R445" i="2" s="1"/>
  <c r="P446" i="2"/>
  <c r="P445" i="2"/>
  <c r="BK446" i="2"/>
  <c r="BK445" i="2" s="1"/>
  <c r="J445" i="2" s="1"/>
  <c r="J114" i="2" s="1"/>
  <c r="J446" i="2"/>
  <c r="BE446" i="2"/>
  <c r="BI444" i="2"/>
  <c r="BH444" i="2"/>
  <c r="BG444" i="2"/>
  <c r="BF444" i="2"/>
  <c r="T444" i="2"/>
  <c r="R444" i="2"/>
  <c r="P444" i="2"/>
  <c r="BK444" i="2"/>
  <c r="J444" i="2"/>
  <c r="BE444" i="2" s="1"/>
  <c r="BI443" i="2"/>
  <c r="BH443" i="2"/>
  <c r="BG443" i="2"/>
  <c r="BF443" i="2"/>
  <c r="T443" i="2"/>
  <c r="R443" i="2"/>
  <c r="P443" i="2"/>
  <c r="BK443" i="2"/>
  <c r="J443" i="2"/>
  <c r="BE443" i="2" s="1"/>
  <c r="BI442" i="2"/>
  <c r="BH442" i="2"/>
  <c r="BG442" i="2"/>
  <c r="BF442" i="2"/>
  <c r="T442" i="2"/>
  <c r="R442" i="2"/>
  <c r="P442" i="2"/>
  <c r="BK442" i="2"/>
  <c r="J442" i="2"/>
  <c r="BE442" i="2" s="1"/>
  <c r="BI441" i="2"/>
  <c r="BH441" i="2"/>
  <c r="BG441" i="2"/>
  <c r="BF441" i="2"/>
  <c r="T441" i="2"/>
  <c r="R441" i="2"/>
  <c r="P441" i="2"/>
  <c r="BK441" i="2"/>
  <c r="J441" i="2"/>
  <c r="BE441" i="2" s="1"/>
  <c r="BI440" i="2"/>
  <c r="BH440" i="2"/>
  <c r="BG440" i="2"/>
  <c r="BF440" i="2"/>
  <c r="T440" i="2"/>
  <c r="R440" i="2"/>
  <c r="P440" i="2"/>
  <c r="BK440" i="2"/>
  <c r="J440" i="2"/>
  <c r="BE440" i="2"/>
  <c r="BI439" i="2"/>
  <c r="BH439" i="2"/>
  <c r="BG439" i="2"/>
  <c r="BF439" i="2"/>
  <c r="T439" i="2"/>
  <c r="R439" i="2"/>
  <c r="P439" i="2"/>
  <c r="BK439" i="2"/>
  <c r="BK437" i="2" s="1"/>
  <c r="J439" i="2"/>
  <c r="BE439" i="2" s="1"/>
  <c r="BI438" i="2"/>
  <c r="BH438" i="2"/>
  <c r="BG438" i="2"/>
  <c r="BF438" i="2"/>
  <c r="T438" i="2"/>
  <c r="R438" i="2"/>
  <c r="P438" i="2"/>
  <c r="P437" i="2" s="1"/>
  <c r="BK438" i="2"/>
  <c r="J438" i="2"/>
  <c r="BE438" i="2" s="1"/>
  <c r="BI435" i="2"/>
  <c r="BH435" i="2"/>
  <c r="BG435" i="2"/>
  <c r="BF435" i="2"/>
  <c r="T435" i="2"/>
  <c r="R435" i="2"/>
  <c r="P435" i="2"/>
  <c r="BK435" i="2"/>
  <c r="J435" i="2"/>
  <c r="BE435" i="2" s="1"/>
  <c r="BI434" i="2"/>
  <c r="BH434" i="2"/>
  <c r="BG434" i="2"/>
  <c r="BF434" i="2"/>
  <c r="T434" i="2"/>
  <c r="R434" i="2"/>
  <c r="P434" i="2"/>
  <c r="BK434" i="2"/>
  <c r="J434" i="2"/>
  <c r="BE434" i="2" s="1"/>
  <c r="BI433" i="2"/>
  <c r="BH433" i="2"/>
  <c r="BG433" i="2"/>
  <c r="BF433" i="2"/>
  <c r="T433" i="2"/>
  <c r="T432" i="2" s="1"/>
  <c r="R433" i="2"/>
  <c r="P433" i="2"/>
  <c r="BK433" i="2"/>
  <c r="BK432" i="2" s="1"/>
  <c r="J432" i="2" s="1"/>
  <c r="J111" i="2" s="1"/>
  <c r="J433" i="2"/>
  <c r="BE433" i="2" s="1"/>
  <c r="BI431" i="2"/>
  <c r="BH431" i="2"/>
  <c r="BG431" i="2"/>
  <c r="BF431" i="2"/>
  <c r="T431" i="2"/>
  <c r="R431" i="2"/>
  <c r="P431" i="2"/>
  <c r="BK431" i="2"/>
  <c r="J431" i="2"/>
  <c r="BE431" i="2" s="1"/>
  <c r="BI430" i="2"/>
  <c r="BH430" i="2"/>
  <c r="BG430" i="2"/>
  <c r="BF430" i="2"/>
  <c r="T430" i="2"/>
  <c r="R430" i="2"/>
  <c r="P430" i="2"/>
  <c r="BK430" i="2"/>
  <c r="J430" i="2"/>
  <c r="BE430" i="2" s="1"/>
  <c r="BI429" i="2"/>
  <c r="BH429" i="2"/>
  <c r="BG429" i="2"/>
  <c r="BF429" i="2"/>
  <c r="T429" i="2"/>
  <c r="R429" i="2"/>
  <c r="P429" i="2"/>
  <c r="BK429" i="2"/>
  <c r="J429" i="2"/>
  <c r="BE429" i="2" s="1"/>
  <c r="BI427" i="2"/>
  <c r="BH427" i="2"/>
  <c r="BG427" i="2"/>
  <c r="BF427" i="2"/>
  <c r="T427" i="2"/>
  <c r="R427" i="2"/>
  <c r="P427" i="2"/>
  <c r="BK427" i="2"/>
  <c r="J427" i="2"/>
  <c r="BE427" i="2" s="1"/>
  <c r="BI426" i="2"/>
  <c r="BH426" i="2"/>
  <c r="BG426" i="2"/>
  <c r="BF426" i="2"/>
  <c r="T426" i="2"/>
  <c r="R426" i="2"/>
  <c r="P426" i="2"/>
  <c r="BK426" i="2"/>
  <c r="J426" i="2"/>
  <c r="BE426" i="2" s="1"/>
  <c r="BI424" i="2"/>
  <c r="BH424" i="2"/>
  <c r="BG424" i="2"/>
  <c r="BF424" i="2"/>
  <c r="T424" i="2"/>
  <c r="R424" i="2"/>
  <c r="P424" i="2"/>
  <c r="BK424" i="2"/>
  <c r="J424" i="2"/>
  <c r="BE424" i="2" s="1"/>
  <c r="BI423" i="2"/>
  <c r="BH423" i="2"/>
  <c r="BG423" i="2"/>
  <c r="BF423" i="2"/>
  <c r="T423" i="2"/>
  <c r="R423" i="2"/>
  <c r="P423" i="2"/>
  <c r="BK423" i="2"/>
  <c r="J423" i="2"/>
  <c r="BE423" i="2" s="1"/>
  <c r="BI422" i="2"/>
  <c r="BH422" i="2"/>
  <c r="BG422" i="2"/>
  <c r="BF422" i="2"/>
  <c r="T422" i="2"/>
  <c r="R422" i="2"/>
  <c r="P422" i="2"/>
  <c r="BK422" i="2"/>
  <c r="J422" i="2"/>
  <c r="BE422" i="2" s="1"/>
  <c r="BI421" i="2"/>
  <c r="BH421" i="2"/>
  <c r="BG421" i="2"/>
  <c r="BF421" i="2"/>
  <c r="T421" i="2"/>
  <c r="R421" i="2"/>
  <c r="P421" i="2"/>
  <c r="BK421" i="2"/>
  <c r="J421" i="2"/>
  <c r="BE421" i="2" s="1"/>
  <c r="BI420" i="2"/>
  <c r="BH420" i="2"/>
  <c r="BG420" i="2"/>
  <c r="BF420" i="2"/>
  <c r="T420" i="2"/>
  <c r="R420" i="2"/>
  <c r="P420" i="2"/>
  <c r="BK420" i="2"/>
  <c r="J420" i="2"/>
  <c r="BE420" i="2" s="1"/>
  <c r="BI419" i="2"/>
  <c r="BH419" i="2"/>
  <c r="BG419" i="2"/>
  <c r="BF419" i="2"/>
  <c r="T419" i="2"/>
  <c r="R419" i="2"/>
  <c r="P419" i="2"/>
  <c r="BK419" i="2"/>
  <c r="J419" i="2"/>
  <c r="BE419" i="2" s="1"/>
  <c r="BI418" i="2"/>
  <c r="BH418" i="2"/>
  <c r="BG418" i="2"/>
  <c r="BF418" i="2"/>
  <c r="T418" i="2"/>
  <c r="R418" i="2"/>
  <c r="P418" i="2"/>
  <c r="BK418" i="2"/>
  <c r="J418" i="2"/>
  <c r="BE418" i="2" s="1"/>
  <c r="BI417" i="2"/>
  <c r="BH417" i="2"/>
  <c r="BG417" i="2"/>
  <c r="BF417" i="2"/>
  <c r="T417" i="2"/>
  <c r="R417" i="2"/>
  <c r="P417" i="2"/>
  <c r="BK417" i="2"/>
  <c r="J417" i="2"/>
  <c r="BE417" i="2" s="1"/>
  <c r="BI416" i="2"/>
  <c r="BH416" i="2"/>
  <c r="BG416" i="2"/>
  <c r="BF416" i="2"/>
  <c r="T416" i="2"/>
  <c r="R416" i="2"/>
  <c r="P416" i="2"/>
  <c r="BK416" i="2"/>
  <c r="J416" i="2"/>
  <c r="BE416" i="2" s="1"/>
  <c r="BI415" i="2"/>
  <c r="BH415" i="2"/>
  <c r="BG415" i="2"/>
  <c r="BF415" i="2"/>
  <c r="T415" i="2"/>
  <c r="R415" i="2"/>
  <c r="P415" i="2"/>
  <c r="BK415" i="2"/>
  <c r="J415" i="2"/>
  <c r="BE415" i="2" s="1"/>
  <c r="BI414" i="2"/>
  <c r="BH414" i="2"/>
  <c r="BG414" i="2"/>
  <c r="BF414" i="2"/>
  <c r="T414" i="2"/>
  <c r="R414" i="2"/>
  <c r="P414" i="2"/>
  <c r="BK414" i="2"/>
  <c r="BK413" i="2" s="1"/>
  <c r="J413" i="2" s="1"/>
  <c r="J110" i="2" s="1"/>
  <c r="J414" i="2"/>
  <c r="BE414" i="2" s="1"/>
  <c r="BI412" i="2"/>
  <c r="BH412" i="2"/>
  <c r="BG412" i="2"/>
  <c r="BF412" i="2"/>
  <c r="T412" i="2"/>
  <c r="R412" i="2"/>
  <c r="P412" i="2"/>
  <c r="BK412" i="2"/>
  <c r="J412" i="2"/>
  <c r="BE412" i="2" s="1"/>
  <c r="BI411" i="2"/>
  <c r="BH411" i="2"/>
  <c r="BG411" i="2"/>
  <c r="BF411" i="2"/>
  <c r="T411" i="2"/>
  <c r="R411" i="2"/>
  <c r="P411" i="2"/>
  <c r="BK411" i="2"/>
  <c r="J411" i="2"/>
  <c r="BE411" i="2" s="1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T408" i="2"/>
  <c r="R408" i="2"/>
  <c r="P408" i="2"/>
  <c r="BK408" i="2"/>
  <c r="J408" i="2"/>
  <c r="BE408" i="2" s="1"/>
  <c r="BI407" i="2"/>
  <c r="BH407" i="2"/>
  <c r="BG407" i="2"/>
  <c r="BF407" i="2"/>
  <c r="T407" i="2"/>
  <c r="R407" i="2"/>
  <c r="P407" i="2"/>
  <c r="BK407" i="2"/>
  <c r="J407" i="2"/>
  <c r="BE407" i="2" s="1"/>
  <c r="BI406" i="2"/>
  <c r="BH406" i="2"/>
  <c r="BG406" i="2"/>
  <c r="BF406" i="2"/>
  <c r="T406" i="2"/>
  <c r="R406" i="2"/>
  <c r="P406" i="2"/>
  <c r="BK406" i="2"/>
  <c r="J406" i="2"/>
  <c r="BE406" i="2" s="1"/>
  <c r="BI405" i="2"/>
  <c r="BH405" i="2"/>
  <c r="BG405" i="2"/>
  <c r="BF405" i="2"/>
  <c r="T405" i="2"/>
  <c r="R405" i="2"/>
  <c r="P405" i="2"/>
  <c r="BK405" i="2"/>
  <c r="J405" i="2"/>
  <c r="BE405" i="2" s="1"/>
  <c r="BI404" i="2"/>
  <c r="BH404" i="2"/>
  <c r="BG404" i="2"/>
  <c r="BF404" i="2"/>
  <c r="T404" i="2"/>
  <c r="R404" i="2"/>
  <c r="P404" i="2"/>
  <c r="BK404" i="2"/>
  <c r="J404" i="2"/>
  <c r="BE404" i="2"/>
  <c r="BI403" i="2"/>
  <c r="BH403" i="2"/>
  <c r="BG403" i="2"/>
  <c r="BF403" i="2"/>
  <c r="T403" i="2"/>
  <c r="R403" i="2"/>
  <c r="P403" i="2"/>
  <c r="BK403" i="2"/>
  <c r="J403" i="2"/>
  <c r="BE403" i="2" s="1"/>
  <c r="BI401" i="2"/>
  <c r="BH401" i="2"/>
  <c r="BG401" i="2"/>
  <c r="BF401" i="2"/>
  <c r="T401" i="2"/>
  <c r="R401" i="2"/>
  <c r="P401" i="2"/>
  <c r="BK401" i="2"/>
  <c r="J401" i="2"/>
  <c r="BE401" i="2" s="1"/>
  <c r="BI400" i="2"/>
  <c r="BH400" i="2"/>
  <c r="BG400" i="2"/>
  <c r="BF400" i="2"/>
  <c r="T400" i="2"/>
  <c r="R400" i="2"/>
  <c r="P400" i="2"/>
  <c r="BK400" i="2"/>
  <c r="J400" i="2"/>
  <c r="BE400" i="2" s="1"/>
  <c r="BI399" i="2"/>
  <c r="BH399" i="2"/>
  <c r="BG399" i="2"/>
  <c r="BF399" i="2"/>
  <c r="T399" i="2"/>
  <c r="R399" i="2"/>
  <c r="P399" i="2"/>
  <c r="BK399" i="2"/>
  <c r="J399" i="2"/>
  <c r="BE399" i="2" s="1"/>
  <c r="BI398" i="2"/>
  <c r="BH398" i="2"/>
  <c r="BG398" i="2"/>
  <c r="BF398" i="2"/>
  <c r="T398" i="2"/>
  <c r="R398" i="2"/>
  <c r="P398" i="2"/>
  <c r="BK398" i="2"/>
  <c r="J398" i="2"/>
  <c r="BE398" i="2" s="1"/>
  <c r="BI397" i="2"/>
  <c r="BH397" i="2"/>
  <c r="BG397" i="2"/>
  <c r="BF397" i="2"/>
  <c r="T397" i="2"/>
  <c r="R397" i="2"/>
  <c r="P397" i="2"/>
  <c r="BK397" i="2"/>
  <c r="J397" i="2"/>
  <c r="BE397" i="2"/>
  <c r="BI396" i="2"/>
  <c r="BH396" i="2"/>
  <c r="BG396" i="2"/>
  <c r="BF396" i="2"/>
  <c r="T396" i="2"/>
  <c r="R396" i="2"/>
  <c r="P396" i="2"/>
  <c r="BK396" i="2"/>
  <c r="J396" i="2"/>
  <c r="BE396" i="2" s="1"/>
  <c r="BI395" i="2"/>
  <c r="BH395" i="2"/>
  <c r="BG395" i="2"/>
  <c r="BF395" i="2"/>
  <c r="T395" i="2"/>
  <c r="R395" i="2"/>
  <c r="P395" i="2"/>
  <c r="BK395" i="2"/>
  <c r="J395" i="2"/>
  <c r="BE395" i="2"/>
  <c r="BI393" i="2"/>
  <c r="BH393" i="2"/>
  <c r="BG393" i="2"/>
  <c r="BF393" i="2"/>
  <c r="T393" i="2"/>
  <c r="R393" i="2"/>
  <c r="P393" i="2"/>
  <c r="BK393" i="2"/>
  <c r="J393" i="2"/>
  <c r="BE393" i="2" s="1"/>
  <c r="BI391" i="2"/>
  <c r="BH391" i="2"/>
  <c r="BG391" i="2"/>
  <c r="BF391" i="2"/>
  <c r="T391" i="2"/>
  <c r="R391" i="2"/>
  <c r="P391" i="2"/>
  <c r="BK391" i="2"/>
  <c r="J391" i="2"/>
  <c r="BE391" i="2" s="1"/>
  <c r="BI389" i="2"/>
  <c r="BH389" i="2"/>
  <c r="BG389" i="2"/>
  <c r="BF389" i="2"/>
  <c r="T389" i="2"/>
  <c r="R389" i="2"/>
  <c r="R388" i="2" s="1"/>
  <c r="P389" i="2"/>
  <c r="BK389" i="2"/>
  <c r="BK388" i="2"/>
  <c r="J388" i="2" s="1"/>
  <c r="J109" i="2" s="1"/>
  <c r="J389" i="2"/>
  <c r="BE389" i="2" s="1"/>
  <c r="BI387" i="2"/>
  <c r="BH387" i="2"/>
  <c r="BG387" i="2"/>
  <c r="BF387" i="2"/>
  <c r="T387" i="2"/>
  <c r="R387" i="2"/>
  <c r="P387" i="2"/>
  <c r="BK387" i="2"/>
  <c r="J387" i="2"/>
  <c r="BE387" i="2" s="1"/>
  <c r="BI386" i="2"/>
  <c r="BH386" i="2"/>
  <c r="BG386" i="2"/>
  <c r="BF386" i="2"/>
  <c r="T386" i="2"/>
  <c r="R386" i="2"/>
  <c r="P386" i="2"/>
  <c r="BK386" i="2"/>
  <c r="J386" i="2"/>
  <c r="BE386" i="2" s="1"/>
  <c r="BI384" i="2"/>
  <c r="BH384" i="2"/>
  <c r="BG384" i="2"/>
  <c r="BF384" i="2"/>
  <c r="T384" i="2"/>
  <c r="R384" i="2"/>
  <c r="P384" i="2"/>
  <c r="BK384" i="2"/>
  <c r="J384" i="2"/>
  <c r="BE384" i="2" s="1"/>
  <c r="BI383" i="2"/>
  <c r="BH383" i="2"/>
  <c r="BG383" i="2"/>
  <c r="BF383" i="2"/>
  <c r="T383" i="2"/>
  <c r="R383" i="2"/>
  <c r="P383" i="2"/>
  <c r="BK383" i="2"/>
  <c r="J383" i="2"/>
  <c r="BE383" i="2"/>
  <c r="BI382" i="2"/>
  <c r="BH382" i="2"/>
  <c r="BG382" i="2"/>
  <c r="BF382" i="2"/>
  <c r="T382" i="2"/>
  <c r="R382" i="2"/>
  <c r="P382" i="2"/>
  <c r="BK382" i="2"/>
  <c r="J382" i="2"/>
  <c r="BE382" i="2" s="1"/>
  <c r="BI381" i="2"/>
  <c r="BH381" i="2"/>
  <c r="BG381" i="2"/>
  <c r="BF381" i="2"/>
  <c r="T381" i="2"/>
  <c r="R381" i="2"/>
  <c r="P381" i="2"/>
  <c r="BK381" i="2"/>
  <c r="J381" i="2"/>
  <c r="BE381" i="2"/>
  <c r="BI380" i="2"/>
  <c r="BH380" i="2"/>
  <c r="BG380" i="2"/>
  <c r="BF380" i="2"/>
  <c r="T380" i="2"/>
  <c r="R380" i="2"/>
  <c r="P380" i="2"/>
  <c r="BK380" i="2"/>
  <c r="J380" i="2"/>
  <c r="BE380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 s="1"/>
  <c r="BI376" i="2"/>
  <c r="BH376" i="2"/>
  <c r="BG376" i="2"/>
  <c r="BF376" i="2"/>
  <c r="T376" i="2"/>
  <c r="R376" i="2"/>
  <c r="P376" i="2"/>
  <c r="BK376" i="2"/>
  <c r="J376" i="2"/>
  <c r="BE376" i="2" s="1"/>
  <c r="BI375" i="2"/>
  <c r="BH375" i="2"/>
  <c r="BG375" i="2"/>
  <c r="BF375" i="2"/>
  <c r="T375" i="2"/>
  <c r="R375" i="2"/>
  <c r="P375" i="2"/>
  <c r="BK375" i="2"/>
  <c r="J375" i="2"/>
  <c r="BE375" i="2" s="1"/>
  <c r="BI374" i="2"/>
  <c r="BH374" i="2"/>
  <c r="BG374" i="2"/>
  <c r="BF374" i="2"/>
  <c r="T374" i="2"/>
  <c r="R374" i="2"/>
  <c r="P374" i="2"/>
  <c r="BK374" i="2"/>
  <c r="J374" i="2"/>
  <c r="BE374" i="2"/>
  <c r="BI372" i="2"/>
  <c r="BH372" i="2"/>
  <c r="BG372" i="2"/>
  <c r="BF372" i="2"/>
  <c r="T372" i="2"/>
  <c r="R372" i="2"/>
  <c r="P372" i="2"/>
  <c r="BK372" i="2"/>
  <c r="J372" i="2"/>
  <c r="BE372" i="2" s="1"/>
  <c r="BI370" i="2"/>
  <c r="BH370" i="2"/>
  <c r="BG370" i="2"/>
  <c r="BF370" i="2"/>
  <c r="T370" i="2"/>
  <c r="R370" i="2"/>
  <c r="P370" i="2"/>
  <c r="BK370" i="2"/>
  <c r="J370" i="2"/>
  <c r="BE370" i="2"/>
  <c r="BI368" i="2"/>
  <c r="BH368" i="2"/>
  <c r="BG368" i="2"/>
  <c r="BF368" i="2"/>
  <c r="T368" i="2"/>
  <c r="R368" i="2"/>
  <c r="P368" i="2"/>
  <c r="BK368" i="2"/>
  <c r="J368" i="2"/>
  <c r="BE368" i="2" s="1"/>
  <c r="BI366" i="2"/>
  <c r="BH366" i="2"/>
  <c r="BG366" i="2"/>
  <c r="BF366" i="2"/>
  <c r="T366" i="2"/>
  <c r="R366" i="2"/>
  <c r="P366" i="2"/>
  <c r="BK366" i="2"/>
  <c r="J366" i="2"/>
  <c r="BE366" i="2" s="1"/>
  <c r="BI364" i="2"/>
  <c r="BH364" i="2"/>
  <c r="BG364" i="2"/>
  <c r="BF364" i="2"/>
  <c r="T364" i="2"/>
  <c r="R364" i="2"/>
  <c r="P364" i="2"/>
  <c r="BK364" i="2"/>
  <c r="J364" i="2"/>
  <c r="BE364" i="2" s="1"/>
  <c r="BI363" i="2"/>
  <c r="BH363" i="2"/>
  <c r="BG363" i="2"/>
  <c r="BF363" i="2"/>
  <c r="T363" i="2"/>
  <c r="R363" i="2"/>
  <c r="P363" i="2"/>
  <c r="BK363" i="2"/>
  <c r="J363" i="2"/>
  <c r="BE363" i="2" s="1"/>
  <c r="BI361" i="2"/>
  <c r="BH361" i="2"/>
  <c r="BG361" i="2"/>
  <c r="BF361" i="2"/>
  <c r="T361" i="2"/>
  <c r="R361" i="2"/>
  <c r="P361" i="2"/>
  <c r="BK361" i="2"/>
  <c r="J361" i="2"/>
  <c r="BE361" i="2" s="1"/>
  <c r="BI359" i="2"/>
  <c r="BH359" i="2"/>
  <c r="BG359" i="2"/>
  <c r="BF359" i="2"/>
  <c r="T359" i="2"/>
  <c r="R359" i="2"/>
  <c r="R358" i="2" s="1"/>
  <c r="P359" i="2"/>
  <c r="BK359" i="2"/>
  <c r="J359" i="2"/>
  <c r="BE359" i="2"/>
  <c r="BI357" i="2"/>
  <c r="BH357" i="2"/>
  <c r="BG357" i="2"/>
  <c r="BF357" i="2"/>
  <c r="T357" i="2"/>
  <c r="R357" i="2"/>
  <c r="P357" i="2"/>
  <c r="BK357" i="2"/>
  <c r="J357" i="2"/>
  <c r="BE357" i="2" s="1"/>
  <c r="BI355" i="2"/>
  <c r="BH355" i="2"/>
  <c r="BG355" i="2"/>
  <c r="BF355" i="2"/>
  <c r="T355" i="2"/>
  <c r="R355" i="2"/>
  <c r="P355" i="2"/>
  <c r="BK355" i="2"/>
  <c r="J355" i="2"/>
  <c r="BE355" i="2" s="1"/>
  <c r="BI353" i="2"/>
  <c r="BH353" i="2"/>
  <c r="BG353" i="2"/>
  <c r="BF353" i="2"/>
  <c r="T353" i="2"/>
  <c r="R353" i="2"/>
  <c r="P353" i="2"/>
  <c r="BK353" i="2"/>
  <c r="J353" i="2"/>
  <c r="BE353" i="2" s="1"/>
  <c r="BI350" i="2"/>
  <c r="BH350" i="2"/>
  <c r="BG350" i="2"/>
  <c r="BF350" i="2"/>
  <c r="T350" i="2"/>
  <c r="R350" i="2"/>
  <c r="P350" i="2"/>
  <c r="BK350" i="2"/>
  <c r="J350" i="2"/>
  <c r="BE350" i="2" s="1"/>
  <c r="BI348" i="2"/>
  <c r="BH348" i="2"/>
  <c r="BG348" i="2"/>
  <c r="BF348" i="2"/>
  <c r="T348" i="2"/>
  <c r="R348" i="2"/>
  <c r="P348" i="2"/>
  <c r="BK348" i="2"/>
  <c r="J348" i="2"/>
  <c r="BE348" i="2"/>
  <c r="BI346" i="2"/>
  <c r="BH346" i="2"/>
  <c r="BG346" i="2"/>
  <c r="BF346" i="2"/>
  <c r="T346" i="2"/>
  <c r="R346" i="2"/>
  <c r="P346" i="2"/>
  <c r="BK346" i="2"/>
  <c r="J346" i="2"/>
  <c r="BE346" i="2" s="1"/>
  <c r="BI344" i="2"/>
  <c r="BH344" i="2"/>
  <c r="BG344" i="2"/>
  <c r="BF344" i="2"/>
  <c r="T344" i="2"/>
  <c r="R344" i="2"/>
  <c r="P344" i="2"/>
  <c r="BK344" i="2"/>
  <c r="J344" i="2"/>
  <c r="BE344" i="2"/>
  <c r="BI342" i="2"/>
  <c r="BH342" i="2"/>
  <c r="BG342" i="2"/>
  <c r="BF342" i="2"/>
  <c r="T342" i="2"/>
  <c r="T341" i="2" s="1"/>
  <c r="R342" i="2"/>
  <c r="R341" i="2" s="1"/>
  <c r="P342" i="2"/>
  <c r="BK342" i="2"/>
  <c r="BK341" i="2" s="1"/>
  <c r="J341" i="2" s="1"/>
  <c r="J107" i="2" s="1"/>
  <c r="J342" i="2"/>
  <c r="BE342" i="2" s="1"/>
  <c r="BI340" i="2"/>
  <c r="BH340" i="2"/>
  <c r="BG340" i="2"/>
  <c r="BF340" i="2"/>
  <c r="T340" i="2"/>
  <c r="R340" i="2"/>
  <c r="P340" i="2"/>
  <c r="BK340" i="2"/>
  <c r="J340" i="2"/>
  <c r="BE340" i="2" s="1"/>
  <c r="BI338" i="2"/>
  <c r="BH338" i="2"/>
  <c r="BG338" i="2"/>
  <c r="BF338" i="2"/>
  <c r="T338" i="2"/>
  <c r="R338" i="2"/>
  <c r="P338" i="2"/>
  <c r="BK338" i="2"/>
  <c r="J338" i="2"/>
  <c r="BE338" i="2" s="1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30" i="2"/>
  <c r="BH330" i="2"/>
  <c r="BG330" i="2"/>
  <c r="BF330" i="2"/>
  <c r="T330" i="2"/>
  <c r="R330" i="2"/>
  <c r="P330" i="2"/>
  <c r="BK330" i="2"/>
  <c r="J330" i="2"/>
  <c r="BE330" i="2"/>
  <c r="BI328" i="2"/>
  <c r="BH328" i="2"/>
  <c r="BG328" i="2"/>
  <c r="BF328" i="2"/>
  <c r="T328" i="2"/>
  <c r="R328" i="2"/>
  <c r="P328" i="2"/>
  <c r="BK328" i="2"/>
  <c r="J328" i="2"/>
  <c r="BE328" i="2" s="1"/>
  <c r="BI326" i="2"/>
  <c r="BH326" i="2"/>
  <c r="BG326" i="2"/>
  <c r="BF326" i="2"/>
  <c r="T326" i="2"/>
  <c r="R326" i="2"/>
  <c r="P326" i="2"/>
  <c r="BK326" i="2"/>
  <c r="J326" i="2"/>
  <c r="BE326" i="2"/>
  <c r="BI324" i="2"/>
  <c r="BH324" i="2"/>
  <c r="BG324" i="2"/>
  <c r="BF324" i="2"/>
  <c r="T324" i="2"/>
  <c r="R324" i="2"/>
  <c r="P324" i="2"/>
  <c r="BK324" i="2"/>
  <c r="J324" i="2"/>
  <c r="BE324" i="2" s="1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T321" i="2"/>
  <c r="R321" i="2"/>
  <c r="R320" i="2" s="1"/>
  <c r="P321" i="2"/>
  <c r="BK321" i="2"/>
  <c r="BK320" i="2"/>
  <c r="J320" i="2" s="1"/>
  <c r="J106" i="2" s="1"/>
  <c r="J321" i="2"/>
  <c r="BE321" i="2" s="1"/>
  <c r="BI319" i="2"/>
  <c r="BH319" i="2"/>
  <c r="BG319" i="2"/>
  <c r="BF319" i="2"/>
  <c r="T319" i="2"/>
  <c r="R319" i="2"/>
  <c r="P319" i="2"/>
  <c r="BK319" i="2"/>
  <c r="J319" i="2"/>
  <c r="BE319" i="2" s="1"/>
  <c r="BI311" i="2"/>
  <c r="BH311" i="2"/>
  <c r="BG311" i="2"/>
  <c r="BF311" i="2"/>
  <c r="T311" i="2"/>
  <c r="R311" i="2"/>
  <c r="P311" i="2"/>
  <c r="BK311" i="2"/>
  <c r="J311" i="2"/>
  <c r="BE311" i="2" s="1"/>
  <c r="BI309" i="2"/>
  <c r="BH309" i="2"/>
  <c r="BG309" i="2"/>
  <c r="BF309" i="2"/>
  <c r="T309" i="2"/>
  <c r="R309" i="2"/>
  <c r="P309" i="2"/>
  <c r="BK309" i="2"/>
  <c r="J309" i="2"/>
  <c r="BE309" i="2" s="1"/>
  <c r="BI307" i="2"/>
  <c r="BH307" i="2"/>
  <c r="BG307" i="2"/>
  <c r="BF307" i="2"/>
  <c r="T307" i="2"/>
  <c r="R307" i="2"/>
  <c r="P307" i="2"/>
  <c r="BK307" i="2"/>
  <c r="J307" i="2"/>
  <c r="BE307" i="2"/>
  <c r="BI306" i="2"/>
  <c r="BH306" i="2"/>
  <c r="BG306" i="2"/>
  <c r="BF306" i="2"/>
  <c r="T306" i="2"/>
  <c r="R306" i="2"/>
  <c r="P306" i="2"/>
  <c r="BK306" i="2"/>
  <c r="J306" i="2"/>
  <c r="BE306" i="2" s="1"/>
  <c r="BI305" i="2"/>
  <c r="BH305" i="2"/>
  <c r="BG305" i="2"/>
  <c r="BF305" i="2"/>
  <c r="T305" i="2"/>
  <c r="R305" i="2"/>
  <c r="P305" i="2"/>
  <c r="BK305" i="2"/>
  <c r="J305" i="2"/>
  <c r="BE305" i="2"/>
  <c r="BI296" i="2"/>
  <c r="BH296" i="2"/>
  <c r="BG296" i="2"/>
  <c r="BF296" i="2"/>
  <c r="T296" i="2"/>
  <c r="R296" i="2"/>
  <c r="P296" i="2"/>
  <c r="BK296" i="2"/>
  <c r="J296" i="2"/>
  <c r="BE296" i="2" s="1"/>
  <c r="BI294" i="2"/>
  <c r="BH294" i="2"/>
  <c r="BG294" i="2"/>
  <c r="BF294" i="2"/>
  <c r="T294" i="2"/>
  <c r="R294" i="2"/>
  <c r="P294" i="2"/>
  <c r="BK294" i="2"/>
  <c r="J294" i="2"/>
  <c r="BE294" i="2" s="1"/>
  <c r="BI292" i="2"/>
  <c r="BH292" i="2"/>
  <c r="BG292" i="2"/>
  <c r="BF292" i="2"/>
  <c r="T292" i="2"/>
  <c r="R292" i="2"/>
  <c r="P292" i="2"/>
  <c r="BK292" i="2"/>
  <c r="J292" i="2"/>
  <c r="BE292" i="2" s="1"/>
  <c r="BI290" i="2"/>
  <c r="BH290" i="2"/>
  <c r="BG290" i="2"/>
  <c r="BF290" i="2"/>
  <c r="T290" i="2"/>
  <c r="R290" i="2"/>
  <c r="P290" i="2"/>
  <c r="BK290" i="2"/>
  <c r="J290" i="2"/>
  <c r="BE290" i="2" s="1"/>
  <c r="BI288" i="2"/>
  <c r="BH288" i="2"/>
  <c r="BG288" i="2"/>
  <c r="BF288" i="2"/>
  <c r="T288" i="2"/>
  <c r="R288" i="2"/>
  <c r="R287" i="2"/>
  <c r="P288" i="2"/>
  <c r="BK288" i="2"/>
  <c r="J288" i="2"/>
  <c r="BE288" i="2"/>
  <c r="BI285" i="2"/>
  <c r="BH285" i="2"/>
  <c r="BG285" i="2"/>
  <c r="BF285" i="2"/>
  <c r="T285" i="2"/>
  <c r="T284" i="2" s="1"/>
  <c r="R285" i="2"/>
  <c r="R284" i="2" s="1"/>
  <c r="P285" i="2"/>
  <c r="P284" i="2" s="1"/>
  <c r="BK285" i="2"/>
  <c r="BK284" i="2" s="1"/>
  <c r="J284" i="2" s="1"/>
  <c r="J103" i="2" s="1"/>
  <c r="J285" i="2"/>
  <c r="BE285" i="2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 s="1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/>
  <c r="BI270" i="2"/>
  <c r="BH270" i="2"/>
  <c r="BG270" i="2"/>
  <c r="BF270" i="2"/>
  <c r="T270" i="2"/>
  <c r="R270" i="2"/>
  <c r="P270" i="2"/>
  <c r="BK270" i="2"/>
  <c r="J270" i="2"/>
  <c r="BE270" i="2" s="1"/>
  <c r="BI248" i="2"/>
  <c r="BH248" i="2"/>
  <c r="BG248" i="2"/>
  <c r="BF248" i="2"/>
  <c r="T248" i="2"/>
  <c r="R248" i="2"/>
  <c r="P248" i="2"/>
  <c r="BK248" i="2"/>
  <c r="J248" i="2"/>
  <c r="BE248" i="2" s="1"/>
  <c r="BI246" i="2"/>
  <c r="BH246" i="2"/>
  <c r="BG246" i="2"/>
  <c r="BF246" i="2"/>
  <c r="T246" i="2"/>
  <c r="R246" i="2"/>
  <c r="P246" i="2"/>
  <c r="BK246" i="2"/>
  <c r="J246" i="2"/>
  <c r="BE246" i="2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/>
  <c r="BI241" i="2"/>
  <c r="BH241" i="2"/>
  <c r="BG241" i="2"/>
  <c r="BF241" i="2"/>
  <c r="T241" i="2"/>
  <c r="R241" i="2"/>
  <c r="P241" i="2"/>
  <c r="BK241" i="2"/>
  <c r="J241" i="2"/>
  <c r="BE241" i="2" s="1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T237" i="2"/>
  <c r="R237" i="2"/>
  <c r="P237" i="2"/>
  <c r="BK237" i="2"/>
  <c r="J237" i="2"/>
  <c r="BE237" i="2" s="1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 s="1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 s="1"/>
  <c r="BI225" i="2"/>
  <c r="BH225" i="2"/>
  <c r="BG225" i="2"/>
  <c r="BF225" i="2"/>
  <c r="T225" i="2"/>
  <c r="R225" i="2"/>
  <c r="P225" i="2"/>
  <c r="BK225" i="2"/>
  <c r="J225" i="2"/>
  <c r="BE225" i="2"/>
  <c r="BI223" i="2"/>
  <c r="BH223" i="2"/>
  <c r="BG223" i="2"/>
  <c r="BF223" i="2"/>
  <c r="T223" i="2"/>
  <c r="R223" i="2"/>
  <c r="P223" i="2"/>
  <c r="BK223" i="2"/>
  <c r="J223" i="2"/>
  <c r="BE223" i="2" s="1"/>
  <c r="BI221" i="2"/>
  <c r="BH221" i="2"/>
  <c r="BG221" i="2"/>
  <c r="BF221" i="2"/>
  <c r="T221" i="2"/>
  <c r="R221" i="2"/>
  <c r="P221" i="2"/>
  <c r="BK221" i="2"/>
  <c r="J221" i="2"/>
  <c r="BE221" i="2" s="1"/>
  <c r="BI216" i="2"/>
  <c r="BH216" i="2"/>
  <c r="BG216" i="2"/>
  <c r="BF216" i="2"/>
  <c r="T216" i="2"/>
  <c r="R216" i="2"/>
  <c r="R215" i="2" s="1"/>
  <c r="P216" i="2"/>
  <c r="BK216" i="2"/>
  <c r="BK215" i="2"/>
  <c r="J215" i="2" s="1"/>
  <c r="J101" i="2" s="1"/>
  <c r="J216" i="2"/>
  <c r="BE216" i="2" s="1"/>
  <c r="BI213" i="2"/>
  <c r="BH213" i="2"/>
  <c r="BG213" i="2"/>
  <c r="BF213" i="2"/>
  <c r="T213" i="2"/>
  <c r="T212" i="2" s="1"/>
  <c r="R213" i="2"/>
  <c r="R212" i="2" s="1"/>
  <c r="P213" i="2"/>
  <c r="P212" i="2" s="1"/>
  <c r="BK213" i="2"/>
  <c r="BK212" i="2"/>
  <c r="J212" i="2" s="1"/>
  <c r="J100" i="2" s="1"/>
  <c r="J213" i="2"/>
  <c r="BE213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/>
  <c r="BI201" i="2"/>
  <c r="BH201" i="2"/>
  <c r="BG201" i="2"/>
  <c r="BF201" i="2"/>
  <c r="T201" i="2"/>
  <c r="R201" i="2"/>
  <c r="P201" i="2"/>
  <c r="BK201" i="2"/>
  <c r="J201" i="2"/>
  <c r="BE201" i="2" s="1"/>
  <c r="BI199" i="2"/>
  <c r="BH199" i="2"/>
  <c r="BG199" i="2"/>
  <c r="BF199" i="2"/>
  <c r="T199" i="2"/>
  <c r="R199" i="2"/>
  <c r="P199" i="2"/>
  <c r="BK199" i="2"/>
  <c r="J199" i="2"/>
  <c r="BE199" i="2"/>
  <c r="BI195" i="2"/>
  <c r="BH195" i="2"/>
  <c r="BG195" i="2"/>
  <c r="BF195" i="2"/>
  <c r="T195" i="2"/>
  <c r="T194" i="2" s="1"/>
  <c r="R195" i="2"/>
  <c r="R194" i="2" s="1"/>
  <c r="P195" i="2"/>
  <c r="BK195" i="2"/>
  <c r="BK194" i="2" s="1"/>
  <c r="J194" i="2" s="1"/>
  <c r="J99" i="2" s="1"/>
  <c r="J195" i="2"/>
  <c r="BE195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T189" i="2"/>
  <c r="R189" i="2"/>
  <c r="P189" i="2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 s="1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F36" i="2" s="1"/>
  <c r="BC95" i="1" s="1"/>
  <c r="BG166" i="2"/>
  <c r="BF166" i="2"/>
  <c r="T166" i="2"/>
  <c r="R166" i="2"/>
  <c r="P166" i="2"/>
  <c r="BK166" i="2"/>
  <c r="J166" i="2"/>
  <c r="BE166" i="2"/>
  <c r="BI163" i="2"/>
  <c r="BH163" i="2"/>
  <c r="BG163" i="2"/>
  <c r="BF163" i="2"/>
  <c r="F34" i="2" s="1"/>
  <c r="BA95" i="1" s="1"/>
  <c r="T163" i="2"/>
  <c r="R163" i="2"/>
  <c r="R162" i="2" s="1"/>
  <c r="P163" i="2"/>
  <c r="BK163" i="2"/>
  <c r="BK162" i="2"/>
  <c r="J162" i="2" s="1"/>
  <c r="J98" i="2" s="1"/>
  <c r="J163" i="2"/>
  <c r="BE163" i="2" s="1"/>
  <c r="J157" i="2"/>
  <c r="J156" i="2"/>
  <c r="F156" i="2"/>
  <c r="F154" i="2"/>
  <c r="E152" i="2"/>
  <c r="J92" i="2"/>
  <c r="J91" i="2"/>
  <c r="F91" i="2"/>
  <c r="F89" i="2"/>
  <c r="E87" i="2"/>
  <c r="J18" i="2"/>
  <c r="E18" i="2"/>
  <c r="F157" i="2" s="1"/>
  <c r="J17" i="2"/>
  <c r="J12" i="2"/>
  <c r="J154" i="2" s="1"/>
  <c r="E7" i="2"/>
  <c r="E150" i="2" s="1"/>
  <c r="AS94" i="1"/>
  <c r="L90" i="1"/>
  <c r="AM90" i="1"/>
  <c r="AM89" i="1"/>
  <c r="L89" i="1"/>
  <c r="AM87" i="1"/>
  <c r="L87" i="1"/>
  <c r="L85" i="1"/>
  <c r="L84" i="1"/>
  <c r="P194" i="2" l="1"/>
  <c r="R272" i="2"/>
  <c r="R161" i="2" s="1"/>
  <c r="T388" i="2"/>
  <c r="P413" i="2"/>
  <c r="R465" i="2"/>
  <c r="R628" i="2"/>
  <c r="BK742" i="2"/>
  <c r="J742" i="2" s="1"/>
  <c r="J130" i="2" s="1"/>
  <c r="R835" i="2"/>
  <c r="F33" i="3"/>
  <c r="AZ96" i="1" s="1"/>
  <c r="BK151" i="6"/>
  <c r="J151" i="6" s="1"/>
  <c r="J100" i="6" s="1"/>
  <c r="R126" i="7"/>
  <c r="R125" i="7" s="1"/>
  <c r="F35" i="7"/>
  <c r="BB100" i="1" s="1"/>
  <c r="P126" i="7"/>
  <c r="P125" i="7" s="1"/>
  <c r="P124" i="7" s="1"/>
  <c r="AU100" i="1" s="1"/>
  <c r="E85" i="8"/>
  <c r="E116" i="8"/>
  <c r="F37" i="8"/>
  <c r="BD101" i="1" s="1"/>
  <c r="T215" i="2"/>
  <c r="T320" i="2"/>
  <c r="P341" i="2"/>
  <c r="F92" i="2"/>
  <c r="T162" i="2"/>
  <c r="P215" i="2"/>
  <c r="BK287" i="2"/>
  <c r="T287" i="2"/>
  <c r="P287" i="2"/>
  <c r="P320" i="2"/>
  <c r="BK358" i="2"/>
  <c r="J358" i="2" s="1"/>
  <c r="J108" i="2" s="1"/>
  <c r="T358" i="2"/>
  <c r="P358" i="2"/>
  <c r="P388" i="2"/>
  <c r="R413" i="2"/>
  <c r="P432" i="2"/>
  <c r="P452" i="2"/>
  <c r="R452" i="2"/>
  <c r="BK501" i="2"/>
  <c r="J501" i="2" s="1"/>
  <c r="J119" i="2" s="1"/>
  <c r="R532" i="2"/>
  <c r="BK728" i="2"/>
  <c r="J728" i="2" s="1"/>
  <c r="J129" i="2" s="1"/>
  <c r="T924" i="2"/>
  <c r="F35" i="3"/>
  <c r="BB96" i="1" s="1"/>
  <c r="P184" i="3"/>
  <c r="R318" i="3"/>
  <c r="R309" i="3" s="1"/>
  <c r="BK130" i="4"/>
  <c r="P238" i="4"/>
  <c r="P237" i="4" s="1"/>
  <c r="BK126" i="6"/>
  <c r="F36" i="7"/>
  <c r="BC100" i="1" s="1"/>
  <c r="T163" i="8"/>
  <c r="F35" i="8"/>
  <c r="BB101" i="1" s="1"/>
  <c r="J89" i="2"/>
  <c r="J34" i="2"/>
  <c r="AW95" i="1" s="1"/>
  <c r="F37" i="2"/>
  <c r="BD95" i="1" s="1"/>
  <c r="P162" i="2"/>
  <c r="F35" i="2"/>
  <c r="BB95" i="1" s="1"/>
  <c r="BK272" i="2"/>
  <c r="J272" i="2" s="1"/>
  <c r="J102" i="2" s="1"/>
  <c r="T272" i="2"/>
  <c r="P272" i="2"/>
  <c r="T413" i="2"/>
  <c r="R432" i="2"/>
  <c r="T437" i="2"/>
  <c r="BK452" i="2"/>
  <c r="J452" i="2" s="1"/>
  <c r="J115" i="2" s="1"/>
  <c r="BK465" i="2"/>
  <c r="J465" i="2" s="1"/>
  <c r="J117" i="2" s="1"/>
  <c r="T465" i="2"/>
  <c r="P465" i="2"/>
  <c r="R527" i="2"/>
  <c r="BK598" i="2"/>
  <c r="J598" i="2" s="1"/>
  <c r="J122" i="2" s="1"/>
  <c r="BK703" i="2"/>
  <c r="J703" i="2" s="1"/>
  <c r="J128" i="2" s="1"/>
  <c r="BK881" i="2"/>
  <c r="J881" i="2" s="1"/>
  <c r="J134" i="2" s="1"/>
  <c r="P950" i="2"/>
  <c r="T255" i="3"/>
  <c r="BK332" i="3"/>
  <c r="T169" i="4"/>
  <c r="T129" i="4" s="1"/>
  <c r="T128" i="4" s="1"/>
  <c r="P188" i="4"/>
  <c r="BK126" i="5"/>
  <c r="R156" i="5"/>
  <c r="F37" i="6"/>
  <c r="BD99" i="1" s="1"/>
  <c r="F34" i="8"/>
  <c r="BA101" i="1" s="1"/>
  <c r="T187" i="8"/>
  <c r="R501" i="2"/>
  <c r="BK527" i="2"/>
  <c r="J527" i="2" s="1"/>
  <c r="J120" i="2" s="1"/>
  <c r="P527" i="2"/>
  <c r="BK532" i="2"/>
  <c r="J532" i="2" s="1"/>
  <c r="J121" i="2" s="1"/>
  <c r="R614" i="2"/>
  <c r="BK666" i="2"/>
  <c r="J666" i="2" s="1"/>
  <c r="J125" i="2" s="1"/>
  <c r="R669" i="2"/>
  <c r="R679" i="2"/>
  <c r="R703" i="2"/>
  <c r="BK802" i="2"/>
  <c r="J802" i="2" s="1"/>
  <c r="J131" i="2" s="1"/>
  <c r="BK835" i="2"/>
  <c r="J835" i="2" s="1"/>
  <c r="J132" i="2" s="1"/>
  <c r="R853" i="2"/>
  <c r="BK134" i="3"/>
  <c r="BK215" i="3"/>
  <c r="J215" i="3" s="1"/>
  <c r="J102" i="3" s="1"/>
  <c r="R215" i="3"/>
  <c r="R133" i="3" s="1"/>
  <c r="R132" i="3" s="1"/>
  <c r="J122" i="4"/>
  <c r="J89" i="4"/>
  <c r="R238" i="4"/>
  <c r="R237" i="4" s="1"/>
  <c r="BK156" i="5"/>
  <c r="J156" i="5" s="1"/>
  <c r="J100" i="5" s="1"/>
  <c r="P126" i="6"/>
  <c r="P125" i="6" s="1"/>
  <c r="P124" i="6" s="1"/>
  <c r="AU99" i="1" s="1"/>
  <c r="F34" i="6"/>
  <c r="BA99" i="1" s="1"/>
  <c r="T158" i="6"/>
  <c r="T157" i="6" s="1"/>
  <c r="T124" i="6" s="1"/>
  <c r="F37" i="7"/>
  <c r="BD100" i="1" s="1"/>
  <c r="P127" i="8"/>
  <c r="T127" i="8"/>
  <c r="R163" i="8"/>
  <c r="R127" i="8" s="1"/>
  <c r="R126" i="8" s="1"/>
  <c r="P188" i="8"/>
  <c r="P187" i="8" s="1"/>
  <c r="T473" i="2"/>
  <c r="P473" i="2"/>
  <c r="T532" i="2"/>
  <c r="R598" i="2"/>
  <c r="BK628" i="2"/>
  <c r="J628" i="2" s="1"/>
  <c r="J124" i="2" s="1"/>
  <c r="T666" i="2"/>
  <c r="R728" i="2"/>
  <c r="R881" i="2"/>
  <c r="BK924" i="2"/>
  <c r="J924" i="2" s="1"/>
  <c r="J135" i="2" s="1"/>
  <c r="R924" i="2"/>
  <c r="P133" i="3"/>
  <c r="T133" i="3"/>
  <c r="T184" i="3"/>
  <c r="P310" i="3"/>
  <c r="P318" i="3"/>
  <c r="BK169" i="4"/>
  <c r="J169" i="4" s="1"/>
  <c r="J99" i="4" s="1"/>
  <c r="BK188" i="4"/>
  <c r="J188" i="4" s="1"/>
  <c r="J101" i="4" s="1"/>
  <c r="T231" i="4"/>
  <c r="T238" i="4"/>
  <c r="T237" i="4" s="1"/>
  <c r="F36" i="5"/>
  <c r="BC98" i="1" s="1"/>
  <c r="BK163" i="8"/>
  <c r="J163" i="8" s="1"/>
  <c r="J101" i="8" s="1"/>
  <c r="BK310" i="3"/>
  <c r="F92" i="4"/>
  <c r="F36" i="4"/>
  <c r="BC97" i="1" s="1"/>
  <c r="T188" i="4"/>
  <c r="R232" i="4"/>
  <c r="R231" i="4" s="1"/>
  <c r="F34" i="5"/>
  <c r="BA98" i="1" s="1"/>
  <c r="BK158" i="6"/>
  <c r="J158" i="6" s="1"/>
  <c r="J103" i="6" s="1"/>
  <c r="E114" i="7"/>
  <c r="F34" i="7"/>
  <c r="BA100" i="1" s="1"/>
  <c r="R154" i="7"/>
  <c r="R153" i="7" s="1"/>
  <c r="R188" i="8"/>
  <c r="R187" i="8" s="1"/>
  <c r="R332" i="3"/>
  <c r="R331" i="3" s="1"/>
  <c r="J34" i="4"/>
  <c r="AW97" i="1" s="1"/>
  <c r="F37" i="4"/>
  <c r="BD97" i="1" s="1"/>
  <c r="F34" i="4"/>
  <c r="BA97" i="1" s="1"/>
  <c r="R169" i="4"/>
  <c r="BK238" i="4"/>
  <c r="R126" i="5"/>
  <c r="R125" i="5" s="1"/>
  <c r="R174" i="5"/>
  <c r="R173" i="5" s="1"/>
  <c r="F36" i="6"/>
  <c r="BC99" i="1" s="1"/>
  <c r="BK126" i="7"/>
  <c r="BK154" i="7"/>
  <c r="F36" i="8"/>
  <c r="BC101" i="1" s="1"/>
  <c r="F33" i="2"/>
  <c r="AZ95" i="1" s="1"/>
  <c r="J33" i="2"/>
  <c r="AV95" i="1" s="1"/>
  <c r="AT95" i="1" s="1"/>
  <c r="T161" i="2"/>
  <c r="J287" i="2"/>
  <c r="J105" i="2" s="1"/>
  <c r="J332" i="3"/>
  <c r="J110" i="3" s="1"/>
  <c r="BK331" i="3"/>
  <c r="J331" i="3" s="1"/>
  <c r="J109" i="3" s="1"/>
  <c r="J130" i="4"/>
  <c r="J98" i="4" s="1"/>
  <c r="R437" i="2"/>
  <c r="T501" i="2"/>
  <c r="T436" i="2" s="1"/>
  <c r="P501" i="2"/>
  <c r="P436" i="2" s="1"/>
  <c r="P286" i="2" s="1"/>
  <c r="P598" i="2"/>
  <c r="T628" i="2"/>
  <c r="P628" i="2"/>
  <c r="P728" i="2"/>
  <c r="T742" i="2"/>
  <c r="T802" i="2"/>
  <c r="P802" i="2"/>
  <c r="T835" i="2"/>
  <c r="P835" i="2"/>
  <c r="T881" i="2"/>
  <c r="T132" i="3"/>
  <c r="J126" i="3"/>
  <c r="J89" i="3"/>
  <c r="E85" i="2"/>
  <c r="BK161" i="2"/>
  <c r="P532" i="2"/>
  <c r="T614" i="2"/>
  <c r="P614" i="2"/>
  <c r="T679" i="2"/>
  <c r="P679" i="2"/>
  <c r="T703" i="2"/>
  <c r="P703" i="2"/>
  <c r="BK133" i="3"/>
  <c r="J134" i="3"/>
  <c r="J98" i="3" s="1"/>
  <c r="J437" i="2"/>
  <c r="J113" i="2" s="1"/>
  <c r="T527" i="2"/>
  <c r="T598" i="2"/>
  <c r="T728" i="2"/>
  <c r="P742" i="2"/>
  <c r="T853" i="2"/>
  <c r="P853" i="2"/>
  <c r="P881" i="2"/>
  <c r="J33" i="3"/>
  <c r="AV96" i="1" s="1"/>
  <c r="P331" i="3"/>
  <c r="P129" i="4"/>
  <c r="BK951" i="2"/>
  <c r="R951" i="2"/>
  <c r="R950" i="2" s="1"/>
  <c r="F92" i="3"/>
  <c r="F34" i="3"/>
  <c r="BA96" i="1" s="1"/>
  <c r="J34" i="3"/>
  <c r="AW96" i="1" s="1"/>
  <c r="F36" i="3"/>
  <c r="BC96" i="1" s="1"/>
  <c r="J310" i="3"/>
  <c r="J107" i="3" s="1"/>
  <c r="BK309" i="3"/>
  <c r="J309" i="3" s="1"/>
  <c r="J106" i="3" s="1"/>
  <c r="F33" i="4"/>
  <c r="AZ97" i="1" s="1"/>
  <c r="J33" i="4"/>
  <c r="AV97" i="1" s="1"/>
  <c r="AT97" i="1" s="1"/>
  <c r="R129" i="4"/>
  <c r="R128" i="4" s="1"/>
  <c r="BK237" i="4"/>
  <c r="J237" i="4" s="1"/>
  <c r="J106" i="4" s="1"/>
  <c r="J238" i="4"/>
  <c r="J107" i="4" s="1"/>
  <c r="J174" i="5"/>
  <c r="J103" i="5" s="1"/>
  <c r="BK173" i="5"/>
  <c r="J173" i="5" s="1"/>
  <c r="J102" i="5" s="1"/>
  <c r="J33" i="6"/>
  <c r="AV99" i="1" s="1"/>
  <c r="F33" i="6"/>
  <c r="AZ99" i="1" s="1"/>
  <c r="J33" i="8"/>
  <c r="AV101" i="1" s="1"/>
  <c r="F33" i="8"/>
  <c r="AZ101" i="1" s="1"/>
  <c r="P126" i="5"/>
  <c r="P156" i="5"/>
  <c r="J126" i="6"/>
  <c r="J98" i="6" s="1"/>
  <c r="J128" i="8"/>
  <c r="J98" i="8" s="1"/>
  <c r="BK127" i="8"/>
  <c r="E85" i="4"/>
  <c r="P231" i="4"/>
  <c r="F35" i="5"/>
  <c r="BB98" i="1" s="1"/>
  <c r="BB94" i="1" s="1"/>
  <c r="F37" i="5"/>
  <c r="BD98" i="1" s="1"/>
  <c r="J33" i="7"/>
  <c r="AV100" i="1" s="1"/>
  <c r="F33" i="7"/>
  <c r="AZ100" i="1" s="1"/>
  <c r="T126" i="8"/>
  <c r="J232" i="4"/>
  <c r="J104" i="4" s="1"/>
  <c r="F33" i="5"/>
  <c r="AZ98" i="1" s="1"/>
  <c r="J33" i="5"/>
  <c r="AV98" i="1" s="1"/>
  <c r="AT98" i="1" s="1"/>
  <c r="T126" i="5"/>
  <c r="T125" i="5" s="1"/>
  <c r="T124" i="5" s="1"/>
  <c r="J126" i="7"/>
  <c r="J98" i="7" s="1"/>
  <c r="BK125" i="7"/>
  <c r="J154" i="7"/>
  <c r="J103" i="7" s="1"/>
  <c r="BK153" i="7"/>
  <c r="J153" i="7" s="1"/>
  <c r="J102" i="7" s="1"/>
  <c r="J118" i="6"/>
  <c r="F121" i="6"/>
  <c r="J34" i="6"/>
  <c r="AW99" i="1" s="1"/>
  <c r="J118" i="7"/>
  <c r="F121" i="7"/>
  <c r="J34" i="7"/>
  <c r="AW100" i="1" s="1"/>
  <c r="J120" i="8"/>
  <c r="F123" i="8"/>
  <c r="J34" i="8"/>
  <c r="AW101" i="1" s="1"/>
  <c r="BK187" i="8"/>
  <c r="J187" i="8" s="1"/>
  <c r="J104" i="8" s="1"/>
  <c r="P125" i="5" l="1"/>
  <c r="P124" i="5" s="1"/>
  <c r="AU98" i="1" s="1"/>
  <c r="T286" i="2"/>
  <c r="T160" i="2" s="1"/>
  <c r="R124" i="5"/>
  <c r="P161" i="2"/>
  <c r="P160" i="2" s="1"/>
  <c r="AU95" i="1" s="1"/>
  <c r="J126" i="5"/>
  <c r="J98" i="5" s="1"/>
  <c r="BK125" i="5"/>
  <c r="J125" i="5" s="1"/>
  <c r="J97" i="5" s="1"/>
  <c r="BK157" i="6"/>
  <c r="J157" i="6" s="1"/>
  <c r="J102" i="6" s="1"/>
  <c r="BK125" i="6"/>
  <c r="R436" i="2"/>
  <c r="R286" i="2" s="1"/>
  <c r="R160" i="2" s="1"/>
  <c r="P309" i="3"/>
  <c r="P132" i="3" s="1"/>
  <c r="AU96" i="1" s="1"/>
  <c r="BA94" i="1"/>
  <c r="W30" i="1" s="1"/>
  <c r="BD94" i="1"/>
  <c r="W33" i="1" s="1"/>
  <c r="BC94" i="1"/>
  <c r="W32" i="1" s="1"/>
  <c r="BK436" i="2"/>
  <c r="BK129" i="4"/>
  <c r="J129" i="4" s="1"/>
  <c r="J97" i="4" s="1"/>
  <c r="AZ94" i="1"/>
  <c r="P126" i="8"/>
  <c r="AU101" i="1" s="1"/>
  <c r="R124" i="7"/>
  <c r="W31" i="1"/>
  <c r="AX94" i="1"/>
  <c r="AY94" i="1"/>
  <c r="J125" i="6"/>
  <c r="J97" i="6" s="1"/>
  <c r="P128" i="4"/>
  <c r="AU97" i="1" s="1"/>
  <c r="J125" i="7"/>
  <c r="J97" i="7" s="1"/>
  <c r="BK124" i="7"/>
  <c r="J124" i="7" s="1"/>
  <c r="AT100" i="1"/>
  <c r="AT101" i="1"/>
  <c r="J161" i="2"/>
  <c r="J97" i="2" s="1"/>
  <c r="BK128" i="4"/>
  <c r="J128" i="4" s="1"/>
  <c r="AV94" i="1"/>
  <c r="W29" i="1"/>
  <c r="BK124" i="5"/>
  <c r="J124" i="5" s="1"/>
  <c r="J127" i="8"/>
  <c r="J97" i="8" s="1"/>
  <c r="BK126" i="8"/>
  <c r="J126" i="8" s="1"/>
  <c r="BK950" i="2"/>
  <c r="J950" i="2" s="1"/>
  <c r="J137" i="2" s="1"/>
  <c r="J951" i="2"/>
  <c r="J138" i="2" s="1"/>
  <c r="AT96" i="1"/>
  <c r="J133" i="3"/>
  <c r="J97" i="3" s="1"/>
  <c r="BK132" i="3"/>
  <c r="J132" i="3" s="1"/>
  <c r="AT99" i="1"/>
  <c r="BK124" i="6" l="1"/>
  <c r="J124" i="6" s="1"/>
  <c r="AW94" i="1"/>
  <c r="AK30" i="1" s="1"/>
  <c r="J436" i="2"/>
  <c r="J112" i="2" s="1"/>
  <c r="BK286" i="2"/>
  <c r="AU94" i="1"/>
  <c r="J30" i="8"/>
  <c r="J96" i="8"/>
  <c r="J30" i="5"/>
  <c r="J96" i="5"/>
  <c r="J96" i="4"/>
  <c r="J30" i="4"/>
  <c r="AT94" i="1"/>
  <c r="AK29" i="1"/>
  <c r="J30" i="7"/>
  <c r="J96" i="7"/>
  <c r="J30" i="3"/>
  <c r="J96" i="3"/>
  <c r="J30" i="6"/>
  <c r="J96" i="6"/>
  <c r="J286" i="2" l="1"/>
  <c r="J104" i="2" s="1"/>
  <c r="BK160" i="2"/>
  <c r="J160" i="2" s="1"/>
  <c r="J39" i="4"/>
  <c r="AG97" i="1"/>
  <c r="AN97" i="1" s="1"/>
  <c r="J39" i="6"/>
  <c r="AG99" i="1"/>
  <c r="AN99" i="1" s="1"/>
  <c r="J39" i="7"/>
  <c r="AG100" i="1"/>
  <c r="AN100" i="1" s="1"/>
  <c r="AG96" i="1"/>
  <c r="AN96" i="1" s="1"/>
  <c r="J39" i="3"/>
  <c r="J39" i="5"/>
  <c r="AG98" i="1"/>
  <c r="AN98" i="1" s="1"/>
  <c r="J39" i="8"/>
  <c r="AG101" i="1"/>
  <c r="AN101" i="1" s="1"/>
  <c r="J30" i="2" l="1"/>
  <c r="J96" i="2"/>
  <c r="AG95" i="1" l="1"/>
  <c r="J39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<sst xmlns="http://schemas.openxmlformats.org/spreadsheetml/2006/main" count="17098" uniqueCount="3159">
  <si>
    <t>Export Komplet</t>
  </si>
  <si>
    <t/>
  </si>
  <si>
    <t>2.0</t>
  </si>
  <si>
    <t>ZAMOK</t>
  </si>
  <si>
    <t>False</t>
  </si>
  <si>
    <t>{a92787b9-375e-4aae-95cf-d52d191ea789}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</si>
  <si>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</si>
  <si>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</si>
  <si>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</si>
  <si>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</si>
  <si>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</si>
  <si>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</si>
  <si>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</si>
  <si>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</si>
  <si>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</si>
  <si>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2018-044a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</si>
  <si>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</si>
  <si>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</si>
  <si>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Denní stacionář Sušice, p.p.č.1587/1 k.ú. Sušice nad Otavou</t>
  </si>
  <si>
    <t>KSO:</t>
  </si>
  <si>
    <t>CC-CZ:</t>
  </si>
  <si>
    <t>Místo:</t>
  </si>
  <si>
    <t>Sušice</t>
  </si>
  <si>
    <t>Datum:</t>
  </si>
  <si>
    <t>18. 10. 2019</t>
  </si>
  <si>
    <t>Zadavatel:</t>
  </si>
  <si>
    <t>IČ:</t>
  </si>
  <si>
    <t>Město Sučice</t>
  </si>
  <si>
    <t>DIČ:</t>
  </si>
  <si>
    <t>Uchazeč:</t>
  </si>
  <si>
    <t>Vyplň údaj</t>
  </si>
  <si>
    <t>Projektant:</t>
  </si>
  <si>
    <t>Ing. arch Jiří Kučera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</si>
  <si>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</si>
  <si>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</si>
  <si>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</si>
  <si>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</si>
  <si>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</si>
  <si>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</si>
  <si>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</si>
  <si>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</si>
  <si>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</si>
  <si>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</si>
  <si>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</si>
  <si>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</si>
  <si>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</si>
  <si>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</si>
  <si>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</si>
  <si>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</si>
  <si>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</si>
  <si>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</si>
  <si>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</si>
  <si>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</si>
  <si>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</si>
  <si>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</si>
  <si>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</si>
  <si>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</si>
  <si>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</si>
  <si>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</si>
  <si>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</si>
  <si>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</si>
  <si>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</si>
  <si>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</si>
  <si>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</si>
  <si>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</si>
  <si>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</si>
  <si>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</si>
  <si>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</si>
  <si>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</si>
  <si>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</si>
  <si>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</si>
  <si>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</si>
  <si>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</si>
  <si>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</si>
  <si>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</si>
  <si>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</si>
  <si>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</si>
  <si>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</si>
  <si>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</si>
  <si>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</si>
  <si>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</si>
  <si>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</si>
  <si>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</t>
  </si>
  <si>
    <t>SO 01 Vlastní objekt stacionáře</t>
  </si>
  <si>
    <t>STA</t>
  </si>
  <si>
    <t>{3ab89464-f049-4991-87f1-fffdfcc436ec}</t>
  </si>
  <si>
    <t>2</t>
  </si>
  <si>
    <t>020</t>
  </si>
  <si>
    <t>SO 01 Venkovní úpravy - komunikace, opěrná stěna</t>
  </si>
  <si>
    <t>{3a14c327-1a20-44d4-a8ee-4c5a53531891}</t>
  </si>
  <si>
    <t>030</t>
  </si>
  <si>
    <t>SO 01  Přípojky, vsak</t>
  </si>
  <si>
    <t>{63b96d90-3a7d-41a9-b410-d4736801b2b4}</t>
  </si>
  <si>
    <t>040</t>
  </si>
  <si>
    <t>IO 01  Vodovodní přípojka</t>
  </si>
  <si>
    <t>{38cf1998-43df-443e-b43e-bbde2d21e9c9}</t>
  </si>
  <si>
    <t>050</t>
  </si>
  <si>
    <t>IO 02  Přípojka splaškové kanalizace</t>
  </si>
  <si>
    <t>{5d9b6169-1052-441b-9eb2-ab335f1dd78e}</t>
  </si>
  <si>
    <t>060</t>
  </si>
  <si>
    <t>IO 03  Přípojka dešťové kanalizace</t>
  </si>
  <si>
    <t>{3da404d0-9cd7-4587-afd6-b2a73cf5f01d}</t>
  </si>
  <si>
    <t>070</t>
  </si>
  <si>
    <t>IO 04  Přeložka dešťové a splaškové kanalizace</t>
  </si>
  <si>
    <t>{a4a1a0b3-c7cb-4fa3-b86b-722d0c3e404d}</t>
  </si>
  <si>
    <t>KRYCÍ LIST SOUPISU PRACÍ</t>
  </si>
  <si>
    <t>Objekt:</t>
  </si>
  <si>
    <t>010 - SO 01 Vlastní objekt stacionáře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</si>
  <si>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</si>
  <si>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</si>
  <si>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</si>
  <si>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</si>
  <si>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</si>
  <si>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</si>
  <si>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</si>
  <si>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</si>
  <si>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</si>
  <si>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</si>
  <si>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</si>
  <si>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</si>
  <si>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</si>
  <si>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</si>
  <si>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</si>
  <si>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</si>
  <si>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</si>
  <si>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</si>
  <si>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</si>
  <si>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</si>
  <si>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</si>
  <si>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730 - Ústřední vytápění</t>
  </si>
  <si>
    <t xml:space="preserve">      101 - Venkovní teplovod</t>
  </si>
  <si>
    <t xml:space="preserve">      7131 - Izolace tepelné</t>
  </si>
  <si>
    <t xml:space="preserve">      731 - Kotelny</t>
  </si>
  <si>
    <t xml:space="preserve">      732 - Strojovny</t>
  </si>
  <si>
    <t xml:space="preserve">      733 - Rozvod potrubí</t>
  </si>
  <si>
    <t xml:space="preserve">      734 - Armatury</t>
  </si>
  <si>
    <t xml:space="preserve">      735 - Otopná tělesa</t>
  </si>
  <si>
    <t xml:space="preserve">      HZS - Hodinová zúčtovací sazba</t>
  </si>
  <si>
    <t xml:space="preserve">    741 - Elektroinstalace - silnoproud</t>
  </si>
  <si>
    <t xml:space="preserve">    7411 - Elektromontáže - svítidla</t>
  </si>
  <si>
    <t xml:space="preserve">    742 - Elektroinstalace - slaboproud</t>
  </si>
  <si>
    <t xml:space="preserve">    743 - Elektromontáže - hromosvod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</si>
  <si>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</si>
  <si>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</si>
  <si>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</si>
  <si>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7631 - Dřevostavby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</si>
  <si>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</si>
  <si>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</si>
  <si>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</si>
  <si>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</si>
  <si>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</si>
  <si>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</si>
  <si>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</si>
  <si>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</si>
  <si>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</si>
  <si>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</si>
  <si>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</si>
  <si>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</si>
  <si>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</si>
  <si>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</si>
  <si>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</si>
  <si>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</si>
  <si>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</si>
  <si>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</si>
  <si>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</si>
  <si>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</si>
  <si>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</si>
  <si>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</si>
  <si>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</si>
  <si>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</si>
  <si>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</si>
  <si>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</si>
  <si>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</si>
  <si>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</si>
  <si>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</si>
  <si>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</si>
  <si>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</si>
  <si>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</si>
  <si>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</si>
  <si>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2019 02</t>
  </si>
  <si>
    <t>4</t>
  </si>
  <si>
    <t>1050080358</t>
  </si>
  <si>
    <t>VV</t>
  </si>
  <si>
    <t>"Šířka 400mm" (26,965*2+10,165*2+7*1+8,09+3,992*2+3,742*2+7,942*2+8,164+3,48+2,742+8,6+5,02*2+6,75)*(0,435*0,4+0,6*0,4)</t>
  </si>
  <si>
    <t>"Rozšíření" (0,7*1,2*3+0,4*0,425*2)*0,435*1,035</t>
  </si>
  <si>
    <t>132201201</t>
  </si>
  <si>
    <t>Hloubení rýh š do 2000 mm v hornině tř. 3 objemu do 100 m3</t>
  </si>
  <si>
    <t>1113543967</t>
  </si>
  <si>
    <t>"Šířka 1000mm" 3,2*(0,685+0,4)*1</t>
  </si>
  <si>
    <t>3</t>
  </si>
  <si>
    <t>133201101</t>
  </si>
  <si>
    <t>Hloubení šachet v hornině tř. 3 objemu do 100 m3</t>
  </si>
  <si>
    <t>171089587</t>
  </si>
  <si>
    <t>"Pro základové patky" 0,9*0,9*0,9*2+1,2*1,2*(0,425+0,4)</t>
  </si>
  <si>
    <t>139711101</t>
  </si>
  <si>
    <t>Vykopávky v uzavřených prostorách v hornině tř. 1 až 4</t>
  </si>
  <si>
    <t>1060537892</t>
  </si>
  <si>
    <t>"Ležatá kanalizace" (19,2+31,9)*0,4*0,5</t>
  </si>
  <si>
    <t>5</t>
  </si>
  <si>
    <t>162201211</t>
  </si>
  <si>
    <t>Vodorovné přemístění výkopku z horniny tř. 1 až 4 stavebním kolečkem do 10 m</t>
  </si>
  <si>
    <t>1440702682</t>
  </si>
  <si>
    <t>"Přebytečná zemina" 10,22-8,176</t>
  </si>
  <si>
    <t>6</t>
  </si>
  <si>
    <t>162701105</t>
  </si>
  <si>
    <t>Vodorovné přemístění do 10000 m výkopku/sypaniny z horniny tř. 1 až 4</t>
  </si>
  <si>
    <t>1416177791</t>
  </si>
  <si>
    <t>"Přebytečná zemina" 67,726+3,472+2,646+2,044-6,778-3,807</t>
  </si>
  <si>
    <t>7</t>
  </si>
  <si>
    <t>162701109</t>
  </si>
  <si>
    <t>Příplatek k vodorovnému přemístění výkopku/sypaniny z horniny tř. 1 až 4 ZKD 1000 m přes 10000 m</t>
  </si>
  <si>
    <t>247602926</t>
  </si>
  <si>
    <t>65,303*8</t>
  </si>
  <si>
    <t>8</t>
  </si>
  <si>
    <t>167101101</t>
  </si>
  <si>
    <t>Nakládání výkopku z hornin tř. 1 až 4 do 100 m3</t>
  </si>
  <si>
    <t>1162757638</t>
  </si>
  <si>
    <t>"Přebytečná zemina" 65,303</t>
  </si>
  <si>
    <t>9</t>
  </si>
  <si>
    <t>171201201</t>
  </si>
  <si>
    <t>Uložení sypaniny na skládky</t>
  </si>
  <si>
    <t>1329479536</t>
  </si>
  <si>
    <t>10</t>
  </si>
  <si>
    <t>171201211</t>
  </si>
  <si>
    <t>Poplatek za uložení stavebního odpadu - zeminy a kameniva na skládce</t>
  </si>
  <si>
    <t>t</t>
  </si>
  <si>
    <t>-285145439</t>
  </si>
  <si>
    <t>65,303*1,7</t>
  </si>
  <si>
    <t>11</t>
  </si>
  <si>
    <t>174101101</t>
  </si>
  <si>
    <t>Zásyp jam, šachet rýh nebo kolem objektů sypaninou se zhutněním</t>
  </si>
  <si>
    <t>473625235</t>
  </si>
  <si>
    <t>"Okolo základových pasů - vně objektu" ((26,1+10,9+4,1)*2+5,3)*0,15*0,4</t>
  </si>
  <si>
    <t>"Rozšíření" (0,7*1,2*3+0,4*0,425*2)*0,4</t>
  </si>
  <si>
    <t>"Okolo základových patek" (1,1*1,1-0,5*0,5)*0,4</t>
  </si>
  <si>
    <t>12</t>
  </si>
  <si>
    <t>174101102</t>
  </si>
  <si>
    <t>Zásyp v uzavřených prostorech sypaninou se zhutněním</t>
  </si>
  <si>
    <t>-1584352393</t>
  </si>
  <si>
    <t>"Okolo základových pasů - uvnitř objektu" (7,99*2+8,164+3,58+2,79+8,5+6,12+6,85+2,992*2+2,742*2)*0,15*0,4</t>
  </si>
  <si>
    <t>13</t>
  </si>
  <si>
    <t>175111101</t>
  </si>
  <si>
    <t>Obsypání potrubí ručně sypaninou bez prohození sítem, uloženou do 3 m</t>
  </si>
  <si>
    <t>-952698177</t>
  </si>
  <si>
    <t>"Ležatá kanalizace" (19,2+31,9)*0,4*0,4</t>
  </si>
  <si>
    <t>14</t>
  </si>
  <si>
    <t>175111109</t>
  </si>
  <si>
    <t>Příplatek k obsypání potrubí za ruční prohození sypaninysítem, uložené do 3 m</t>
  </si>
  <si>
    <t>-455503595</t>
  </si>
  <si>
    <t>181951102</t>
  </si>
  <si>
    <t>Úprava pláně v hornině tř. 1 až 4 se zhutněním</t>
  </si>
  <si>
    <t>m2</t>
  </si>
  <si>
    <t>-989154584</t>
  </si>
  <si>
    <t>"Pod objektem"  27*11+4,032*6</t>
  </si>
  <si>
    <t>Zakládání</t>
  </si>
  <si>
    <t>16</t>
  </si>
  <si>
    <t>274313711</t>
  </si>
  <si>
    <t>Základové pásy z betonu tř. C 20/25</t>
  </si>
  <si>
    <t>1552677872</t>
  </si>
  <si>
    <t>"Šířka 400mm" (26,965*2+10,165*2+7*1+8,09+3,992*2+3,742*2+7,942*2+8,164+3,48+2,742+8,6+5,02*2+6,75)*0,435*0,4*1,035</t>
  </si>
  <si>
    <t>"Šířka 1000mm" 3,2*0,685*1*1,035</t>
  </si>
  <si>
    <t>17</t>
  </si>
  <si>
    <t>275313711</t>
  </si>
  <si>
    <t>Základové patky z betonu tř. C 20/25</t>
  </si>
  <si>
    <t>1234354364</t>
  </si>
  <si>
    <t>0,9*0,9*0,9*2+1,2*1,2*0,425*1,035+0,5*0,5*0,5*4</t>
  </si>
  <si>
    <t>18</t>
  </si>
  <si>
    <t>275351121</t>
  </si>
  <si>
    <t>Zřízení bednění základových patek</t>
  </si>
  <si>
    <t>1236894548</t>
  </si>
  <si>
    <t>0,9*4*0,9*2+0,5*4*0,5*4</t>
  </si>
  <si>
    <t>19</t>
  </si>
  <si>
    <t>275351122</t>
  </si>
  <si>
    <t>Odstranění bednění základových patek</t>
  </si>
  <si>
    <t>-690817673</t>
  </si>
  <si>
    <t>20</t>
  </si>
  <si>
    <t>279113144</t>
  </si>
  <si>
    <t>Základová zeď tl do 300 mm z tvárnic ztraceného bednění včetně výplně z betonu tř. C 20/25</t>
  </si>
  <si>
    <t>2020214666</t>
  </si>
  <si>
    <t>(7,99*2+8,164+3,58+2,79+8,5+6,12+6,85+2,992*2+2,742*2)*0,25</t>
  </si>
  <si>
    <t>(26,965*2+10,165*2+7*1+4,68+5,4+4,68+3,225+3,225+2,5+4,4+4)*0,5</t>
  </si>
  <si>
    <t>1,5</t>
  </si>
  <si>
    <t>279361821</t>
  </si>
  <si>
    <t>Výztuž základových zdí nosných betonářskou ocelí 10 505</t>
  </si>
  <si>
    <t>-1200441628</t>
  </si>
  <si>
    <t>"Viz. výpis" 0,799</t>
  </si>
  <si>
    <t>22</t>
  </si>
  <si>
    <t>953943125</t>
  </si>
  <si>
    <t>Osazování výrobků do 120 kg/kus do betonu bez jejich dodání</t>
  </si>
  <si>
    <t>kus</t>
  </si>
  <si>
    <t>1052388251</t>
  </si>
  <si>
    <t>"Osazení Z8 do základu" 6</t>
  </si>
  <si>
    <t>Vodorovné konstrukce</t>
  </si>
  <si>
    <t>23</t>
  </si>
  <si>
    <t>451572111</t>
  </si>
  <si>
    <t>Lože pod potrubí otevřený výkop z kameniva drobného těženého</t>
  </si>
  <si>
    <t>798896549</t>
  </si>
  <si>
    <t>"Ležatá kanalizace" (19,2+31,9)*0,4*0,1</t>
  </si>
  <si>
    <t>Úpravy povrchů, podlahy a osazování výplní</t>
  </si>
  <si>
    <t>24</t>
  </si>
  <si>
    <t>622142001</t>
  </si>
  <si>
    <t>Potažení vnějších stěn sklovláknitým pletivem vtlačeným do tenkovrstvé hmoty</t>
  </si>
  <si>
    <t>-1997305166</t>
  </si>
  <si>
    <t>"ST1" (27+11)*2*(3,94+4,14)/2</t>
  </si>
  <si>
    <t>"Odpočet otvorů" -43,675</t>
  </si>
  <si>
    <t>"Ostění" (1,5*21+0,875*2+1,1*4+0,625*5+1*10+2,25+2,5*2+3*2+2,5*4+1+2,25*2)*0,1</t>
  </si>
  <si>
    <t>"Soklík" (27+11)*0,275+(5,3+1,7+1,5)*0,385+9,15*0,55</t>
  </si>
  <si>
    <t>25</t>
  </si>
  <si>
    <t>622511111</t>
  </si>
  <si>
    <t>Tenkovrstvá akrylátová mozaiková střednězrnná omítka včetně penetrace vnějších stěn</t>
  </si>
  <si>
    <t>-451623473</t>
  </si>
  <si>
    <t>26</t>
  </si>
  <si>
    <t>622531021</t>
  </si>
  <si>
    <t>Tenkovrstvá silikonová zrnitá omítka tl. 2,0 mm včetně penetrace vnějších stěn</t>
  </si>
  <si>
    <t>299243132</t>
  </si>
  <si>
    <t>"ST1" 219</t>
  </si>
  <si>
    <t>27</t>
  </si>
  <si>
    <t>629991011</t>
  </si>
  <si>
    <t>Zakrytí výplní otvorů a svislých ploch fólií přilepenou lepící páskou</t>
  </si>
  <si>
    <t>492285690</t>
  </si>
  <si>
    <t>"Okna" 1,5*1,5*7+0,875*1,1*2+0,625*1*5</t>
  </si>
  <si>
    <t>"Vstupní dveře" 3*2,5*2+1*2,25+2,25*2,5</t>
  </si>
  <si>
    <t>"Stěny" (4*2+6)*2,725</t>
  </si>
  <si>
    <t>28</t>
  </si>
  <si>
    <t>631311115</t>
  </si>
  <si>
    <t>Mazanina tl do 80 mm z betonu prostého bez zvýšených nároků na prostředí tř. C 20/25</t>
  </si>
  <si>
    <t>-2026691214</t>
  </si>
  <si>
    <t>"P1.1" 263,75*0,06</t>
  </si>
  <si>
    <t>29</t>
  </si>
  <si>
    <t>631311124</t>
  </si>
  <si>
    <t>Mazanina tl do 120 mm z betonu prostého bez zvýšených nároků na prostředí tř. C 16/20</t>
  </si>
  <si>
    <t>-1092246003</t>
  </si>
  <si>
    <t>"P1.1" (27*11+4,032*6)*0,12</t>
  </si>
  <si>
    <t>30</t>
  </si>
  <si>
    <t>631319011</t>
  </si>
  <si>
    <t>Příplatek k mazanině tl do 80 mm za přehlazení povrchu</t>
  </si>
  <si>
    <t>-1576870978</t>
  </si>
  <si>
    <t>31</t>
  </si>
  <si>
    <t>631319173</t>
  </si>
  <si>
    <t>Příplatek k mazanině tl do 120 mm za stržení povrchu spodní vrstvy před vložením výztuže</t>
  </si>
  <si>
    <t>1572169468</t>
  </si>
  <si>
    <t>32</t>
  </si>
  <si>
    <t>631319195</t>
  </si>
  <si>
    <t>Příplatek k mazanině tl do 80 mm za plochu do 5 m2</t>
  </si>
  <si>
    <t>2132904008</t>
  </si>
  <si>
    <t>"P1.1" (4,18+4,84+4,57+1,35*2+3,96*2)*0,06</t>
  </si>
  <si>
    <t>33</t>
  </si>
  <si>
    <t>631319211</t>
  </si>
  <si>
    <t>Příplatek k mazaninám za přidání PP mikrovláken pro objemové vyztužení 0,9 kg/m3</t>
  </si>
  <si>
    <t>1961684707</t>
  </si>
  <si>
    <t>34</t>
  </si>
  <si>
    <t>631351101</t>
  </si>
  <si>
    <t>Zřízení bednění rýh a hran v podlahách</t>
  </si>
  <si>
    <t>-299133688</t>
  </si>
  <si>
    <t>"P1.1" (27+11+4,032)*2*0,12</t>
  </si>
  <si>
    <t>35</t>
  </si>
  <si>
    <t>631351102</t>
  </si>
  <si>
    <t>Odstranění bednění rýh a hran v podlahách</t>
  </si>
  <si>
    <t>-604356443</t>
  </si>
  <si>
    <t>36</t>
  </si>
  <si>
    <t>631362021</t>
  </si>
  <si>
    <t>Výztuž mazanin svařovanými sítěmi Kari</t>
  </si>
  <si>
    <t>1524282104</t>
  </si>
  <si>
    <t>"P1.1 - viz. výpis" 1,125</t>
  </si>
  <si>
    <t>37</t>
  </si>
  <si>
    <t>632481213</t>
  </si>
  <si>
    <t>Separační vrstva z PE fólie</t>
  </si>
  <si>
    <t>2119016060</t>
  </si>
  <si>
    <t>38</t>
  </si>
  <si>
    <t>634112123</t>
  </si>
  <si>
    <t>Obvodová dilatace podlahovým páskem s fólií v 80 mm š 5 mm mezi stěnou a potěrem</t>
  </si>
  <si>
    <t>m</t>
  </si>
  <si>
    <t>-48785494</t>
  </si>
  <si>
    <t>"M.č.1.1" (4,8+7,529)*2</t>
  </si>
  <si>
    <t>"M.č.1.2" (2,75+3,749)*2</t>
  </si>
  <si>
    <t>"M.č.1.3" (2,3+3,45+3,5)*2</t>
  </si>
  <si>
    <t>"M.č.1.4" (3,32+4,25)*2</t>
  </si>
  <si>
    <t>"M.č.1.5" (2,3+2,45)*2</t>
  </si>
  <si>
    <t>"M.č.1.6" (3,32+4,25)*2</t>
  </si>
  <si>
    <t>"M.č.1.7" (4,275+6,029)*2</t>
  </si>
  <si>
    <t>"M.č.1.8" (3+4,199)*2</t>
  </si>
  <si>
    <t>"M.č.1.9" (1,665+4,199)*2</t>
  </si>
  <si>
    <t>"M.č.1.10" (7,019+3,5)*2</t>
  </si>
  <si>
    <t>"M.č.1.11" (4,449+4,8)*2</t>
  </si>
  <si>
    <t>"M.č.1.12" (2,089+2)*2</t>
  </si>
  <si>
    <t>"M.č.1.13" (2,089+2,319)*2</t>
  </si>
  <si>
    <t>"M.č.1.14" (1,93+2,37)*2</t>
  </si>
  <si>
    <t>"M.č.1.15" (1,5+0,9)*2</t>
  </si>
  <si>
    <t>"M.č.1.16" (1,5+0,9)*2</t>
  </si>
  <si>
    <t>"M.č.1.17" (1,8+2,2)*2</t>
  </si>
  <si>
    <t>"M.č.1.18" (1,8+2,2)*2</t>
  </si>
  <si>
    <t>"M.č.1.19" (4+1,5)*2</t>
  </si>
  <si>
    <t>"M.č.1.20" (5,65+10,409)*2</t>
  </si>
  <si>
    <t>"M.č.1.21" (6+4)*2</t>
  </si>
  <si>
    <t>39</t>
  </si>
  <si>
    <t>635111215</t>
  </si>
  <si>
    <t>Násyp pod podlahy ze štěrkopísku f. 0-32 se zhutněním</t>
  </si>
  <si>
    <t>-373726701</t>
  </si>
  <si>
    <t>(26,2*10,2+4,1*5,4)*0,1</t>
  </si>
  <si>
    <t>Ostatní konstrukce a práce, bourání</t>
  </si>
  <si>
    <t>40</t>
  </si>
  <si>
    <t>941111121</t>
  </si>
  <si>
    <t>Montáž lešení řadového trubkového lehkého s podlahami zatížení do 200 kg/m2 š do 1,2 m v do 10 m</t>
  </si>
  <si>
    <t>-359944771</t>
  </si>
  <si>
    <t>"Pro fasádu" ((27+11+1,4*4)*2-6)*((4,2+3,9)/2-1,8)</t>
  </si>
  <si>
    <t>41</t>
  </si>
  <si>
    <t>941111221</t>
  </si>
  <si>
    <t>Příplatek k lešení řadovému trubkovému lehkému s podlahami š 1,2 m v 10 m za první a ZKD den použití</t>
  </si>
  <si>
    <t>466615130</t>
  </si>
  <si>
    <t>182,7*30</t>
  </si>
  <si>
    <t>42</t>
  </si>
  <si>
    <t>941111821</t>
  </si>
  <si>
    <t>Demontáž lešení řadového trubkového lehkého s podlahami zatížení do 200 kg/m2 š do 1,2 m v do 10 m</t>
  </si>
  <si>
    <t>1126029970</t>
  </si>
  <si>
    <t>43</t>
  </si>
  <si>
    <t>949101111</t>
  </si>
  <si>
    <t>Lešení pomocné pro objekty pozemních staveb s lešeňovou podlahou v do 1,9 m zatížení do 150 kg/m2</t>
  </si>
  <si>
    <t>-72334649</t>
  </si>
  <si>
    <t>"Pro interiér" 263,75*0,8</t>
  </si>
  <si>
    <t>"Okolo zimní zahrady" (6,4+4*2+1,4*2)*1,2</t>
  </si>
  <si>
    <t>44</t>
  </si>
  <si>
    <t>952901111</t>
  </si>
  <si>
    <t>Vyčištění budov bytové a občanské výstavby při výšce podlaží do 4 m</t>
  </si>
  <si>
    <t>-891790816</t>
  </si>
  <si>
    <t>45</t>
  </si>
  <si>
    <t>9599-010</t>
  </si>
  <si>
    <t xml:space="preserve">Dodávka a montáž PHP práškového 6 kg, hasící schopnost 21A  </t>
  </si>
  <si>
    <t>ks</t>
  </si>
  <si>
    <t>-2072903017</t>
  </si>
  <si>
    <t>46</t>
  </si>
  <si>
    <t>9599-020</t>
  </si>
  <si>
    <t>Dodávka a montáž výstražných a bezpečnostních tabulek z fotoluminiscenčního materiálu</t>
  </si>
  <si>
    <t>1489858775</t>
  </si>
  <si>
    <t>998</t>
  </si>
  <si>
    <t>Přesun hmot</t>
  </si>
  <si>
    <t>47</t>
  </si>
  <si>
    <t>998011001</t>
  </si>
  <si>
    <t>Přesun hmot pro budovy zděné v do 6 m</t>
  </si>
  <si>
    <t>-1899724066</t>
  </si>
  <si>
    <t>PSV</t>
  </si>
  <si>
    <t>Práce a dodávky PSV</t>
  </si>
  <si>
    <t>711</t>
  </si>
  <si>
    <t>Izolace proti vodě, vlhkosti a plynům</t>
  </si>
  <si>
    <t>48</t>
  </si>
  <si>
    <t>711111001</t>
  </si>
  <si>
    <t>Provedení izolace proti zemní vlhkosti vodorovné za studena nátěrem penetračním</t>
  </si>
  <si>
    <t>-1503833417</t>
  </si>
  <si>
    <t>"P1.1" 27*11+4,032*6</t>
  </si>
  <si>
    <t>49</t>
  </si>
  <si>
    <t>711112001</t>
  </si>
  <si>
    <t>Provedení izolace proti zemní vlhkosti svislé za studena nátěrem penetračním</t>
  </si>
  <si>
    <t>1349617654</t>
  </si>
  <si>
    <t>(27+4,032+11)*2*0,62</t>
  </si>
  <si>
    <t>50</t>
  </si>
  <si>
    <t>M</t>
  </si>
  <si>
    <t>11163150</t>
  </si>
  <si>
    <t>lak asfaltový penetrační</t>
  </si>
  <si>
    <t>1790081630</t>
  </si>
  <si>
    <t>(321,192+52,12)*0,0003</t>
  </si>
  <si>
    <t>51</t>
  </si>
  <si>
    <t>711113111</t>
  </si>
  <si>
    <t>Izolace proti zemní vlhkosti na vodorovné ploše za studena emulzí elastickou</t>
  </si>
  <si>
    <t>836527892</t>
  </si>
  <si>
    <t>5,64+4,57+1,35+1,35+3,96+3,96+6</t>
  </si>
  <si>
    <t>52</t>
  </si>
  <si>
    <t>711113121</t>
  </si>
  <si>
    <t>Izolace proti zemní vlhkosti na svislé ploše za studena emulzí elastickou</t>
  </si>
  <si>
    <t>-1498402510</t>
  </si>
  <si>
    <t>Vytažení na stěny :</t>
  </si>
  <si>
    <t>"M.č.1.5" ((2,3+2,45)*2-0,9)*0,2</t>
  </si>
  <si>
    <t>"M.č.1.14" ((1,93+2,37)*2-0,8-0,7*2)*0,2</t>
  </si>
  <si>
    <t>"M.č.1.15" ((1,5+0,9)*2-0,7)*0,2</t>
  </si>
  <si>
    <t>"M.č.1.16" ((1,5+0,9)*2-0,7)*0,2</t>
  </si>
  <si>
    <t>"M.č.1.17" ((1,8+2,2)*2-0,7)*0,2</t>
  </si>
  <si>
    <t>"M.č.1.18" ((1,8+2,2)*2-0,7)*0,2</t>
  </si>
  <si>
    <t>"M.č.1.19" ((4+1,5)*2-0,9)*0,2</t>
  </si>
  <si>
    <t>53</t>
  </si>
  <si>
    <t>711141559</t>
  </si>
  <si>
    <t>Provedení izolace proti zemní vlhkosti pásy přitavením vodorovné NAIP</t>
  </si>
  <si>
    <t>-1129827209</t>
  </si>
  <si>
    <t>54</t>
  </si>
  <si>
    <t>711142559</t>
  </si>
  <si>
    <t>Provedení izolace proti zemní vlhkosti pásy přitavením svislé NAIP</t>
  </si>
  <si>
    <t>1185935373</t>
  </si>
  <si>
    <t>55</t>
  </si>
  <si>
    <t>62856000</t>
  </si>
  <si>
    <t>pás asfaltovaný modifikovaný nosná vložka hliníková folie oboustraná mikrotenová folie</t>
  </si>
  <si>
    <t>1745448383</t>
  </si>
  <si>
    <t>(321,192+52,12)*1,2</t>
  </si>
  <si>
    <t>56</t>
  </si>
  <si>
    <t>711161212</t>
  </si>
  <si>
    <t>Izolace proti zemní vlhkosti nopovou fólií svislá, nopek v 8,0 mm, tl do 0,6 mm</t>
  </si>
  <si>
    <t>-968909111</t>
  </si>
  <si>
    <t>"Okolo základů" 90*0,5</t>
  </si>
  <si>
    <t>57</t>
  </si>
  <si>
    <t>7119-010</t>
  </si>
  <si>
    <t>Systémoné řešení rohů a koutů stěrkové izolace</t>
  </si>
  <si>
    <t>-231612007</t>
  </si>
  <si>
    <t>"M.č.1.5" (2,3+2,45)*2-0,9</t>
  </si>
  <si>
    <t>"M.č.1.14" (1,93+2,37)*2-0,8-0,7*2</t>
  </si>
  <si>
    <t>"M.č.1.15" (1,5+0,9)*2-0,7</t>
  </si>
  <si>
    <t>"M.č.1.16" (1,5+0,9)*2-0,7</t>
  </si>
  <si>
    <t>"M.č.1.17" (1,8+2,2)*2-0,7</t>
  </si>
  <si>
    <t>"M.č.1.18" (1,8+2,2)*2-0,7</t>
  </si>
  <si>
    <t>"M.č.1.19" (4+1,5)*2-0,9</t>
  </si>
  <si>
    <t>58</t>
  </si>
  <si>
    <t>998711101</t>
  </si>
  <si>
    <t>Přesun hmot tonážní pro izolace proti vodě, vlhkosti a plynům v objektech výšky do 6 m</t>
  </si>
  <si>
    <t>-837530399</t>
  </si>
  <si>
    <t>712</t>
  </si>
  <si>
    <t>Povlakové krytiny</t>
  </si>
  <si>
    <t>59</t>
  </si>
  <si>
    <t>712363115</t>
  </si>
  <si>
    <t>Provedení povlakové krytiny střech do 10° zaizolování prostupů kruhového průřezu D do 300 mm</t>
  </si>
  <si>
    <t>1648252380</t>
  </si>
  <si>
    <t>60</t>
  </si>
  <si>
    <t>712363352</t>
  </si>
  <si>
    <t>Povlakové krytiny střech do 10° z tvarovaných poplastovaných lišt délky 2 m koutová lišta vnitřní rš 100 mm</t>
  </si>
  <si>
    <t>-1402422010</t>
  </si>
  <si>
    <t>"K6" 11,6</t>
  </si>
  <si>
    <t>61</t>
  </si>
  <si>
    <t>712363357</t>
  </si>
  <si>
    <t>Povlakové krytiny střech do 10° z tvarovaných poplastovaných lišt délky 2 m okapnice široká rš 250 mm</t>
  </si>
  <si>
    <t>48085268</t>
  </si>
  <si>
    <t xml:space="preserve">"K5" 41,5 </t>
  </si>
  <si>
    <t>62</t>
  </si>
  <si>
    <t>712363358</t>
  </si>
  <si>
    <t>Povlakové krytiny střech do 10° z tvarovaných poplastovaných lišt délky 2 m závětrná lišta rš 250 mm</t>
  </si>
  <si>
    <t>1798673145</t>
  </si>
  <si>
    <t>"K4" 72,1</t>
  </si>
  <si>
    <t>63</t>
  </si>
  <si>
    <t>712363373</t>
  </si>
  <si>
    <t>Povlakové krytiny střech do 10° z tvarovaných poplastovaných lišt délky 2 m přítlačná lišta rš 70 mm</t>
  </si>
  <si>
    <t>1467564633</t>
  </si>
  <si>
    <t>"K7" 28,1</t>
  </si>
  <si>
    <t>64</t>
  </si>
  <si>
    <t>712363412</t>
  </si>
  <si>
    <t>Provedení povlak krytiny mechanicky kotvenou do OSB deska nebo dřeva TI tl do 100 mm, budova v do 18m</t>
  </si>
  <si>
    <t>-1737126674</t>
  </si>
  <si>
    <t>"S1+S2" 28,5*13+2*3,5+13*5,5-1*1*2-1,2*2*2</t>
  </si>
  <si>
    <t>"Vytažení na světlíky" (1,2*4+2*4+1*8)*0,25</t>
  </si>
  <si>
    <t>"Vytažení na stěnu" 13*0,25</t>
  </si>
  <si>
    <t>65</t>
  </si>
  <si>
    <t>28322013</t>
  </si>
  <si>
    <t>fólie hydroizolační střešní mPVC, tl. 1,5 mm š 1300 mm barevná</t>
  </si>
  <si>
    <t>-1191190750</t>
  </si>
  <si>
    <t>460,65*1,2</t>
  </si>
  <si>
    <t>66</t>
  </si>
  <si>
    <t>712391171</t>
  </si>
  <si>
    <t>Provedení povlakové krytiny střech do 10° podkladní textilní vrstvy</t>
  </si>
  <si>
    <t>-1670887563</t>
  </si>
  <si>
    <t>67</t>
  </si>
  <si>
    <t>69311068</t>
  </si>
  <si>
    <t>geotextilie netkaná PP 300g/m2</t>
  </si>
  <si>
    <t>-1678081037</t>
  </si>
  <si>
    <t>68</t>
  </si>
  <si>
    <t>7129-1-010</t>
  </si>
  <si>
    <t>Dodávka a montáž plastového větracího pásu š. 100 mm</t>
  </si>
  <si>
    <t>-867695534</t>
  </si>
  <si>
    <t>(27+11+4)*2+6</t>
  </si>
  <si>
    <t>69</t>
  </si>
  <si>
    <t>998712101</t>
  </si>
  <si>
    <t>Přesun hmot tonážní tonážní pro krytiny povlakové v objektech v do 6 m</t>
  </si>
  <si>
    <t>-915960339</t>
  </si>
  <si>
    <t>713</t>
  </si>
  <si>
    <t>Izolace tepelné</t>
  </si>
  <si>
    <t>70</t>
  </si>
  <si>
    <t>713111111</t>
  </si>
  <si>
    <t>Montáž izolace tepelné vrchem stropů volně kladenými rohožemi, pásy, dílci, deskami</t>
  </si>
  <si>
    <t>1090240698</t>
  </si>
  <si>
    <t>"S2 - dvě vrstvy" (26,4*10,4+4,032*5,4-1,2*2*2-1*1*2)*2</t>
  </si>
  <si>
    <t>71</t>
  </si>
  <si>
    <t>63148011</t>
  </si>
  <si>
    <t>deska izolační čedičová univerzální λ=0,038  tl 200mm</t>
  </si>
  <si>
    <t>-1261692998</t>
  </si>
  <si>
    <t>579,066*1,05</t>
  </si>
  <si>
    <t>72</t>
  </si>
  <si>
    <t>713121121</t>
  </si>
  <si>
    <t>Montáž izolace tepelné podlah volně kladenými rohožemi, pásy, dílci, deskami 2 vrstvy</t>
  </si>
  <si>
    <t>-1517904173</t>
  </si>
  <si>
    <t>"P1.1" 263,75</t>
  </si>
  <si>
    <t>73</t>
  </si>
  <si>
    <t>28372308</t>
  </si>
  <si>
    <t>deska EPS 100 pro trvalé zatížení v tlaku (max. 2000 kg/m2) tl 80mm</t>
  </si>
  <si>
    <t>-356671857</t>
  </si>
  <si>
    <t>263,75*2*1,05</t>
  </si>
  <si>
    <t>74</t>
  </si>
  <si>
    <t>713131145</t>
  </si>
  <si>
    <t>Montáž izolace tepelné stěn a základů lepením bodově rohoží, pásů, dílců, desek</t>
  </si>
  <si>
    <t>480523300</t>
  </si>
  <si>
    <t xml:space="preserve">"Zateplení soklu - XPS 40mm" 27*0,625 </t>
  </si>
  <si>
    <t>"XPS 60mm" 69,5*0,625+14*0,85</t>
  </si>
  <si>
    <t>75</t>
  </si>
  <si>
    <t>28376439</t>
  </si>
  <si>
    <t>deska z polystyrénu XPS, hrana rovná a strukturovaný povrch 250kPa tl 40mm</t>
  </si>
  <si>
    <t>-1249710417</t>
  </si>
  <si>
    <t xml:space="preserve">27*0,625*1,05 </t>
  </si>
  <si>
    <t>76</t>
  </si>
  <si>
    <t>28376441</t>
  </si>
  <si>
    <t>deska z polystyrénu XPS, hrana rovná a strukturovaný povrch 300kPa tl 60mm</t>
  </si>
  <si>
    <t>1857483600</t>
  </si>
  <si>
    <t>(69,5*0,625+14*0,85)*1,05</t>
  </si>
  <si>
    <t>77</t>
  </si>
  <si>
    <t>998713101</t>
  </si>
  <si>
    <t>Přesun hmot tonážní pro izolace tepelné v objektech v do 6 m</t>
  </si>
  <si>
    <t>-736273250</t>
  </si>
  <si>
    <t>721</t>
  </si>
  <si>
    <t>Zdravotechnika - vnitřní kanalizace</t>
  </si>
  <si>
    <t>78</t>
  </si>
  <si>
    <t>721173401</t>
  </si>
  <si>
    <t>Potrubí kanalizační z PVC SN 4 svodné DN 110</t>
  </si>
  <si>
    <t>2002901898</t>
  </si>
  <si>
    <t>"Viz. výpis ZTI" 20</t>
  </si>
  <si>
    <t>79</t>
  </si>
  <si>
    <t>721173402</t>
  </si>
  <si>
    <t>Potrubí kanalizační z PVC SN 4 svodné DN 125</t>
  </si>
  <si>
    <t>1029988522</t>
  </si>
  <si>
    <t>"Viz. výpis ZTI" 30</t>
  </si>
  <si>
    <t>80</t>
  </si>
  <si>
    <t>721226512</t>
  </si>
  <si>
    <t>Zápachová uzávěrka podomítková pro pračku a myčku DN 50</t>
  </si>
  <si>
    <t>-2033132370</t>
  </si>
  <si>
    <t>81</t>
  </si>
  <si>
    <t>722174004-R</t>
  </si>
  <si>
    <t>Potrubí  plastové  D 32 x 1,8 mm</t>
  </si>
  <si>
    <t>700676075</t>
  </si>
  <si>
    <t>"Viz. výpis ZTI" 1</t>
  </si>
  <si>
    <t>82</t>
  </si>
  <si>
    <t>721174042</t>
  </si>
  <si>
    <t>Potrubí kanalizační z PP připojovací DN 40</t>
  </si>
  <si>
    <t>1369142328</t>
  </si>
  <si>
    <t>"Viz. výpis ZTI" 4</t>
  </si>
  <si>
    <t>83</t>
  </si>
  <si>
    <t>721174043</t>
  </si>
  <si>
    <t>Potrubí kanalizační z PP připojovací DN 50</t>
  </si>
  <si>
    <t>1437110284</t>
  </si>
  <si>
    <t>"Viz. výpis ZTI" 16</t>
  </si>
  <si>
    <t>84</t>
  </si>
  <si>
    <t>721174044</t>
  </si>
  <si>
    <t>Potrubí kanalizační z PP připojovací DN 70</t>
  </si>
  <si>
    <t>564757422</t>
  </si>
  <si>
    <t>"Viz. výpis ZTI" 6</t>
  </si>
  <si>
    <t>85</t>
  </si>
  <si>
    <t>721174045</t>
  </si>
  <si>
    <t>Potrubí kanalizační z PP připojovací DN 100</t>
  </si>
  <si>
    <t>330800268</t>
  </si>
  <si>
    <t>"Viz. výpis ZTI" 8</t>
  </si>
  <si>
    <t>86</t>
  </si>
  <si>
    <t>721174063</t>
  </si>
  <si>
    <t>Potrubí kanalizační z PP větrací DN 110</t>
  </si>
  <si>
    <t>1028831541</t>
  </si>
  <si>
    <t>87</t>
  </si>
  <si>
    <t>28611944</t>
  </si>
  <si>
    <t>čistící kus kanalizační PVC DN 110</t>
  </si>
  <si>
    <t>-1469112685</t>
  </si>
  <si>
    <t>88</t>
  </si>
  <si>
    <t>721194104</t>
  </si>
  <si>
    <t>Vyvedení a upevnění odpadních výpustek DN 40</t>
  </si>
  <si>
    <t>-1409476027</t>
  </si>
  <si>
    <t>4+2+2+2+2+3</t>
  </si>
  <si>
    <t>89</t>
  </si>
  <si>
    <t>721194105</t>
  </si>
  <si>
    <t>Vyvedení a upevnění odpadních výpustek DN 50</t>
  </si>
  <si>
    <t>1008298377</t>
  </si>
  <si>
    <t>90</t>
  </si>
  <si>
    <t>721194109</t>
  </si>
  <si>
    <t>Vyvedení a upevnění odpadních výpustek DN 100</t>
  </si>
  <si>
    <t>-1516252294</t>
  </si>
  <si>
    <t>91</t>
  </si>
  <si>
    <t>721211422</t>
  </si>
  <si>
    <t>Vpusť podlahová se svislým odtokem DN 50/75/110 mřížka nerez 138x138</t>
  </si>
  <si>
    <t>-1465649503</t>
  </si>
  <si>
    <t>92</t>
  </si>
  <si>
    <t>721212114</t>
  </si>
  <si>
    <t>Odtokový sprchový žlab délky 1000 mm s krycím roštem a zápachovou uzávěrkou</t>
  </si>
  <si>
    <t>-456767462</t>
  </si>
  <si>
    <t>93</t>
  </si>
  <si>
    <t>721226522-R</t>
  </si>
  <si>
    <t>Kondenzační sifon - nálevka DN 32</t>
  </si>
  <si>
    <t>1025421399</t>
  </si>
  <si>
    <t>94</t>
  </si>
  <si>
    <t>721273153</t>
  </si>
  <si>
    <t>Hlavice ventilační polypropylen PP DN 110</t>
  </si>
  <si>
    <t>1021546871</t>
  </si>
  <si>
    <t>95</t>
  </si>
  <si>
    <t>721290111</t>
  </si>
  <si>
    <t>Zkouška těsnosti potrubí kanalizace vodou do DN 125</t>
  </si>
  <si>
    <t>110727234</t>
  </si>
  <si>
    <t>1+4+16+6+8</t>
  </si>
  <si>
    <t>96</t>
  </si>
  <si>
    <t>7219-010</t>
  </si>
  <si>
    <t>Stavební výpomoce</t>
  </si>
  <si>
    <t>%</t>
  </si>
  <si>
    <t>1711827427</t>
  </si>
  <si>
    <t>97</t>
  </si>
  <si>
    <t>998721101</t>
  </si>
  <si>
    <t>Přesun hmot tonážní pro vnitřní kanalizace v objektech v do 6 m</t>
  </si>
  <si>
    <t>-60817461</t>
  </si>
  <si>
    <t>722</t>
  </si>
  <si>
    <t>Zdravotechnika - vnitřní vodovod</t>
  </si>
  <si>
    <t>98</t>
  </si>
  <si>
    <t>722174002</t>
  </si>
  <si>
    <t>Potrubí vodovodní plastové PPR svar polyfuze PN 16 D 20 x 2,8 mm</t>
  </si>
  <si>
    <t>-1213468482</t>
  </si>
  <si>
    <t>"Viz. výpis ZTI" 70</t>
  </si>
  <si>
    <t>99</t>
  </si>
  <si>
    <t>722174003</t>
  </si>
  <si>
    <t>Potrubí vodovodní plastové PPR svar polyfuze PN 16 D 25 x 3,5 mm</t>
  </si>
  <si>
    <t>-1899180741</t>
  </si>
  <si>
    <t>"Viz. výpis ZTI" 12</t>
  </si>
  <si>
    <t>100</t>
  </si>
  <si>
    <t>722174004</t>
  </si>
  <si>
    <t>Potrubí vodovodní plastové PPR svar polyfuze PN 16 D 32 x 4,4 mm</t>
  </si>
  <si>
    <t>254508556</t>
  </si>
  <si>
    <t>"Viz. výpis ZTI" 18</t>
  </si>
  <si>
    <t>101</t>
  </si>
  <si>
    <t>722174005</t>
  </si>
  <si>
    <t>Potrubí vodovodní plastové PPR svar polyfuze PN 16 D 40 x 5,5 mm</t>
  </si>
  <si>
    <t>-197013261</t>
  </si>
  <si>
    <t>102</t>
  </si>
  <si>
    <t>722181211</t>
  </si>
  <si>
    <t>Ochrana vodovodního potrubí přilepenými termoizolačními trubicemi z PE tl do 6 mm DN do 22 mm</t>
  </si>
  <si>
    <t>904319101</t>
  </si>
  <si>
    <t>103</t>
  </si>
  <si>
    <t>722181212</t>
  </si>
  <si>
    <t>Ochrana vodovodního potrubí přilepenými termoizolačními trubicemi z PE tl do 6 mm DN do 32 mm</t>
  </si>
  <si>
    <t>-1557685833</t>
  </si>
  <si>
    <t>104</t>
  </si>
  <si>
    <t>722181213</t>
  </si>
  <si>
    <t>Ochrana vodovodního potrubí přilepenými termoizolačními trubicemi z PE tl do 6 mm DN přes 32 mm</t>
  </si>
  <si>
    <t>1556856641</t>
  </si>
  <si>
    <t>105</t>
  </si>
  <si>
    <t>722181231</t>
  </si>
  <si>
    <t>Ochrana vodovodního potrubí přilepenými termoizolačními trubicemi z PE tl do 13 mm DN do 22 mm</t>
  </si>
  <si>
    <t>-1472411656</t>
  </si>
  <si>
    <t>106</t>
  </si>
  <si>
    <t>722181232</t>
  </si>
  <si>
    <t>Ochrana vodovodního potrubí přilepenými termoizolačními trubicemi z PE tl do 13 mm DN do 45 mm</t>
  </si>
  <si>
    <t>-1832248487</t>
  </si>
  <si>
    <t>107</t>
  </si>
  <si>
    <t>722190401</t>
  </si>
  <si>
    <t>Vyvedení a upevnění výpustku do DN 25</t>
  </si>
  <si>
    <t>-1042948590</t>
  </si>
  <si>
    <t>1+3+1+(2+1+2+4+2+2)*2</t>
  </si>
  <si>
    <t>108</t>
  </si>
  <si>
    <t>722224152</t>
  </si>
  <si>
    <t>Kulový kohout zahradní s vnějším závitem a páčkou PN 15, T 120°C G 1/2 s ochranou proti zamrznutí</t>
  </si>
  <si>
    <t>-342935144</t>
  </si>
  <si>
    <t>109</t>
  </si>
  <si>
    <t>722225305-R</t>
  </si>
  <si>
    <t>Šroubení přítlačné D 40xG 5/4"</t>
  </si>
  <si>
    <t>-274521701</t>
  </si>
  <si>
    <t>110</t>
  </si>
  <si>
    <t>722231074</t>
  </si>
  <si>
    <t>Ventil zpětný mosazný G 1 PN 10 do 110°C se dvěma závity</t>
  </si>
  <si>
    <t>-458821726</t>
  </si>
  <si>
    <t>111</t>
  </si>
  <si>
    <t>722232045</t>
  </si>
  <si>
    <t>Kohout kulový přímý G 1 PN 42 do 185°C vnitřní závit</t>
  </si>
  <si>
    <t>-1343774961</t>
  </si>
  <si>
    <t>112</t>
  </si>
  <si>
    <t>722232046</t>
  </si>
  <si>
    <t>Kohout kulový přímý G 5/4 PN 42 do 185°C vnitřní závit</t>
  </si>
  <si>
    <t>-1934163954</t>
  </si>
  <si>
    <t>113</t>
  </si>
  <si>
    <t>722290226</t>
  </si>
  <si>
    <t>Zkouška těsnosti vodovodního potrubí závitového do DN 50</t>
  </si>
  <si>
    <t>-2133695600</t>
  </si>
  <si>
    <t>70+26+18+1</t>
  </si>
  <si>
    <t>114</t>
  </si>
  <si>
    <t>722290234</t>
  </si>
  <si>
    <t>Proplach a dezinfekce vodovodního potrubí do DN 80</t>
  </si>
  <si>
    <t>-2081453546</t>
  </si>
  <si>
    <t>115</t>
  </si>
  <si>
    <t>7229-010</t>
  </si>
  <si>
    <t>957620393</t>
  </si>
  <si>
    <t>116</t>
  </si>
  <si>
    <t>998722101</t>
  </si>
  <si>
    <t>Přesun hmot tonážní pro vnitřní vodovod v objektech v do 6 m</t>
  </si>
  <si>
    <t>-1845813376</t>
  </si>
  <si>
    <t>725</t>
  </si>
  <si>
    <t>Zdravotechnika - zařizovací předměty</t>
  </si>
  <si>
    <t>117</t>
  </si>
  <si>
    <t>725111132</t>
  </si>
  <si>
    <t>Splachovač nádržkový plastový nízkopoložený nebo vysokopoložený</t>
  </si>
  <si>
    <t>soubor</t>
  </si>
  <si>
    <t>-680516050</t>
  </si>
  <si>
    <t>118</t>
  </si>
  <si>
    <t>725112022</t>
  </si>
  <si>
    <t>Klozet keramický závěsný na nosné stěny s hlubokým splachováním odpad vodorovný</t>
  </si>
  <si>
    <t>-1219574819</t>
  </si>
  <si>
    <t>119</t>
  </si>
  <si>
    <t>725112022-R</t>
  </si>
  <si>
    <t>Klozet keramický závěsný na nosné stěny s hlubokým splachováním odpad vodorovný bezbariérový</t>
  </si>
  <si>
    <t>-386349079</t>
  </si>
  <si>
    <t>120</t>
  </si>
  <si>
    <t>725211603</t>
  </si>
  <si>
    <t>Umyvadlo keramické bílé šířky 600 mm bez krytu na sifon připevněné na stěnu šrouby</t>
  </si>
  <si>
    <t>212775954</t>
  </si>
  <si>
    <t>121</t>
  </si>
  <si>
    <t>725211681</t>
  </si>
  <si>
    <t>Umyvadlo keramické bílé zdravotní šířky 640 mm připevněné na stěnu šrouby</t>
  </si>
  <si>
    <t>2009577317</t>
  </si>
  <si>
    <t>122</t>
  </si>
  <si>
    <t>725311121</t>
  </si>
  <si>
    <t>Dřez jednoduchý nerezový se zápachovou uzávěrkou s odkapávací plochou 560x480 mm a miskou</t>
  </si>
  <si>
    <t>-921475920</t>
  </si>
  <si>
    <t>123</t>
  </si>
  <si>
    <t>725319111</t>
  </si>
  <si>
    <t>Montáž dřezu ostatních typů</t>
  </si>
  <si>
    <t>1039197678</t>
  </si>
  <si>
    <t>124</t>
  </si>
  <si>
    <t>M-725-1-010</t>
  </si>
  <si>
    <t>prádelní výlevka ze sanitárního plastu</t>
  </si>
  <si>
    <t>-1981852227</t>
  </si>
  <si>
    <t>125</t>
  </si>
  <si>
    <t>725331111</t>
  </si>
  <si>
    <t>Výlevka bez výtokových armatur keramická se sklopnou plastovou mřížkou 500 mm</t>
  </si>
  <si>
    <t>1929482112</t>
  </si>
  <si>
    <t>126</t>
  </si>
  <si>
    <t>725813111</t>
  </si>
  <si>
    <t>Ventil rohový bez připojovací trubičky nebo flexi hadičky G 1/2</t>
  </si>
  <si>
    <t>-918001599</t>
  </si>
  <si>
    <t>127</t>
  </si>
  <si>
    <t>725821316</t>
  </si>
  <si>
    <t>Baterie nástěnná páková s otáčivým plochým ústím a délkou ramínka 300 mm</t>
  </si>
  <si>
    <t>496349680</t>
  </si>
  <si>
    <t>"Výlevka" 1</t>
  </si>
  <si>
    <t>128</t>
  </si>
  <si>
    <t>725821323</t>
  </si>
  <si>
    <t>Baterie nástěnná klasická s otáčivým kulatým ústím a délkou ramínka 300 mm</t>
  </si>
  <si>
    <t>-1931036581</t>
  </si>
  <si>
    <t>129</t>
  </si>
  <si>
    <t>725822611</t>
  </si>
  <si>
    <t>Baterie umyvadlová stojánková páková bez výpusti</t>
  </si>
  <si>
    <t>-597492389</t>
  </si>
  <si>
    <t>4+2+2</t>
  </si>
  <si>
    <t>130</t>
  </si>
  <si>
    <t>725841311</t>
  </si>
  <si>
    <t>Baterie sprchová nástěnná pákové</t>
  </si>
  <si>
    <t>925492318</t>
  </si>
  <si>
    <t>131</t>
  </si>
  <si>
    <t>725980123</t>
  </si>
  <si>
    <t>Dvířka 30/30</t>
  </si>
  <si>
    <t>-2070956561</t>
  </si>
  <si>
    <t>132</t>
  </si>
  <si>
    <t>998725101</t>
  </si>
  <si>
    <t>Přesun hmot tonážní pro zařizovací předměty v objektech v do 6 m</t>
  </si>
  <si>
    <t>-578657860</t>
  </si>
  <si>
    <t>726</t>
  </si>
  <si>
    <t>Zdravotechnika - předstěnové instalace</t>
  </si>
  <si>
    <t>133</t>
  </si>
  <si>
    <t>726131031</t>
  </si>
  <si>
    <t>Instalační předstěna - podpěry a madla v 1120 mm do lehkých stěn s kovovou kcí</t>
  </si>
  <si>
    <t>53370309</t>
  </si>
  <si>
    <t>134</t>
  </si>
  <si>
    <t>726131041</t>
  </si>
  <si>
    <t>Instalační předstěna - klozet závěsný v 1120 mm s ovládáním zepředu do lehkých stěn s kovovou kcí</t>
  </si>
  <si>
    <t>-673117081</t>
  </si>
  <si>
    <t>135</t>
  </si>
  <si>
    <t>998726111</t>
  </si>
  <si>
    <t>Přesun hmot tonážní pro instalační prefabrikáty v objektech v do 6 m</t>
  </si>
  <si>
    <t>1147954174</t>
  </si>
  <si>
    <t>730</t>
  </si>
  <si>
    <t>Ústřední vytápění</t>
  </si>
  <si>
    <t>Venkovní teplovod</t>
  </si>
  <si>
    <t>136</t>
  </si>
  <si>
    <t>021-0198</t>
  </si>
  <si>
    <t>předizol. potrubí s opláštěním DUO 40+40/126</t>
  </si>
  <si>
    <t>-578688846</t>
  </si>
  <si>
    <t>137</t>
  </si>
  <si>
    <t>021-0200</t>
  </si>
  <si>
    <t>Přechod s vnějším závitem 40 x 3,7 - R 5/4"</t>
  </si>
  <si>
    <t>-1837049836</t>
  </si>
  <si>
    <t>138</t>
  </si>
  <si>
    <t>021-02221</t>
  </si>
  <si>
    <t>násuvná objímka 40 x 3,7</t>
  </si>
  <si>
    <t>1468792673</t>
  </si>
  <si>
    <t>139</t>
  </si>
  <si>
    <t>021-0243</t>
  </si>
  <si>
    <t>smršťovací koncovka 40+40/126 (mokré prostředí)</t>
  </si>
  <si>
    <t>575879370</t>
  </si>
  <si>
    <t>140</t>
  </si>
  <si>
    <t>021-02444</t>
  </si>
  <si>
    <t>Násuvná koncovka 40+40/126 (suché prostředí)</t>
  </si>
  <si>
    <t>-1958106578</t>
  </si>
  <si>
    <t>141</t>
  </si>
  <si>
    <t>021-0302</t>
  </si>
  <si>
    <t>plastová vrapovaná ochranná trubka pr. 700 mm</t>
  </si>
  <si>
    <t>1127802322</t>
  </si>
  <si>
    <t>142</t>
  </si>
  <si>
    <t>Montáž teplovodu</t>
  </si>
  <si>
    <t>952122665</t>
  </si>
  <si>
    <t>7131</t>
  </si>
  <si>
    <t>143</t>
  </si>
  <si>
    <t>017-0102</t>
  </si>
  <si>
    <t>tepelně - izolační trubice z pěn. polyetylenu 15 / 13 mm</t>
  </si>
  <si>
    <t>450729086</t>
  </si>
  <si>
    <t>144</t>
  </si>
  <si>
    <t>017-0103</t>
  </si>
  <si>
    <t>tepelně - izolační trubice z pěn. polyetylenu 18 / 13 mm</t>
  </si>
  <si>
    <t>-2140151196</t>
  </si>
  <si>
    <t>145</t>
  </si>
  <si>
    <t>017-0104</t>
  </si>
  <si>
    <t>tepelně - izolační trubice z pěn. polyetylenu  22 / 13 mm</t>
  </si>
  <si>
    <t>-1805558967</t>
  </si>
  <si>
    <t>146</t>
  </si>
  <si>
    <t>017-0105</t>
  </si>
  <si>
    <t>tepelně - izolační trubice z pěn. polyetylenu 28 / 13 mm</t>
  </si>
  <si>
    <t>-303701999</t>
  </si>
  <si>
    <t>147</t>
  </si>
  <si>
    <t>017-0106</t>
  </si>
  <si>
    <t>tepelně - izolační trubice z pěn. polyetylenu 35 / 13 mm</t>
  </si>
  <si>
    <t>1696451184</t>
  </si>
  <si>
    <t>148</t>
  </si>
  <si>
    <t>713 41-1111.R00</t>
  </si>
  <si>
    <t>Izolace tepelná potrubí rohožemi a drátem 1vrstvá</t>
  </si>
  <si>
    <t>-1473236355</t>
  </si>
  <si>
    <t>731</t>
  </si>
  <si>
    <t>Kotelny</t>
  </si>
  <si>
    <t>149</t>
  </si>
  <si>
    <t>001-0501</t>
  </si>
  <si>
    <t>Tepelné čerpadlo "vzduch - voda" - výkon 10 kW                   při A-17/W50 oC, vč. vnitřní jednotky (sestava)</t>
  </si>
  <si>
    <t>-1589184317</t>
  </si>
  <si>
    <t>150</t>
  </si>
  <si>
    <t>001-0504</t>
  </si>
  <si>
    <t>El. vyhřívané potrubí pro odvod kondenzátu, 1 m</t>
  </si>
  <si>
    <t>-2008205783</t>
  </si>
  <si>
    <t>151</t>
  </si>
  <si>
    <t>001-0505</t>
  </si>
  <si>
    <t>Montáž tepelného čerpadla a vnitřní jednotky</t>
  </si>
  <si>
    <t>1535059864</t>
  </si>
  <si>
    <t>152</t>
  </si>
  <si>
    <t>001-0506</t>
  </si>
  <si>
    <t>Schválení instalace technikem</t>
  </si>
  <si>
    <t>-1668774882</t>
  </si>
  <si>
    <t>153</t>
  </si>
  <si>
    <t>998 73-1101.R00</t>
  </si>
  <si>
    <t>Přesun hmot pro kotelny, výšky do 6 m</t>
  </si>
  <si>
    <t>-1215669522</t>
  </si>
  <si>
    <t>732</t>
  </si>
  <si>
    <t>Strojovny</t>
  </si>
  <si>
    <t>154</t>
  </si>
  <si>
    <t>011-0101</t>
  </si>
  <si>
    <t>expanzní nádoba na pitnou vodu, objem 8 l</t>
  </si>
  <si>
    <t>-1690700809</t>
  </si>
  <si>
    <t>155</t>
  </si>
  <si>
    <t>011-0108</t>
  </si>
  <si>
    <t>držák na zeď pro exp. nádobu</t>
  </si>
  <si>
    <t>-11025716</t>
  </si>
  <si>
    <t>156</t>
  </si>
  <si>
    <t>011-011131</t>
  </si>
  <si>
    <t>exp. nádoba na topnou vodu, objem 25 l</t>
  </si>
  <si>
    <t>-1578299931</t>
  </si>
  <si>
    <t>157</t>
  </si>
  <si>
    <t>732 33-9101.R00</t>
  </si>
  <si>
    <t>Montáž nádoby expanzní tlakové 12 l</t>
  </si>
  <si>
    <t>503276470</t>
  </si>
  <si>
    <t>158</t>
  </si>
  <si>
    <t>732 33-9102.R00</t>
  </si>
  <si>
    <t>Montáž nádoby expanzní tlakové 25 l.</t>
  </si>
  <si>
    <t>1915915920</t>
  </si>
  <si>
    <t>159</t>
  </si>
  <si>
    <t>998 73-2101.R00</t>
  </si>
  <si>
    <t>Přesun hmot pro strojovny, výšky do 6 m</t>
  </si>
  <si>
    <t>715488840</t>
  </si>
  <si>
    <t>733</t>
  </si>
  <si>
    <t>Rozvod potrubí</t>
  </si>
  <si>
    <t>160</t>
  </si>
  <si>
    <t>733 16-1104.R00</t>
  </si>
  <si>
    <t>Potrubí měděné 15 x 1 mm, polotvrdé</t>
  </si>
  <si>
    <t>-164921487</t>
  </si>
  <si>
    <t>161</t>
  </si>
  <si>
    <t>733 16-1106.R00</t>
  </si>
  <si>
    <t>Potrubí měděné 18 x 1 mm, polotvrdé</t>
  </si>
  <si>
    <t>1285400852</t>
  </si>
  <si>
    <t>162</t>
  </si>
  <si>
    <t>733 16-1107.R00</t>
  </si>
  <si>
    <t>Potrubí měděné 22 x 1 mm, polotvrdé</t>
  </si>
  <si>
    <t>-744009708</t>
  </si>
  <si>
    <t>163</t>
  </si>
  <si>
    <t>733 16-1108.R00</t>
  </si>
  <si>
    <t>Potrubí měděné 28 x 1,5 mm, tvrdé</t>
  </si>
  <si>
    <t>-1638095354</t>
  </si>
  <si>
    <t>164</t>
  </si>
  <si>
    <t>733 16-1109.R00</t>
  </si>
  <si>
    <t>Potrubí měděné 35 x 1,5 mm, tvrdé</t>
  </si>
  <si>
    <t>154541849</t>
  </si>
  <si>
    <t>165</t>
  </si>
  <si>
    <t>733 19-0107.R00</t>
  </si>
  <si>
    <t>Tlaková zkouška potrubí měděného</t>
  </si>
  <si>
    <t>-2107244083</t>
  </si>
  <si>
    <t>166</t>
  </si>
  <si>
    <t>998 73-3101.R00</t>
  </si>
  <si>
    <t>Přesun hmot pro rozvody potrubí, výšky do 6 m</t>
  </si>
  <si>
    <t>1229661217</t>
  </si>
  <si>
    <t>734</t>
  </si>
  <si>
    <t>Armatury</t>
  </si>
  <si>
    <t>167</t>
  </si>
  <si>
    <t>002-0102</t>
  </si>
  <si>
    <t>kul. kohout 1/2"</t>
  </si>
  <si>
    <t>802187477</t>
  </si>
  <si>
    <t>168</t>
  </si>
  <si>
    <t>002-0103</t>
  </si>
  <si>
    <t>kul. kohout 3/4"</t>
  </si>
  <si>
    <t>-1552520230</t>
  </si>
  <si>
    <t>169</t>
  </si>
  <si>
    <t>002-0104</t>
  </si>
  <si>
    <t>kul. kohout 1"</t>
  </si>
  <si>
    <t>1874709125</t>
  </si>
  <si>
    <t>170</t>
  </si>
  <si>
    <t>002-0105</t>
  </si>
  <si>
    <t>kul. kohout 5/4"</t>
  </si>
  <si>
    <t>1934784358</t>
  </si>
  <si>
    <t>171</t>
  </si>
  <si>
    <t>002-0302</t>
  </si>
  <si>
    <t>zpětná klapka 1/2"</t>
  </si>
  <si>
    <t>-593934173</t>
  </si>
  <si>
    <t>172</t>
  </si>
  <si>
    <t>002-0303</t>
  </si>
  <si>
    <t>zpětná klapka 3/4"</t>
  </si>
  <si>
    <t>248191749</t>
  </si>
  <si>
    <t>173</t>
  </si>
  <si>
    <t>002-0405</t>
  </si>
  <si>
    <t>filtr 5/4"</t>
  </si>
  <si>
    <t>1836610462</t>
  </si>
  <si>
    <t>174</t>
  </si>
  <si>
    <t>002-0501</t>
  </si>
  <si>
    <t>automatický odvzdušňovací ventil</t>
  </si>
  <si>
    <t>1032220506</t>
  </si>
  <si>
    <t>175</t>
  </si>
  <si>
    <t>002-0505</t>
  </si>
  <si>
    <t>Manometr 0 - 1,0 MPa</t>
  </si>
  <si>
    <t>-383962664</t>
  </si>
  <si>
    <t>176</t>
  </si>
  <si>
    <t>002-05051</t>
  </si>
  <si>
    <t>Manometr 0 - 600 kPa</t>
  </si>
  <si>
    <t>-695643985</t>
  </si>
  <si>
    <t>177</t>
  </si>
  <si>
    <t>002-0513</t>
  </si>
  <si>
    <t>trojcestný tlakoměrový ventil</t>
  </si>
  <si>
    <t>-802529329</t>
  </si>
  <si>
    <t>178</t>
  </si>
  <si>
    <t>002-0656</t>
  </si>
  <si>
    <t>Termostatická armatura ot. žebříku vč. hlavice - bílá</t>
  </si>
  <si>
    <t>-925836742</t>
  </si>
  <si>
    <t>179</t>
  </si>
  <si>
    <t>002-0657</t>
  </si>
  <si>
    <t>Krytka k termost. armatuře otop. Žebříku - bílá</t>
  </si>
  <si>
    <t>-2013491956</t>
  </si>
  <si>
    <t>180</t>
  </si>
  <si>
    <t>002-0702</t>
  </si>
  <si>
    <t>Termostatická hlavice k otopným tělesům VK</t>
  </si>
  <si>
    <t>1330508880</t>
  </si>
  <si>
    <t>181</t>
  </si>
  <si>
    <t>002-0809</t>
  </si>
  <si>
    <t>Svěrné šroubení pro Cu trubky</t>
  </si>
  <si>
    <t>1757291023</t>
  </si>
  <si>
    <t>182</t>
  </si>
  <si>
    <t>002-0810</t>
  </si>
  <si>
    <t>Opěrné pouzdro k svěrnému šroubení pro Cu trubky</t>
  </si>
  <si>
    <t>1347449192</t>
  </si>
  <si>
    <t>183</t>
  </si>
  <si>
    <t>002-0901</t>
  </si>
  <si>
    <t>pojistný ventil 1/2" x 3/4", ot. př. 300 kPa</t>
  </si>
  <si>
    <t>1948288551</t>
  </si>
  <si>
    <t>184</t>
  </si>
  <si>
    <t>020808</t>
  </si>
  <si>
    <t>Regulační šroubení pro tělesa VK rohové</t>
  </si>
  <si>
    <t>1894111223</t>
  </si>
  <si>
    <t>185</t>
  </si>
  <si>
    <t>020810</t>
  </si>
  <si>
    <t>krytka k regulační mu šroubení VK</t>
  </si>
  <si>
    <t>1625659834</t>
  </si>
  <si>
    <t>186</t>
  </si>
  <si>
    <t>734 20-9105.R00</t>
  </si>
  <si>
    <t>Montáž armatur závitových,s 1závitem, G 1</t>
  </si>
  <si>
    <t>-697882412</t>
  </si>
  <si>
    <t>187</t>
  </si>
  <si>
    <t>734 20-9113.R00</t>
  </si>
  <si>
    <t>Montáž armatur závitových,se 2závity, G 1/2</t>
  </si>
  <si>
    <t>1086832997</t>
  </si>
  <si>
    <t>188</t>
  </si>
  <si>
    <t>734 20-9114.R00</t>
  </si>
  <si>
    <t>Montáž armatur závitových,se 2závity, G 3/4</t>
  </si>
  <si>
    <t>932169559</t>
  </si>
  <si>
    <t>189</t>
  </si>
  <si>
    <t>734 20-9115.R00</t>
  </si>
  <si>
    <t>Montáž armatur závitových,se 2závity, G 1</t>
  </si>
  <si>
    <t>359665272</t>
  </si>
  <si>
    <t>190</t>
  </si>
  <si>
    <t>734 20-9116.R00</t>
  </si>
  <si>
    <t>Montáž armatur závitových,se 2závity, G 5/4</t>
  </si>
  <si>
    <t>-2142345848</t>
  </si>
  <si>
    <t>191</t>
  </si>
  <si>
    <t>734 29-1113.R00</t>
  </si>
  <si>
    <t>Kohouty plnící a vypouštěcí G 1/2</t>
  </si>
  <si>
    <t>481106654</t>
  </si>
  <si>
    <t>192</t>
  </si>
  <si>
    <t>734 41-1111.R00</t>
  </si>
  <si>
    <t>Teploměr přímý s pouzdrem  typ 160</t>
  </si>
  <si>
    <t>890003883</t>
  </si>
  <si>
    <t>193</t>
  </si>
  <si>
    <t>998 73-4101.R00</t>
  </si>
  <si>
    <t>Přesun hmot pro armatury, výšky do 6 m</t>
  </si>
  <si>
    <t>-1039991000</t>
  </si>
  <si>
    <t>735</t>
  </si>
  <si>
    <t>Otopná tělesa</t>
  </si>
  <si>
    <t>194</t>
  </si>
  <si>
    <t>735 17-9110.R00</t>
  </si>
  <si>
    <t>Montáž otopných těles</t>
  </si>
  <si>
    <t>1883556131</t>
  </si>
  <si>
    <t>195</t>
  </si>
  <si>
    <t>005-0102009</t>
  </si>
  <si>
    <t>Deskové těleso Ventil kompakt 10 - 6040</t>
  </si>
  <si>
    <t>984288306</t>
  </si>
  <si>
    <t>196</t>
  </si>
  <si>
    <t>005-0102081</t>
  </si>
  <si>
    <t>Deskové těleso Ventil kompakt 11 - 6040</t>
  </si>
  <si>
    <t>1434692365</t>
  </si>
  <si>
    <t>197</t>
  </si>
  <si>
    <t>005-0102082</t>
  </si>
  <si>
    <t>Deskové těleso Ventil kompakt 11 - 6050</t>
  </si>
  <si>
    <t>-2048503919</t>
  </si>
  <si>
    <t>198</t>
  </si>
  <si>
    <t>005-0102183</t>
  </si>
  <si>
    <t>Deskové těleso Ventil kompakt 21 - 6050</t>
  </si>
  <si>
    <t>1067888328</t>
  </si>
  <si>
    <t>199</t>
  </si>
  <si>
    <t>005-0102184</t>
  </si>
  <si>
    <t>Deskové těleso Ventil kompakt 21 - 6060</t>
  </si>
  <si>
    <t>149510019</t>
  </si>
  <si>
    <t>200</t>
  </si>
  <si>
    <t>005-0102185</t>
  </si>
  <si>
    <t>Deskové těleso Ventil kompakt 21 - 6070</t>
  </si>
  <si>
    <t>1464644443</t>
  </si>
  <si>
    <t>201</t>
  </si>
  <si>
    <t>005-0102191</t>
  </si>
  <si>
    <t>Deskové těleso Ventil kompakt 21 - 6140</t>
  </si>
  <si>
    <t>331793800</t>
  </si>
  <si>
    <t>202</t>
  </si>
  <si>
    <t>005-0102256</t>
  </si>
  <si>
    <t>Deskové těleso Ventil kompakt 22 - 6070</t>
  </si>
  <si>
    <t>-500950847</t>
  </si>
  <si>
    <t>203</t>
  </si>
  <si>
    <t>005-0102262</t>
  </si>
  <si>
    <t>Deskové těleso Ventil kompakt 22 - 6140</t>
  </si>
  <si>
    <t>286676279</t>
  </si>
  <si>
    <t>204</t>
  </si>
  <si>
    <t>005-0102266</t>
  </si>
  <si>
    <t>Deskové těleso Ventil kompakt 22 - 7140</t>
  </si>
  <si>
    <t>1337105010</t>
  </si>
  <si>
    <t>205</t>
  </si>
  <si>
    <t>005-0102275</t>
  </si>
  <si>
    <t>Deskové těleso Ventil kompakt 22 - 9100</t>
  </si>
  <si>
    <t>-2080054062</t>
  </si>
  <si>
    <t>206</t>
  </si>
  <si>
    <t>005-01023272</t>
  </si>
  <si>
    <t>Deskové těleso Ventil kompakt 33 - 7140</t>
  </si>
  <si>
    <t>126269828</t>
  </si>
  <si>
    <t>207</t>
  </si>
  <si>
    <t>005-020138</t>
  </si>
  <si>
    <t>Otopný žebříček se středovým připojením 1820 / 750</t>
  </si>
  <si>
    <t>-2079194111</t>
  </si>
  <si>
    <t>208</t>
  </si>
  <si>
    <t>005-020212</t>
  </si>
  <si>
    <t>Sada pro kombin. vyt. s termostatem, el. příkon 400 W</t>
  </si>
  <si>
    <t>-544274817</t>
  </si>
  <si>
    <t>209</t>
  </si>
  <si>
    <t>005-0301109</t>
  </si>
  <si>
    <t>montáž podlahového konvektoru</t>
  </si>
  <si>
    <t>1681612302</t>
  </si>
  <si>
    <t>210</t>
  </si>
  <si>
    <t>005-0802</t>
  </si>
  <si>
    <t>podlahový konvektor bez ventilátoru 303 x 1250 mm</t>
  </si>
  <si>
    <t>952595202</t>
  </si>
  <si>
    <t>211</t>
  </si>
  <si>
    <t>005-0803</t>
  </si>
  <si>
    <t>podlahový konvektorbez ventilátoru 303 x 1500 mm</t>
  </si>
  <si>
    <t>2139258314</t>
  </si>
  <si>
    <t>212</t>
  </si>
  <si>
    <t>005-0810</t>
  </si>
  <si>
    <t>podlahový konvektor s ventilátorem 165 x 1750 mm</t>
  </si>
  <si>
    <t>-540968091</t>
  </si>
  <si>
    <t>213</t>
  </si>
  <si>
    <t>005-0815</t>
  </si>
  <si>
    <t>prostorový termostat k podlahovým konvektorům</t>
  </si>
  <si>
    <t>-1658907019</t>
  </si>
  <si>
    <t>214</t>
  </si>
  <si>
    <t>005-0816</t>
  </si>
  <si>
    <t>potenciometr pro ovládání otáček ventilátoru podl. Konv.</t>
  </si>
  <si>
    <t>-523245523</t>
  </si>
  <si>
    <t>215</t>
  </si>
  <si>
    <t>005-0817</t>
  </si>
  <si>
    <t>trafo k podlahovým konvektorům</t>
  </si>
  <si>
    <t>-1392568916</t>
  </si>
  <si>
    <t>216</t>
  </si>
  <si>
    <t>005-0818</t>
  </si>
  <si>
    <t>Přechodový úhel mezi konvektory</t>
  </si>
  <si>
    <t>-463318251</t>
  </si>
  <si>
    <t>217</t>
  </si>
  <si>
    <t>735 15-6920.R00</t>
  </si>
  <si>
    <t>Tlakové zkoušky otopných těles</t>
  </si>
  <si>
    <t>-92951732</t>
  </si>
  <si>
    <t>218</t>
  </si>
  <si>
    <t>998 73-5101.R00</t>
  </si>
  <si>
    <t>Přesun hmot pro otopná tělesa, výšky do 6 m</t>
  </si>
  <si>
    <t>-909210590</t>
  </si>
  <si>
    <t>HZS</t>
  </si>
  <si>
    <t>Hodinová zúčtovací sazba</t>
  </si>
  <si>
    <t>219</t>
  </si>
  <si>
    <t>024</t>
  </si>
  <si>
    <t>doprava materiálu a zařízení na stavbu</t>
  </si>
  <si>
    <t>262144</t>
  </si>
  <si>
    <t>57815564</t>
  </si>
  <si>
    <t>220</t>
  </si>
  <si>
    <t>099-13</t>
  </si>
  <si>
    <t>proplach otopné soustavy s odmašťovacím přípravkem</t>
  </si>
  <si>
    <t>33518575</t>
  </si>
  <si>
    <t>221</t>
  </si>
  <si>
    <t>099-14</t>
  </si>
  <si>
    <t>napuštění a odvzdušnění otopné soustavy</t>
  </si>
  <si>
    <t>507550267</t>
  </si>
  <si>
    <t>222</t>
  </si>
  <si>
    <t>2101</t>
  </si>
  <si>
    <t>Topná zkouška</t>
  </si>
  <si>
    <t>hodina</t>
  </si>
  <si>
    <t>938511698</t>
  </si>
  <si>
    <t>741</t>
  </si>
  <si>
    <t>Elektroinstalace - silnoproud</t>
  </si>
  <si>
    <t>223</t>
  </si>
  <si>
    <t>7409-010</t>
  </si>
  <si>
    <t>Dodávka a montáž elektroměrného rozvaděče ER212 - 2 ks včetně přístrojů  (viz. poznámka)</t>
  </si>
  <si>
    <t>-840671744</t>
  </si>
  <si>
    <t>P</t>
  </si>
  <si>
    <t xml:space="preserve">Poznámka k položce:_x000D_
hlavní vypínač (pr.chránič 40/4/03) CFA440D 2ks_x000D_
3f.jistič NBN332 1ks_x000D_
3f.jistič NBN325 2ks_x000D_
3f.jistič NBN316 2ks_x000D_
1f.jistič NBN113 1ks _x000D_
1f.jistič NBN116 16ks_x000D_
1f.jistič NBN110 1ks_x000D_
1f.jistič NBN106 3ks_x000D_
proudový chránič CDA440D 3ks_x000D_
pr.chránič s nadpr.ochranou ADA910D 7ks_x000D_
časové hodiny denní 230V/16A/1S EH011 1ks_x000D_
soumrakový spínač 230V/16A/1S, EEN100 1ks_x000D_
oddálené čidlo soumraku EEN003 1ks_x000D_
přepěťová ochrana B+C 2 ks_x000D_
zdroj domácího telefonu ABB 2TMA210160H0001 1ks_x000D_
</t>
  </si>
  <si>
    <t>224</t>
  </si>
  <si>
    <t>741110051</t>
  </si>
  <si>
    <t>Montáž trubka plastová ohebná D přes 11 do 23 mm uložená volně</t>
  </si>
  <si>
    <t>-1132885867</t>
  </si>
  <si>
    <t>225</t>
  </si>
  <si>
    <t>34571062</t>
  </si>
  <si>
    <t>trubka elektroinstalační ohebná z PVC (ČSN)2316</t>
  </si>
  <si>
    <t>172441816</t>
  </si>
  <si>
    <t>440*1,1</t>
  </si>
  <si>
    <t>226</t>
  </si>
  <si>
    <t>741112002</t>
  </si>
  <si>
    <t>Montáž krabice zapuštěná plastová kruhová pro sádrokartonové příčky</t>
  </si>
  <si>
    <t>-885282618</t>
  </si>
  <si>
    <t>227</t>
  </si>
  <si>
    <t>M-741-1-010</t>
  </si>
  <si>
    <t>krabice KU 68 LD/1</t>
  </si>
  <si>
    <t>1597189513</t>
  </si>
  <si>
    <t>228</t>
  </si>
  <si>
    <t>741112023</t>
  </si>
  <si>
    <t>Montáž krabice nástěnná plastová čtyřhranná do 250x250 mm</t>
  </si>
  <si>
    <t>1341999643</t>
  </si>
  <si>
    <t>229</t>
  </si>
  <si>
    <t>M-741-1-020</t>
  </si>
  <si>
    <t>krabice KT 250</t>
  </si>
  <si>
    <t>-1208014312</t>
  </si>
  <si>
    <t>230</t>
  </si>
  <si>
    <t>WAGO22732041KS</t>
  </si>
  <si>
    <t>krabicová svorka 4x 0,5-2,5mm (1ks)</t>
  </si>
  <si>
    <t>2038118289</t>
  </si>
  <si>
    <t>231</t>
  </si>
  <si>
    <t>741120201</t>
  </si>
  <si>
    <t>Montáž vodič Cu izolovaný plný a laněný s PVC pláštěm žíla 1,5-16 mm2 volně (CY, CHAH-R(V))</t>
  </si>
  <si>
    <t>1400874264</t>
  </si>
  <si>
    <t>326+40</t>
  </si>
  <si>
    <t>232</t>
  </si>
  <si>
    <t>34140826</t>
  </si>
  <si>
    <t>vodič silový s Cu jádrem 6mm2</t>
  </si>
  <si>
    <t>335959479</t>
  </si>
  <si>
    <t>326*1,1</t>
  </si>
  <si>
    <t>233</t>
  </si>
  <si>
    <t>34142159</t>
  </si>
  <si>
    <t>vodič silový s Cu jádrem 16mm2</t>
  </si>
  <si>
    <t>-332757224</t>
  </si>
  <si>
    <t>40*1,1</t>
  </si>
  <si>
    <t>234</t>
  </si>
  <si>
    <t>741122101</t>
  </si>
  <si>
    <t>Montáž kabel Cu plný plochý 2x1,5 až 2,5 mm2 zatažený v trubkách (CYKYLo)</t>
  </si>
  <si>
    <t>2145237274</t>
  </si>
  <si>
    <t>235</t>
  </si>
  <si>
    <t>34109511</t>
  </si>
  <si>
    <t>kabel silový s Cu jádrem plochý 1kV  2x1,5mm2</t>
  </si>
  <si>
    <t>2057059250</t>
  </si>
  <si>
    <t>142*1,1</t>
  </si>
  <si>
    <t>236</t>
  </si>
  <si>
    <t>741122102</t>
  </si>
  <si>
    <t>Montáž kabel Cu plný plochý 3x1,5 až 2,5 mm2 zatažený v trubkách (CYKYLo)</t>
  </si>
  <si>
    <t>784658319</t>
  </si>
  <si>
    <t>237</t>
  </si>
  <si>
    <t>34109515</t>
  </si>
  <si>
    <t>kabel silový s Cu jádrem plochý 1 kV 3x1,5mm2</t>
  </si>
  <si>
    <t>-1572147240</t>
  </si>
  <si>
    <t>118*1,1</t>
  </si>
  <si>
    <t>238</t>
  </si>
  <si>
    <t>741122223</t>
  </si>
  <si>
    <t>Montáž kabel Cu plný kulatý žíla 4x16 až 25 mm2 uložený volně (CYKY)</t>
  </si>
  <si>
    <t>-340510993</t>
  </si>
  <si>
    <t>239</t>
  </si>
  <si>
    <t>34110300</t>
  </si>
  <si>
    <t>kabel silový s Cu jádrem pancéřované 1 kV 4x16mm2</t>
  </si>
  <si>
    <t>-1164856723</t>
  </si>
  <si>
    <t>"Viz. výpis elektro" 80*1,1</t>
  </si>
  <si>
    <t>240</t>
  </si>
  <si>
    <t>741122231</t>
  </si>
  <si>
    <t>Montáž kabel Cu plný kulatý žíla 5x1,5 až 2,5 mm2 uložený volně (CYKY)</t>
  </si>
  <si>
    <t>-508401813</t>
  </si>
  <si>
    <t>40+26</t>
  </si>
  <si>
    <t>241</t>
  </si>
  <si>
    <t>34111090</t>
  </si>
  <si>
    <t>kabel silový s Cu jádrem 1 kV 5x1,5mm2</t>
  </si>
  <si>
    <t>-1465453901</t>
  </si>
  <si>
    <t>"Viz. výpis elektro" 40*1,1</t>
  </si>
  <si>
    <t>242</t>
  </si>
  <si>
    <t>34111094</t>
  </si>
  <si>
    <t>kabel silový s Cu jádrem 1 kV 5x2,5mm2</t>
  </si>
  <si>
    <t>791848145</t>
  </si>
  <si>
    <t>"Viz. výpis elektro" 26*1,1</t>
  </si>
  <si>
    <t>243</t>
  </si>
  <si>
    <t>741122211</t>
  </si>
  <si>
    <t>Montáž kabel Cu plný kulatý žíla 3x1,5 až 6 mm2 uložený volně (CYKY)</t>
  </si>
  <si>
    <t>1925693556</t>
  </si>
  <si>
    <t>311+520</t>
  </si>
  <si>
    <t>244</t>
  </si>
  <si>
    <t>34111030</t>
  </si>
  <si>
    <t>kabel silový s Cu jádrem 1 kV 3x1,5mm2</t>
  </si>
  <si>
    <t>-511838195</t>
  </si>
  <si>
    <t>"Viz. výpis elektro" 311*1,1</t>
  </si>
  <si>
    <t>245</t>
  </si>
  <si>
    <t>34111036</t>
  </si>
  <si>
    <t>kabel silový s Cu jádrem 1 kV 3x2,5mm2</t>
  </si>
  <si>
    <t>-2097039357</t>
  </si>
  <si>
    <t>"Viz. výpis elektro" 520*1,1</t>
  </si>
  <si>
    <t>246</t>
  </si>
  <si>
    <t>741122232</t>
  </si>
  <si>
    <t>Montáž kabel Cu plný kulatý žíla 5x4 až 6 mm2 uložený volně (CYKY)</t>
  </si>
  <si>
    <t>1709168308</t>
  </si>
  <si>
    <t>247</t>
  </si>
  <si>
    <t>34111098</t>
  </si>
  <si>
    <t>kabel silový s Cu jádrem 1 kV 5x4mm2</t>
  </si>
  <si>
    <t>-864831004</t>
  </si>
  <si>
    <t>"Viz. výpis elektro" 20*1,1</t>
  </si>
  <si>
    <t>248</t>
  </si>
  <si>
    <t>741122233</t>
  </si>
  <si>
    <t>Montáž kabel Cu plný kulatý žíla 5x10 mm2 uložený volně (CYKY)</t>
  </si>
  <si>
    <t>2020508412</t>
  </si>
  <si>
    <t>249</t>
  </si>
  <si>
    <t>1257430004</t>
  </si>
  <si>
    <t>KABEL CYKY-J 5x10</t>
  </si>
  <si>
    <t>1054597128</t>
  </si>
  <si>
    <t>18*1,1</t>
  </si>
  <si>
    <t>250</t>
  </si>
  <si>
    <t>741124736</t>
  </si>
  <si>
    <t>Montáž kabel Cu stíněný ovládací žíly 2-12x1,5 mm2</t>
  </si>
  <si>
    <t>-430393946</t>
  </si>
  <si>
    <t>251</t>
  </si>
  <si>
    <t>10.049.331</t>
  </si>
  <si>
    <t>kabel 7x1,5 CGSG</t>
  </si>
  <si>
    <t>8992685</t>
  </si>
  <si>
    <t>12*1,1</t>
  </si>
  <si>
    <t>252</t>
  </si>
  <si>
    <t>741210001</t>
  </si>
  <si>
    <t>Montáž rozvodnice oceloplechová nebo plastová běžná do 20 kg</t>
  </si>
  <si>
    <t>655325869</t>
  </si>
  <si>
    <t>253</t>
  </si>
  <si>
    <t>1229466</t>
  </si>
  <si>
    <t>ROZVODNICE ZAPUSTENA 96M S DVERMI U42</t>
  </si>
  <si>
    <t>467623198</t>
  </si>
  <si>
    <t>254</t>
  </si>
  <si>
    <t>1207061</t>
  </si>
  <si>
    <t>ROZVODNICE ZAPUSTENA 60M S DVERMI U51</t>
  </si>
  <si>
    <t>1625820336</t>
  </si>
  <si>
    <t>255</t>
  </si>
  <si>
    <t>741310101</t>
  </si>
  <si>
    <t>Montáž vypínač (polo)zapuštěný bezšroubové připojení 1-jednopólový</t>
  </si>
  <si>
    <t>-715555945</t>
  </si>
  <si>
    <t>256</t>
  </si>
  <si>
    <t>34535515</t>
  </si>
  <si>
    <t>spínač jednopólový 10A bílý, slonová kost</t>
  </si>
  <si>
    <t>-142248757</t>
  </si>
  <si>
    <t>257</t>
  </si>
  <si>
    <t>741310121</t>
  </si>
  <si>
    <t>Montáž přepínač (polo)zapuštěný bezšroubové připojení 5-seriový</t>
  </si>
  <si>
    <t>820522066</t>
  </si>
  <si>
    <t>258</t>
  </si>
  <si>
    <t>34535575</t>
  </si>
  <si>
    <t>spínač řazení 5 10A bílý, slonová kost</t>
  </si>
  <si>
    <t>-12031519</t>
  </si>
  <si>
    <t>259</t>
  </si>
  <si>
    <t>741310122</t>
  </si>
  <si>
    <t>Montáž přepínač (polo)zapuštěný bezšroubové připojení 6-střídavý</t>
  </si>
  <si>
    <t>379223380</t>
  </si>
  <si>
    <t>260</t>
  </si>
  <si>
    <t>34535555</t>
  </si>
  <si>
    <t>přepínač střídavý řazení 6 10A bílý, slonová kost</t>
  </si>
  <si>
    <t>-667162719</t>
  </si>
  <si>
    <t>261</t>
  </si>
  <si>
    <t>741313002</t>
  </si>
  <si>
    <t>Montáž zásuvka (polo)zapuštěná bezšroubové připojení 2P+PE dvojí zapojení - průběžná</t>
  </si>
  <si>
    <t>-435632668</t>
  </si>
  <si>
    <t>13+30+2+6+1</t>
  </si>
  <si>
    <t>262</t>
  </si>
  <si>
    <t>34555103</t>
  </si>
  <si>
    <t>zásuvka 1násobná 16A bílý, slonová kost</t>
  </si>
  <si>
    <t>-1840391813</t>
  </si>
  <si>
    <t>263</t>
  </si>
  <si>
    <t>34555123</t>
  </si>
  <si>
    <t>zásuvka 2násobná 16A bílá, slonová kost</t>
  </si>
  <si>
    <t>-1038085691</t>
  </si>
  <si>
    <t>264</t>
  </si>
  <si>
    <t>34555125</t>
  </si>
  <si>
    <t>zásuvka 1násobná 16A bílá, slonová kost IP44</t>
  </si>
  <si>
    <t>1370209838</t>
  </si>
  <si>
    <t>265</t>
  </si>
  <si>
    <t>37451243</t>
  </si>
  <si>
    <t>zásuvka data PC bílá, slonová kost</t>
  </si>
  <si>
    <t>141025361</t>
  </si>
  <si>
    <t>266</t>
  </si>
  <si>
    <t>37451123</t>
  </si>
  <si>
    <t>zásuvka tv+r bílá, slonová kost</t>
  </si>
  <si>
    <t>-480283098</t>
  </si>
  <si>
    <t>267</t>
  </si>
  <si>
    <t>741810003</t>
  </si>
  <si>
    <t>Celková prohlídka elektrického rozvodu a zařízení do 1 milionu Kč</t>
  </si>
  <si>
    <t>-1002907255</t>
  </si>
  <si>
    <t>268</t>
  </si>
  <si>
    <t>7419-090</t>
  </si>
  <si>
    <t>2049936414</t>
  </si>
  <si>
    <t>269</t>
  </si>
  <si>
    <t>998741101</t>
  </si>
  <si>
    <t>Přesun hmot tonážní pro silnoproud v objektech v do 6 m</t>
  </si>
  <si>
    <t>55289392</t>
  </si>
  <si>
    <t>7411</t>
  </si>
  <si>
    <t>Elektromontáže - svítidla</t>
  </si>
  <si>
    <t>270</t>
  </si>
  <si>
    <t>7413-1-010</t>
  </si>
  <si>
    <t>Montáž svítidel včetně zdroje a  zapojení</t>
  </si>
  <si>
    <t>-2057492050</t>
  </si>
  <si>
    <t>1+6+2+16+14+7+1+17</t>
  </si>
  <si>
    <t>271</t>
  </si>
  <si>
    <t>M-741-021</t>
  </si>
  <si>
    <t>svítidlo S1 - LED svítidlo 104W/4000K/15510lm, CRI80, 50000hod.,230V, IP40, montura bíle lakovaný ocelový plech, světelný kryt opálové akrylátové sklo, boky svítidla opálové akrylátové sklo, rozměry svítidla průměr 1500 mm, výška 180 mm"</t>
  </si>
  <si>
    <t>-2090448768</t>
  </si>
  <si>
    <t>272</t>
  </si>
  <si>
    <t>M-741-030</t>
  </si>
  <si>
    <t>svítidlo S2 - LED svítidlo 34,6W/4000K/3830lm, CRI80, 50000hod., 230V, IP20, montura bíle lakovaný ocellvý plech, světelný kryt ručně foukané triplex opálové sklo, rozměry svítidla průměr 450 mm, výška 200 mm</t>
  </si>
  <si>
    <t>1679482848</t>
  </si>
  <si>
    <t>273</t>
  </si>
  <si>
    <t>M-741-040</t>
  </si>
  <si>
    <t>svítidlo S3 - zářivkové svítidlo 2x54W, přímo/nepřímé osvětlení, korpus eloxovaný hliník + extra čiré sklo, světelný kryt opálový difusor, dodávka vč. závěsné sady a napájení, rozměry svítidla 1430x230x40 mm</t>
  </si>
  <si>
    <t>-1640677593</t>
  </si>
  <si>
    <t>274</t>
  </si>
  <si>
    <t>M-741-050</t>
  </si>
  <si>
    <t>zdroj S3 - zářivka 54W/840</t>
  </si>
  <si>
    <t>752509218</t>
  </si>
  <si>
    <t>275</t>
  </si>
  <si>
    <t>M-741-060</t>
  </si>
  <si>
    <t>svítidlo S4 - LED/žárovkové svítidlo 3x16W/3000K/1350lm, E27, IP20, montura bíle lakovaný ocelový plech, světelný kryt triplex ručně foukané opálové sklo, rozměry svítidla průměr 550 mm, výška 225 mm</t>
  </si>
  <si>
    <t>1355364640</t>
  </si>
  <si>
    <t>276</t>
  </si>
  <si>
    <t>M-741-070</t>
  </si>
  <si>
    <t>zdroj S4 - žárovka16W/3000K, E27</t>
  </si>
  <si>
    <t>1305945045</t>
  </si>
  <si>
    <t>277</t>
  </si>
  <si>
    <t>M-741-080</t>
  </si>
  <si>
    <t>svítidlo S5 -LED/žárovkové svítidlo 2x16W/3000K/1350lm, E27, IP44, montura bíle lakovaný ocelový plech, světelný kryt triplex ručně foukané opálové sklo, rozměry svítidla průměr 360 mm, výška 130 mm</t>
  </si>
  <si>
    <t>-629632195</t>
  </si>
  <si>
    <t>278</t>
  </si>
  <si>
    <t>M-741-090</t>
  </si>
  <si>
    <t>zdroj S5 - žárovka16W/3000K, E27</t>
  </si>
  <si>
    <t>-1462306067</t>
  </si>
  <si>
    <t>279</t>
  </si>
  <si>
    <t>M-741-100</t>
  </si>
  <si>
    <t>svítidlo S6 - zářivkové svítidlo 2x36W, EVG, IP65, korpus šedý polykarbonát, světelný kryt transparentní polykarbonát, rozměry svítidla 1277x116x94 mm</t>
  </si>
  <si>
    <t>576143125</t>
  </si>
  <si>
    <t>280</t>
  </si>
  <si>
    <t>M-741-110</t>
  </si>
  <si>
    <t>zdroj S6 - zářivka 36W/840</t>
  </si>
  <si>
    <t>-400101752</t>
  </si>
  <si>
    <t>281</t>
  </si>
  <si>
    <t>M-741-120</t>
  </si>
  <si>
    <t>svítidlo V1 - LED svítidlo 9,6W/m, 3000K, 760lm/m, 12V, IP44, korpus eloxovaný hliník, opálový difusor, dodávka vč. externího trafa, rozměry svítidla 16x12x2250 mm</t>
  </si>
  <si>
    <t>-1082250151</t>
  </si>
  <si>
    <t>282</t>
  </si>
  <si>
    <t>M-741-010.2</t>
  </si>
  <si>
    <t>svítidlo N1 - LED nouzové svítidlo 5W/500lm, NM, 1hodina, selftest, IP44, třída izolace II, korpus bílý polykarbonát, světelný kryt satinovaný polykarbonát, rozměry svítidla 325x134x34 mm</t>
  </si>
  <si>
    <t>-785793345</t>
  </si>
  <si>
    <t>283</t>
  </si>
  <si>
    <t>998741201</t>
  </si>
  <si>
    <t>Přesun hmot procentní pro silnoproud v objektech v do 6 m</t>
  </si>
  <si>
    <t>-67284363</t>
  </si>
  <si>
    <t>742</t>
  </si>
  <si>
    <t>Elektroinstalace - slaboproud</t>
  </si>
  <si>
    <t>284</t>
  </si>
  <si>
    <t>742121001</t>
  </si>
  <si>
    <t>Montáž kabelů sdělovacích do 15 žil</t>
  </si>
  <si>
    <t>196109359</t>
  </si>
  <si>
    <t>94+12+150+25</t>
  </si>
  <si>
    <t>285</t>
  </si>
  <si>
    <t>10.049.129</t>
  </si>
  <si>
    <t>JYSTY 4x2x0,8 rot</t>
  </si>
  <si>
    <t>1449209672</t>
  </si>
  <si>
    <t>94*1,1</t>
  </si>
  <si>
    <t>286</t>
  </si>
  <si>
    <t>10.049.259</t>
  </si>
  <si>
    <t>JYSTY 2x2x0,8 rot</t>
  </si>
  <si>
    <t>-1403965396</t>
  </si>
  <si>
    <t>287</t>
  </si>
  <si>
    <t>11.229.067</t>
  </si>
  <si>
    <t>UTP CAT 5E PVC</t>
  </si>
  <si>
    <t>799500496</t>
  </si>
  <si>
    <t>150*1,1</t>
  </si>
  <si>
    <t>288</t>
  </si>
  <si>
    <t>8500060150</t>
  </si>
  <si>
    <t xml:space="preserve">Kabel koaxiální </t>
  </si>
  <si>
    <t>854821979</t>
  </si>
  <si>
    <t>25*1,1</t>
  </si>
  <si>
    <t>289</t>
  </si>
  <si>
    <t>7429-010</t>
  </si>
  <si>
    <t xml:space="preserve">Dodávka a montáž domácího telefonu, specifikace - viz. poznámka </t>
  </si>
  <si>
    <t>667143029</t>
  </si>
  <si>
    <t xml:space="preserve">Poznámka k položce:_x000D_
hlasový modul 2TMA210010A0001 1ks_x000D_
tlačítkový modulů (3tlačítka) 2TMA210010N0002 1ks_x000D_
kryt tabla , velikost1/2, 2TMA210010A0008dělený ABB Tango 3558A-A652 B 1ks_x000D_
instalační krabice, zapuštěná, velikost 1/2, 2TMA210010N0008 1ks_x000D_
Krycí stříška, velikost 1/2, 2TMA210010A0016 1ks_x000D_
domovní telefon se sluchátkem 2TMA210050W0001 3ks_x000D_
</t>
  </si>
  <si>
    <t>290</t>
  </si>
  <si>
    <t>998742201</t>
  </si>
  <si>
    <t>Přesun hmot procentní pro slaboproud v objektech v do 6 m</t>
  </si>
  <si>
    <t>-1640500305</t>
  </si>
  <si>
    <t>743</t>
  </si>
  <si>
    <t>Elektromontáže - hromosvod</t>
  </si>
  <si>
    <t>291</t>
  </si>
  <si>
    <t>741410021</t>
  </si>
  <si>
    <t>Montáž vodič uzemňovací pásek průřezu do 120 mm2 v městské zástavbě v zemi</t>
  </si>
  <si>
    <t>776230886</t>
  </si>
  <si>
    <t>"Viz. výpis elektro" 102</t>
  </si>
  <si>
    <t>292</t>
  </si>
  <si>
    <t>35442062</t>
  </si>
  <si>
    <t>pás zemnící 30x4mm FeZn</t>
  </si>
  <si>
    <t>kg</t>
  </si>
  <si>
    <t>-370442288</t>
  </si>
  <si>
    <t>102*0,95*1,1</t>
  </si>
  <si>
    <t>293</t>
  </si>
  <si>
    <t>741410041</t>
  </si>
  <si>
    <t>Montáž vodič uzemňovací drát nebo lano D do 10 mm v městské zástavbě</t>
  </si>
  <si>
    <t>1994927028</t>
  </si>
  <si>
    <t>"Viz. výpis elektro" 50</t>
  </si>
  <si>
    <t>294</t>
  </si>
  <si>
    <t>35441073</t>
  </si>
  <si>
    <t>drát D 10mm FeZn</t>
  </si>
  <si>
    <t>1134564495</t>
  </si>
  <si>
    <t>50*0,62*1,1</t>
  </si>
  <si>
    <t>295</t>
  </si>
  <si>
    <t>741420001</t>
  </si>
  <si>
    <t>Montáž drát nebo lano hromosvodné svodové D do 10 mm s podpěrou</t>
  </si>
  <si>
    <t>-875590130</t>
  </si>
  <si>
    <t>"Viz. výpis elektro" 356</t>
  </si>
  <si>
    <t>296</t>
  </si>
  <si>
    <t>35441077</t>
  </si>
  <si>
    <t>drát D 8mm AlMgSi</t>
  </si>
  <si>
    <t>-2139737982</t>
  </si>
  <si>
    <t>356*0,135*1,1</t>
  </si>
  <si>
    <t>297</t>
  </si>
  <si>
    <t>35441415</t>
  </si>
  <si>
    <t>podpěra vedení FeZn do stěny PV01</t>
  </si>
  <si>
    <t>-759213060</t>
  </si>
  <si>
    <t>"Viz. výpis elektro" 24</t>
  </si>
  <si>
    <t>298</t>
  </si>
  <si>
    <t>M-741-010</t>
  </si>
  <si>
    <t>podpěra vedení PV02</t>
  </si>
  <si>
    <t>1291739802</t>
  </si>
  <si>
    <t>"Viz. výpis elektro" 400</t>
  </si>
  <si>
    <t>299</t>
  </si>
  <si>
    <t>741420021</t>
  </si>
  <si>
    <t>Montáž svorka hromosvodná se 2 šrouby</t>
  </si>
  <si>
    <t>1572070562</t>
  </si>
  <si>
    <t>"Viz. výpis elektro" 8+160+5</t>
  </si>
  <si>
    <t>300</t>
  </si>
  <si>
    <t>35441925</t>
  </si>
  <si>
    <t>svorka zkušební pro lano D 6-12 mm, FeZn</t>
  </si>
  <si>
    <t>-1753645808</t>
  </si>
  <si>
    <t>301</t>
  </si>
  <si>
    <t>35441885</t>
  </si>
  <si>
    <t>svorka spojovací pro vodič D 8-10 mm</t>
  </si>
  <si>
    <t>-594244911</t>
  </si>
  <si>
    <t>302</t>
  </si>
  <si>
    <t>35441905</t>
  </si>
  <si>
    <t>svorka připojovací k připojení okapových žlabů</t>
  </si>
  <si>
    <t>162809888</t>
  </si>
  <si>
    <t>303</t>
  </si>
  <si>
    <t>741420022</t>
  </si>
  <si>
    <t>Montáž svorka hromosvodná se 3 šrouby</t>
  </si>
  <si>
    <t>-967113411</t>
  </si>
  <si>
    <t>"Viz. výpis elektro" 18+12+14</t>
  </si>
  <si>
    <t>304</t>
  </si>
  <si>
    <t>35441986</t>
  </si>
  <si>
    <t>svorka odbočovací a spojovací pro pásek 30x4 mm, FeZn</t>
  </si>
  <si>
    <t>982037003</t>
  </si>
  <si>
    <t>305</t>
  </si>
  <si>
    <t>35441996</t>
  </si>
  <si>
    <t>svorka odbočovací a spojovací pro spojování kruhových a páskových vodičů, FeZn</t>
  </si>
  <si>
    <t>1106571427</t>
  </si>
  <si>
    <t>306</t>
  </si>
  <si>
    <t>35441875</t>
  </si>
  <si>
    <t>svorka křížová pro vodič D 6-10 mm</t>
  </si>
  <si>
    <t>598159680</t>
  </si>
  <si>
    <t>307</t>
  </si>
  <si>
    <t>741420052</t>
  </si>
  <si>
    <t>Montáž vedení hromosvodné-úhelník nebo trubka s držáky do dřeva</t>
  </si>
  <si>
    <t>-221607026</t>
  </si>
  <si>
    <t>"Viz. výpis elektro" 8</t>
  </si>
  <si>
    <t>308</t>
  </si>
  <si>
    <t>35441830</t>
  </si>
  <si>
    <t>úhelník ochranný na ochranu svodu - 1700 mm, FeZn</t>
  </si>
  <si>
    <t>1959882691</t>
  </si>
  <si>
    <t>309</t>
  </si>
  <si>
    <t>35441836</t>
  </si>
  <si>
    <t>držák ochranného úhelníku do stěny, FeZn</t>
  </si>
  <si>
    <t>-1993975948</t>
  </si>
  <si>
    <t>310</t>
  </si>
  <si>
    <t>741420054</t>
  </si>
  <si>
    <t>Montáž vedení hromosvodné-tvarování prvku</t>
  </si>
  <si>
    <t>-1585872894</t>
  </si>
  <si>
    <t>"U okapu" 8</t>
  </si>
  <si>
    <t>"Ostatní" 20</t>
  </si>
  <si>
    <t>311</t>
  </si>
  <si>
    <t>741420083</t>
  </si>
  <si>
    <t>Montáž vedení hromosvodné-štítek k označení svodu</t>
  </si>
  <si>
    <t>-968707799</t>
  </si>
  <si>
    <t>312</t>
  </si>
  <si>
    <t>M-741-020</t>
  </si>
  <si>
    <t>štítek k označení svodu</t>
  </si>
  <si>
    <t>222973942</t>
  </si>
  <si>
    <t>313</t>
  </si>
  <si>
    <t>7419-010</t>
  </si>
  <si>
    <t>MET ( HOP )</t>
  </si>
  <si>
    <t>-2127762346</t>
  </si>
  <si>
    <t>314</t>
  </si>
  <si>
    <t>-1437459023</t>
  </si>
  <si>
    <t>751</t>
  </si>
  <si>
    <t>Vzduchotechnika</t>
  </si>
  <si>
    <t>315</t>
  </si>
  <si>
    <t>7519-1-010</t>
  </si>
  <si>
    <t>Dodávka a montáž odtahu od digestoře - VZT potrubí včetně tvarovky na odvod kondenzátu</t>
  </si>
  <si>
    <t>-1227577453</t>
  </si>
  <si>
    <t>316</t>
  </si>
  <si>
    <t>7519-1-020</t>
  </si>
  <si>
    <t>Dodávka a montáž nástěnné větrací mřížky odtahu od digestoře</t>
  </si>
  <si>
    <t>68956594</t>
  </si>
  <si>
    <t>762</t>
  </si>
  <si>
    <t>Konstrukce tesařské</t>
  </si>
  <si>
    <t>317</t>
  </si>
  <si>
    <t>762341026</t>
  </si>
  <si>
    <t>Bednění střech rovných z desek OSB tl 22 mm na pero a drážku šroubovaných na krokve</t>
  </si>
  <si>
    <t>-647205656</t>
  </si>
  <si>
    <t>"S2 - viz. výpis" 315,28</t>
  </si>
  <si>
    <t>318</t>
  </si>
  <si>
    <t>762341260</t>
  </si>
  <si>
    <t>Montáž bednění střech rovných a šikmých sklonu do 60° z palubek</t>
  </si>
  <si>
    <t>389443077</t>
  </si>
  <si>
    <t>"S1 - viz. výpis" 128,2</t>
  </si>
  <si>
    <t>319</t>
  </si>
  <si>
    <t>61189995</t>
  </si>
  <si>
    <t>palubky podlahové smrk 24x146mm A/B</t>
  </si>
  <si>
    <t>344411700</t>
  </si>
  <si>
    <t>128,2*1,1</t>
  </si>
  <si>
    <t>320</t>
  </si>
  <si>
    <t>762395000</t>
  </si>
  <si>
    <t>Spojovací prostředky pro montáž krovu, bednění, laťování, světlíky, klíny</t>
  </si>
  <si>
    <t>-1711292445</t>
  </si>
  <si>
    <t>315*0,022+128,2*0,022</t>
  </si>
  <si>
    <t>321</t>
  </si>
  <si>
    <t>998762101</t>
  </si>
  <si>
    <t>Přesun hmot tonážní pro kce tesařské v objektech v do 6 m</t>
  </si>
  <si>
    <t>-759115403</t>
  </si>
  <si>
    <t>763</t>
  </si>
  <si>
    <t>Konstrukce suché výstavby</t>
  </si>
  <si>
    <t>322</t>
  </si>
  <si>
    <t>763121435</t>
  </si>
  <si>
    <t>SDK stěna předsazená tl 65 mm profil CW+UW 50 deska 1xA 15 bez TI EI 15</t>
  </si>
  <si>
    <t>-2101386106</t>
  </si>
  <si>
    <t>"Nad kuchyňskou linkou" 3,9*1</t>
  </si>
  <si>
    <t>323</t>
  </si>
  <si>
    <t>763121751</t>
  </si>
  <si>
    <t>Příplatek k SDK stěně předsazené za plochu do 6 m2 jednotlivě</t>
  </si>
  <si>
    <t>-2071024263</t>
  </si>
  <si>
    <t>324</t>
  </si>
  <si>
    <t>763122511</t>
  </si>
  <si>
    <t>SDK stěna šachtová tl 65 mm profil UW+2xCW 50 deska 1xDF 15 TI 50 mm 45 kg/m3 EI 30</t>
  </si>
  <si>
    <t>-1533881162</t>
  </si>
  <si>
    <t>"Boky světlíků" (1,2*4+2*4+1*8)*1,1</t>
  </si>
  <si>
    <t>325</t>
  </si>
  <si>
    <t>763131531</t>
  </si>
  <si>
    <t>SDK podhled deska 1xDF 12,5 bez TI jednovrstvá spodní kce profil CD+UD</t>
  </si>
  <si>
    <t>1485385484</t>
  </si>
  <si>
    <t>263,75-1,2*2*2-1*1*2-22,26</t>
  </si>
  <si>
    <t>326</t>
  </si>
  <si>
    <t>763131571</t>
  </si>
  <si>
    <t>SDK podhled deska 1xH2DF 12,5 bez TI jednovrstvá spodní kce profil CD+UD</t>
  </si>
  <si>
    <t>559424636</t>
  </si>
  <si>
    <t>5,64+1,35+1,35+3,96+3,96+6</t>
  </si>
  <si>
    <t>327</t>
  </si>
  <si>
    <t>763131713</t>
  </si>
  <si>
    <t>SDK podhled napojení na obvodové konstrukce profilem</t>
  </si>
  <si>
    <t>440799722</t>
  </si>
  <si>
    <t>"Okolo světlíků" 1,2*4+2*4+1*8</t>
  </si>
  <si>
    <t>328</t>
  </si>
  <si>
    <t>763131752</t>
  </si>
  <si>
    <t>Montáž jedné vrstvy tepelné izolace do SDK podhledu</t>
  </si>
  <si>
    <t>1071643331</t>
  </si>
  <si>
    <t>"S2" 27*11+4*6</t>
  </si>
  <si>
    <t>329</t>
  </si>
  <si>
    <t>63148102</t>
  </si>
  <si>
    <t>deska tepelně izolační minerální univerzální λ=0,038-0,039 tl 60mm</t>
  </si>
  <si>
    <t>1904329357</t>
  </si>
  <si>
    <t>321,0*1,05</t>
  </si>
  <si>
    <t>330</t>
  </si>
  <si>
    <t>763131761</t>
  </si>
  <si>
    <t>Příplatek k SDK podhledu za plochu do 3 m2 jednotlivě</t>
  </si>
  <si>
    <t>1378716082</t>
  </si>
  <si>
    <t>1,35+1,35</t>
  </si>
  <si>
    <t>331</t>
  </si>
  <si>
    <t>763231152-R</t>
  </si>
  <si>
    <t>Sádrovláknitý podhled deska parobrzdná 12,5 mm (např. Fermacel Vapor), včetně přelepení spojů těsnící páskou a těsněním PR</t>
  </si>
  <si>
    <t>1549904091</t>
  </si>
  <si>
    <t>"S2" 26,4*10,4+4,032*5,4-1,2*2*2-1*1*2</t>
  </si>
  <si>
    <t>332</t>
  </si>
  <si>
    <t>7659-1-010</t>
  </si>
  <si>
    <t>Montáž ocelové dělené zárubně pro dodatečnou montáž</t>
  </si>
  <si>
    <t>512</t>
  </si>
  <si>
    <t>-2054247743</t>
  </si>
  <si>
    <t>"Viz. výpis zárubní" 3+7+3+2+1+2</t>
  </si>
  <si>
    <t>333</t>
  </si>
  <si>
    <t>M-765-1-010</t>
  </si>
  <si>
    <t>ocelová zárubeň dělená pro dodatečnou montáž 600-900/1970 mm tl. stěny 130 mm, viz.výpis ozn. Za1 až Za4</t>
  </si>
  <si>
    <t>-2144322717</t>
  </si>
  <si>
    <t>334</t>
  </si>
  <si>
    <t>998763301</t>
  </si>
  <si>
    <t>Přesun hmot tonážní pro sádrokartonové konstrukce v objektech v do 6 m</t>
  </si>
  <si>
    <t>-1924549497</t>
  </si>
  <si>
    <t>7631</t>
  </si>
  <si>
    <t>Dřevostavby</t>
  </si>
  <si>
    <t>335</t>
  </si>
  <si>
    <t>763711222</t>
  </si>
  <si>
    <t>Montáž dřevostaveb stěn a příček z panelů výšky do 10 m tl do 240 mm plochy do 10 m2</t>
  </si>
  <si>
    <t>-283519595</t>
  </si>
  <si>
    <t>"ST2" (10,4*4-1,7+4,25+4,199+1,5+4+2,2+3,32+2,3+3,45+3,749+5,75+2,19+3,73+2,28+7,019+2,089)*3,3</t>
  </si>
  <si>
    <t>"Navýšení podélných příček pod krokve" 3,749*0,517+(2,19+2,28)*0,49+3,32*2*0,483+7,019*0,45+5,75*0,441</t>
  </si>
  <si>
    <t>336</t>
  </si>
  <si>
    <t>M-763-030</t>
  </si>
  <si>
    <t>vnitřní příčky tl. 130 mm - certifikovaný, ucelený systém, ozn. ST2 (neobsahuje malby a tapety)</t>
  </si>
  <si>
    <t>-776671034</t>
  </si>
  <si>
    <t>337</t>
  </si>
  <si>
    <t>763711232</t>
  </si>
  <si>
    <t>Montáž dřevostaveb stěn a příček z panelů výšky do 10 m tl do 350 mm plochy do 10 m2</t>
  </si>
  <si>
    <t>27542369</t>
  </si>
  <si>
    <t>"ST1" (27+11)*2*(3,7+3,9)/2</t>
  </si>
  <si>
    <t>"Nad okny zimní zahrady" 4*2*(0,7+0,9)/2+6,276*0,7</t>
  </si>
  <si>
    <t>338</t>
  </si>
  <si>
    <t>M-763-040</t>
  </si>
  <si>
    <t>obvodová stěna tl. 296 mm - certifikovaný, ucelený systém, ozn. ST1 (neobsahuje tenkovrstvou omítku, penetraci, síťovinu s lepidlem, tapetu a malbu)</t>
  </si>
  <si>
    <t>-317392057</t>
  </si>
  <si>
    <t>339</t>
  </si>
  <si>
    <t>763712212</t>
  </si>
  <si>
    <t>Montáž dřevostaveb sloupů plnostěnných, paždíků a zavětrovacích prvků průřezové plochy do 500 cm2</t>
  </si>
  <si>
    <t>-1032975422</t>
  </si>
  <si>
    <t>"Viz. výpis" 3*6+3,6*6</t>
  </si>
  <si>
    <t>340</t>
  </si>
  <si>
    <t>763734112</t>
  </si>
  <si>
    <t>Montáž dřevostaveb střešní konstrukce krokví, vaznic, ztužidel a zavětrování plochy do 150 cm2</t>
  </si>
  <si>
    <t>531907717</t>
  </si>
  <si>
    <t>"Viz. výpis" 13*35+5,8*20+2,8*4+2*13+1,2*19+3,2*5</t>
  </si>
  <si>
    <t>341</t>
  </si>
  <si>
    <t>763734113</t>
  </si>
  <si>
    <t>Montáž dřevostaveb střešní konstrukce krokví, vaznic, ztužidel a zavětrování plochy do 500 cm2</t>
  </si>
  <si>
    <t>1827438262</t>
  </si>
  <si>
    <t>"Viz. výpis" 13+13+5,4*2+4+5,05+2,55+3,8+3</t>
  </si>
  <si>
    <t>342</t>
  </si>
  <si>
    <t>61223272</t>
  </si>
  <si>
    <t>hranol konstrukční KVH lepený  (C24) pohledový</t>
  </si>
  <si>
    <t>-1366385707</t>
  </si>
  <si>
    <t>"Viz. výpis" (11,88-0,42*2)*1,1</t>
  </si>
  <si>
    <t>343</t>
  </si>
  <si>
    <t>61223111</t>
  </si>
  <si>
    <t>hranol konstrukční GI 28C</t>
  </si>
  <si>
    <t>-1509146807</t>
  </si>
  <si>
    <t>"Viz. výpis" 0,42*2*1,1</t>
  </si>
  <si>
    <t>344</t>
  </si>
  <si>
    <t>763793111</t>
  </si>
  <si>
    <t>Montáž dřevostaveb kotevních želez, příložek, patek, táhel</t>
  </si>
  <si>
    <t>-643336258</t>
  </si>
  <si>
    <t>"Z8" 79,1*6</t>
  </si>
  <si>
    <t>"Ostatní kotevní a zavětrovací prvky - předpoklad" 420</t>
  </si>
  <si>
    <t>345</t>
  </si>
  <si>
    <t>M-763-010</t>
  </si>
  <si>
    <t>Kotevní a zavětrovací prvky</t>
  </si>
  <si>
    <t>1439262263</t>
  </si>
  <si>
    <t>"Předpoklad" 420</t>
  </si>
  <si>
    <t>346</t>
  </si>
  <si>
    <t>998763100</t>
  </si>
  <si>
    <t>Přesun hmot tonážní pro dřevostavby v objektech v do 6 m</t>
  </si>
  <si>
    <t>1558696864</t>
  </si>
  <si>
    <t>764</t>
  </si>
  <si>
    <t>Konstrukce klempířské</t>
  </si>
  <si>
    <t>347</t>
  </si>
  <si>
    <t>764206105</t>
  </si>
  <si>
    <t>Montáž oplechování rovných parapetů rš do 400 mm</t>
  </si>
  <si>
    <t>-1890110890</t>
  </si>
  <si>
    <t>0,675*5+0,925*2+1,55*7</t>
  </si>
  <si>
    <t>348</t>
  </si>
  <si>
    <t>M-764-1-010</t>
  </si>
  <si>
    <t>vnější parapet z extrudovaného hliníkového plechu tl.2mm r.š. 210 mm, délka 675 mm ozn. K8</t>
  </si>
  <si>
    <t>-589388827</t>
  </si>
  <si>
    <t>349</t>
  </si>
  <si>
    <t>M-764-1-020</t>
  </si>
  <si>
    <t>vnější parapet z extrudovaného hliníkového plechu tl.2mm r.š. 210 mm, délka 925 mm ozn. K9</t>
  </si>
  <si>
    <t>-439785193</t>
  </si>
  <si>
    <t>350</t>
  </si>
  <si>
    <t>M-764-1-030</t>
  </si>
  <si>
    <t>vnější parapet z extrudovaného hliníkového plechu tl.2mm r.š. 210 mm, délka 155 mm ozn. K10</t>
  </si>
  <si>
    <t>-1994127035</t>
  </si>
  <si>
    <t>351</t>
  </si>
  <si>
    <t>M-764-1-040</t>
  </si>
  <si>
    <t>podomítková boční krytka vnějšího parapetu dl.. 210 mm, ozn. K8 - K10</t>
  </si>
  <si>
    <t>pár</t>
  </si>
  <si>
    <t>1733160672</t>
  </si>
  <si>
    <t>352</t>
  </si>
  <si>
    <t>764511602.1</t>
  </si>
  <si>
    <t>Žlab podokapní půlkruhový z Pz s povrchovou úpravou rš 330 mm</t>
  </si>
  <si>
    <t>416684039</t>
  </si>
  <si>
    <t>"K1" 41,5</t>
  </si>
  <si>
    <t>353</t>
  </si>
  <si>
    <t>764511642.1</t>
  </si>
  <si>
    <t>Kotlík oválný (trychtýřový) pro podokapní žlaby z Pz s povrchovou úpravou 330/100 mm</t>
  </si>
  <si>
    <t>-1744679237</t>
  </si>
  <si>
    <t>"K2" 7</t>
  </si>
  <si>
    <t>354</t>
  </si>
  <si>
    <t>764518622.1</t>
  </si>
  <si>
    <t>Svody kruhové včetně objímek, kolen, odskoků z Pz s povrchovou úpravou průměru 100 mm</t>
  </si>
  <si>
    <t>256686468</t>
  </si>
  <si>
    <t>"K3" 28</t>
  </si>
  <si>
    <t>355</t>
  </si>
  <si>
    <t>998764101</t>
  </si>
  <si>
    <t>Přesun hmot tonážní pro konstrukce klempířské v objektech v do 6 m</t>
  </si>
  <si>
    <t>254688626</t>
  </si>
  <si>
    <t>766</t>
  </si>
  <si>
    <t>Konstrukce truhlářské</t>
  </si>
  <si>
    <t>356</t>
  </si>
  <si>
    <t>766412224</t>
  </si>
  <si>
    <t>Montáž obložení stěn plochy přes 1 m2 palubkami modřínovými přes 100 mm</t>
  </si>
  <si>
    <t>1210781850</t>
  </si>
  <si>
    <t>"Obklad fasády - mezi okny" (0,375+0,625+1,375*2)*1</t>
  </si>
  <si>
    <t>"Obklad fasády - u vstupu" ((0,75+0,5*2)*2+2,25)*3,8-2,25*2,5</t>
  </si>
  <si>
    <t>357</t>
  </si>
  <si>
    <t>766492100</t>
  </si>
  <si>
    <t>Montáž obložení ostění</t>
  </si>
  <si>
    <t>-581195239</t>
  </si>
  <si>
    <t>0,1*(1*8+2,25+2,5*2)</t>
  </si>
  <si>
    <t>358</t>
  </si>
  <si>
    <t>61191158</t>
  </si>
  <si>
    <t>palubky obkladové modřín sibiřský</t>
  </si>
  <si>
    <t>871652279</t>
  </si>
  <si>
    <t>(19,975+1,525)*1,1</t>
  </si>
  <si>
    <t>359</t>
  </si>
  <si>
    <t>766417211</t>
  </si>
  <si>
    <t>Montáž obložení stěn podkladového roštu</t>
  </si>
  <si>
    <t>-1535183484</t>
  </si>
  <si>
    <t>"Obklad fasády" (0,375+0,625+1,375*2)*3+16,225/0,3</t>
  </si>
  <si>
    <t>360</t>
  </si>
  <si>
    <t>60514114</t>
  </si>
  <si>
    <t>řezivo jehličnaté latě střešní impregnované dl 4 m</t>
  </si>
  <si>
    <t>-113928112</t>
  </si>
  <si>
    <t>"Lať 50/30mm" 65,333*0,05*0,03*1,1</t>
  </si>
  <si>
    <t>361</t>
  </si>
  <si>
    <t>766496110</t>
  </si>
  <si>
    <t>Ukončení hran obložení dýhováním hran š přes 20 mm</t>
  </si>
  <si>
    <t>-1778273973</t>
  </si>
  <si>
    <t>"Rohy" 1*8+2,5*2+2,25</t>
  </si>
  <si>
    <t>"Okraj" (0,375+0,625+1,375*2)*2+3,8*2</t>
  </si>
  <si>
    <t>362</t>
  </si>
  <si>
    <t>61418111</t>
  </si>
  <si>
    <t>lišta rohová nebo ukončovací - sibiřský modřín</t>
  </si>
  <si>
    <t>-1858804559</t>
  </si>
  <si>
    <t>30,35*1,1</t>
  </si>
  <si>
    <t>363</t>
  </si>
  <si>
    <t>766660001</t>
  </si>
  <si>
    <t>Montáž dveřních křídel otvíravých jednokřídlových š do 0,8 m do ocelové zárubně</t>
  </si>
  <si>
    <t>-1928676557</t>
  </si>
  <si>
    <t>364</t>
  </si>
  <si>
    <t>61162930</t>
  </si>
  <si>
    <t>dveře vnitřní hladké laminované CPL plné 1křídlé 600x1970mm</t>
  </si>
  <si>
    <t>164592636</t>
  </si>
  <si>
    <t>"D07" 2</t>
  </si>
  <si>
    <t>365</t>
  </si>
  <si>
    <t>61162932</t>
  </si>
  <si>
    <t xml:space="preserve">dveře vnitřní hladké laminované CPL plné 1křídlé 700x1970mm </t>
  </si>
  <si>
    <t>1614663352</t>
  </si>
  <si>
    <t>"D03" 1</t>
  </si>
  <si>
    <t>366</t>
  </si>
  <si>
    <t>61162934</t>
  </si>
  <si>
    <t>dveře vnitřní hladké laminované CPL plné 1křídlé 800x1970mm</t>
  </si>
  <si>
    <t>-853792416</t>
  </si>
  <si>
    <t>"D01" 3</t>
  </si>
  <si>
    <t>"D02" 1</t>
  </si>
  <si>
    <t>"D06" 1</t>
  </si>
  <si>
    <t>367</t>
  </si>
  <si>
    <t>766660002</t>
  </si>
  <si>
    <t>Montáž dveřních křídel otvíravých jednokřídlových š přes 0,8 m do ocelové zárubně</t>
  </si>
  <si>
    <t>-1333293157</t>
  </si>
  <si>
    <t>368</t>
  </si>
  <si>
    <t>61162936</t>
  </si>
  <si>
    <t xml:space="preserve">dveře vnitřní hladké laminované CPL plné 1křídlé 900x1970mm </t>
  </si>
  <si>
    <t>-1121641892</t>
  </si>
  <si>
    <t>"D05" 5</t>
  </si>
  <si>
    <t>369</t>
  </si>
  <si>
    <t>61162963</t>
  </si>
  <si>
    <t>dveře vnitřní hladké laminované CPL, částečně prosklené bezpečnostním sklem 1křídlé 900x1970mm</t>
  </si>
  <si>
    <t>1039344890</t>
  </si>
  <si>
    <t>"D04" 1</t>
  </si>
  <si>
    <t>"D08" 2</t>
  </si>
  <si>
    <t>"D09" 2</t>
  </si>
  <si>
    <t>370</t>
  </si>
  <si>
    <t>766660728</t>
  </si>
  <si>
    <t>Montáž dveřního interiérového kování - zámku</t>
  </si>
  <si>
    <t>-815075268</t>
  </si>
  <si>
    <t>371</t>
  </si>
  <si>
    <t>54925016</t>
  </si>
  <si>
    <t>zámek stavební zadlabací dozický s magnetickou střelkou</t>
  </si>
  <si>
    <t>1539667681</t>
  </si>
  <si>
    <t>372</t>
  </si>
  <si>
    <t>54926401</t>
  </si>
  <si>
    <t>zámek stavební dveřní zadlabací s vložkou  s magnetickou střelkou</t>
  </si>
  <si>
    <t>-1694046143</t>
  </si>
  <si>
    <t>373</t>
  </si>
  <si>
    <t>54964110</t>
  </si>
  <si>
    <t>vložka zámková cylindrická oboustranná</t>
  </si>
  <si>
    <t>-1770754887</t>
  </si>
  <si>
    <t>374</t>
  </si>
  <si>
    <t>766660729</t>
  </si>
  <si>
    <t>Montáž dveřního interiérového kování - štítku s klikou</t>
  </si>
  <si>
    <t>-540463910</t>
  </si>
  <si>
    <t>375</t>
  </si>
  <si>
    <t>54914620</t>
  </si>
  <si>
    <t>kování dveřní vrchní klika včetně rozet a montážního materiálu</t>
  </si>
  <si>
    <t>163089496</t>
  </si>
  <si>
    <t>376</t>
  </si>
  <si>
    <t>76669-1-010</t>
  </si>
  <si>
    <t>Příplatek na jednotný klíč</t>
  </si>
  <si>
    <t>116795004</t>
  </si>
  <si>
    <t>377</t>
  </si>
  <si>
    <t>766694111</t>
  </si>
  <si>
    <t>Montáž parapetních desek dřevěných nebo plastových šířky do 30 cm délky do 1,0 m</t>
  </si>
  <si>
    <t>1651795709</t>
  </si>
  <si>
    <t>"T1" 4</t>
  </si>
  <si>
    <t>"T2" 2</t>
  </si>
  <si>
    <t>378</t>
  </si>
  <si>
    <t>766694112</t>
  </si>
  <si>
    <t>Montáž parapetních desek dřevěných nebo plastových šířky do 30 cm délky do 1,6 m</t>
  </si>
  <si>
    <t>2033756821</t>
  </si>
  <si>
    <t>"T3" 7</t>
  </si>
  <si>
    <t>379</t>
  </si>
  <si>
    <t>60794101</t>
  </si>
  <si>
    <t>deska parapetní dřevotřísková vnitřní 0,2 x 1 m</t>
  </si>
  <si>
    <t>-1880665613</t>
  </si>
  <si>
    <t>(0,625*4+0,875*2+1,5*7)*1,1</t>
  </si>
  <si>
    <t>380</t>
  </si>
  <si>
    <t>60794121</t>
  </si>
  <si>
    <t>koncovka PVC k parapetním dřevotřískovým deskám 600 mm</t>
  </si>
  <si>
    <t>-1072043666</t>
  </si>
  <si>
    <t>(6+7)*2</t>
  </si>
  <si>
    <t>381</t>
  </si>
  <si>
    <t>7669-1-010</t>
  </si>
  <si>
    <t xml:space="preserve">Dodávka a montáž plastového okna 2kř OS 1500/1500 mm, viz. výpis ozn. C01 </t>
  </si>
  <si>
    <t>-1075456496</t>
  </si>
  <si>
    <t>382</t>
  </si>
  <si>
    <t>7669-1-020</t>
  </si>
  <si>
    <t>Dodávka a montáž plastového okna 1kř OS 875/1100 mm, viz. výpis ozn. C02</t>
  </si>
  <si>
    <t>998853678</t>
  </si>
  <si>
    <t>383</t>
  </si>
  <si>
    <t>7669-1-030</t>
  </si>
  <si>
    <t>Dodávka a montáž plastového okna 1kř OS 625/1000 mm, viz. výpis ozn. C03</t>
  </si>
  <si>
    <t>-487096529</t>
  </si>
  <si>
    <t>384</t>
  </si>
  <si>
    <t>7669-1-040</t>
  </si>
  <si>
    <t>Dodávka a montáž plastových vstupních dveří 1kř 1000/2250 mm, viz. výpis ozn. C04</t>
  </si>
  <si>
    <t>-472614808</t>
  </si>
  <si>
    <t>385</t>
  </si>
  <si>
    <t>7669-1-050</t>
  </si>
  <si>
    <t>Dodávka a montáž plastové sestavy 3000/2500 mm s 2kř. dveřmi, viz. výpis ozn. C05</t>
  </si>
  <si>
    <t>1530547111</t>
  </si>
  <si>
    <t>386</t>
  </si>
  <si>
    <t>7669-1-060</t>
  </si>
  <si>
    <t>Dodávka a montáž plastové sestavy 3000/2500 mm s 2kř. dveřmi, viz. výpis ozn. C06</t>
  </si>
  <si>
    <t>1946315217</t>
  </si>
  <si>
    <t>387</t>
  </si>
  <si>
    <t>7669-1-070</t>
  </si>
  <si>
    <t>Dodávka a montáž plastové posuvně skládací harmonikové stěny 3000/2500 mm, viz. výpis ozn. C07</t>
  </si>
  <si>
    <t>-1428616011</t>
  </si>
  <si>
    <t>388</t>
  </si>
  <si>
    <t>7669-1-080</t>
  </si>
  <si>
    <t>Dodávka a montáž automatických teleskopických dveří 3000/2250 mm, viz. výpis ozn. C08</t>
  </si>
  <si>
    <t>-566958479</t>
  </si>
  <si>
    <t>389</t>
  </si>
  <si>
    <t>7669-1-090</t>
  </si>
  <si>
    <t>Dodávka a montáž plastových prosklených stěn zimní zahrady 4000+6000+4000/2725 mm, viz. výpis ozn. C09</t>
  </si>
  <si>
    <t>-356405781</t>
  </si>
  <si>
    <t>390</t>
  </si>
  <si>
    <t>7669-1-100</t>
  </si>
  <si>
    <t>Dodávka a montáž kuchyňské linky dl. 3900 mm, včetně elektrospotřebičů viz. výpis ozn. C09</t>
  </si>
  <si>
    <t>1144813613</t>
  </si>
  <si>
    <t>391</t>
  </si>
  <si>
    <t>998766201</t>
  </si>
  <si>
    <t>Přesun hmot procentní pro konstrukce truhlářské v objektech v do 6 m</t>
  </si>
  <si>
    <t>-1741075301</t>
  </si>
  <si>
    <t>767</t>
  </si>
  <si>
    <t>Konstrukce zámečnické</t>
  </si>
  <si>
    <t>392</t>
  </si>
  <si>
    <t>767316310</t>
  </si>
  <si>
    <t>Montáž střešního bodového světlíku do 1 m2</t>
  </si>
  <si>
    <t>-1782416264</t>
  </si>
  <si>
    <t>393</t>
  </si>
  <si>
    <t>M-767-1-010</t>
  </si>
  <si>
    <t>střešní okno do plochých střech s ochrannou polykarbonátovou kopulí 1000/1000 mm ozn. C10</t>
  </si>
  <si>
    <t>1348055470</t>
  </si>
  <si>
    <t>394</t>
  </si>
  <si>
    <t>767316314</t>
  </si>
  <si>
    <t>Montáž střešního bodového světlíku přes 2,5 do 3 m2</t>
  </si>
  <si>
    <t>591734026</t>
  </si>
  <si>
    <t>395</t>
  </si>
  <si>
    <t>M-767-1-020</t>
  </si>
  <si>
    <t>střešní okno do plochých střech s ochrannou polykarbonátovou kopulí 1200/2200 mm ozn. C11</t>
  </si>
  <si>
    <t>859642204</t>
  </si>
  <si>
    <t>396</t>
  </si>
  <si>
    <t>767531111</t>
  </si>
  <si>
    <t>Montáž vstupních kovových nebo plastových rohoží čistících zón</t>
  </si>
  <si>
    <t>484434016</t>
  </si>
  <si>
    <t>"Z1" 2,25*1,5</t>
  </si>
  <si>
    <t>"Z2" 1,5*1,5</t>
  </si>
  <si>
    <t>397</t>
  </si>
  <si>
    <t>69752076</t>
  </si>
  <si>
    <t>rohož vstupní provedení houževnatá pryž, modul 150x100 cm</t>
  </si>
  <si>
    <t>-976193004</t>
  </si>
  <si>
    <t>"Z1" 3</t>
  </si>
  <si>
    <t>398</t>
  </si>
  <si>
    <t>69752100</t>
  </si>
  <si>
    <t>rohož textilní provedení 100% PP, zatavený do měkčeného PVC</t>
  </si>
  <si>
    <t>-71610003</t>
  </si>
  <si>
    <t>399</t>
  </si>
  <si>
    <t>767531121</t>
  </si>
  <si>
    <t>Osazení zapuštěného rámu z L profilů k čistícím rohožím</t>
  </si>
  <si>
    <t>606252844</t>
  </si>
  <si>
    <t>"Z1" (2,25+1,5)*2</t>
  </si>
  <si>
    <t>"Z2" 1,5*4</t>
  </si>
  <si>
    <t>400</t>
  </si>
  <si>
    <t>69752160</t>
  </si>
  <si>
    <t>rám pro zapuštění profil L-30/30 25/25 20/30 15/30-Al</t>
  </si>
  <si>
    <t>2006989295</t>
  </si>
  <si>
    <t>401</t>
  </si>
  <si>
    <t>767881128</t>
  </si>
  <si>
    <t>Montáž bodů záchytného systému do dřevěných trámových konstrukcí sevřením, kotvením</t>
  </si>
  <si>
    <t>-576292923</t>
  </si>
  <si>
    <t>402</t>
  </si>
  <si>
    <t>70921370</t>
  </si>
  <si>
    <t>kotvicí bod pro konstrukce z dřevěných nosných trámů s bedněním pomocí 16ti samořezných šroubů dl 300mm</t>
  </si>
  <si>
    <t>-737950841</t>
  </si>
  <si>
    <t>403</t>
  </si>
  <si>
    <t>767881161</t>
  </si>
  <si>
    <t>Montáž lana do nástavců v záchytném systému poddajného kotvícího vedení</t>
  </si>
  <si>
    <t>-2066043355</t>
  </si>
  <si>
    <t>404</t>
  </si>
  <si>
    <t>31452201</t>
  </si>
  <si>
    <t>nerezové lano určené pro systémy s požadavkem na permanentní kotvicí vedení tl 8mm</t>
  </si>
  <si>
    <t>-1190592234</t>
  </si>
  <si>
    <t>405</t>
  </si>
  <si>
    <t>31452205</t>
  </si>
  <si>
    <t>koncovka k nerez lanu pevná určená k nalisování na nerezové lano lano tl 8mm</t>
  </si>
  <si>
    <t>-1560807428</t>
  </si>
  <si>
    <t>406</t>
  </si>
  <si>
    <t>7679-1-010</t>
  </si>
  <si>
    <t>Dodávka a montáž vodorovného nerezového madla dl. 600 mm, ozn. Z3</t>
  </si>
  <si>
    <t>-1664737651</t>
  </si>
  <si>
    <t>407</t>
  </si>
  <si>
    <t>7679-1-020</t>
  </si>
  <si>
    <t>Dodávka a montáž sklopného madla nerezového madla dl. 900 mm, ozn. Z4</t>
  </si>
  <si>
    <t>-1422634192</t>
  </si>
  <si>
    <t>408</t>
  </si>
  <si>
    <t>7679-1-030</t>
  </si>
  <si>
    <t>Dodávka a montáž nástěnného oppěrného madla nerezového madla 550/600 mm, ozn. Z5 a Z6</t>
  </si>
  <si>
    <t>-1798159280</t>
  </si>
  <si>
    <t>3+2</t>
  </si>
  <si>
    <t>409</t>
  </si>
  <si>
    <t>7679-1-040</t>
  </si>
  <si>
    <t>Dodávka a montáž sklopného sedátka do sprchy včetně nosné konstrukce, ozn. Z7</t>
  </si>
  <si>
    <t>-1127646695</t>
  </si>
  <si>
    <t>410</t>
  </si>
  <si>
    <t>7679-1-050</t>
  </si>
  <si>
    <t>Ocelový prvek pro vetknutí dřevěných sloupů do základů - pozinkováno, 6 ks  ozn. Z8</t>
  </si>
  <si>
    <t>-1786059005</t>
  </si>
  <si>
    <t>79,1*6</t>
  </si>
  <si>
    <t>411</t>
  </si>
  <si>
    <t>7679-040</t>
  </si>
  <si>
    <t>Dodávka a montáž hliníkového obkladu fasády u vstupu</t>
  </si>
  <si>
    <t>-341927427</t>
  </si>
  <si>
    <t>(3,8*2+3,2)*0,5</t>
  </si>
  <si>
    <t>412</t>
  </si>
  <si>
    <t>998767101</t>
  </si>
  <si>
    <t>Přesun hmot tonážní pro zámečnické konstrukce v objektech v do 6 m</t>
  </si>
  <si>
    <t>1277635954</t>
  </si>
  <si>
    <t>771</t>
  </si>
  <si>
    <t>Podlahy z dlaždic</t>
  </si>
  <si>
    <t>413</t>
  </si>
  <si>
    <t>771474111</t>
  </si>
  <si>
    <t>Montáž soklíků z dlaždic keramických rovných flexibilní lepidlo v do 65 mm</t>
  </si>
  <si>
    <t>773390432</t>
  </si>
  <si>
    <t>"M.č.1.1" (4,8+7,529)*2-1*2-0,9-2,25+0,2*2</t>
  </si>
  <si>
    <t>"M.č.1.2" (2,75+3,749)*2-0,9</t>
  </si>
  <si>
    <t>414</t>
  </si>
  <si>
    <t>59761416</t>
  </si>
  <si>
    <t>sokl-dlažba keramická slinutá hladká do interiéru i exteriéru 300x80mm</t>
  </si>
  <si>
    <t>1244245549</t>
  </si>
  <si>
    <t>32,006/0,3*1,05</t>
  </si>
  <si>
    <t>415</t>
  </si>
  <si>
    <t>771574113</t>
  </si>
  <si>
    <t>Montáž podlah keramických režných hladkých lepených flexibilním lepidlem do 12 ks/m2</t>
  </si>
  <si>
    <t>969435377</t>
  </si>
  <si>
    <t>416</t>
  </si>
  <si>
    <t>59761434</t>
  </si>
  <si>
    <t>dlaždice keramické slinuté neglazované mrazuvzdorné, protiskluz R9,  přes 9 do 12 ks/m2</t>
  </si>
  <si>
    <t>1513912395</t>
  </si>
  <si>
    <t>10,31*1,05</t>
  </si>
  <si>
    <t>417</t>
  </si>
  <si>
    <t>771574266</t>
  </si>
  <si>
    <t>Montáž podlah keramických pro mechanické zatížení protiskluzných lepených flexibilním lepidlem do 25 ks/m2</t>
  </si>
  <si>
    <t>722355641</t>
  </si>
  <si>
    <t>34,83+5,64+4,57+1,35+1,35+3,96+3,96+6</t>
  </si>
  <si>
    <t>418</t>
  </si>
  <si>
    <t>59761432</t>
  </si>
  <si>
    <t>dlaždice keramické slinuté neglazované mrazuvzdorné, protiskluz R10,  přes 19 do 25 ks/m2</t>
  </si>
  <si>
    <t>1025645367</t>
  </si>
  <si>
    <t>61,66*1,05</t>
  </si>
  <si>
    <t>419</t>
  </si>
  <si>
    <t>771579191</t>
  </si>
  <si>
    <t>Příplatek k montáž podlah keramických za plochu do 5 m2</t>
  </si>
  <si>
    <t>-1445397551</t>
  </si>
  <si>
    <t>4,57+1,35+1,35+3,96+3,96</t>
  </si>
  <si>
    <t>420</t>
  </si>
  <si>
    <t>771591111</t>
  </si>
  <si>
    <t>Podlahy penetrace podkladu</t>
  </si>
  <si>
    <t>-1269107502</t>
  </si>
  <si>
    <t>10,31+61,66</t>
  </si>
  <si>
    <t>421</t>
  </si>
  <si>
    <t>998771101</t>
  </si>
  <si>
    <t>Přesun hmot tonážní pro podlahy z dlaždic v objektech v do 6 m</t>
  </si>
  <si>
    <t>-417547176</t>
  </si>
  <si>
    <t>776</t>
  </si>
  <si>
    <t>Podlahy povlakové</t>
  </si>
  <si>
    <t>422</t>
  </si>
  <si>
    <t>776121311</t>
  </si>
  <si>
    <t>Vodou ředitelná penetrace savého podkladu povlakových podlah ředěná v poměru 1:1</t>
  </si>
  <si>
    <t>609564735</t>
  </si>
  <si>
    <t>13,92+14,11+14,11+24,03+12,6+6,99+18,65+21,36+4,18+4,84+54,65+22,09</t>
  </si>
  <si>
    <t>423</t>
  </si>
  <si>
    <t>776141111</t>
  </si>
  <si>
    <t>Vyrovnání podkladu povlakových podlah stěrkou pevnosti 20 MPa tl 3 mm</t>
  </si>
  <si>
    <t>-1625626044</t>
  </si>
  <si>
    <t>424</t>
  </si>
  <si>
    <t>776231111</t>
  </si>
  <si>
    <t>Lepení lamel a čtverců z vinylu standardním lepidlem</t>
  </si>
  <si>
    <t>-852837622</t>
  </si>
  <si>
    <t>425</t>
  </si>
  <si>
    <t>28411052</t>
  </si>
  <si>
    <t>dílce vinylové tl3,0 mm,nášlap.vrstva 0,70 mm,úpr.PUR, tř.zátěže 23/34/43,otlak 0,05mm,R10,tř.otěru T,Bfl S1,bez ftalátů</t>
  </si>
  <si>
    <t>1589249974</t>
  </si>
  <si>
    <t>(211,53+157,562*0,06)*1,1</t>
  </si>
  <si>
    <t>426</t>
  </si>
  <si>
    <t>776411111</t>
  </si>
  <si>
    <t>Montáž obvodových soklíků výšky do 80 mm</t>
  </si>
  <si>
    <t>-912815925</t>
  </si>
  <si>
    <t>"M.č.1.3" (2,3+3,45+3,5)*2-0,9*2-1*4</t>
  </si>
  <si>
    <t>"M.č.1.4" (3,32+4,25)*2-1</t>
  </si>
  <si>
    <t>"M.č.1.6" (3,32+4,25)*2-1</t>
  </si>
  <si>
    <t>"M.č.1.7" (4,275+6,029)*2-1</t>
  </si>
  <si>
    <t>"M.č.1.8" (3+4,199)*2-0,9*2</t>
  </si>
  <si>
    <t>"M.č.1.9" (1,665+4,199)*2-0,9</t>
  </si>
  <si>
    <t>"M.č.1.10" (7,019+3,5)*2-0,8-0,9*4-1*2</t>
  </si>
  <si>
    <t>"M.č.1.11" (4,449+4,8)*2-0,9*2</t>
  </si>
  <si>
    <t>"M.č.1.12" (2,089+2)*2-0,9</t>
  </si>
  <si>
    <t>"M.č.1.13" (2,089+2,319)*2-1+0,2*2</t>
  </si>
  <si>
    <t>"M.č.1.20" (5,65+10,409)*2-1-3*3+0,2*6</t>
  </si>
  <si>
    <t>"M.č.1.21" 6-3+0,2*2</t>
  </si>
  <si>
    <t>427</t>
  </si>
  <si>
    <t>69751205</t>
  </si>
  <si>
    <t>lišta soklové - pro vložení pásku podlahoviny</t>
  </si>
  <si>
    <t>1830234377</t>
  </si>
  <si>
    <t>157,562*1,1</t>
  </si>
  <si>
    <t>428</t>
  </si>
  <si>
    <t>776421312</t>
  </si>
  <si>
    <t>Montáž přechodových šroubovaných lišt</t>
  </si>
  <si>
    <t>1504551917</t>
  </si>
  <si>
    <t>"Ve dveřích" 0,6*2+0,7+0,8*9+0,9*6</t>
  </si>
  <si>
    <t>429</t>
  </si>
  <si>
    <t>55343124</t>
  </si>
  <si>
    <t>profil přechodový Al vrtaný 30 mm bronz</t>
  </si>
  <si>
    <t>851885779</t>
  </si>
  <si>
    <t>14,5*1,1</t>
  </si>
  <si>
    <t>430</t>
  </si>
  <si>
    <t>776421711</t>
  </si>
  <si>
    <t>Vložení nařezaných pásků z podlahoviny do lišt</t>
  </si>
  <si>
    <t>543607921</t>
  </si>
  <si>
    <t>431</t>
  </si>
  <si>
    <t>998776101</t>
  </si>
  <si>
    <t>Přesun hmot tonážní pro podlahy povlakové v objektech v do 6 m</t>
  </si>
  <si>
    <t>1682490295</t>
  </si>
  <si>
    <t>781</t>
  </si>
  <si>
    <t>Dokončovací práce - obklady</t>
  </si>
  <si>
    <t>432</t>
  </si>
  <si>
    <t>781414111</t>
  </si>
  <si>
    <t>Montáž obkladaček vnitřních pravoúhlých pórovinových do 22 ks/m2 lepených flexibilním lepidlem</t>
  </si>
  <si>
    <t>-1036394354</t>
  </si>
  <si>
    <t>"M.č.1.5" (2,3+2,45)*2*1,8-0,9*1,8-0,875*0,4+(0,875+0,4*2)*0,15</t>
  </si>
  <si>
    <t>"M.č.1.11" 1,9*2</t>
  </si>
  <si>
    <t>"M.č.1.14" (1,93+2,37)*2*2-0,8*2-0,7*2*2</t>
  </si>
  <si>
    <t>"M.č.1.15" (1,5+0,9)*2*1,8-0,7*1,8-0,675*0,3+(0,675+0,3*2)*0,15</t>
  </si>
  <si>
    <t>"M.č.1.16" (1,5+0,9)*2*1,8-0,7*1,8-0,675*0,3+(0,675+0,3*2)*0,15</t>
  </si>
  <si>
    <t>"M.č.1.17" (1,8+2,2)*2*1,8-0,9*1,8-0,675*0,3+(0,675+0,3*2)*0,15</t>
  </si>
  <si>
    <t>"M.č.1.18" (1,8+2,2)*2*1,8-0,9*1,8-0,675*0,3+(0,675+0,3*2)*0,15</t>
  </si>
  <si>
    <t>"M.č.1.19" (4+1,5)*2*2-0,9*2-0,675*0,5+(0,675+0,5*2)*0,15</t>
  </si>
  <si>
    <t>"M.č.1.20" (4+0,6*2)*0,6</t>
  </si>
  <si>
    <t>433</t>
  </si>
  <si>
    <t>59761040</t>
  </si>
  <si>
    <t>obkládačky keramické koupelnové (bílé i barevné) přes 19 do 22 ks/m2</t>
  </si>
  <si>
    <t>-1943991966</t>
  </si>
  <si>
    <t>95,491*1,05</t>
  </si>
  <si>
    <t>434</t>
  </si>
  <si>
    <t>781419191</t>
  </si>
  <si>
    <t>Příplatek k montáži obkladů vnitřních pórovinových za plochu do 10 m2</t>
  </si>
  <si>
    <t>1876579230</t>
  </si>
  <si>
    <t>435</t>
  </si>
  <si>
    <t>781494111</t>
  </si>
  <si>
    <t>Plastové profily rohové lepené flexibilním lepidlem</t>
  </si>
  <si>
    <t>1271662739</t>
  </si>
  <si>
    <t>"M.č.1.5" 0,875+0,4*2</t>
  </si>
  <si>
    <t>"M.č.1.15" 0,675+0,3*2</t>
  </si>
  <si>
    <t>"M.č.1.16" 0,675+0,3*2</t>
  </si>
  <si>
    <t>"M.č.1.17" 0,675+0,3*2</t>
  </si>
  <si>
    <t>"M.č.1.18" 0,675+0,3*2</t>
  </si>
  <si>
    <t>"M.č.1.19" 0,675+0,5*2</t>
  </si>
  <si>
    <t>436</t>
  </si>
  <si>
    <t>781494511</t>
  </si>
  <si>
    <t>Plastové profily ukončovací lepené flexibilním lepidlem</t>
  </si>
  <si>
    <t>585683145</t>
  </si>
  <si>
    <t>"M.č.1.5" (2,3+2,45)*2-0,9-0,875+2*0,15</t>
  </si>
  <si>
    <t>"M.č.1.11" 1,9+2*2</t>
  </si>
  <si>
    <t>"M.č.1.15" (1,5+0,9)*2-0,7-0,675+2*0,15</t>
  </si>
  <si>
    <t>"M.č.1.16" (1,5+0,9)*2-0,7-0,675+2*0,15</t>
  </si>
  <si>
    <t>"M.č.1.17" (1,8+2,2)*2-0,7-0,675+2*0,15</t>
  </si>
  <si>
    <t>"M.č.1.18" (1,8+2,2)*2-0,7-0,675+2*0,15</t>
  </si>
  <si>
    <t>"M.č.1.19" (4+1,5)*2-0,9-0,675+2*0,15</t>
  </si>
  <si>
    <t>"M.č.1.20" (4+0,6*2+0,6)*2</t>
  </si>
  <si>
    <t>437</t>
  </si>
  <si>
    <t>781495111</t>
  </si>
  <si>
    <t>Penetrace podkladu vnitřních obkladů</t>
  </si>
  <si>
    <t>1808776462</t>
  </si>
  <si>
    <t>438</t>
  </si>
  <si>
    <t>781495115</t>
  </si>
  <si>
    <t>Spárování vnitřních obkladů silikonem</t>
  </si>
  <si>
    <t>-1413620072</t>
  </si>
  <si>
    <t>Styk obkladu s dlažbou :</t>
  </si>
  <si>
    <t>"M.č.1.11" 1,9</t>
  </si>
  <si>
    <t>439</t>
  </si>
  <si>
    <t>998781101</t>
  </si>
  <si>
    <t>Přesun hmot tonážní pro obklady keramické v objektech v do 6 m</t>
  </si>
  <si>
    <t>-1205747502</t>
  </si>
  <si>
    <t>783</t>
  </si>
  <si>
    <t>Dokončovací práce - nátěry</t>
  </si>
  <si>
    <t>440</t>
  </si>
  <si>
    <t>783163101</t>
  </si>
  <si>
    <t>Jednonásobný napouštěcí olejový nátěr truhlářských konstrukcí</t>
  </si>
  <si>
    <t>-1359444825</t>
  </si>
  <si>
    <t>"Obklad fasády" (0,375+0,625+1,375*2)*1+5,6*3,8-2,25*2,5</t>
  </si>
  <si>
    <t>441</t>
  </si>
  <si>
    <t>783168101</t>
  </si>
  <si>
    <t>Lazurovací jednonásobný olejový nátěr truhlářských konstrukcí</t>
  </si>
  <si>
    <t>257711879</t>
  </si>
  <si>
    <t>442</t>
  </si>
  <si>
    <t>783213101</t>
  </si>
  <si>
    <t>Napouštěcí jednonásobný syntetický nátěr tesařských konstrukcí zabudovaných do konstrukce</t>
  </si>
  <si>
    <t>848639424</t>
  </si>
  <si>
    <t>"S1 - palubkový podhled" 27*2*1+13*(1+5,5+0,5)+3,3*2-4*6</t>
  </si>
  <si>
    <t>Viditelné prvky nosné konstrukce (v exteriéru) :</t>
  </si>
  <si>
    <t>"Sloup a vzpěra 160/160" (2,8*4+3,4*2+3,6*2+3,25*4)*0,16*4</t>
  </si>
  <si>
    <t>"Kleština mezi sloupy a vzpěrami 80/160" 1,5*8*(0,08+0,16)*2+0,08*0,16*8</t>
  </si>
  <si>
    <t>"Vaznice 160/180" 3,1*(0,16+0,18)*2+0,16*0,18*2</t>
  </si>
  <si>
    <t>"Vaznice 180/280" (13+1,15*2)*(0,18+0,28)*2+0,18*0,28*4</t>
  </si>
  <si>
    <t>"Krokev 80/200" (6,205*4*2+17*1,3)*0,2*2+0,08*0,2*21</t>
  </si>
  <si>
    <t>"Krokev 80/240" ((1,1+0,6)*14+1,15*35*2+3,1*5+1,7*2+1,4*2)*0,24*2</t>
  </si>
  <si>
    <t>"Vnější rohy střechy 80/120" (2,1*2*2+1,6*2)*(0,08+0,12)*2</t>
  </si>
  <si>
    <t>443</t>
  </si>
  <si>
    <t>783218111</t>
  </si>
  <si>
    <t>Lazurovací dvojnásobný syntetický nátěr tesařských konstrukcí</t>
  </si>
  <si>
    <t>1133841786</t>
  </si>
  <si>
    <t>444</t>
  </si>
  <si>
    <t>783317101</t>
  </si>
  <si>
    <t>Krycí jednonásobný syntetický standardní nátěr zámečnických konstrukcí</t>
  </si>
  <si>
    <t>153545172</t>
  </si>
  <si>
    <t>Dvojnásobný :</t>
  </si>
  <si>
    <t>"Sloup  Tr. 89/5" 3,6*13*0,089*3,14*2</t>
  </si>
  <si>
    <t>"Plech 10mm" 0,2*0,2*2*13*2</t>
  </si>
  <si>
    <t>784</t>
  </si>
  <si>
    <t>Dokončovací práce - malby a tapety</t>
  </si>
  <si>
    <t>445</t>
  </si>
  <si>
    <t>784181111</t>
  </si>
  <si>
    <t>Základní silikátová jednonásobná penetrace podkladu v místnostech výšky do 3,80m</t>
  </si>
  <si>
    <t>-1152161598</t>
  </si>
  <si>
    <t>"Stěnové panely" 303,356*2+288,8+6*2,65-2,25*2,5-3*2,5*4+4*5</t>
  </si>
  <si>
    <t>"SDRK podhled" 22,88+234,69+22,2</t>
  </si>
  <si>
    <t>"Odpočet obkladů" -95,491</t>
  </si>
  <si>
    <t>446</t>
  </si>
  <si>
    <t>784321031</t>
  </si>
  <si>
    <t>Dvojnásobné silikátové bílé malby v místnosti výšky do 3,80 m</t>
  </si>
  <si>
    <t>-1407950429</t>
  </si>
  <si>
    <t>VRN</t>
  </si>
  <si>
    <t>Vedlejší rozpočtové náklady</t>
  </si>
  <si>
    <t>VRN1</t>
  </si>
  <si>
    <t>Průzkumné, geodetické a projektové práce</t>
  </si>
  <si>
    <t>447</t>
  </si>
  <si>
    <t>012103000</t>
  </si>
  <si>
    <t>Geodetické práce před výstavbou - vytyčení stavby</t>
  </si>
  <si>
    <t>1024</t>
  </si>
  <si>
    <t>1136817093</t>
  </si>
  <si>
    <t>448</t>
  </si>
  <si>
    <t>012303000</t>
  </si>
  <si>
    <t>Geodetické práce po výstavbě - zaměření skutečného stavu</t>
  </si>
  <si>
    <t>-1399825000</t>
  </si>
  <si>
    <t>449</t>
  </si>
  <si>
    <t>013254000</t>
  </si>
  <si>
    <t>Dokumentace skutečného provedení stavby</t>
  </si>
  <si>
    <t>-2087620710</t>
  </si>
  <si>
    <t>VRN3</t>
  </si>
  <si>
    <t>Zařízení staveniště</t>
  </si>
  <si>
    <t>450</t>
  </si>
  <si>
    <t>030001000</t>
  </si>
  <si>
    <t>-941276294</t>
  </si>
  <si>
    <t>VRN4</t>
  </si>
  <si>
    <t>Inženýrská činnost</t>
  </si>
  <si>
    <t>451</t>
  </si>
  <si>
    <t>043134000</t>
  </si>
  <si>
    <t>Zkoušky statické zatěžovací únosnosti podložíí - počet podle potřeby</t>
  </si>
  <si>
    <t>-408898715</t>
  </si>
  <si>
    <t>452</t>
  </si>
  <si>
    <t>043134001</t>
  </si>
  <si>
    <t>Měření neprůzvučnosti obálky - Blower door test</t>
  </si>
  <si>
    <t>1384006483</t>
  </si>
  <si>
    <t>020 - SO 01 Venkovní úpravy - komunikace, opěrná stěna</t>
  </si>
  <si>
    <t xml:space="preserve">    3 - Svislé a kompletní konstrukce</t>
  </si>
  <si>
    <t xml:space="preserve">    5 - Komunikace pozemní</t>
  </si>
  <si>
    <t>112201101</t>
  </si>
  <si>
    <t>Odstranění pařezů D do 300 mm</t>
  </si>
  <si>
    <t>-540382574</t>
  </si>
  <si>
    <t>112201102</t>
  </si>
  <si>
    <t>Odstranění pařezů D do 500 mm</t>
  </si>
  <si>
    <t>-501349428</t>
  </si>
  <si>
    <t>121101102</t>
  </si>
  <si>
    <t>Sejmutí ornice s přemístěním na vzdálenost do 100 m</t>
  </si>
  <si>
    <t>-1782588426</t>
  </si>
  <si>
    <t>"Pro celou plochu staveniště" (39*40+22*(18+4)/2)*0,25</t>
  </si>
  <si>
    <t>122201102</t>
  </si>
  <si>
    <t>Odkopávky a prokopávky nezapažené v hornině tř. 3 objem do 1000 m3</t>
  </si>
  <si>
    <t>1706049458</t>
  </si>
  <si>
    <t>"Zářez" 35*(12,4*(0,25+1,2)/2+1,5*1,1/2+1,5*0,6/2)</t>
  </si>
  <si>
    <t>122202201</t>
  </si>
  <si>
    <t>Odkopávky a prokopávky nezapažené pro silnice objemu do 100 m3 v hornině tř. 3</t>
  </si>
  <si>
    <t>873317042</t>
  </si>
  <si>
    <t>"ZP1" 247,8*(0,39-0,25)</t>
  </si>
  <si>
    <t>"ZP2" 125,8*(0,36-0,25)</t>
  </si>
  <si>
    <t>"ZP3" 76,55*(0,48-0,25)</t>
  </si>
  <si>
    <t>"ZP7" 115,2*(0,43-0,25)</t>
  </si>
  <si>
    <t>"Výměna podloží" 484*0,5</t>
  </si>
  <si>
    <t>-234207384</t>
  </si>
  <si>
    <t>"Opěrná stěna" 19,31+1,2*0,8*1,6*8+1,4*0,8*1,6</t>
  </si>
  <si>
    <t>1428906495</t>
  </si>
  <si>
    <t>"Pro sloupky značek" 0,4*0,4*0,9*3</t>
  </si>
  <si>
    <t>162301101</t>
  </si>
  <si>
    <t>Vodorovné přemístění do 500 m výkopku/sypaniny z horniny tř. 1 až 4</t>
  </si>
  <si>
    <t>-67348510</t>
  </si>
  <si>
    <t>"Odvoz na meziskládku" 64+25,62</t>
  </si>
  <si>
    <t>"Zpět na zásypy" 64+25,62</t>
  </si>
  <si>
    <t>162201475</t>
  </si>
  <si>
    <t>Vodorovné přemístění pařezů do 3 km D do 300 mm</t>
  </si>
  <si>
    <t>825564418</t>
  </si>
  <si>
    <t>162201476</t>
  </si>
  <si>
    <t>Vodorovné přemístění pařezů do 3 km D do 500 mm</t>
  </si>
  <si>
    <t>-1845659965</t>
  </si>
  <si>
    <t>-605999562</t>
  </si>
  <si>
    <t>"Přebytečná zemina" 359,275+328,873+33,39+0,432-64-25,62</t>
  </si>
  <si>
    <t>572166174</t>
  </si>
  <si>
    <t>632,35*8</t>
  </si>
  <si>
    <t>601282169</t>
  </si>
  <si>
    <t>171101112</t>
  </si>
  <si>
    <t>Uložení sypaniny z hornin nesoudržných sypkých s vlhkostí l(d) pod 0,9 mimo aktivní zónu</t>
  </si>
  <si>
    <t>1363157744</t>
  </si>
  <si>
    <t>32*1,4+2,4*8</t>
  </si>
  <si>
    <t>-1168594744</t>
  </si>
  <si>
    <t>"Odvoz na skládku" 632,35</t>
  </si>
  <si>
    <t>874417047</t>
  </si>
  <si>
    <t>632,35*1,7</t>
  </si>
  <si>
    <t>1040420205</t>
  </si>
  <si>
    <t>"Za opěrnou zdí" (34,4+1*2+9/2+15,8/2)*1,05*1/2</t>
  </si>
  <si>
    <t>174201201</t>
  </si>
  <si>
    <t>Zásyp jam po pařezech D pařezů do 300 mm</t>
  </si>
  <si>
    <t>-1050125799</t>
  </si>
  <si>
    <t>174201202</t>
  </si>
  <si>
    <t>Zásyp jam po pařezech D pařezů do 500 mm</t>
  </si>
  <si>
    <t>-1430472431</t>
  </si>
  <si>
    <t>181102302</t>
  </si>
  <si>
    <t>Úprava pláně v zářezech se zhutněním</t>
  </si>
  <si>
    <t>1507414198</t>
  </si>
  <si>
    <t>"ZP5" 35,8</t>
  </si>
  <si>
    <t>"ZP6" 48</t>
  </si>
  <si>
    <t>181301115</t>
  </si>
  <si>
    <t>Rozprostření ornice tl vrstvy do 300 mm pl přes 500 m2 v rovině nebo ve svahu do 1:5</t>
  </si>
  <si>
    <t>-1632457529</t>
  </si>
  <si>
    <t>(450,5-(352+173)*0,4)/0,3</t>
  </si>
  <si>
    <t>181301116</t>
  </si>
  <si>
    <t>Rozprostření ornice tl vrstvy do 400 mm pl přes 500 m2 v rovině nebo ve svahu do 1:5</t>
  </si>
  <si>
    <t>-1838245592</t>
  </si>
  <si>
    <t>352+173</t>
  </si>
  <si>
    <t>181451131</t>
  </si>
  <si>
    <t>Založení parkového trávníku výsevem plochy přes 1000 m2 v rovině a ve svahu do 1:5</t>
  </si>
  <si>
    <t>-196869303</t>
  </si>
  <si>
    <t>801,667+525</t>
  </si>
  <si>
    <t>00572410</t>
  </si>
  <si>
    <t>osivo směs travní parková</t>
  </si>
  <si>
    <t>645157659</t>
  </si>
  <si>
    <t>1326,667*0,03</t>
  </si>
  <si>
    <t>211531111</t>
  </si>
  <si>
    <t>Výplň odvodňovacích žeber nebo trativodů kamenivem hrubým drceným frakce 16 až 63 mm</t>
  </si>
  <si>
    <t>-13424936</t>
  </si>
  <si>
    <t>"Za opěrnou zdí" (34,4+1*2+9/2+15,8/2)*((0,36+0,6)/2*0,35+(0,6+0,18)/2*0,9)</t>
  </si>
  <si>
    <t>211971121</t>
  </si>
  <si>
    <t>Zřízení opláštění žeber nebo trativodů geotextilií v rýze nebo zářezu sklonu přes 1:2 š do 2,5 m</t>
  </si>
  <si>
    <t>-2092460481</t>
  </si>
  <si>
    <t>"Za opěrnou zdí" (34,4+1*2+9/2+15,8/2)*(0,4*2+1+0,2)</t>
  </si>
  <si>
    <t>"Žebra opěrné zdi" (1*1*2+0,2*1*2)*9</t>
  </si>
  <si>
    <t>-1879155213</t>
  </si>
  <si>
    <t>119,2*1,2</t>
  </si>
  <si>
    <t>212755214</t>
  </si>
  <si>
    <t>Trativody z drenážních trubek plastových flexibilních D 100 mm bez lože</t>
  </si>
  <si>
    <t>-1486438559</t>
  </si>
  <si>
    <t>"Před opěrnou zdí" 8,7+33,8+15,5</t>
  </si>
  <si>
    <t>212755216</t>
  </si>
  <si>
    <t>Trativody z drenážních trubek plastových flexibilních D 160 mm bez lože</t>
  </si>
  <si>
    <t>1511419390</t>
  </si>
  <si>
    <t>"Za opěrnou zdí" 9,2+34,8+16</t>
  </si>
  <si>
    <t>274321411</t>
  </si>
  <si>
    <t>Základové pasy ze ŽB bez zvýšených nároků na prostředí tř. C 20/25</t>
  </si>
  <si>
    <t>2122438746</t>
  </si>
  <si>
    <t>"Opěrná stěna" 19,31</t>
  </si>
  <si>
    <t>275313611</t>
  </si>
  <si>
    <t>Základové patky z betonu tř. C 16/20</t>
  </si>
  <si>
    <t>-1137129560</t>
  </si>
  <si>
    <t>"Pro sloupky značek" 0,4*0,4*0,9*3*1,035</t>
  </si>
  <si>
    <t>279113142</t>
  </si>
  <si>
    <t>Základová zeď tl do 200 mm z tvárnic ztraceného bednění včetně výplně z betonu tř. C 20/25</t>
  </si>
  <si>
    <t>-576296473</t>
  </si>
  <si>
    <t>"Opěrná stěna" 38,5</t>
  </si>
  <si>
    <t>983005530</t>
  </si>
  <si>
    <t>"Viz. výpis (včetně nadzemní části)" 2,461</t>
  </si>
  <si>
    <t>Svislé a kompletní konstrukce</t>
  </si>
  <si>
    <t>311113142</t>
  </si>
  <si>
    <t>Nosná zeď tl do 200 mm z hladkých tvárnic ztraceného bednění včetně výplně z betonu tř. 20/25</t>
  </si>
  <si>
    <t>-897392266</t>
  </si>
  <si>
    <t>"Opěrka" 62,36</t>
  </si>
  <si>
    <t>348272513</t>
  </si>
  <si>
    <t>Plotová stříška pro zeď tl 195 mm z tvarovek hladkých nebo štípaných přírodních š.300 mm</t>
  </si>
  <si>
    <t>1210034052</t>
  </si>
  <si>
    <t>"Opěrná stěna" 60,4</t>
  </si>
  <si>
    <t>3489-2-010</t>
  </si>
  <si>
    <t>Osazení elktroměrné/pojistkové skříňky do opěrné stěny</t>
  </si>
  <si>
    <t>1867642200</t>
  </si>
  <si>
    <t>3489-2-020</t>
  </si>
  <si>
    <t>Dodávka a montáž chráničky pro propojení elektroměrných skříněk s objektem</t>
  </si>
  <si>
    <t>-672738855</t>
  </si>
  <si>
    <t>451311111</t>
  </si>
  <si>
    <t>Podklad pod dlažbu z betonu prostého tl do 100 mm</t>
  </si>
  <si>
    <t>-985599931</t>
  </si>
  <si>
    <t>"Dlažba za opěrnou zdí" (9+15,8+34,4+0,4*2)*0,5</t>
  </si>
  <si>
    <t>"ZP4" 32,74</t>
  </si>
  <si>
    <t>Komunikace pozemní</t>
  </si>
  <si>
    <t>564760111</t>
  </si>
  <si>
    <t>Podklad z kameniva hrubého drceného vel. 16-32 mm tl 200 mm</t>
  </si>
  <si>
    <t>1847026194</t>
  </si>
  <si>
    <t>564831111</t>
  </si>
  <si>
    <t>Podklad ze štěrkodrtě ŠD tl 100 mm</t>
  </si>
  <si>
    <t>-916130694</t>
  </si>
  <si>
    <t>"ZP2" 125,8</t>
  </si>
  <si>
    <t>564851111</t>
  </si>
  <si>
    <t>Podklad ze štěrkodrtě ŠD tl 150 mm</t>
  </si>
  <si>
    <t>-2089169800</t>
  </si>
  <si>
    <t>"ZP1" 247,8*2</t>
  </si>
  <si>
    <t>"ZP3" 76,55</t>
  </si>
  <si>
    <t>"ZP7" 115,2</t>
  </si>
  <si>
    <t>564861111</t>
  </si>
  <si>
    <t>Podklad ze štěrkodrtě ŠD tl 200 mm</t>
  </si>
  <si>
    <t>221053</t>
  </si>
  <si>
    <t>"ZP7 - sanace" 115,2</t>
  </si>
  <si>
    <t>564861112</t>
  </si>
  <si>
    <t>Podklad ze štěrkodrtě ŠD tl 210 mm</t>
  </si>
  <si>
    <t>-370300374</t>
  </si>
  <si>
    <t>"ZP3 -sanace" 76,55</t>
  </si>
  <si>
    <t>564871111</t>
  </si>
  <si>
    <t>Podklad ze štěrkodrtě ŠD tl 250 mm</t>
  </si>
  <si>
    <t>389310153</t>
  </si>
  <si>
    <t>"Sanace zeminy" 484*2</t>
  </si>
  <si>
    <t>565135121</t>
  </si>
  <si>
    <t>Asfaltový beton vrstva podkladní ACP 16 (obalované kamenivo OKS) tl 50 mm š přes 3 m</t>
  </si>
  <si>
    <t>1865608171</t>
  </si>
  <si>
    <t>"ZP1" 247,8</t>
  </si>
  <si>
    <t>573211109</t>
  </si>
  <si>
    <t>Postřik živičný spojovací z asfaltu v množství 0,50 kg/m2</t>
  </si>
  <si>
    <t>-1628209335</t>
  </si>
  <si>
    <t>577134141</t>
  </si>
  <si>
    <t>Asfaltový beton vrstva obrusná ACO 11 (ABS) tř. I tl 40 mm š přes 3 m z modifikovaného asfaltu</t>
  </si>
  <si>
    <t>-1340749153</t>
  </si>
  <si>
    <t>596211110</t>
  </si>
  <si>
    <t>Kladení zámkové dlažby komunikací pro pěší tl 60 mm skupiny A pl do 50 m2</t>
  </si>
  <si>
    <t>1161700328</t>
  </si>
  <si>
    <t>59245001</t>
  </si>
  <si>
    <t>dlažba zámková profilová s výstupky základní tl.4 cm přírodní</t>
  </si>
  <si>
    <t>417905231</t>
  </si>
  <si>
    <t>35,8*1,05</t>
  </si>
  <si>
    <t>596211211</t>
  </si>
  <si>
    <t>Kladení zámkové dlažby komunikací pro pěší tl 80 mm skupiny A pl do 100 m2</t>
  </si>
  <si>
    <t>-1799580889</t>
  </si>
  <si>
    <t>596212212</t>
  </si>
  <si>
    <t>Kladení zámkové dlažby pozemních komunikací tl 80 mm skupiny A pl do 300 m2</t>
  </si>
  <si>
    <t>-933064234</t>
  </si>
  <si>
    <t>59245020</t>
  </si>
  <si>
    <t>dlažba tvar obdélník betonová 200x100x80mm přírodní</t>
  </si>
  <si>
    <t>-1303423611</t>
  </si>
  <si>
    <t>(125,8+76,55-7,16)*1,05</t>
  </si>
  <si>
    <t>59245226</t>
  </si>
  <si>
    <t>dlažba tvar obdélník betonová pro nevidomé 200x100x80mm barevná</t>
  </si>
  <si>
    <t>-1877326467</t>
  </si>
  <si>
    <t>7,16*1,05</t>
  </si>
  <si>
    <t>596811222</t>
  </si>
  <si>
    <t>Kladení betonové dlažby komunikací pro pěší do lože z kameniva vel do 0,25 m2 plochy do 300 m2</t>
  </si>
  <si>
    <t>926307941</t>
  </si>
  <si>
    <t>59245322</t>
  </si>
  <si>
    <t>dlažba plošná betonová 400x400x50 mm přírodní</t>
  </si>
  <si>
    <t>1115239120</t>
  </si>
  <si>
    <t>115,2*1,05</t>
  </si>
  <si>
    <t>599432111</t>
  </si>
  <si>
    <t>Vyplnění spár dlažby drobným kamenivem</t>
  </si>
  <si>
    <t>-1990105503</t>
  </si>
  <si>
    <t>635111232-R</t>
  </si>
  <si>
    <t>Násyp pod podlahy z drobného kameniva 4-8 se zhutněním</t>
  </si>
  <si>
    <t>-2128766497</t>
  </si>
  <si>
    <t>"ZP6" 48*0,03</t>
  </si>
  <si>
    <t>635111241</t>
  </si>
  <si>
    <t>Násyp pod podlahy z hrubého kameniva 8-16 se zhutněním</t>
  </si>
  <si>
    <t>2111308401</t>
  </si>
  <si>
    <t>"ZP6" 48*(0,15+0,45)/2</t>
  </si>
  <si>
    <t>637211112</t>
  </si>
  <si>
    <t>Okapový chodník z betonových dlaždic tl. do 60 mm na MC 10</t>
  </si>
  <si>
    <t>-1727740645</t>
  </si>
  <si>
    <t>"Za opěrnou zdí" (9+15,8+34,4+0,4*2)*0,4</t>
  </si>
  <si>
    <t>914111111</t>
  </si>
  <si>
    <t>Montáž svislé dopravní značky do velikosti 1 m2 objímkami na sloupek nebo konzolu</t>
  </si>
  <si>
    <t>1008390787</t>
  </si>
  <si>
    <t>40445647</t>
  </si>
  <si>
    <t>dodatkové tabulky E1, E2a,b , E6, E9, E10 E12c, E17 500x500mm</t>
  </si>
  <si>
    <t>-1259709218</t>
  </si>
  <si>
    <t>40445621</t>
  </si>
  <si>
    <t>informativní značky provozní IP1-IP3, IP4b-IP7, IP10a, b 500x500mm</t>
  </si>
  <si>
    <t>-598249405</t>
  </si>
  <si>
    <t>40445625</t>
  </si>
  <si>
    <t>informativní značky provozní IP8, IP9, IP11-IP13 500x700mm</t>
  </si>
  <si>
    <t>453911649</t>
  </si>
  <si>
    <t>40445619</t>
  </si>
  <si>
    <t>zákazové, příkazové dopravní značky B1-B34, C1-15 500mm</t>
  </si>
  <si>
    <t>-64072823</t>
  </si>
  <si>
    <t>914511112</t>
  </si>
  <si>
    <t>Montáž sloupku dopravních značek délky do 3,5 m s betonovým základem a patkou</t>
  </si>
  <si>
    <t>565569689</t>
  </si>
  <si>
    <t>40445230</t>
  </si>
  <si>
    <t>sloupek Zn pro dopravní značku D 70mm v 350mm</t>
  </si>
  <si>
    <t>712978464</t>
  </si>
  <si>
    <t>40445240</t>
  </si>
  <si>
    <t>patka hliníková pro sloupek D 60 mm</t>
  </si>
  <si>
    <t>-331757993</t>
  </si>
  <si>
    <t>40445257</t>
  </si>
  <si>
    <t>upínací svorka na sloupek D 70 mm</t>
  </si>
  <si>
    <t>-632277918</t>
  </si>
  <si>
    <t>40445254</t>
  </si>
  <si>
    <t>víčko plastové na sloupek D 70mm</t>
  </si>
  <si>
    <t>1952163366</t>
  </si>
  <si>
    <t>915111111</t>
  </si>
  <si>
    <t>Vodorovné dopravní značení dělící čáry souvislé š 125 mm základní bílá barva</t>
  </si>
  <si>
    <t>1004192536</t>
  </si>
  <si>
    <t>"Parkoviště V10c" 7,45*4</t>
  </si>
  <si>
    <t>915131111</t>
  </si>
  <si>
    <t>Vodorovné dopravní značení přechody pro chodce, šipky, symboly základní bílá barva</t>
  </si>
  <si>
    <t>-1233205165</t>
  </si>
  <si>
    <t>"Přechod V8a" 3*4</t>
  </si>
  <si>
    <t>"P invalidé" 2*1,5*2</t>
  </si>
  <si>
    <t>915611111</t>
  </si>
  <si>
    <t>Předznačení vodorovného liniového značení</t>
  </si>
  <si>
    <t>522343418</t>
  </si>
  <si>
    <t>915621111</t>
  </si>
  <si>
    <t>Předznačení vodorovného plošného značení</t>
  </si>
  <si>
    <t>83028611</t>
  </si>
  <si>
    <t>916131113</t>
  </si>
  <si>
    <t>Osazení silničního obrubníku betonového ležatého s boční opěrou do lože z betonu prostého</t>
  </si>
  <si>
    <t>-411027606</t>
  </si>
  <si>
    <t>"Před parkovištěm" 18,11</t>
  </si>
  <si>
    <t>59217029</t>
  </si>
  <si>
    <t>obrubník betonový silniční nájezdový 100x15x15 cm</t>
  </si>
  <si>
    <t>-1384603261</t>
  </si>
  <si>
    <t>18,11*1,01</t>
  </si>
  <si>
    <t>916131213</t>
  </si>
  <si>
    <t>Osazení silničního obrubníku betonového stojatého s boční opěrou do lože z betonu prostého</t>
  </si>
  <si>
    <t>-1408903809</t>
  </si>
  <si>
    <t>"Dle výpočtu projektového programu" 164,5</t>
  </si>
  <si>
    <t>59217031</t>
  </si>
  <si>
    <t>obrubník betonový silniční 100 x 15 x 25 cm</t>
  </si>
  <si>
    <t>-224106397</t>
  </si>
  <si>
    <t>164,5*1,01</t>
  </si>
  <si>
    <t>916231213</t>
  </si>
  <si>
    <t>Osazení chodníkového obrubníku betonového stojatého s boční opěrou do lože z betonu prostého</t>
  </si>
  <si>
    <t>355042780</t>
  </si>
  <si>
    <t>"Dle výpočtu projektového programu" 47,8+19,2</t>
  </si>
  <si>
    <t>59217017</t>
  </si>
  <si>
    <t>obrubník betonový chodníkový 1000x100x250mm</t>
  </si>
  <si>
    <t>-74072268</t>
  </si>
  <si>
    <t>47,8*1,01</t>
  </si>
  <si>
    <t>59217001</t>
  </si>
  <si>
    <t>obrubník betonový zahradní 1000x50x250mm</t>
  </si>
  <si>
    <t>-2074773037</t>
  </si>
  <si>
    <t>19,2*1,01</t>
  </si>
  <si>
    <t>919726122</t>
  </si>
  <si>
    <t>Geotextilie pro ochranu, separaci a filtraci netkaná měrná hmotnost do 300 g/m2</t>
  </si>
  <si>
    <t>541890612</t>
  </si>
  <si>
    <t>919726203</t>
  </si>
  <si>
    <t>Geotextilie pro vyztužení, separaci a filtraci tkaná z PP podélná pevnost v tahu do 80 kN/m</t>
  </si>
  <si>
    <t>-1843760345</t>
  </si>
  <si>
    <t>919732211</t>
  </si>
  <si>
    <t>Styčná spára napojení nového živičného povrchu na stávající za tepla š 15 mm hl 25 mm s prořezáním</t>
  </si>
  <si>
    <t>-1930725003</t>
  </si>
  <si>
    <t>953312122</t>
  </si>
  <si>
    <t>Vložky do svislých dilatačních spár z extrudovaných polystyrénových desek tl 20 mm</t>
  </si>
  <si>
    <t>542042073</t>
  </si>
  <si>
    <t>"Dilatace základu opěrné stěny" 1,4*0,5</t>
  </si>
  <si>
    <t>953331121</t>
  </si>
  <si>
    <t>Vložky do svislých dilatačních spár z těžkých asfaltových pásů natavených</t>
  </si>
  <si>
    <t>1478874090</t>
  </si>
  <si>
    <t>"Dilatace opěrné stěny" 0,2*1,6</t>
  </si>
  <si>
    <t>9539-2-010</t>
  </si>
  <si>
    <t>Seříznutí konců obrubníku pro možnost propouštění vody</t>
  </si>
  <si>
    <t>695491117</t>
  </si>
  <si>
    <t>998153131</t>
  </si>
  <si>
    <t>Přesun hmot pro samostatné zdi a valy zděné z cihel, kamene, tvárnic nebo monolitické v do 12 m</t>
  </si>
  <si>
    <t>-706943417</t>
  </si>
  <si>
    <t>711113115</t>
  </si>
  <si>
    <t>Izolace proti zemní vlhkosti na vodorovné ploše za studena těsnicí hmotou dvousložkovou</t>
  </si>
  <si>
    <t>186209339</t>
  </si>
  <si>
    <t>"Vodorovná spára" (8,8+15,6+34)*0,2</t>
  </si>
  <si>
    <t>"Žebra opěrné stěny" 1*0,2*9</t>
  </si>
  <si>
    <t>711113125</t>
  </si>
  <si>
    <t>Izolace proti zemní vlhkosti na svislé ploše za studena těsnicí hmotou dvousložkovou</t>
  </si>
  <si>
    <t>-451372545</t>
  </si>
  <si>
    <t>"Zadní strana" 62,36</t>
  </si>
  <si>
    <t>"Žebra opěrné stěny" 1*1*2*9</t>
  </si>
  <si>
    <t>-495343408</t>
  </si>
  <si>
    <t>762951003</t>
  </si>
  <si>
    <t>Montáž podkladního roštu terasy z plných profilů osové vzdálenosti podpěr přes 420 do 550 mm</t>
  </si>
  <si>
    <t>-963127356</t>
  </si>
  <si>
    <t>61198142</t>
  </si>
  <si>
    <t>terasový hranol exotická dřevina cca 50x50 mm</t>
  </si>
  <si>
    <t>1560432490</t>
  </si>
  <si>
    <t>48/0,5*1,1</t>
  </si>
  <si>
    <t>762952014</t>
  </si>
  <si>
    <t>Montáž teras z prken přes 135 mm z dřevin tvrdých šroubovaných broušených bez povrchové úpravy</t>
  </si>
  <si>
    <t>340256351</t>
  </si>
  <si>
    <t>"ZP6" 6*12-4*6</t>
  </si>
  <si>
    <t>61198125</t>
  </si>
  <si>
    <t>terasový profil SIBIŘSKÝ MODŘÍN cca 25x143 mm</t>
  </si>
  <si>
    <t>538453219</t>
  </si>
  <si>
    <t>48*1,1</t>
  </si>
  <si>
    <t>762952101</t>
  </si>
  <si>
    <t>Ukončovací lišta terasy</t>
  </si>
  <si>
    <t>-1287090618</t>
  </si>
  <si>
    <t>"ZP6" (6+12)*2</t>
  </si>
  <si>
    <t>762953002</t>
  </si>
  <si>
    <t>Nátěr dřevěných teras olejový dvojnásobný s očištěním</t>
  </si>
  <si>
    <t>-587449586</t>
  </si>
  <si>
    <t>1453362048</t>
  </si>
  <si>
    <t>1139614473</t>
  </si>
  <si>
    <t>-662419785</t>
  </si>
  <si>
    <t>-1640733084</t>
  </si>
  <si>
    <t>-397864265</t>
  </si>
  <si>
    <t>319740304</t>
  </si>
  <si>
    <t>030 - SO 01  Přípojky, vsak</t>
  </si>
  <si>
    <t xml:space="preserve">    8 - Trubní vedení</t>
  </si>
  <si>
    <t>131201101</t>
  </si>
  <si>
    <t>Hloubení jam nezapažených v hornině tř. 3 objemu do 100 m3</t>
  </si>
  <si>
    <t>-998473176</t>
  </si>
  <si>
    <t>"Pro šachtu" 3,14*1,4/3*(0,7*0,7+1,2*1,2+1,2*0,7)</t>
  </si>
  <si>
    <t>131201201</t>
  </si>
  <si>
    <t>Hloubení jam zapažených v hornině tř. 3 objemu do 100 m3</t>
  </si>
  <si>
    <t>1357787414</t>
  </si>
  <si>
    <t>Hloubky výkopů kalkulovány po sejmutí ornice v tl.25 cm :</t>
  </si>
  <si>
    <t>"Vsak" 13*2*(2,66-0,25)</t>
  </si>
  <si>
    <t>-955905516</t>
  </si>
  <si>
    <t>"Vodovod" 49*0,6*1,1</t>
  </si>
  <si>
    <t>"Kanalizace" (81+20)*0,6*1,1</t>
  </si>
  <si>
    <t>151101201</t>
  </si>
  <si>
    <t>Zřízení příložného pažení stěn výkopu hl do 4 m</t>
  </si>
  <si>
    <t>-841817119</t>
  </si>
  <si>
    <t>"Vsak" (13+2)*2*(2,66-0,25)</t>
  </si>
  <si>
    <t>151101211</t>
  </si>
  <si>
    <t>Odstranění příložného pažení stěn hl do 4 m</t>
  </si>
  <si>
    <t>-669464931</t>
  </si>
  <si>
    <t>151101301</t>
  </si>
  <si>
    <t>Zřízení rozepření stěn při pažení příložném hl do 4 m</t>
  </si>
  <si>
    <t>834322589</t>
  </si>
  <si>
    <t>151101311</t>
  </si>
  <si>
    <t>Odstranění rozepření stěn při pažení příložném hl do 4 m</t>
  </si>
  <si>
    <t>597786301</t>
  </si>
  <si>
    <t>161101101</t>
  </si>
  <si>
    <t>Svislé přemístění výkopku z horniny tř. 1 až 4 hl výkopu do 2,5 m</t>
  </si>
  <si>
    <t>1738055821</t>
  </si>
  <si>
    <t>4,059+62,66+99</t>
  </si>
  <si>
    <t>845134942</t>
  </si>
  <si>
    <t>"Přebytečná zemina" 4,059+62,66+99-68,64-1,971</t>
  </si>
  <si>
    <t>-1407141345</t>
  </si>
  <si>
    <t>95,108*8</t>
  </si>
  <si>
    <t>1261322823</t>
  </si>
  <si>
    <t>"Přebytečná zemina" 95,108</t>
  </si>
  <si>
    <t>-548539202</t>
  </si>
  <si>
    <t>123415517</t>
  </si>
  <si>
    <t>95,108*1,7</t>
  </si>
  <si>
    <t>-814264993</t>
  </si>
  <si>
    <t>"Vsak" 13*2*(0,7-0,25)</t>
  </si>
  <si>
    <t>"Vodovod" 49*0,6*0,7</t>
  </si>
  <si>
    <t>"Kanalizace" (20+81)*0,6*0,6</t>
  </si>
  <si>
    <t>175101201</t>
  </si>
  <si>
    <t>Obsypání objektu nad přilehlým původním terénem sypaninou bez prohození sítem, uloženou do 3 m</t>
  </si>
  <si>
    <t>-1141054640</t>
  </si>
  <si>
    <t>"Okolo šachty" 4,059-3,14*0,65*0,65*1,4-0,231</t>
  </si>
  <si>
    <t>175101209</t>
  </si>
  <si>
    <t>Příplatek k obsypání objektu za ruční prohození sypaniny sítem, uložené do 3 m</t>
  </si>
  <si>
    <t>1487844466</t>
  </si>
  <si>
    <t>175151101</t>
  </si>
  <si>
    <t>Obsypání potrubí strojně sypaninou bez prohození, uloženou do 3 m</t>
  </si>
  <si>
    <t>-1982977209</t>
  </si>
  <si>
    <t>"Vodovod" 49*0,6*0,3</t>
  </si>
  <si>
    <t>"Kanalizace" (81+20)*0,6*0,4</t>
  </si>
  <si>
    <t>58331200</t>
  </si>
  <si>
    <t>štěrkopísek netříděný zásypový materiál</t>
  </si>
  <si>
    <t>-1120286708</t>
  </si>
  <si>
    <t>33,06*1,95</t>
  </si>
  <si>
    <t>768312282</t>
  </si>
  <si>
    <t>"Vsak" 33</t>
  </si>
  <si>
    <t>211561111</t>
  </si>
  <si>
    <t>Výplň odvodňovacích žeber nebo trativodů kamenivem hrubým drceným frakce 4 až 16 mm</t>
  </si>
  <si>
    <t>-386469023</t>
  </si>
  <si>
    <t>"Vsak" 4,4</t>
  </si>
  <si>
    <t>211971122</t>
  </si>
  <si>
    <t>Zřízení opláštění žeber nebo trativodů geotextilií v rýze nebo zářezu přes 1:2 š přes 2,5 m</t>
  </si>
  <si>
    <t>-1577402320</t>
  </si>
  <si>
    <t>"Vsak" 42</t>
  </si>
  <si>
    <t>69311060</t>
  </si>
  <si>
    <t>geotextilie netkaná PP 200g/m2</t>
  </si>
  <si>
    <t>1711840859</t>
  </si>
  <si>
    <t>42*1,25</t>
  </si>
  <si>
    <t>1610022133</t>
  </si>
  <si>
    <t>"U opěrné stěny" 62</t>
  </si>
  <si>
    <t>212755215</t>
  </si>
  <si>
    <t>Trativody z drenážních trubek plastových flexibilních D 125 mm bez lože</t>
  </si>
  <si>
    <t>1470408653</t>
  </si>
  <si>
    <t>"Vsak" 11</t>
  </si>
  <si>
    <t>-89841429</t>
  </si>
  <si>
    <t>-61201829</t>
  </si>
  <si>
    <t>"Vodovod" 49*0,6*0,1</t>
  </si>
  <si>
    <t>"Kanalizace" (81+20)*0,6*0,1</t>
  </si>
  <si>
    <t>Trubní vedení</t>
  </si>
  <si>
    <t>871171141</t>
  </si>
  <si>
    <t>Montáž potrubí z PE100 SDR 11 otevřený výkop svařovaných na tupo D 40 x 3,7 mm</t>
  </si>
  <si>
    <t>795629218</t>
  </si>
  <si>
    <t>28613596</t>
  </si>
  <si>
    <t>potrubí dvouvrstvé PE100 s 10% signalizační vrstvou SDR 11 40x3,7 dl 12m</t>
  </si>
  <si>
    <t>-127328250</t>
  </si>
  <si>
    <t>871265211</t>
  </si>
  <si>
    <t>Kanalizační potrubí z tvrdého PVC jednovrstvé tuhost třídy SN4 DN 110</t>
  </si>
  <si>
    <t>-880212139</t>
  </si>
  <si>
    <t>"Chránička vodovodu" 3,5</t>
  </si>
  <si>
    <t>871275211</t>
  </si>
  <si>
    <t>Kanalizační potrubí z tvrdého PVC jednovrstvé tuhost třídy SN4 DN 125</t>
  </si>
  <si>
    <t>-1698691858</t>
  </si>
  <si>
    <t>871315211</t>
  </si>
  <si>
    <t>Kanalizační potrubí z tvrdého PVC jednovrstvé tuhost třídy SN4 DN 160</t>
  </si>
  <si>
    <t>-1152226629</t>
  </si>
  <si>
    <t>877265211</t>
  </si>
  <si>
    <t>Montáž tvarovek z tvrdého PVC-systém KG nebo z polypropylenu-systém KG 2000 jednoosé DN 100</t>
  </si>
  <si>
    <t>1682940401</t>
  </si>
  <si>
    <t>"Chránička vodovodu" 3</t>
  </si>
  <si>
    <t>28611350</t>
  </si>
  <si>
    <t>koleno kanalizace PVC KG 110x30°</t>
  </si>
  <si>
    <t>-650461847</t>
  </si>
  <si>
    <t>877265271</t>
  </si>
  <si>
    <t>Montáž lapače střešních splavenin z tvrdého PVC-systém KG DN 100</t>
  </si>
  <si>
    <t>1397861948</t>
  </si>
  <si>
    <t>56231163</t>
  </si>
  <si>
    <t>lapač střešních splavenin se zápachovou klapkou a lapacím košem DN 125/110</t>
  </si>
  <si>
    <t>-1113565548</t>
  </si>
  <si>
    <t>877275211</t>
  </si>
  <si>
    <t>Montáž tvarovek z tvrdého PVC-systém KG nebo z polypropylenu-systém KG 2000 jednoosé DN 125</t>
  </si>
  <si>
    <t>-852948295</t>
  </si>
  <si>
    <t>14+7</t>
  </si>
  <si>
    <t>28611356</t>
  </si>
  <si>
    <t>koleno kanalizační PVC KG 125x45°</t>
  </si>
  <si>
    <t>-293803124</t>
  </si>
  <si>
    <t>28611358</t>
  </si>
  <si>
    <t>koleno kanalizace PVC KG 125x87°</t>
  </si>
  <si>
    <t>-18366290</t>
  </si>
  <si>
    <t>877275221</t>
  </si>
  <si>
    <t>Montáž tvarovek z tvrdého PVC-systém KG nebo z polypropylenu-systém KG 2000 dvouosé DN 125</t>
  </si>
  <si>
    <t>1410356519</t>
  </si>
  <si>
    <t>28611910</t>
  </si>
  <si>
    <t>odbočka kanalizační plastová PP s hrdlem KG 125/125/45°</t>
  </si>
  <si>
    <t>-1878870696</t>
  </si>
  <si>
    <t>877315211</t>
  </si>
  <si>
    <t>Montáž tvarovek z tvrdého PVC-systém KG nebo z polypropylenu-systém KG 2000 jednoosé DN 160</t>
  </si>
  <si>
    <t>262940186</t>
  </si>
  <si>
    <t>28611360</t>
  </si>
  <si>
    <t>koleno kanalizace PVC KG 160x30°</t>
  </si>
  <si>
    <t>1858872612</t>
  </si>
  <si>
    <t>28611361</t>
  </si>
  <si>
    <t>koleno kanalizační PVC KG 160x45°</t>
  </si>
  <si>
    <t>720085035</t>
  </si>
  <si>
    <t>877315221</t>
  </si>
  <si>
    <t>Montáž tvarovek z tvrdého PVC-systém KG nebo z polypropylenu-systém KG 2000 dvouosé DN 160</t>
  </si>
  <si>
    <t>-1908210457</t>
  </si>
  <si>
    <t>28611391</t>
  </si>
  <si>
    <t>odbočka kanalizační plastová s hrdlem KG 150/125/45°</t>
  </si>
  <si>
    <t>1519249527</t>
  </si>
  <si>
    <t>28611392</t>
  </si>
  <si>
    <t>odbočka kanalizační PVC s hrdlem 160/160/45°</t>
  </si>
  <si>
    <t>-2146430543</t>
  </si>
  <si>
    <t>892233122</t>
  </si>
  <si>
    <t>Proplach a dezinfekce vodovodního potrubí DN od 40 do 70</t>
  </si>
  <si>
    <t>453251207</t>
  </si>
  <si>
    <t>892241111</t>
  </si>
  <si>
    <t>Tlaková zkouška vodou potrubí do 80</t>
  </si>
  <si>
    <t>1097482647</t>
  </si>
  <si>
    <t>893811163</t>
  </si>
  <si>
    <t>Osazení vodoměrné šachty kruhové z PP samonosné pro běžné zatížení průměru do 1,2 m hloubky do 1,6 m</t>
  </si>
  <si>
    <t>569099576</t>
  </si>
  <si>
    <t>56230594</t>
  </si>
  <si>
    <t>šachta vodoměrná samonosná kruhová 1,2/1,5 m</t>
  </si>
  <si>
    <t>-1642526119</t>
  </si>
  <si>
    <t>894811213</t>
  </si>
  <si>
    <t>Revizní šachta z PVC typ pravý/přímý/levý, DN 315/160 hl od 1360 do 1730 mm</t>
  </si>
  <si>
    <t>290344651</t>
  </si>
  <si>
    <t>894811233</t>
  </si>
  <si>
    <t>Revizní šachta z PVC typ pravý/přímý/levý, DN 400/160 tlak 12,5 t hl od 1360 do 1730 mm</t>
  </si>
  <si>
    <t>960520801</t>
  </si>
  <si>
    <t>895941111</t>
  </si>
  <si>
    <t>Zřízení vpusti kanalizační uliční z betonových dílců typ UV-50 normální</t>
  </si>
  <si>
    <t>-546375993</t>
  </si>
  <si>
    <t>59223891</t>
  </si>
  <si>
    <t>vpusť betonová uliční - prstenec TBV-Q 10a, výška 60 mm</t>
  </si>
  <si>
    <t>-328623581</t>
  </si>
  <si>
    <t>59223892</t>
  </si>
  <si>
    <t>skruž betonová pro uliční vpusť horní TBV-Q 450/195/5c  v. 195 mm</t>
  </si>
  <si>
    <t>2008350039</t>
  </si>
  <si>
    <t>59223893</t>
  </si>
  <si>
    <t>skruž betonová pro uliční vpusť středová TBV-Q  450/195/6b v.195 mm</t>
  </si>
  <si>
    <t>1766025045</t>
  </si>
  <si>
    <t>59223894</t>
  </si>
  <si>
    <t>skruž betonová pro uliční vpusť s výtokovým otvorem TBV-Q 450/570/3z pro PVC DN 125  v.555 mm</t>
  </si>
  <si>
    <t>649630175</t>
  </si>
  <si>
    <t>59223895</t>
  </si>
  <si>
    <t>dno s kalovou prohlubní pro uliční vpusť  TBV-Q 450/300/2a  v. 300 mm</t>
  </si>
  <si>
    <t>-1641833484</t>
  </si>
  <si>
    <t>899203112</t>
  </si>
  <si>
    <t>Osazení mříží litinových včetně rámů a košů na bahno pro třídu zatížení B12, C250</t>
  </si>
  <si>
    <t>-550674017</t>
  </si>
  <si>
    <t>PAM.EDVT50EU</t>
  </si>
  <si>
    <t>mříž čtvercová C 250, plochá 500x500mm</t>
  </si>
  <si>
    <t>-989070938</t>
  </si>
  <si>
    <t>28661784</t>
  </si>
  <si>
    <t>koš kalový pro silniční vpusť</t>
  </si>
  <si>
    <t>-295600882</t>
  </si>
  <si>
    <t>899721111</t>
  </si>
  <si>
    <t>Signalizační vodič DN do 150 mm na potrubí PVC</t>
  </si>
  <si>
    <t>-1812492243</t>
  </si>
  <si>
    <t>899722112</t>
  </si>
  <si>
    <t>Krytí potrubí z plastů výstražnou fólií z PVC 25 cm</t>
  </si>
  <si>
    <t>-1904688611</t>
  </si>
  <si>
    <t>998276101</t>
  </si>
  <si>
    <t>Přesun hmot pro trubní vedení z trub z plastických hmot otevřený výkop</t>
  </si>
  <si>
    <t>2063664353</t>
  </si>
  <si>
    <t>721173746</t>
  </si>
  <si>
    <t>Potrubí kanalizační z PE větrací DN 100</t>
  </si>
  <si>
    <t>2011230721</t>
  </si>
  <si>
    <t>-1713489538</t>
  </si>
  <si>
    <t>722270103</t>
  </si>
  <si>
    <t>Sestava vodoměrová závitová G 5/4</t>
  </si>
  <si>
    <t>-1084268973</t>
  </si>
  <si>
    <t>-816664706</t>
  </si>
  <si>
    <t>231491255</t>
  </si>
  <si>
    <t>-1657842889</t>
  </si>
  <si>
    <t>-1714853764</t>
  </si>
  <si>
    <t>040 - IO 01  Vodovodní přípojka</t>
  </si>
  <si>
    <t>1505157786</t>
  </si>
  <si>
    <t>11*4*0,25</t>
  </si>
  <si>
    <t>495545865</t>
  </si>
  <si>
    <t>11*0,8*(1,4-0,25)</t>
  </si>
  <si>
    <t>-135244546</t>
  </si>
  <si>
    <t>4,059+10,12</t>
  </si>
  <si>
    <t>1385570396</t>
  </si>
  <si>
    <t>"Přebytečná zemina" 10,12-6,6</t>
  </si>
  <si>
    <t>1874354718</t>
  </si>
  <si>
    <t>3,52*8</t>
  </si>
  <si>
    <t>1786848544</t>
  </si>
  <si>
    <t>-684912726</t>
  </si>
  <si>
    <t>2117784449</t>
  </si>
  <si>
    <t>3,52*1,7</t>
  </si>
  <si>
    <t>-1966977446</t>
  </si>
  <si>
    <t>11*0,8*(1,4-0,25-0,1-0,3)</t>
  </si>
  <si>
    <t>-1829660114</t>
  </si>
  <si>
    <t>11*0,8*0,3</t>
  </si>
  <si>
    <t>štěrkopísek netříděný zásypový</t>
  </si>
  <si>
    <t>894742735</t>
  </si>
  <si>
    <t>"Potrubí" 2,64*1,95</t>
  </si>
  <si>
    <t>181301103</t>
  </si>
  <si>
    <t>Rozprostření ornice tl vrstvy do 200 mm pl do 500 m2 v rovině nebo ve svahu do 1:5</t>
  </si>
  <si>
    <t>1240390037</t>
  </si>
  <si>
    <t>11*4</t>
  </si>
  <si>
    <t>181411131</t>
  </si>
  <si>
    <t>Založení trávníku na půdě předem připravené plochy do 1000 m2 výsevem včetně utažení parkového v rovině nebo na svahu do 1:5</t>
  </si>
  <si>
    <t>-1175346872</t>
  </si>
  <si>
    <t>-99775538</t>
  </si>
  <si>
    <t>44*0,03</t>
  </si>
  <si>
    <t>1968675985</t>
  </si>
  <si>
    <t>"Pod potrubí" 11*0,8*0,1</t>
  </si>
  <si>
    <t>"Pod šachtu" 0,7*0,7*3,14*0,15</t>
  </si>
  <si>
    <t>-675016680</t>
  </si>
  <si>
    <t>1138418456</t>
  </si>
  <si>
    <t>891211112</t>
  </si>
  <si>
    <t>Montáž vodovodních šoupátek otevřený výkop DN 50</t>
  </si>
  <si>
    <t>-599054306</t>
  </si>
  <si>
    <t>42221321</t>
  </si>
  <si>
    <t>šoupátko pitná voda, litina GGG 50, dlouhá stavební délka, PN10/16 DN 50 x 250 mm</t>
  </si>
  <si>
    <t>1110414450</t>
  </si>
  <si>
    <t>42291053</t>
  </si>
  <si>
    <t>souprava zemní pro navrtávací pas se šoupátkem Rd 1,5 m</t>
  </si>
  <si>
    <t>-1402846233</t>
  </si>
  <si>
    <t>56230636</t>
  </si>
  <si>
    <t>deska podkladová uličního poklopu plastového ventilkového a šoupatového</t>
  </si>
  <si>
    <t>-1687781810</t>
  </si>
  <si>
    <t>891269111</t>
  </si>
  <si>
    <t>Montáž navrtávacích pasů na potrubí z jakýchkoli trub DN 100</t>
  </si>
  <si>
    <t>-167557157</t>
  </si>
  <si>
    <t>42271414</t>
  </si>
  <si>
    <t>pas navrtávací z tvárné litiny DN 100, rozsah (114-119), odbočky 1",5/4",6/4",2"</t>
  </si>
  <si>
    <t>1449921476</t>
  </si>
  <si>
    <t>390806120</t>
  </si>
  <si>
    <t>-1257691639</t>
  </si>
  <si>
    <t>899121102</t>
  </si>
  <si>
    <t>Osazení poklopů plastových šoupátkových</t>
  </si>
  <si>
    <t>-1837378728</t>
  </si>
  <si>
    <t>42291352</t>
  </si>
  <si>
    <t>poklop litinový šoupátkový pro zemní soupravy osazení do terénu a do vozovky</t>
  </si>
  <si>
    <t>1562564475</t>
  </si>
  <si>
    <t>55564962</t>
  </si>
  <si>
    <t>-1340392247</t>
  </si>
  <si>
    <t>998271201</t>
  </si>
  <si>
    <t>Přesun hmot pro kanalizace hloubené zděné otevřený výkop</t>
  </si>
  <si>
    <t>195379992</t>
  </si>
  <si>
    <t>-418176479</t>
  </si>
  <si>
    <t>-909525033</t>
  </si>
  <si>
    <t>-1993526800</t>
  </si>
  <si>
    <t>-1771170044</t>
  </si>
  <si>
    <t>050 - IO 02  Přípojka splaškové kanalizace</t>
  </si>
  <si>
    <t>591354636</t>
  </si>
  <si>
    <t>Hloubka výkopu kalkulována po sejmutí ornice v tl.25 cm :</t>
  </si>
  <si>
    <t>7,5*0,8*(1,8-0,25)</t>
  </si>
  <si>
    <t>151101101</t>
  </si>
  <si>
    <t>Zřízení příložného pažení a rozepření stěn rýh hl do 2 m</t>
  </si>
  <si>
    <t>365332585</t>
  </si>
  <si>
    <t>7,5*(1,8-0,25)*2</t>
  </si>
  <si>
    <t>151101111</t>
  </si>
  <si>
    <t>Odstranění příložného pažení a rozepření stěn rýh hl do 2 m</t>
  </si>
  <si>
    <t>1238435008</t>
  </si>
  <si>
    <t>1509696326</t>
  </si>
  <si>
    <t>359312101</t>
  </si>
  <si>
    <t>"Přebytečná zemina" 9,3-6,3</t>
  </si>
  <si>
    <t>1124208219</t>
  </si>
  <si>
    <t>3*8</t>
  </si>
  <si>
    <t>-1366019847</t>
  </si>
  <si>
    <t>1308367030</t>
  </si>
  <si>
    <t>-611270824</t>
  </si>
  <si>
    <t>3*1,7</t>
  </si>
  <si>
    <t>1384457149</t>
  </si>
  <si>
    <t>7,5*0,8*(1,8-0,25-0,1-0,4)</t>
  </si>
  <si>
    <t>-1652893817</t>
  </si>
  <si>
    <t>7,5*0,8*0,4</t>
  </si>
  <si>
    <t>-1555262073</t>
  </si>
  <si>
    <t>2,4*1,95</t>
  </si>
  <si>
    <t>-756993538</t>
  </si>
  <si>
    <t>7,5*0,8*0,1</t>
  </si>
  <si>
    <t>871315221</t>
  </si>
  <si>
    <t>Kanalizační potrubí z tvrdého PVC jednovrstvé tuhost třídy SN8 DN 160</t>
  </si>
  <si>
    <t>-1962698307</t>
  </si>
  <si>
    <t>1906226590</t>
  </si>
  <si>
    <t>993696559</t>
  </si>
  <si>
    <t>-950783362</t>
  </si>
  <si>
    <t>13073850</t>
  </si>
  <si>
    <t>-879581399</t>
  </si>
  <si>
    <t>431153737</t>
  </si>
  <si>
    <t>727011548</t>
  </si>
  <si>
    <t>060 - IO 03  Přípojka dešťové kanalizace</t>
  </si>
  <si>
    <t>1391653785</t>
  </si>
  <si>
    <t>5,2*0,8*(1,4-0,25)</t>
  </si>
  <si>
    <t>-1732217902</t>
  </si>
  <si>
    <t>1210256670</t>
  </si>
  <si>
    <t>"Přebytečná zemina" 4,784-2,704</t>
  </si>
  <si>
    <t>480640844</t>
  </si>
  <si>
    <t>2,08*10</t>
  </si>
  <si>
    <t>1237562462</t>
  </si>
  <si>
    <t>"Přebytečná zemina" 2,08</t>
  </si>
  <si>
    <t>-169604195</t>
  </si>
  <si>
    <t>-127124186</t>
  </si>
  <si>
    <t>2,08*1,7</t>
  </si>
  <si>
    <t>949470877</t>
  </si>
  <si>
    <t>5,2*0,8*(1,4-0,25-0,1-0,4)</t>
  </si>
  <si>
    <t>-1024540997</t>
  </si>
  <si>
    <t>5,2*0,8*0,4</t>
  </si>
  <si>
    <t>1869532134</t>
  </si>
  <si>
    <t>1,664*1,95</t>
  </si>
  <si>
    <t>1294606256</t>
  </si>
  <si>
    <t>5,2*0,8*0,1</t>
  </si>
  <si>
    <t>-450559559</t>
  </si>
  <si>
    <t>489075724</t>
  </si>
  <si>
    <t>-442499079</t>
  </si>
  <si>
    <t>149695585</t>
  </si>
  <si>
    <t>420853325</t>
  </si>
  <si>
    <t>-168991274</t>
  </si>
  <si>
    <t>070 - IO 04  Přeložka dešťové a splaškové kanalizace</t>
  </si>
  <si>
    <t>130001101</t>
  </si>
  <si>
    <t>Příplatek za ztížení vykopávky v blízkosti podzemního vedení</t>
  </si>
  <si>
    <t>67890900</t>
  </si>
  <si>
    <t>196,05*0,1</t>
  </si>
  <si>
    <t>132201202</t>
  </si>
  <si>
    <t>Hloubení rýh š do 2000 mm v hornině tř. 3 objemu do 1000 m3</t>
  </si>
  <si>
    <t>1308467141</t>
  </si>
  <si>
    <t>"Společná rýha pro dešťovou i splaškovou kanalizaci" (10,5*(2,5+1,7)/2+16,5*(1,7+4)/2+9,5*(4+3,7)/2)*1,8</t>
  </si>
  <si>
    <t>"Rozšíření pro šachty" 1,2*0,25*2,8*7</t>
  </si>
  <si>
    <t>151101102</t>
  </si>
  <si>
    <t>Zřízení příložného pažení a rozepření stěn rýh hl do 4 m</t>
  </si>
  <si>
    <t>811316997</t>
  </si>
  <si>
    <t>"Společná rýha pro dešťovou i splaškovou kanalizaci" (10,5*(2,5+1,7)/2+16,5*(1,7+4)/2+9,5*(4+3,7)/2)*2</t>
  </si>
  <si>
    <t>151101112</t>
  </si>
  <si>
    <t>Odstranění příložného pažení a rozepření stěn rýh hl do 4 m</t>
  </si>
  <si>
    <t>-1122604846</t>
  </si>
  <si>
    <t>161101102</t>
  </si>
  <si>
    <t>Svislé přemístění výkopku z horniny tř. 1 až 4 hl výkopu do 4 m</t>
  </si>
  <si>
    <t>1401340245</t>
  </si>
  <si>
    <t>196,05*0,6</t>
  </si>
  <si>
    <t>724145006</t>
  </si>
  <si>
    <t>"Přebytečná zemina" 196,05-130,839</t>
  </si>
  <si>
    <t>-1125486461</t>
  </si>
  <si>
    <t>65,211*18</t>
  </si>
  <si>
    <t>-2088025184</t>
  </si>
  <si>
    <t>"Přebytečná zemina" 65,211</t>
  </si>
  <si>
    <t>1552755269</t>
  </si>
  <si>
    <t>1029638292</t>
  </si>
  <si>
    <t>65,211*1,7</t>
  </si>
  <si>
    <t>-757686500</t>
  </si>
  <si>
    <t>196-0,16*0,16*3,14*71-32,4-6,48-0,6*0,6*3,14*2,6*7</t>
  </si>
  <si>
    <t>1452969178</t>
  </si>
  <si>
    <t>36*1,8*0,5</t>
  </si>
  <si>
    <t>1160067557</t>
  </si>
  <si>
    <t>39,4*1,95</t>
  </si>
  <si>
    <t>1542977137</t>
  </si>
  <si>
    <t>"Společná rýha pro dešťovou i splaškovou kanalizaci" 36*1,8*0,1</t>
  </si>
  <si>
    <t>452311141</t>
  </si>
  <si>
    <t>Podkladní desky z betonu prostého tř. C 16/20 otevřený výkop</t>
  </si>
  <si>
    <t>-1917385664</t>
  </si>
  <si>
    <t>"Pod šachty" 0,7*0,7*3,14*0,1*7</t>
  </si>
  <si>
    <t>632452113</t>
  </si>
  <si>
    <t>Potěr cementový dna šachet hlazený ocelovým hladítkem</t>
  </si>
  <si>
    <t>2062844521</t>
  </si>
  <si>
    <t>"Šachtová dna" 0,5*0,5*3,14*1,25*5</t>
  </si>
  <si>
    <t>871375211</t>
  </si>
  <si>
    <t>Kanalizační potrubí z tvrdého PVC jednovrstvé tuhost třídy SN4 DN 315</t>
  </si>
  <si>
    <t>2069884379</t>
  </si>
  <si>
    <t>"Viz. výpis" 71</t>
  </si>
  <si>
    <t>892372111</t>
  </si>
  <si>
    <t>Zabezpečení konců potrubí DN do 300 při tlakových zkouškách vodou</t>
  </si>
  <si>
    <t>-1739594593</t>
  </si>
  <si>
    <t>892381111</t>
  </si>
  <si>
    <t>Tlaková zkouška vodou potrubí DN 250, DN 300 nebo 350</t>
  </si>
  <si>
    <t>-1888480013</t>
  </si>
  <si>
    <t>894411121</t>
  </si>
  <si>
    <t>Zřízení šachet kanalizačních z betonových dílců na potrubí DN nad 200 do 300 dno beton tř. C 25/30</t>
  </si>
  <si>
    <t>1765003189</t>
  </si>
  <si>
    <t>894138001</t>
  </si>
  <si>
    <t>Příplatek ZKD 0,60 m výšky vstupu na stokách</t>
  </si>
  <si>
    <t>-1490376590</t>
  </si>
  <si>
    <t>2+1+5+2+1+5+4</t>
  </si>
  <si>
    <t>59224010</t>
  </si>
  <si>
    <t>prstenec šachtový vyrovnávací betonový 625x100x40mm</t>
  </si>
  <si>
    <t>-2015242643</t>
  </si>
  <si>
    <t>59224011</t>
  </si>
  <si>
    <t>prstenec šachtový vyrovnávací betonový 625x100x60mm</t>
  </si>
  <si>
    <t>405449180</t>
  </si>
  <si>
    <t>59224013</t>
  </si>
  <si>
    <t>prstenec šachtový vyrovnávací betonový 625x100x100mm</t>
  </si>
  <si>
    <t>1058280625</t>
  </si>
  <si>
    <t>59224056</t>
  </si>
  <si>
    <t>kónus pro kanalizační šachty s kapsovým stupadlem 100/62,5 x 67 x 12 cm</t>
  </si>
  <si>
    <t>922946133</t>
  </si>
  <si>
    <t>59224066</t>
  </si>
  <si>
    <t>skruž betonová DN 1000x250 PS, 100x25x12 cm</t>
  </si>
  <si>
    <t>1543087998</t>
  </si>
  <si>
    <t>59224068</t>
  </si>
  <si>
    <t>skruž betonová DN 1000x500 PS, 100x50x12 cm</t>
  </si>
  <si>
    <t>1565835180</t>
  </si>
  <si>
    <t>59224070</t>
  </si>
  <si>
    <t>skruž betonová DN 1000x1000 PS, 100x100x12 cm</t>
  </si>
  <si>
    <t>-1006144892</t>
  </si>
  <si>
    <t>59224029</t>
  </si>
  <si>
    <t>dno betonové šachtové DN 300 betonový žlab i nástupnice   100 x 78,5 x 15 cm</t>
  </si>
  <si>
    <t>1483860825</t>
  </si>
  <si>
    <t>899102112</t>
  </si>
  <si>
    <t>Osazení poklopů litinových nebo ocelových včetně rámů pro třídu zatížení A15, A50</t>
  </si>
  <si>
    <t>262728211</t>
  </si>
  <si>
    <t>28661932</t>
  </si>
  <si>
    <t>poklop šachtový litinový dno DN 600 pro třídu zatížení A15</t>
  </si>
  <si>
    <t>-1523014564</t>
  </si>
  <si>
    <t>899104112</t>
  </si>
  <si>
    <t>Osazení poklopů litinových nebo ocelových včetně rámů pro třídu zatížení D400, E600</t>
  </si>
  <si>
    <t>-1344035787</t>
  </si>
  <si>
    <t>28661935</t>
  </si>
  <si>
    <t>poklop šachtový litinový dno DN 600 pro třídu zatížení D400</t>
  </si>
  <si>
    <t>1025851743</t>
  </si>
  <si>
    <t>977151129</t>
  </si>
  <si>
    <t>Jádrové vrty diamantovými korunkami do D 350 mm do stavebních materiálů</t>
  </si>
  <si>
    <t>-1096371817</t>
  </si>
  <si>
    <t>-420252393</t>
  </si>
  <si>
    <t>-34761327</t>
  </si>
  <si>
    <t>234825557</t>
  </si>
  <si>
    <t>-44753749</t>
  </si>
  <si>
    <t>-1268238517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</si>
</sst>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pans="1:74" s="1" customFormat="1" ht="24.9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pans="1:74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84" t="s">
        <v>15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1"/>
      <c r="AQ5" s="21"/>
      <c r="AR5" s="19"/>
      <c r="BE5" s="292" t="s">
        <v>16</v>
      </c>
      <c r="BS5" s="16" t="s">
        <v>6</v>
      </c>
    </row>
    <row r="6" spans="1:74" s="1" customFormat="1" ht="36.9" customHeight="1">
      <c r="B6" s="20"/>
      <c r="C6" s="21"/>
      <c r="D6" s="27" t="s">
        <v>17</v>
      </c>
      <c r="E6" s="21"/>
      <c r="F6" s="21"/>
      <c r="G6" s="21"/>
      <c r="H6" s="21"/>
      <c r="I6" s="21"/>
      <c r="J6" s="21"/>
      <c r="K6" s="286" t="s">
        <v>18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1"/>
      <c r="AQ6" s="21"/>
      <c r="AR6" s="19"/>
      <c r="BE6" s="293"/>
      <c r="BS6" s="16" t="s">
        <v>6</v>
      </c>
    </row>
    <row r="7" spans="1:74" s="1" customFormat="1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</v>
      </c>
      <c r="AO7" s="21"/>
      <c r="AP7" s="21"/>
      <c r="AQ7" s="21"/>
      <c r="AR7" s="19"/>
      <c r="BE7" s="293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93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3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293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293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3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293"/>
      <c r="BS13" s="16" t="s">
        <v>6</v>
      </c>
    </row>
    <row r="14" spans="1:74" ht="13.2">
      <c r="B14" s="20"/>
      <c r="C14" s="21"/>
      <c r="D14" s="21"/>
      <c r="E14" s="287" t="s">
        <v>30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93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3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293"/>
      <c r="BS16" s="16" t="s">
        <v>4</v>
      </c>
    </row>
    <row r="17" spans="1:71" s="1" customFormat="1" ht="18.45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93"/>
      <c r="BS17" s="16" t="s">
        <v>33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3"/>
      <c r="BS18" s="16" t="s">
        <v>8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293"/>
      <c r="BS19" s="16" t="s">
        <v>8</v>
      </c>
    </row>
    <row r="20" spans="1:71" s="1" customFormat="1" ht="18.45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93"/>
      <c r="BS20" s="16" t="s">
        <v>33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3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3"/>
    </row>
    <row r="23" spans="1:71" s="1" customFormat="1" ht="63.75" customHeight="1">
      <c r="B23" s="20"/>
      <c r="C23" s="21"/>
      <c r="D23" s="21"/>
      <c r="E23" s="289" t="s">
        <v>36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1"/>
      <c r="AP23" s="21"/>
      <c r="AQ23" s="21"/>
      <c r="AR23" s="19"/>
      <c r="BE23" s="293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3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3"/>
    </row>
    <row r="26" spans="1:71" s="2" customFormat="1" ht="25.95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5">
        <f>ROUND(AG94,0)</f>
        <v>0</v>
      </c>
      <c r="AL26" s="296"/>
      <c r="AM26" s="296"/>
      <c r="AN26" s="296"/>
      <c r="AO26" s="296"/>
      <c r="AP26" s="35"/>
      <c r="AQ26" s="35"/>
      <c r="AR26" s="38"/>
      <c r="BE26" s="293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93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0" t="s">
        <v>38</v>
      </c>
      <c r="M28" s="290"/>
      <c r="N28" s="290"/>
      <c r="O28" s="290"/>
      <c r="P28" s="290"/>
      <c r="Q28" s="35"/>
      <c r="R28" s="35"/>
      <c r="S28" s="35"/>
      <c r="T28" s="35"/>
      <c r="U28" s="35"/>
      <c r="V28" s="35"/>
      <c r="W28" s="290" t="s">
        <v>39</v>
      </c>
      <c r="X28" s="290"/>
      <c r="Y28" s="290"/>
      <c r="Z28" s="290"/>
      <c r="AA28" s="290"/>
      <c r="AB28" s="290"/>
      <c r="AC28" s="290"/>
      <c r="AD28" s="290"/>
      <c r="AE28" s="290"/>
      <c r="AF28" s="35"/>
      <c r="AG28" s="35"/>
      <c r="AH28" s="35"/>
      <c r="AI28" s="35"/>
      <c r="AJ28" s="35"/>
      <c r="AK28" s="290" t="s">
        <v>40</v>
      </c>
      <c r="AL28" s="290"/>
      <c r="AM28" s="290"/>
      <c r="AN28" s="290"/>
      <c r="AO28" s="290"/>
      <c r="AP28" s="35"/>
      <c r="AQ28" s="35"/>
      <c r="AR28" s="38"/>
      <c r="BE28" s="293"/>
    </row>
    <row r="29" spans="1:71" s="3" customFormat="1" ht="14.4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264">
        <v>0.21</v>
      </c>
      <c r="M29" s="265"/>
      <c r="N29" s="265"/>
      <c r="O29" s="265"/>
      <c r="P29" s="265"/>
      <c r="Q29" s="40"/>
      <c r="R29" s="40"/>
      <c r="S29" s="40"/>
      <c r="T29" s="40"/>
      <c r="U29" s="40"/>
      <c r="V29" s="40"/>
      <c r="W29" s="291">
        <f>ROUND(AZ94, 0)</f>
        <v>0</v>
      </c>
      <c r="X29" s="265"/>
      <c r="Y29" s="265"/>
      <c r="Z29" s="265"/>
      <c r="AA29" s="265"/>
      <c r="AB29" s="265"/>
      <c r="AC29" s="265"/>
      <c r="AD29" s="265"/>
      <c r="AE29" s="265"/>
      <c r="AF29" s="40"/>
      <c r="AG29" s="40"/>
      <c r="AH29" s="40"/>
      <c r="AI29" s="40"/>
      <c r="AJ29" s="40"/>
      <c r="AK29" s="291">
        <f>ROUND(AV94, 0)</f>
        <v>0</v>
      </c>
      <c r="AL29" s="265"/>
      <c r="AM29" s="265"/>
      <c r="AN29" s="265"/>
      <c r="AO29" s="265"/>
      <c r="AP29" s="40"/>
      <c r="AQ29" s="40"/>
      <c r="AR29" s="41"/>
      <c r="BE29" s="294"/>
    </row>
    <row r="30" spans="1:71" s="3" customFormat="1" ht="14.4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264">
        <v>0.15</v>
      </c>
      <c r="M30" s="265"/>
      <c r="N30" s="265"/>
      <c r="O30" s="265"/>
      <c r="P30" s="265"/>
      <c r="Q30" s="40"/>
      <c r="R30" s="40"/>
      <c r="S30" s="40"/>
      <c r="T30" s="40"/>
      <c r="U30" s="40"/>
      <c r="V30" s="40"/>
      <c r="W30" s="291">
        <f>ROUND(BA94, 0)</f>
        <v>0</v>
      </c>
      <c r="X30" s="265"/>
      <c r="Y30" s="265"/>
      <c r="Z30" s="265"/>
      <c r="AA30" s="265"/>
      <c r="AB30" s="265"/>
      <c r="AC30" s="265"/>
      <c r="AD30" s="265"/>
      <c r="AE30" s="265"/>
      <c r="AF30" s="40"/>
      <c r="AG30" s="40"/>
      <c r="AH30" s="40"/>
      <c r="AI30" s="40"/>
      <c r="AJ30" s="40"/>
      <c r="AK30" s="291">
        <f>ROUND(AW94, 0)</f>
        <v>0</v>
      </c>
      <c r="AL30" s="265"/>
      <c r="AM30" s="265"/>
      <c r="AN30" s="265"/>
      <c r="AO30" s="265"/>
      <c r="AP30" s="40"/>
      <c r="AQ30" s="40"/>
      <c r="AR30" s="41"/>
      <c r="BE30" s="294"/>
    </row>
    <row r="31" spans="1:71" s="3" customFormat="1" ht="14.4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264">
        <v>0.21</v>
      </c>
      <c r="M31" s="265"/>
      <c r="N31" s="265"/>
      <c r="O31" s="265"/>
      <c r="P31" s="265"/>
      <c r="Q31" s="40"/>
      <c r="R31" s="40"/>
      <c r="S31" s="40"/>
      <c r="T31" s="40"/>
      <c r="U31" s="40"/>
      <c r="V31" s="40"/>
      <c r="W31" s="291">
        <f>ROUND(BB94, 0)</f>
        <v>0</v>
      </c>
      <c r="X31" s="265"/>
      <c r="Y31" s="265"/>
      <c r="Z31" s="265"/>
      <c r="AA31" s="265"/>
      <c r="AB31" s="265"/>
      <c r="AC31" s="265"/>
      <c r="AD31" s="265"/>
      <c r="AE31" s="265"/>
      <c r="AF31" s="40"/>
      <c r="AG31" s="40"/>
      <c r="AH31" s="40"/>
      <c r="AI31" s="40"/>
      <c r="AJ31" s="40"/>
      <c r="AK31" s="291">
        <v>0</v>
      </c>
      <c r="AL31" s="265"/>
      <c r="AM31" s="265"/>
      <c r="AN31" s="265"/>
      <c r="AO31" s="265"/>
      <c r="AP31" s="40"/>
      <c r="AQ31" s="40"/>
      <c r="AR31" s="41"/>
      <c r="BE31" s="294"/>
    </row>
    <row r="32" spans="1:71" s="3" customFormat="1" ht="14.4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264">
        <v>0.15</v>
      </c>
      <c r="M32" s="265"/>
      <c r="N32" s="265"/>
      <c r="O32" s="265"/>
      <c r="P32" s="265"/>
      <c r="Q32" s="40"/>
      <c r="R32" s="40"/>
      <c r="S32" s="40"/>
      <c r="T32" s="40"/>
      <c r="U32" s="40"/>
      <c r="V32" s="40"/>
      <c r="W32" s="291">
        <f>ROUND(BC94, 0)</f>
        <v>0</v>
      </c>
      <c r="X32" s="265"/>
      <c r="Y32" s="265"/>
      <c r="Z32" s="265"/>
      <c r="AA32" s="265"/>
      <c r="AB32" s="265"/>
      <c r="AC32" s="265"/>
      <c r="AD32" s="265"/>
      <c r="AE32" s="265"/>
      <c r="AF32" s="40"/>
      <c r="AG32" s="40"/>
      <c r="AH32" s="40"/>
      <c r="AI32" s="40"/>
      <c r="AJ32" s="40"/>
      <c r="AK32" s="291">
        <v>0</v>
      </c>
      <c r="AL32" s="265"/>
      <c r="AM32" s="265"/>
      <c r="AN32" s="265"/>
      <c r="AO32" s="265"/>
      <c r="AP32" s="40"/>
      <c r="AQ32" s="40"/>
      <c r="AR32" s="41"/>
      <c r="BE32" s="294"/>
    </row>
    <row r="33" spans="1:57" s="3" customFormat="1" ht="14.4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264">
        <v>0</v>
      </c>
      <c r="M33" s="265"/>
      <c r="N33" s="265"/>
      <c r="O33" s="265"/>
      <c r="P33" s="265"/>
      <c r="Q33" s="40"/>
      <c r="R33" s="40"/>
      <c r="S33" s="40"/>
      <c r="T33" s="40"/>
      <c r="U33" s="40"/>
      <c r="V33" s="40"/>
      <c r="W33" s="291">
        <f>ROUND(BD94, 0)</f>
        <v>0</v>
      </c>
      <c r="X33" s="265"/>
      <c r="Y33" s="265"/>
      <c r="Z33" s="265"/>
      <c r="AA33" s="265"/>
      <c r="AB33" s="265"/>
      <c r="AC33" s="265"/>
      <c r="AD33" s="265"/>
      <c r="AE33" s="265"/>
      <c r="AF33" s="40"/>
      <c r="AG33" s="40"/>
      <c r="AH33" s="40"/>
      <c r="AI33" s="40"/>
      <c r="AJ33" s="40"/>
      <c r="AK33" s="291">
        <v>0</v>
      </c>
      <c r="AL33" s="265"/>
      <c r="AM33" s="265"/>
      <c r="AN33" s="265"/>
      <c r="AO33" s="265"/>
      <c r="AP33" s="40"/>
      <c r="AQ33" s="40"/>
      <c r="AR33" s="41"/>
      <c r="BE33" s="294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93"/>
    </row>
    <row r="35" spans="1:57" s="2" customFormat="1" ht="25.95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68" t="s">
        <v>49</v>
      </c>
      <c r="Y35" s="269"/>
      <c r="Z35" s="269"/>
      <c r="AA35" s="269"/>
      <c r="AB35" s="269"/>
      <c r="AC35" s="44"/>
      <c r="AD35" s="44"/>
      <c r="AE35" s="44"/>
      <c r="AF35" s="44"/>
      <c r="AG35" s="44"/>
      <c r="AH35" s="44"/>
      <c r="AI35" s="44"/>
      <c r="AJ35" s="44"/>
      <c r="AK35" s="270">
        <f>SUM(AK26:AK33)</f>
        <v>0</v>
      </c>
      <c r="AL35" s="269"/>
      <c r="AM35" s="269"/>
      <c r="AN35" s="269"/>
      <c r="AO35" s="271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6"/>
      <c r="C49" s="4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3"/>
      <c r="B60" s="34"/>
      <c r="C60" s="35"/>
      <c r="D60" s="51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52</v>
      </c>
      <c r="AI60" s="37"/>
      <c r="AJ60" s="37"/>
      <c r="AK60" s="37"/>
      <c r="AL60" s="37"/>
      <c r="AM60" s="51" t="s">
        <v>53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3"/>
      <c r="B64" s="34"/>
      <c r="C64" s="35"/>
      <c r="D64" s="48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55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3"/>
      <c r="B75" s="34"/>
      <c r="C75" s="35"/>
      <c r="D75" s="51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52</v>
      </c>
      <c r="AI75" s="37"/>
      <c r="AJ75" s="37"/>
      <c r="AK75" s="37"/>
      <c r="AL75" s="37"/>
      <c r="AM75" s="51" t="s">
        <v>53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" customHeight="1">
      <c r="A82" s="33"/>
      <c r="B82" s="34"/>
      <c r="C82" s="22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14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2018-044a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" customHeight="1">
      <c r="B85" s="60"/>
      <c r="C85" s="61" t="s">
        <v>17</v>
      </c>
      <c r="D85" s="62"/>
      <c r="E85" s="62"/>
      <c r="F85" s="62"/>
      <c r="G85" s="62"/>
      <c r="H85" s="62"/>
      <c r="I85" s="62"/>
      <c r="J85" s="62"/>
      <c r="K85" s="62"/>
      <c r="L85" s="281" t="str">
        <f>K6</f>
        <v>Denní stacionář Sušice, p.p.č.1587/1 k.ú. Sušice nad Otavou</v>
      </c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62"/>
      <c r="AQ85" s="62"/>
      <c r="AR85" s="63"/>
    </row>
    <row r="86" spans="1:91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21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Sušice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23</v>
      </c>
      <c r="AJ87" s="35"/>
      <c r="AK87" s="35"/>
      <c r="AL87" s="35"/>
      <c r="AM87" s="283" t="str">
        <f>IF(AN8= "","",AN8)</f>
        <v>18. 10. 2019</v>
      </c>
      <c r="AN87" s="283"/>
      <c r="AO87" s="35"/>
      <c r="AP87" s="35"/>
      <c r="AQ87" s="35"/>
      <c r="AR87" s="38"/>
      <c r="BE87" s="33"/>
    </row>
    <row r="88" spans="1:91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15" customHeight="1">
      <c r="A89" s="33"/>
      <c r="B89" s="34"/>
      <c r="C89" s="28" t="s">
        <v>25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Sučice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31</v>
      </c>
      <c r="AJ89" s="35"/>
      <c r="AK89" s="35"/>
      <c r="AL89" s="35"/>
      <c r="AM89" s="279" t="str">
        <f>IF(E17="","",E17)</f>
        <v>Ing. arch Jiří Kučera</v>
      </c>
      <c r="AN89" s="280"/>
      <c r="AO89" s="280"/>
      <c r="AP89" s="280"/>
      <c r="AQ89" s="35"/>
      <c r="AR89" s="38"/>
      <c r="AS89" s="273" t="s">
        <v>57</v>
      </c>
      <c r="AT89" s="274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15" customHeight="1">
      <c r="A90" s="33"/>
      <c r="B90" s="34"/>
      <c r="C90" s="28" t="s">
        <v>29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34</v>
      </c>
      <c r="AJ90" s="35"/>
      <c r="AK90" s="35"/>
      <c r="AL90" s="35"/>
      <c r="AM90" s="279" t="str">
        <f>IF(E20="","",E20)</f>
        <v>Ing. arch Jiří Kučera</v>
      </c>
      <c r="AN90" s="280"/>
      <c r="AO90" s="280"/>
      <c r="AP90" s="280"/>
      <c r="AQ90" s="35"/>
      <c r="AR90" s="38"/>
      <c r="AS90" s="275"/>
      <c r="AT90" s="276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7"/>
      <c r="AT91" s="278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3" t="s">
        <v>58</v>
      </c>
      <c r="D92" s="258"/>
      <c r="E92" s="258"/>
      <c r="F92" s="258"/>
      <c r="G92" s="258"/>
      <c r="H92" s="72"/>
      <c r="I92" s="257" t="s">
        <v>59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60" t="s">
        <v>60</v>
      </c>
      <c r="AH92" s="258"/>
      <c r="AI92" s="258"/>
      <c r="AJ92" s="258"/>
      <c r="AK92" s="258"/>
      <c r="AL92" s="258"/>
      <c r="AM92" s="258"/>
      <c r="AN92" s="257" t="s">
        <v>61</v>
      </c>
      <c r="AO92" s="258"/>
      <c r="AP92" s="259"/>
      <c r="AQ92" s="73" t="s">
        <v>62</v>
      </c>
      <c r="AR92" s="38"/>
      <c r="AS92" s="74" t="s">
        <v>63</v>
      </c>
      <c r="AT92" s="75" t="s">
        <v>64</v>
      </c>
      <c r="AU92" s="75" t="s">
        <v>65</v>
      </c>
      <c r="AV92" s="75" t="s">
        <v>66</v>
      </c>
      <c r="AW92" s="75" t="s">
        <v>67</v>
      </c>
      <c r="AX92" s="75" t="s">
        <v>68</v>
      </c>
      <c r="AY92" s="75" t="s">
        <v>69</v>
      </c>
      <c r="AZ92" s="75" t="s">
        <v>70</v>
      </c>
      <c r="BA92" s="75" t="s">
        <v>71</v>
      </c>
      <c r="BB92" s="75" t="s">
        <v>72</v>
      </c>
      <c r="BC92" s="75" t="s">
        <v>73</v>
      </c>
      <c r="BD92" s="76" t="s">
        <v>74</v>
      </c>
      <c r="BE92" s="33"/>
    </row>
    <row r="93" spans="1:91" s="2" customFormat="1" ht="10.9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>
      <c r="B94" s="80"/>
      <c r="C94" s="81" t="s">
        <v>75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6">
        <f>ROUND(SUM(AG95:AG101),0)</f>
        <v>0</v>
      </c>
      <c r="AH94" s="266"/>
      <c r="AI94" s="266"/>
      <c r="AJ94" s="266"/>
      <c r="AK94" s="266"/>
      <c r="AL94" s="266"/>
      <c r="AM94" s="266"/>
      <c r="AN94" s="267">
        <f t="shared" ref="AN94:AN101" si="0">SUM(AG94,AT94)</f>
        <v>0</v>
      </c>
      <c r="AO94" s="267"/>
      <c r="AP94" s="267"/>
      <c r="AQ94" s="84" t="s">
        <v>1</v>
      </c>
      <c r="AR94" s="85"/>
      <c r="AS94" s="86">
        <f>ROUND(SUM(AS95:AS101),0)</f>
        <v>0</v>
      </c>
      <c r="AT94" s="87">
        <f t="shared" ref="AT94:AT101" si="1">ROUND(SUM(AV94:AW94),0)</f>
        <v>0</v>
      </c>
      <c r="AU94" s="88">
        <f>ROUND(SUM(AU95:AU101),5)</f>
        <v>0</v>
      </c>
      <c r="AV94" s="87">
        <f>ROUND(AZ94*L29,0)</f>
        <v>0</v>
      </c>
      <c r="AW94" s="87">
        <f>ROUND(BA94*L30,0)</f>
        <v>0</v>
      </c>
      <c r="AX94" s="87">
        <f>ROUND(BB94*L29,0)</f>
        <v>0</v>
      </c>
      <c r="AY94" s="87">
        <f>ROUND(BC94*L30,0)</f>
        <v>0</v>
      </c>
      <c r="AZ94" s="87">
        <f>ROUND(SUM(AZ95:AZ101),0)</f>
        <v>0</v>
      </c>
      <c r="BA94" s="87">
        <f>ROUND(SUM(BA95:BA101),0)</f>
        <v>0</v>
      </c>
      <c r="BB94" s="87">
        <f>ROUND(SUM(BB95:BB101),0)</f>
        <v>0</v>
      </c>
      <c r="BC94" s="87">
        <f>ROUND(SUM(BC95:BC101),0)</f>
        <v>0</v>
      </c>
      <c r="BD94" s="89">
        <f>ROUND(SUM(BD95:BD101),0)</f>
        <v>0</v>
      </c>
      <c r="BS94" s="90" t="s">
        <v>76</v>
      </c>
      <c r="BT94" s="90" t="s">
        <v>77</v>
      </c>
      <c r="BU94" s="91" t="s">
        <v>78</v>
      </c>
      <c r="BV94" s="90" t="s">
        <v>79</v>
      </c>
      <c r="BW94" s="90" t="s">
        <v>5</v>
      </c>
      <c r="BX94" s="90" t="s">
        <v>80</v>
      </c>
      <c r="CL94" s="90" t="s">
        <v>1</v>
      </c>
    </row>
    <row r="95" spans="1:91" s="7" customFormat="1" ht="16.5" customHeight="1">
      <c r="A95" s="92" t="s">
        <v>81</v>
      </c>
      <c r="B95" s="93"/>
      <c r="C95" s="94"/>
      <c r="D95" s="256" t="s">
        <v>82</v>
      </c>
      <c r="E95" s="256"/>
      <c r="F95" s="256"/>
      <c r="G95" s="256"/>
      <c r="H95" s="256"/>
      <c r="I95" s="95"/>
      <c r="J95" s="256" t="s">
        <v>83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61">
        <f>'010 - SO 01 Vlastní objek...'!J30</f>
        <v>0</v>
      </c>
      <c r="AH95" s="262"/>
      <c r="AI95" s="262"/>
      <c r="AJ95" s="262"/>
      <c r="AK95" s="262"/>
      <c r="AL95" s="262"/>
      <c r="AM95" s="262"/>
      <c r="AN95" s="261">
        <f t="shared" si="0"/>
        <v>0</v>
      </c>
      <c r="AO95" s="262"/>
      <c r="AP95" s="262"/>
      <c r="AQ95" s="96" t="s">
        <v>84</v>
      </c>
      <c r="AR95" s="97"/>
      <c r="AS95" s="98">
        <v>0</v>
      </c>
      <c r="AT95" s="99">
        <f t="shared" si="1"/>
        <v>0</v>
      </c>
      <c r="AU95" s="100">
        <f>'010 - SO 01 Vlastní objek...'!P160</f>
        <v>0</v>
      </c>
      <c r="AV95" s="99">
        <f>'010 - SO 01 Vlastní objek...'!J33</f>
        <v>0</v>
      </c>
      <c r="AW95" s="99">
        <f>'010 - SO 01 Vlastní objek...'!J34</f>
        <v>0</v>
      </c>
      <c r="AX95" s="99">
        <f>'010 - SO 01 Vlastní objek...'!J35</f>
        <v>0</v>
      </c>
      <c r="AY95" s="99">
        <f>'010 - SO 01 Vlastní objek...'!J36</f>
        <v>0</v>
      </c>
      <c r="AZ95" s="99">
        <f>'010 - SO 01 Vlastní objek...'!F33</f>
        <v>0</v>
      </c>
      <c r="BA95" s="99">
        <f>'010 - SO 01 Vlastní objek...'!F34</f>
        <v>0</v>
      </c>
      <c r="BB95" s="99">
        <f>'010 - SO 01 Vlastní objek...'!F35</f>
        <v>0</v>
      </c>
      <c r="BC95" s="99">
        <f>'010 - SO 01 Vlastní objek...'!F36</f>
        <v>0</v>
      </c>
      <c r="BD95" s="101">
        <f>'010 - SO 01 Vlastní objek...'!F37</f>
        <v>0</v>
      </c>
      <c r="BT95" s="102" t="s">
        <v>8</v>
      </c>
      <c r="BV95" s="102" t="s">
        <v>79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7" customFormat="1" ht="27" customHeight="1">
      <c r="A96" s="92" t="s">
        <v>81</v>
      </c>
      <c r="B96" s="93"/>
      <c r="C96" s="94"/>
      <c r="D96" s="256" t="s">
        <v>87</v>
      </c>
      <c r="E96" s="256"/>
      <c r="F96" s="256"/>
      <c r="G96" s="256"/>
      <c r="H96" s="256"/>
      <c r="I96" s="95"/>
      <c r="J96" s="256" t="s">
        <v>88</v>
      </c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61">
        <f>'020 - SO 01 Venkovní úpra...'!J30</f>
        <v>0</v>
      </c>
      <c r="AH96" s="262"/>
      <c r="AI96" s="262"/>
      <c r="AJ96" s="262"/>
      <c r="AK96" s="262"/>
      <c r="AL96" s="262"/>
      <c r="AM96" s="262"/>
      <c r="AN96" s="261">
        <f t="shared" si="0"/>
        <v>0</v>
      </c>
      <c r="AO96" s="262"/>
      <c r="AP96" s="262"/>
      <c r="AQ96" s="96" t="s">
        <v>84</v>
      </c>
      <c r="AR96" s="97"/>
      <c r="AS96" s="98">
        <v>0</v>
      </c>
      <c r="AT96" s="99">
        <f t="shared" si="1"/>
        <v>0</v>
      </c>
      <c r="AU96" s="100">
        <f>'020 - SO 01 Venkovní úpra...'!P132</f>
        <v>0</v>
      </c>
      <c r="AV96" s="99">
        <f>'020 - SO 01 Venkovní úpra...'!J33</f>
        <v>0</v>
      </c>
      <c r="AW96" s="99">
        <f>'020 - SO 01 Venkovní úpra...'!J34</f>
        <v>0</v>
      </c>
      <c r="AX96" s="99">
        <f>'020 - SO 01 Venkovní úpra...'!J35</f>
        <v>0</v>
      </c>
      <c r="AY96" s="99">
        <f>'020 - SO 01 Venkovní úpra...'!J36</f>
        <v>0</v>
      </c>
      <c r="AZ96" s="99">
        <f>'020 - SO 01 Venkovní úpra...'!F33</f>
        <v>0</v>
      </c>
      <c r="BA96" s="99">
        <f>'020 - SO 01 Venkovní úpra...'!F34</f>
        <v>0</v>
      </c>
      <c r="BB96" s="99">
        <f>'020 - SO 01 Venkovní úpra...'!F35</f>
        <v>0</v>
      </c>
      <c r="BC96" s="99">
        <f>'020 - SO 01 Venkovní úpra...'!F36</f>
        <v>0</v>
      </c>
      <c r="BD96" s="101">
        <f>'020 - SO 01 Venkovní úpra...'!F37</f>
        <v>0</v>
      </c>
      <c r="BT96" s="102" t="s">
        <v>8</v>
      </c>
      <c r="BV96" s="102" t="s">
        <v>79</v>
      </c>
      <c r="BW96" s="102" t="s">
        <v>89</v>
      </c>
      <c r="BX96" s="102" t="s">
        <v>5</v>
      </c>
      <c r="CL96" s="102" t="s">
        <v>1</v>
      </c>
      <c r="CM96" s="102" t="s">
        <v>86</v>
      </c>
    </row>
    <row r="97" spans="1:91" s="7" customFormat="1" ht="16.5" customHeight="1">
      <c r="A97" s="92" t="s">
        <v>81</v>
      </c>
      <c r="B97" s="93"/>
      <c r="C97" s="94"/>
      <c r="D97" s="256" t="s">
        <v>90</v>
      </c>
      <c r="E97" s="256"/>
      <c r="F97" s="256"/>
      <c r="G97" s="256"/>
      <c r="H97" s="256"/>
      <c r="I97" s="95"/>
      <c r="J97" s="256" t="s">
        <v>91</v>
      </c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61">
        <f>'030 - SO 01  Přípojky, vsak'!J30</f>
        <v>0</v>
      </c>
      <c r="AH97" s="262"/>
      <c r="AI97" s="262"/>
      <c r="AJ97" s="262"/>
      <c r="AK97" s="262"/>
      <c r="AL97" s="262"/>
      <c r="AM97" s="262"/>
      <c r="AN97" s="261">
        <f t="shared" si="0"/>
        <v>0</v>
      </c>
      <c r="AO97" s="262"/>
      <c r="AP97" s="262"/>
      <c r="AQ97" s="96" t="s">
        <v>84</v>
      </c>
      <c r="AR97" s="97"/>
      <c r="AS97" s="98">
        <v>0</v>
      </c>
      <c r="AT97" s="99">
        <f t="shared" si="1"/>
        <v>0</v>
      </c>
      <c r="AU97" s="100">
        <f>'030 - SO 01  Přípojky, vsak'!P128</f>
        <v>0</v>
      </c>
      <c r="AV97" s="99">
        <f>'030 - SO 01  Přípojky, vsak'!J33</f>
        <v>0</v>
      </c>
      <c r="AW97" s="99">
        <f>'030 - SO 01  Přípojky, vsak'!J34</f>
        <v>0</v>
      </c>
      <c r="AX97" s="99">
        <f>'030 - SO 01  Přípojky, vsak'!J35</f>
        <v>0</v>
      </c>
      <c r="AY97" s="99">
        <f>'030 - SO 01  Přípojky, vsak'!J36</f>
        <v>0</v>
      </c>
      <c r="AZ97" s="99">
        <f>'030 - SO 01  Přípojky, vsak'!F33</f>
        <v>0</v>
      </c>
      <c r="BA97" s="99">
        <f>'030 - SO 01  Přípojky, vsak'!F34</f>
        <v>0</v>
      </c>
      <c r="BB97" s="99">
        <f>'030 - SO 01  Přípojky, vsak'!F35</f>
        <v>0</v>
      </c>
      <c r="BC97" s="99">
        <f>'030 - SO 01  Přípojky, vsak'!F36</f>
        <v>0</v>
      </c>
      <c r="BD97" s="101">
        <f>'030 - SO 01  Přípojky, vsak'!F37</f>
        <v>0</v>
      </c>
      <c r="BT97" s="102" t="s">
        <v>8</v>
      </c>
      <c r="BV97" s="102" t="s">
        <v>79</v>
      </c>
      <c r="BW97" s="102" t="s">
        <v>92</v>
      </c>
      <c r="BX97" s="102" t="s">
        <v>5</v>
      </c>
      <c r="CL97" s="102" t="s">
        <v>1</v>
      </c>
      <c r="CM97" s="102" t="s">
        <v>86</v>
      </c>
    </row>
    <row r="98" spans="1:91" s="7" customFormat="1" ht="16.5" customHeight="1">
      <c r="A98" s="92" t="s">
        <v>81</v>
      </c>
      <c r="B98" s="93"/>
      <c r="C98" s="94"/>
      <c r="D98" s="256" t="s">
        <v>93</v>
      </c>
      <c r="E98" s="256"/>
      <c r="F98" s="256"/>
      <c r="G98" s="256"/>
      <c r="H98" s="256"/>
      <c r="I98" s="95"/>
      <c r="J98" s="256" t="s">
        <v>94</v>
      </c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61">
        <f>'040 - IO 01  Vodovodní př...'!J30</f>
        <v>0</v>
      </c>
      <c r="AH98" s="262"/>
      <c r="AI98" s="262"/>
      <c r="AJ98" s="262"/>
      <c r="AK98" s="262"/>
      <c r="AL98" s="262"/>
      <c r="AM98" s="262"/>
      <c r="AN98" s="261">
        <f t="shared" si="0"/>
        <v>0</v>
      </c>
      <c r="AO98" s="262"/>
      <c r="AP98" s="262"/>
      <c r="AQ98" s="96" t="s">
        <v>84</v>
      </c>
      <c r="AR98" s="97"/>
      <c r="AS98" s="98">
        <v>0</v>
      </c>
      <c r="AT98" s="99">
        <f t="shared" si="1"/>
        <v>0</v>
      </c>
      <c r="AU98" s="100">
        <f>'040 - IO 01  Vodovodní př...'!P124</f>
        <v>0</v>
      </c>
      <c r="AV98" s="99">
        <f>'040 - IO 01  Vodovodní př...'!J33</f>
        <v>0</v>
      </c>
      <c r="AW98" s="99">
        <f>'040 - IO 01  Vodovodní př...'!J34</f>
        <v>0</v>
      </c>
      <c r="AX98" s="99">
        <f>'040 - IO 01  Vodovodní př...'!J35</f>
        <v>0</v>
      </c>
      <c r="AY98" s="99">
        <f>'040 - IO 01  Vodovodní př...'!J36</f>
        <v>0</v>
      </c>
      <c r="AZ98" s="99">
        <f>'040 - IO 01  Vodovodní př...'!F33</f>
        <v>0</v>
      </c>
      <c r="BA98" s="99">
        <f>'040 - IO 01  Vodovodní př...'!F34</f>
        <v>0</v>
      </c>
      <c r="BB98" s="99">
        <f>'040 - IO 01  Vodovodní př...'!F35</f>
        <v>0</v>
      </c>
      <c r="BC98" s="99">
        <f>'040 - IO 01  Vodovodní př...'!F36</f>
        <v>0</v>
      </c>
      <c r="BD98" s="101">
        <f>'040 - IO 01  Vodovodní př...'!F37</f>
        <v>0</v>
      </c>
      <c r="BT98" s="102" t="s">
        <v>8</v>
      </c>
      <c r="BV98" s="102" t="s">
        <v>79</v>
      </c>
      <c r="BW98" s="102" t="s">
        <v>95</v>
      </c>
      <c r="BX98" s="102" t="s">
        <v>5</v>
      </c>
      <c r="CL98" s="102" t="s">
        <v>1</v>
      </c>
      <c r="CM98" s="102" t="s">
        <v>86</v>
      </c>
    </row>
    <row r="99" spans="1:91" s="7" customFormat="1" ht="16.5" customHeight="1">
      <c r="A99" s="92" t="s">
        <v>81</v>
      </c>
      <c r="B99" s="93"/>
      <c r="C99" s="94"/>
      <c r="D99" s="256" t="s">
        <v>96</v>
      </c>
      <c r="E99" s="256"/>
      <c r="F99" s="256"/>
      <c r="G99" s="256"/>
      <c r="H99" s="256"/>
      <c r="I99" s="95"/>
      <c r="J99" s="256" t="s">
        <v>97</v>
      </c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61">
        <f>'050 - IO 02  Přípojka spl...'!J30</f>
        <v>0</v>
      </c>
      <c r="AH99" s="262"/>
      <c r="AI99" s="262"/>
      <c r="AJ99" s="262"/>
      <c r="AK99" s="262"/>
      <c r="AL99" s="262"/>
      <c r="AM99" s="262"/>
      <c r="AN99" s="261">
        <f t="shared" si="0"/>
        <v>0</v>
      </c>
      <c r="AO99" s="262"/>
      <c r="AP99" s="262"/>
      <c r="AQ99" s="96" t="s">
        <v>84</v>
      </c>
      <c r="AR99" s="97"/>
      <c r="AS99" s="98">
        <v>0</v>
      </c>
      <c r="AT99" s="99">
        <f t="shared" si="1"/>
        <v>0</v>
      </c>
      <c r="AU99" s="100">
        <f>'050 - IO 02  Přípojka spl...'!P124</f>
        <v>0</v>
      </c>
      <c r="AV99" s="99">
        <f>'050 - IO 02  Přípojka spl...'!J33</f>
        <v>0</v>
      </c>
      <c r="AW99" s="99">
        <f>'050 - IO 02  Přípojka spl...'!J34</f>
        <v>0</v>
      </c>
      <c r="AX99" s="99">
        <f>'050 - IO 02  Přípojka spl...'!J35</f>
        <v>0</v>
      </c>
      <c r="AY99" s="99">
        <f>'050 - IO 02  Přípojka spl...'!J36</f>
        <v>0</v>
      </c>
      <c r="AZ99" s="99">
        <f>'050 - IO 02  Přípojka spl...'!F33</f>
        <v>0</v>
      </c>
      <c r="BA99" s="99">
        <f>'050 - IO 02  Přípojka spl...'!F34</f>
        <v>0</v>
      </c>
      <c r="BB99" s="99">
        <f>'050 - IO 02  Přípojka spl...'!F35</f>
        <v>0</v>
      </c>
      <c r="BC99" s="99">
        <f>'050 - IO 02  Přípojka spl...'!F36</f>
        <v>0</v>
      </c>
      <c r="BD99" s="101">
        <f>'050 - IO 02  Přípojka spl...'!F37</f>
        <v>0</v>
      </c>
      <c r="BT99" s="102" t="s">
        <v>8</v>
      </c>
      <c r="BV99" s="102" t="s">
        <v>79</v>
      </c>
      <c r="BW99" s="102" t="s">
        <v>98</v>
      </c>
      <c r="BX99" s="102" t="s">
        <v>5</v>
      </c>
      <c r="CL99" s="102" t="s">
        <v>1</v>
      </c>
      <c r="CM99" s="102" t="s">
        <v>86</v>
      </c>
    </row>
    <row r="100" spans="1:91" s="7" customFormat="1" ht="16.5" customHeight="1">
      <c r="A100" s="92" t="s">
        <v>81</v>
      </c>
      <c r="B100" s="93"/>
      <c r="C100" s="94"/>
      <c r="D100" s="256" t="s">
        <v>99</v>
      </c>
      <c r="E100" s="256"/>
      <c r="F100" s="256"/>
      <c r="G100" s="256"/>
      <c r="H100" s="256"/>
      <c r="I100" s="95"/>
      <c r="J100" s="256" t="s">
        <v>100</v>
      </c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61">
        <f>'060 - IO 03  Přípojka deš...'!J30</f>
        <v>0</v>
      </c>
      <c r="AH100" s="262"/>
      <c r="AI100" s="262"/>
      <c r="AJ100" s="262"/>
      <c r="AK100" s="262"/>
      <c r="AL100" s="262"/>
      <c r="AM100" s="262"/>
      <c r="AN100" s="261">
        <f t="shared" si="0"/>
        <v>0</v>
      </c>
      <c r="AO100" s="262"/>
      <c r="AP100" s="262"/>
      <c r="AQ100" s="96" t="s">
        <v>84</v>
      </c>
      <c r="AR100" s="97"/>
      <c r="AS100" s="98">
        <v>0</v>
      </c>
      <c r="AT100" s="99">
        <f t="shared" si="1"/>
        <v>0</v>
      </c>
      <c r="AU100" s="100">
        <f>'060 - IO 03  Přípojka deš...'!P124</f>
        <v>0</v>
      </c>
      <c r="AV100" s="99">
        <f>'060 - IO 03  Přípojka deš...'!J33</f>
        <v>0</v>
      </c>
      <c r="AW100" s="99">
        <f>'060 - IO 03  Přípojka deš...'!J34</f>
        <v>0</v>
      </c>
      <c r="AX100" s="99">
        <f>'060 - IO 03  Přípojka deš...'!J35</f>
        <v>0</v>
      </c>
      <c r="AY100" s="99">
        <f>'060 - IO 03  Přípojka deš...'!J36</f>
        <v>0</v>
      </c>
      <c r="AZ100" s="99">
        <f>'060 - IO 03  Přípojka deš...'!F33</f>
        <v>0</v>
      </c>
      <c r="BA100" s="99">
        <f>'060 - IO 03  Přípojka deš...'!F34</f>
        <v>0</v>
      </c>
      <c r="BB100" s="99">
        <f>'060 - IO 03  Přípojka deš...'!F35</f>
        <v>0</v>
      </c>
      <c r="BC100" s="99">
        <f>'060 - IO 03  Přípojka deš...'!F36</f>
        <v>0</v>
      </c>
      <c r="BD100" s="101">
        <f>'060 - IO 03  Přípojka deš...'!F37</f>
        <v>0</v>
      </c>
      <c r="BT100" s="102" t="s">
        <v>8</v>
      </c>
      <c r="BV100" s="102" t="s">
        <v>79</v>
      </c>
      <c r="BW100" s="102" t="s">
        <v>101</v>
      </c>
      <c r="BX100" s="102" t="s">
        <v>5</v>
      </c>
      <c r="CL100" s="102" t="s">
        <v>1</v>
      </c>
      <c r="CM100" s="102" t="s">
        <v>86</v>
      </c>
    </row>
    <row r="101" spans="1:91" s="7" customFormat="1" ht="27" customHeight="1">
      <c r="A101" s="92" t="s">
        <v>81</v>
      </c>
      <c r="B101" s="93"/>
      <c r="C101" s="94"/>
      <c r="D101" s="256" t="s">
        <v>102</v>
      </c>
      <c r="E101" s="256"/>
      <c r="F101" s="256"/>
      <c r="G101" s="256"/>
      <c r="H101" s="256"/>
      <c r="I101" s="95"/>
      <c r="J101" s="256" t="s">
        <v>103</v>
      </c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61">
        <f>'070 - IO 04  Přeložka deš...'!J30</f>
        <v>0</v>
      </c>
      <c r="AH101" s="262"/>
      <c r="AI101" s="262"/>
      <c r="AJ101" s="262"/>
      <c r="AK101" s="262"/>
      <c r="AL101" s="262"/>
      <c r="AM101" s="262"/>
      <c r="AN101" s="261">
        <f t="shared" si="0"/>
        <v>0</v>
      </c>
      <c r="AO101" s="262"/>
      <c r="AP101" s="262"/>
      <c r="AQ101" s="96" t="s">
        <v>84</v>
      </c>
      <c r="AR101" s="97"/>
      <c r="AS101" s="103">
        <v>0</v>
      </c>
      <c r="AT101" s="104">
        <f t="shared" si="1"/>
        <v>0</v>
      </c>
      <c r="AU101" s="105">
        <f>'070 - IO 04  Přeložka deš...'!P126</f>
        <v>0</v>
      </c>
      <c r="AV101" s="104">
        <f>'070 - IO 04  Přeložka deš...'!J33</f>
        <v>0</v>
      </c>
      <c r="AW101" s="104">
        <f>'070 - IO 04  Přeložka deš...'!J34</f>
        <v>0</v>
      </c>
      <c r="AX101" s="104">
        <f>'070 - IO 04  Přeložka deš...'!J35</f>
        <v>0</v>
      </c>
      <c r="AY101" s="104">
        <f>'070 - IO 04  Přeložka deš...'!J36</f>
        <v>0</v>
      </c>
      <c r="AZ101" s="104">
        <f>'070 - IO 04  Přeložka deš...'!F33</f>
        <v>0</v>
      </c>
      <c r="BA101" s="104">
        <f>'070 - IO 04  Přeložka deš...'!F34</f>
        <v>0</v>
      </c>
      <c r="BB101" s="104">
        <f>'070 - IO 04  Přeložka deš...'!F35</f>
        <v>0</v>
      </c>
      <c r="BC101" s="104">
        <f>'070 - IO 04  Přeložka deš...'!F36</f>
        <v>0</v>
      </c>
      <c r="BD101" s="106">
        <f>'070 - IO 04  Přeložka deš...'!F37</f>
        <v>0</v>
      </c>
      <c r="BT101" s="102" t="s">
        <v>8</v>
      </c>
      <c r="BV101" s="102" t="s">
        <v>79</v>
      </c>
      <c r="BW101" s="102" t="s">
        <v>104</v>
      </c>
      <c r="BX101" s="102" t="s">
        <v>5</v>
      </c>
      <c r="CL101" s="102" t="s">
        <v>1</v>
      </c>
      <c r="CM101" s="102" t="s">
        <v>86</v>
      </c>
    </row>
    <row r="102" spans="1:91" s="2" customFormat="1" ht="30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8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91" s="2" customFormat="1" ht="6.9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38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</sheetData>
  <sheetProtection algorithmName="SHA-512" hashValue="jcL9fDrlNvRg381BqEeK4NLauHrucZ0ugVm674ITsWZEEpHVFCpGnFi7zztogeMWsm1wdiL9kyGDmAAZWrIQgg==" saltValue="CObpDCSi4fs4aBjR84evZyuxOV+sjSGcCvCe1N4ynrTUg783mbFQ1HtVgREySAoRGZfFTJUlzJQorE1jwPerJw==" spinCount="100000" sheet="1" objects="1" scenarios="1" formatColumns="0" formatRows="0"/>
  <mergeCells count="66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G94:AM94"/>
    <mergeCell ref="AN94:AP94"/>
    <mergeCell ref="X35:AB35"/>
    <mergeCell ref="AK35:AO35"/>
    <mergeCell ref="AK31:AO31"/>
    <mergeCell ref="W32:AE32"/>
    <mergeCell ref="AK32:AO32"/>
    <mergeCell ref="W33:AE33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</mergeCells>
  <hyperlinks>
    <hyperlink ref="A95" location="'010 - SO 01 Vlastní objek...'!C2" display="/" xr:uid="{00000000-0004-0000-0000-000000000000}"/>
    <hyperlink ref="A96" location="'020 - SO 01 Venkovní úpra...'!C2" display="/" xr:uid="{00000000-0004-0000-0000-000001000000}"/>
    <hyperlink ref="A97" location="'030 - SO 01  Přípojky, vsak'!C2" display="/" xr:uid="{00000000-0004-0000-0000-000002000000}"/>
    <hyperlink ref="A98" location="'040 - IO 01  Vodovodní př...'!C2" display="/" xr:uid="{00000000-0004-0000-0000-000003000000}"/>
    <hyperlink ref="A99" location="'050 - IO 02  Přípojka spl...'!C2" display="/" xr:uid="{00000000-0004-0000-0000-000004000000}"/>
    <hyperlink ref="A100" location="'060 - IO 03  Přípojka deš...'!C2" display="/" xr:uid="{00000000-0004-0000-0000-000005000000}"/>
    <hyperlink ref="A101" location="'070 - IO 04  Přeložka deš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60"/>
  <sheetViews>
    <sheetView showGridLines="0" topLeftCell="A929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7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85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86</v>
      </c>
    </row>
    <row r="4" spans="1:46" s="1" customFormat="1" ht="24.9" customHeight="1">
      <c r="B4" s="19"/>
      <c r="D4" s="111" t="s">
        <v>105</v>
      </c>
      <c r="I4" s="107"/>
      <c r="L4" s="19"/>
      <c r="M4" s="112" t="s">
        <v>11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17</v>
      </c>
      <c r="I6" s="107"/>
      <c r="L6" s="19"/>
    </row>
    <row r="7" spans="1:46" s="1" customFormat="1" ht="16.5" customHeight="1">
      <c r="B7" s="19"/>
      <c r="E7" s="300" t="str">
        <f>'Rekapitulace stavby'!K6</f>
        <v>Denní stacionář Sušice, p.p.č.1587/1 k.ú. Sušice nad Otavou</v>
      </c>
      <c r="F7" s="301"/>
      <c r="G7" s="301"/>
      <c r="H7" s="301"/>
      <c r="I7" s="107"/>
      <c r="L7" s="19"/>
    </row>
    <row r="8" spans="1:46" s="2" customFormat="1" ht="12" customHeight="1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2" t="s">
        <v>107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19</v>
      </c>
      <c r="E11" s="33"/>
      <c r="F11" s="115" t="s">
        <v>1</v>
      </c>
      <c r="G11" s="33"/>
      <c r="H11" s="33"/>
      <c r="I11" s="116" t="s">
        <v>20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15" t="s">
        <v>22</v>
      </c>
      <c r="G12" s="33"/>
      <c r="H12" s="33"/>
      <c r="I12" s="116" t="s">
        <v>23</v>
      </c>
      <c r="J12" s="117" t="str">
        <f>'Rekapitulace stavby'!AN8</f>
        <v>18. 10. 2019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">
        <v>32</v>
      </c>
      <c r="F21" s="33"/>
      <c r="G21" s="33"/>
      <c r="H21" s="33"/>
      <c r="I21" s="116" t="s">
        <v>28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32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89.25" customHeight="1">
      <c r="A27" s="118"/>
      <c r="B27" s="119"/>
      <c r="C27" s="118"/>
      <c r="D27" s="118"/>
      <c r="E27" s="306" t="s">
        <v>108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ROUND(J160,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ROUND((SUM(BE160:BE959)),  0)</f>
        <v>0</v>
      </c>
      <c r="G33" s="33"/>
      <c r="H33" s="33"/>
      <c r="I33" s="130">
        <v>0.21</v>
      </c>
      <c r="J33" s="129">
        <f>ROUND(((SUM(BE160:BE959))*I33),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ROUND((SUM(BF160:BF959)),  0)</f>
        <v>0</v>
      </c>
      <c r="G34" s="33"/>
      <c r="H34" s="33"/>
      <c r="I34" s="130">
        <v>0.15</v>
      </c>
      <c r="J34" s="129">
        <f>ROUND(((SUM(BF160:BF959))*I34),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ROUND((SUM(BG160:BG959)),  0)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ROUND((SUM(BH160:BH959)),  0)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ROUND((SUM(BI160:BI959)),  0)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I41" s="107"/>
      <c r="L41" s="19"/>
    </row>
    <row r="42" spans="1:31" s="1" customFormat="1" ht="14.4" customHeight="1">
      <c r="B42" s="19"/>
      <c r="I42" s="107"/>
      <c r="L42" s="19"/>
    </row>
    <row r="43" spans="1:31" s="1" customFormat="1" ht="14.4" customHeight="1">
      <c r="B43" s="19"/>
      <c r="I43" s="107"/>
      <c r="L43" s="19"/>
    </row>
    <row r="44" spans="1:31" s="1" customFormat="1" ht="14.4" customHeight="1">
      <c r="B44" s="19"/>
      <c r="I44" s="107"/>
      <c r="L44" s="19"/>
    </row>
    <row r="45" spans="1:31" s="1" customFormat="1" ht="14.4" customHeight="1">
      <c r="B45" s="19"/>
      <c r="I45" s="107"/>
      <c r="L45" s="19"/>
    </row>
    <row r="46" spans="1:31" s="1" customFormat="1" ht="14.4" customHeight="1">
      <c r="B46" s="19"/>
      <c r="I46" s="107"/>
      <c r="L46" s="19"/>
    </row>
    <row r="47" spans="1:31" s="1" customFormat="1" ht="14.4" customHeight="1">
      <c r="B47" s="19"/>
      <c r="I47" s="107"/>
      <c r="L47" s="19"/>
    </row>
    <row r="48" spans="1:31" s="1" customFormat="1" ht="14.4" customHeight="1">
      <c r="B48" s="19"/>
      <c r="I48" s="107"/>
      <c r="L48" s="19"/>
    </row>
    <row r="49" spans="1:31" s="1" customFormat="1" ht="14.4" customHeight="1">
      <c r="B49" s="19"/>
      <c r="I49" s="107"/>
      <c r="L49" s="19"/>
    </row>
    <row r="50" spans="1:31" s="2" customFormat="1" ht="14.4" customHeight="1">
      <c r="B50" s="50"/>
      <c r="D50" s="139" t="s">
        <v>50</v>
      </c>
      <c r="E50" s="140"/>
      <c r="F50" s="140"/>
      <c r="G50" s="139" t="s">
        <v>51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52</v>
      </c>
      <c r="E61" s="143"/>
      <c r="F61" s="144" t="s">
        <v>53</v>
      </c>
      <c r="G61" s="142" t="s">
        <v>52</v>
      </c>
      <c r="H61" s="143"/>
      <c r="I61" s="145"/>
      <c r="J61" s="146" t="s">
        <v>53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54</v>
      </c>
      <c r="E65" s="147"/>
      <c r="F65" s="147"/>
      <c r="G65" s="139" t="s">
        <v>55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52</v>
      </c>
      <c r="E76" s="143"/>
      <c r="F76" s="144" t="s">
        <v>53</v>
      </c>
      <c r="G76" s="142" t="s">
        <v>52</v>
      </c>
      <c r="H76" s="143"/>
      <c r="I76" s="145"/>
      <c r="J76" s="146" t="s">
        <v>53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8" t="str">
        <f>E7</f>
        <v>Denní stacionář Sušice, p.p.č.1587/1 k.ú. Sušice nad Otavou</v>
      </c>
      <c r="F85" s="299"/>
      <c r="G85" s="299"/>
      <c r="H85" s="299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1" t="str">
        <f>E9</f>
        <v>010 - SO 01 Vlastní objekt stacionáře</v>
      </c>
      <c r="F87" s="297"/>
      <c r="G87" s="297"/>
      <c r="H87" s="29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>Sušice</v>
      </c>
      <c r="G89" s="35"/>
      <c r="H89" s="35"/>
      <c r="I89" s="116" t="s">
        <v>23</v>
      </c>
      <c r="J89" s="65" t="str">
        <f>IF(J12="","",J12)</f>
        <v>18. 10. 2019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5"/>
      <c r="E91" s="35"/>
      <c r="F91" s="26" t="str">
        <f>E15</f>
        <v>Město Sučice</v>
      </c>
      <c r="G91" s="35"/>
      <c r="H91" s="35"/>
      <c r="I91" s="116" t="s">
        <v>31</v>
      </c>
      <c r="J91" s="31" t="str">
        <f>E21</f>
        <v>Ing. arch Jiří Kučera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34</v>
      </c>
      <c r="J92" s="31" t="str">
        <f>E24</f>
        <v>Ing. arch Jiří Kučera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110</v>
      </c>
      <c r="D94" s="156"/>
      <c r="E94" s="156"/>
      <c r="F94" s="156"/>
      <c r="G94" s="156"/>
      <c r="H94" s="156"/>
      <c r="I94" s="157"/>
      <c r="J94" s="158" t="s">
        <v>111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59" t="s">
        <v>112</v>
      </c>
      <c r="D96" s="35"/>
      <c r="E96" s="35"/>
      <c r="F96" s="35"/>
      <c r="G96" s="35"/>
      <c r="H96" s="35"/>
      <c r="I96" s="114"/>
      <c r="J96" s="83">
        <f>J160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113</v>
      </c>
    </row>
    <row r="97" spans="2:12" s="9" customFormat="1" ht="24.9" customHeight="1">
      <c r="B97" s="160"/>
      <c r="C97" s="161"/>
      <c r="D97" s="162" t="s">
        <v>114</v>
      </c>
      <c r="E97" s="163"/>
      <c r="F97" s="163"/>
      <c r="G97" s="163"/>
      <c r="H97" s="163"/>
      <c r="I97" s="164"/>
      <c r="J97" s="165">
        <f>J161</f>
        <v>0</v>
      </c>
      <c r="K97" s="161"/>
      <c r="L97" s="166"/>
    </row>
    <row r="98" spans="2:12" s="10" customFormat="1" ht="19.95" customHeight="1">
      <c r="B98" s="167"/>
      <c r="C98" s="168"/>
      <c r="D98" s="169" t="s">
        <v>115</v>
      </c>
      <c r="E98" s="170"/>
      <c r="F98" s="170"/>
      <c r="G98" s="170"/>
      <c r="H98" s="170"/>
      <c r="I98" s="171"/>
      <c r="J98" s="172">
        <f>J162</f>
        <v>0</v>
      </c>
      <c r="K98" s="168"/>
      <c r="L98" s="173"/>
    </row>
    <row r="99" spans="2:12" s="10" customFormat="1" ht="19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J194</f>
        <v>0</v>
      </c>
      <c r="K99" s="168"/>
      <c r="L99" s="173"/>
    </row>
    <row r="100" spans="2:12" s="10" customFormat="1" ht="19.95" customHeight="1">
      <c r="B100" s="167"/>
      <c r="C100" s="168"/>
      <c r="D100" s="169" t="s">
        <v>117</v>
      </c>
      <c r="E100" s="170"/>
      <c r="F100" s="170"/>
      <c r="G100" s="170"/>
      <c r="H100" s="170"/>
      <c r="I100" s="171"/>
      <c r="J100" s="172">
        <f>J212</f>
        <v>0</v>
      </c>
      <c r="K100" s="168"/>
      <c r="L100" s="173"/>
    </row>
    <row r="101" spans="2:12" s="10" customFormat="1" ht="19.95" customHeight="1">
      <c r="B101" s="167"/>
      <c r="C101" s="168"/>
      <c r="D101" s="169" t="s">
        <v>118</v>
      </c>
      <c r="E101" s="170"/>
      <c r="F101" s="170"/>
      <c r="G101" s="170"/>
      <c r="H101" s="170"/>
      <c r="I101" s="171"/>
      <c r="J101" s="172">
        <f>J215</f>
        <v>0</v>
      </c>
      <c r="K101" s="168"/>
      <c r="L101" s="173"/>
    </row>
    <row r="102" spans="2:12" s="10" customFormat="1" ht="19.95" customHeight="1">
      <c r="B102" s="167"/>
      <c r="C102" s="168"/>
      <c r="D102" s="169" t="s">
        <v>119</v>
      </c>
      <c r="E102" s="170"/>
      <c r="F102" s="170"/>
      <c r="G102" s="170"/>
      <c r="H102" s="170"/>
      <c r="I102" s="171"/>
      <c r="J102" s="172">
        <f>J272</f>
        <v>0</v>
      </c>
      <c r="K102" s="168"/>
      <c r="L102" s="173"/>
    </row>
    <row r="103" spans="2:12" s="10" customFormat="1" ht="19.95" customHeight="1">
      <c r="B103" s="167"/>
      <c r="C103" s="168"/>
      <c r="D103" s="169" t="s">
        <v>120</v>
      </c>
      <c r="E103" s="170"/>
      <c r="F103" s="170"/>
      <c r="G103" s="170"/>
      <c r="H103" s="170"/>
      <c r="I103" s="171"/>
      <c r="J103" s="172">
        <f>J284</f>
        <v>0</v>
      </c>
      <c r="K103" s="168"/>
      <c r="L103" s="173"/>
    </row>
    <row r="104" spans="2:12" s="9" customFormat="1" ht="24.9" customHeight="1">
      <c r="B104" s="160"/>
      <c r="C104" s="161"/>
      <c r="D104" s="162" t="s">
        <v>121</v>
      </c>
      <c r="E104" s="163"/>
      <c r="F104" s="163"/>
      <c r="G104" s="163"/>
      <c r="H104" s="163"/>
      <c r="I104" s="164"/>
      <c r="J104" s="165">
        <f>J286</f>
        <v>0</v>
      </c>
      <c r="K104" s="161"/>
      <c r="L104" s="166"/>
    </row>
    <row r="105" spans="2:12" s="10" customFormat="1" ht="19.95" customHeight="1">
      <c r="B105" s="167"/>
      <c r="C105" s="168"/>
      <c r="D105" s="169" t="s">
        <v>122</v>
      </c>
      <c r="E105" s="170"/>
      <c r="F105" s="170"/>
      <c r="G105" s="170"/>
      <c r="H105" s="170"/>
      <c r="I105" s="171"/>
      <c r="J105" s="172">
        <f>J287</f>
        <v>0</v>
      </c>
      <c r="K105" s="168"/>
      <c r="L105" s="173"/>
    </row>
    <row r="106" spans="2:12" s="10" customFormat="1" ht="19.95" customHeight="1">
      <c r="B106" s="167"/>
      <c r="C106" s="168"/>
      <c r="D106" s="169" t="s">
        <v>123</v>
      </c>
      <c r="E106" s="170"/>
      <c r="F106" s="170"/>
      <c r="G106" s="170"/>
      <c r="H106" s="170"/>
      <c r="I106" s="171"/>
      <c r="J106" s="172">
        <f>J320</f>
        <v>0</v>
      </c>
      <c r="K106" s="168"/>
      <c r="L106" s="173"/>
    </row>
    <row r="107" spans="2:12" s="10" customFormat="1" ht="19.95" customHeight="1">
      <c r="B107" s="167"/>
      <c r="C107" s="168"/>
      <c r="D107" s="169" t="s">
        <v>124</v>
      </c>
      <c r="E107" s="170"/>
      <c r="F107" s="170"/>
      <c r="G107" s="170"/>
      <c r="H107" s="170"/>
      <c r="I107" s="171"/>
      <c r="J107" s="172">
        <f>J341</f>
        <v>0</v>
      </c>
      <c r="K107" s="168"/>
      <c r="L107" s="173"/>
    </row>
    <row r="108" spans="2:12" s="10" customFormat="1" ht="19.95" customHeight="1">
      <c r="B108" s="167"/>
      <c r="C108" s="168"/>
      <c r="D108" s="169" t="s">
        <v>125</v>
      </c>
      <c r="E108" s="170"/>
      <c r="F108" s="170"/>
      <c r="G108" s="170"/>
      <c r="H108" s="170"/>
      <c r="I108" s="171"/>
      <c r="J108" s="172">
        <f>J358</f>
        <v>0</v>
      </c>
      <c r="K108" s="168"/>
      <c r="L108" s="173"/>
    </row>
    <row r="109" spans="2:12" s="10" customFormat="1" ht="19.95" customHeight="1">
      <c r="B109" s="167"/>
      <c r="C109" s="168"/>
      <c r="D109" s="169" t="s">
        <v>126</v>
      </c>
      <c r="E109" s="170"/>
      <c r="F109" s="170"/>
      <c r="G109" s="170"/>
      <c r="H109" s="170"/>
      <c r="I109" s="171"/>
      <c r="J109" s="172">
        <f>J388</f>
        <v>0</v>
      </c>
      <c r="K109" s="168"/>
      <c r="L109" s="173"/>
    </row>
    <row r="110" spans="2:12" s="10" customFormat="1" ht="19.95" customHeight="1">
      <c r="B110" s="167"/>
      <c r="C110" s="168"/>
      <c r="D110" s="169" t="s">
        <v>127</v>
      </c>
      <c r="E110" s="170"/>
      <c r="F110" s="170"/>
      <c r="G110" s="170"/>
      <c r="H110" s="170"/>
      <c r="I110" s="171"/>
      <c r="J110" s="172">
        <f>J413</f>
        <v>0</v>
      </c>
      <c r="K110" s="168"/>
      <c r="L110" s="173"/>
    </row>
    <row r="111" spans="2:12" s="10" customFormat="1" ht="19.95" customHeight="1">
      <c r="B111" s="167"/>
      <c r="C111" s="168"/>
      <c r="D111" s="169" t="s">
        <v>128</v>
      </c>
      <c r="E111" s="170"/>
      <c r="F111" s="170"/>
      <c r="G111" s="170"/>
      <c r="H111" s="170"/>
      <c r="I111" s="171"/>
      <c r="J111" s="172">
        <f>J432</f>
        <v>0</v>
      </c>
      <c r="K111" s="168"/>
      <c r="L111" s="173"/>
    </row>
    <row r="112" spans="2:12" s="10" customFormat="1" ht="19.95" customHeight="1">
      <c r="B112" s="167"/>
      <c r="C112" s="168"/>
      <c r="D112" s="169" t="s">
        <v>129</v>
      </c>
      <c r="E112" s="170"/>
      <c r="F112" s="170"/>
      <c r="G112" s="170"/>
      <c r="H112" s="170"/>
      <c r="I112" s="171"/>
      <c r="J112" s="172">
        <f>J436</f>
        <v>0</v>
      </c>
      <c r="K112" s="168"/>
      <c r="L112" s="173"/>
    </row>
    <row r="113" spans="2:12" s="10" customFormat="1" ht="14.85" customHeight="1">
      <c r="B113" s="167"/>
      <c r="C113" s="168"/>
      <c r="D113" s="169" t="s">
        <v>130</v>
      </c>
      <c r="E113" s="170"/>
      <c r="F113" s="170"/>
      <c r="G113" s="170"/>
      <c r="H113" s="170"/>
      <c r="I113" s="171"/>
      <c r="J113" s="172">
        <f>J437</f>
        <v>0</v>
      </c>
      <c r="K113" s="168"/>
      <c r="L113" s="173"/>
    </row>
    <row r="114" spans="2:12" s="10" customFormat="1" ht="14.85" customHeight="1">
      <c r="B114" s="167"/>
      <c r="C114" s="168"/>
      <c r="D114" s="169" t="s">
        <v>131</v>
      </c>
      <c r="E114" s="170"/>
      <c r="F114" s="170"/>
      <c r="G114" s="170"/>
      <c r="H114" s="170"/>
      <c r="I114" s="171"/>
      <c r="J114" s="172">
        <f>J445</f>
        <v>0</v>
      </c>
      <c r="K114" s="168"/>
      <c r="L114" s="173"/>
    </row>
    <row r="115" spans="2:12" s="10" customFormat="1" ht="14.85" customHeight="1">
      <c r="B115" s="167"/>
      <c r="C115" s="168"/>
      <c r="D115" s="169" t="s">
        <v>132</v>
      </c>
      <c r="E115" s="170"/>
      <c r="F115" s="170"/>
      <c r="G115" s="170"/>
      <c r="H115" s="170"/>
      <c r="I115" s="171"/>
      <c r="J115" s="172">
        <f>J452</f>
        <v>0</v>
      </c>
      <c r="K115" s="168"/>
      <c r="L115" s="173"/>
    </row>
    <row r="116" spans="2:12" s="10" customFormat="1" ht="14.85" customHeight="1">
      <c r="B116" s="167"/>
      <c r="C116" s="168"/>
      <c r="D116" s="169" t="s">
        <v>133</v>
      </c>
      <c r="E116" s="170"/>
      <c r="F116" s="170"/>
      <c r="G116" s="170"/>
      <c r="H116" s="170"/>
      <c r="I116" s="171"/>
      <c r="J116" s="172">
        <f>J458</f>
        <v>0</v>
      </c>
      <c r="K116" s="168"/>
      <c r="L116" s="173"/>
    </row>
    <row r="117" spans="2:12" s="10" customFormat="1" ht="14.85" customHeight="1">
      <c r="B117" s="167"/>
      <c r="C117" s="168"/>
      <c r="D117" s="169" t="s">
        <v>134</v>
      </c>
      <c r="E117" s="170"/>
      <c r="F117" s="170"/>
      <c r="G117" s="170"/>
      <c r="H117" s="170"/>
      <c r="I117" s="171"/>
      <c r="J117" s="172">
        <f>J465</f>
        <v>0</v>
      </c>
      <c r="K117" s="168"/>
      <c r="L117" s="173"/>
    </row>
    <row r="118" spans="2:12" s="10" customFormat="1" ht="14.85" customHeight="1">
      <c r="B118" s="167"/>
      <c r="C118" s="168"/>
      <c r="D118" s="169" t="s">
        <v>135</v>
      </c>
      <c r="E118" s="170"/>
      <c r="F118" s="170"/>
      <c r="G118" s="170"/>
      <c r="H118" s="170"/>
      <c r="I118" s="171"/>
      <c r="J118" s="172">
        <f>J473</f>
        <v>0</v>
      </c>
      <c r="K118" s="168"/>
      <c r="L118" s="173"/>
    </row>
    <row r="119" spans="2:12" s="10" customFormat="1" ht="14.85" customHeight="1">
      <c r="B119" s="167"/>
      <c r="C119" s="168"/>
      <c r="D119" s="169" t="s">
        <v>136</v>
      </c>
      <c r="E119" s="170"/>
      <c r="F119" s="170"/>
      <c r="G119" s="170"/>
      <c r="H119" s="170"/>
      <c r="I119" s="171"/>
      <c r="J119" s="172">
        <f>J501</f>
        <v>0</v>
      </c>
      <c r="K119" s="168"/>
      <c r="L119" s="173"/>
    </row>
    <row r="120" spans="2:12" s="10" customFormat="1" ht="14.85" customHeight="1">
      <c r="B120" s="167"/>
      <c r="C120" s="168"/>
      <c r="D120" s="169" t="s">
        <v>137</v>
      </c>
      <c r="E120" s="170"/>
      <c r="F120" s="170"/>
      <c r="G120" s="170"/>
      <c r="H120" s="170"/>
      <c r="I120" s="171"/>
      <c r="J120" s="172">
        <f>J527</f>
        <v>0</v>
      </c>
      <c r="K120" s="168"/>
      <c r="L120" s="173"/>
    </row>
    <row r="121" spans="2:12" s="10" customFormat="1" ht="19.95" customHeight="1">
      <c r="B121" s="167"/>
      <c r="C121" s="168"/>
      <c r="D121" s="169" t="s">
        <v>138</v>
      </c>
      <c r="E121" s="170"/>
      <c r="F121" s="170"/>
      <c r="G121" s="170"/>
      <c r="H121" s="170"/>
      <c r="I121" s="171"/>
      <c r="J121" s="172">
        <f>J532</f>
        <v>0</v>
      </c>
      <c r="K121" s="168"/>
      <c r="L121" s="173"/>
    </row>
    <row r="122" spans="2:12" s="10" customFormat="1" ht="19.95" customHeight="1">
      <c r="B122" s="167"/>
      <c r="C122" s="168"/>
      <c r="D122" s="169" t="s">
        <v>139</v>
      </c>
      <c r="E122" s="170"/>
      <c r="F122" s="170"/>
      <c r="G122" s="170"/>
      <c r="H122" s="170"/>
      <c r="I122" s="171"/>
      <c r="J122" s="172">
        <f>J598</f>
        <v>0</v>
      </c>
      <c r="K122" s="168"/>
      <c r="L122" s="173"/>
    </row>
    <row r="123" spans="2:12" s="10" customFormat="1" ht="19.95" customHeight="1">
      <c r="B123" s="167"/>
      <c r="C123" s="168"/>
      <c r="D123" s="169" t="s">
        <v>140</v>
      </c>
      <c r="E123" s="170"/>
      <c r="F123" s="170"/>
      <c r="G123" s="170"/>
      <c r="H123" s="170"/>
      <c r="I123" s="171"/>
      <c r="J123" s="172">
        <f>J614</f>
        <v>0</v>
      </c>
      <c r="K123" s="168"/>
      <c r="L123" s="173"/>
    </row>
    <row r="124" spans="2:12" s="10" customFormat="1" ht="19.95" customHeight="1">
      <c r="B124" s="167"/>
      <c r="C124" s="168"/>
      <c r="D124" s="169" t="s">
        <v>141</v>
      </c>
      <c r="E124" s="170"/>
      <c r="F124" s="170"/>
      <c r="G124" s="170"/>
      <c r="H124" s="170"/>
      <c r="I124" s="171"/>
      <c r="J124" s="172">
        <f>J628</f>
        <v>0</v>
      </c>
      <c r="K124" s="168"/>
      <c r="L124" s="173"/>
    </row>
    <row r="125" spans="2:12" s="10" customFormat="1" ht="19.95" customHeight="1">
      <c r="B125" s="167"/>
      <c r="C125" s="168"/>
      <c r="D125" s="169" t="s">
        <v>142</v>
      </c>
      <c r="E125" s="170"/>
      <c r="F125" s="170"/>
      <c r="G125" s="170"/>
      <c r="H125" s="170"/>
      <c r="I125" s="171"/>
      <c r="J125" s="172">
        <f>J666</f>
        <v>0</v>
      </c>
      <c r="K125" s="168"/>
      <c r="L125" s="173"/>
    </row>
    <row r="126" spans="2:12" s="10" customFormat="1" ht="19.95" customHeight="1">
      <c r="B126" s="167"/>
      <c r="C126" s="168"/>
      <c r="D126" s="169" t="s">
        <v>143</v>
      </c>
      <c r="E126" s="170"/>
      <c r="F126" s="170"/>
      <c r="G126" s="170"/>
      <c r="H126" s="170"/>
      <c r="I126" s="171"/>
      <c r="J126" s="172">
        <f>J669</f>
        <v>0</v>
      </c>
      <c r="K126" s="168"/>
      <c r="L126" s="173"/>
    </row>
    <row r="127" spans="2:12" s="10" customFormat="1" ht="19.95" customHeight="1">
      <c r="B127" s="167"/>
      <c r="C127" s="168"/>
      <c r="D127" s="169" t="s">
        <v>144</v>
      </c>
      <c r="E127" s="170"/>
      <c r="F127" s="170"/>
      <c r="G127" s="170"/>
      <c r="H127" s="170"/>
      <c r="I127" s="171"/>
      <c r="J127" s="172">
        <f>J679</f>
        <v>0</v>
      </c>
      <c r="K127" s="168"/>
      <c r="L127" s="173"/>
    </row>
    <row r="128" spans="2:12" s="10" customFormat="1" ht="19.95" customHeight="1">
      <c r="B128" s="167"/>
      <c r="C128" s="168"/>
      <c r="D128" s="169" t="s">
        <v>145</v>
      </c>
      <c r="E128" s="170"/>
      <c r="F128" s="170"/>
      <c r="G128" s="170"/>
      <c r="H128" s="170"/>
      <c r="I128" s="171"/>
      <c r="J128" s="172">
        <f>J703</f>
        <v>0</v>
      </c>
      <c r="K128" s="168"/>
      <c r="L128" s="173"/>
    </row>
    <row r="129" spans="1:31" s="10" customFormat="1" ht="19.95" customHeight="1">
      <c r="B129" s="167"/>
      <c r="C129" s="168"/>
      <c r="D129" s="169" t="s">
        <v>146</v>
      </c>
      <c r="E129" s="170"/>
      <c r="F129" s="170"/>
      <c r="G129" s="170"/>
      <c r="H129" s="170"/>
      <c r="I129" s="171"/>
      <c r="J129" s="172">
        <f>J728</f>
        <v>0</v>
      </c>
      <c r="K129" s="168"/>
      <c r="L129" s="173"/>
    </row>
    <row r="130" spans="1:31" s="10" customFormat="1" ht="19.95" customHeight="1">
      <c r="B130" s="167"/>
      <c r="C130" s="168"/>
      <c r="D130" s="169" t="s">
        <v>147</v>
      </c>
      <c r="E130" s="170"/>
      <c r="F130" s="170"/>
      <c r="G130" s="170"/>
      <c r="H130" s="170"/>
      <c r="I130" s="171"/>
      <c r="J130" s="172">
        <f>J742</f>
        <v>0</v>
      </c>
      <c r="K130" s="168"/>
      <c r="L130" s="173"/>
    </row>
    <row r="131" spans="1:31" s="10" customFormat="1" ht="19.95" customHeight="1">
      <c r="B131" s="167"/>
      <c r="C131" s="168"/>
      <c r="D131" s="169" t="s">
        <v>148</v>
      </c>
      <c r="E131" s="170"/>
      <c r="F131" s="170"/>
      <c r="G131" s="170"/>
      <c r="H131" s="170"/>
      <c r="I131" s="171"/>
      <c r="J131" s="172">
        <f>J802</f>
        <v>0</v>
      </c>
      <c r="K131" s="168"/>
      <c r="L131" s="173"/>
    </row>
    <row r="132" spans="1:31" s="10" customFormat="1" ht="19.95" customHeight="1">
      <c r="B132" s="167"/>
      <c r="C132" s="168"/>
      <c r="D132" s="169" t="s">
        <v>149</v>
      </c>
      <c r="E132" s="170"/>
      <c r="F132" s="170"/>
      <c r="G132" s="170"/>
      <c r="H132" s="170"/>
      <c r="I132" s="171"/>
      <c r="J132" s="172">
        <f>J835</f>
        <v>0</v>
      </c>
      <c r="K132" s="168"/>
      <c r="L132" s="173"/>
    </row>
    <row r="133" spans="1:31" s="10" customFormat="1" ht="19.95" customHeight="1">
      <c r="B133" s="167"/>
      <c r="C133" s="168"/>
      <c r="D133" s="169" t="s">
        <v>150</v>
      </c>
      <c r="E133" s="170"/>
      <c r="F133" s="170"/>
      <c r="G133" s="170"/>
      <c r="H133" s="170"/>
      <c r="I133" s="171"/>
      <c r="J133" s="172">
        <f>J853</f>
        <v>0</v>
      </c>
      <c r="K133" s="168"/>
      <c r="L133" s="173"/>
    </row>
    <row r="134" spans="1:31" s="10" customFormat="1" ht="19.95" customHeight="1">
      <c r="B134" s="167"/>
      <c r="C134" s="168"/>
      <c r="D134" s="169" t="s">
        <v>151</v>
      </c>
      <c r="E134" s="170"/>
      <c r="F134" s="170"/>
      <c r="G134" s="170"/>
      <c r="H134" s="170"/>
      <c r="I134" s="171"/>
      <c r="J134" s="172">
        <f>J881</f>
        <v>0</v>
      </c>
      <c r="K134" s="168"/>
      <c r="L134" s="173"/>
    </row>
    <row r="135" spans="1:31" s="10" customFormat="1" ht="19.95" customHeight="1">
      <c r="B135" s="167"/>
      <c r="C135" s="168"/>
      <c r="D135" s="169" t="s">
        <v>152</v>
      </c>
      <c r="E135" s="170"/>
      <c r="F135" s="170"/>
      <c r="G135" s="170"/>
      <c r="H135" s="170"/>
      <c r="I135" s="171"/>
      <c r="J135" s="172">
        <f>J924</f>
        <v>0</v>
      </c>
      <c r="K135" s="168"/>
      <c r="L135" s="173"/>
    </row>
    <row r="136" spans="1:31" s="10" customFormat="1" ht="19.95" customHeight="1">
      <c r="B136" s="167"/>
      <c r="C136" s="168"/>
      <c r="D136" s="169" t="s">
        <v>153</v>
      </c>
      <c r="E136" s="170"/>
      <c r="F136" s="170"/>
      <c r="G136" s="170"/>
      <c r="H136" s="170"/>
      <c r="I136" s="171"/>
      <c r="J136" s="172">
        <f>J944</f>
        <v>0</v>
      </c>
      <c r="K136" s="168"/>
      <c r="L136" s="173"/>
    </row>
    <row r="137" spans="1:31" s="9" customFormat="1" ht="24.9" customHeight="1">
      <c r="B137" s="160"/>
      <c r="C137" s="161"/>
      <c r="D137" s="162" t="s">
        <v>154</v>
      </c>
      <c r="E137" s="163"/>
      <c r="F137" s="163"/>
      <c r="G137" s="163"/>
      <c r="H137" s="163"/>
      <c r="I137" s="164"/>
      <c r="J137" s="165">
        <f>J950</f>
        <v>0</v>
      </c>
      <c r="K137" s="161"/>
      <c r="L137" s="166"/>
    </row>
    <row r="138" spans="1:31" s="10" customFormat="1" ht="19.95" customHeight="1">
      <c r="B138" s="167"/>
      <c r="C138" s="168"/>
      <c r="D138" s="169" t="s">
        <v>155</v>
      </c>
      <c r="E138" s="170"/>
      <c r="F138" s="170"/>
      <c r="G138" s="170"/>
      <c r="H138" s="170"/>
      <c r="I138" s="171"/>
      <c r="J138" s="172">
        <f>J951</f>
        <v>0</v>
      </c>
      <c r="K138" s="168"/>
      <c r="L138" s="173"/>
    </row>
    <row r="139" spans="1:31" s="10" customFormat="1" ht="19.95" customHeight="1">
      <c r="B139" s="167"/>
      <c r="C139" s="168"/>
      <c r="D139" s="169" t="s">
        <v>156</v>
      </c>
      <c r="E139" s="170"/>
      <c r="F139" s="170"/>
      <c r="G139" s="170"/>
      <c r="H139" s="170"/>
      <c r="I139" s="171"/>
      <c r="J139" s="172">
        <f>J955</f>
        <v>0</v>
      </c>
      <c r="K139" s="168"/>
      <c r="L139" s="173"/>
    </row>
    <row r="140" spans="1:31" s="10" customFormat="1" ht="19.95" customHeight="1">
      <c r="B140" s="167"/>
      <c r="C140" s="168"/>
      <c r="D140" s="169" t="s">
        <v>157</v>
      </c>
      <c r="E140" s="170"/>
      <c r="F140" s="170"/>
      <c r="G140" s="170"/>
      <c r="H140" s="170"/>
      <c r="I140" s="171"/>
      <c r="J140" s="172">
        <f>J957</f>
        <v>0</v>
      </c>
      <c r="K140" s="168"/>
      <c r="L140" s="173"/>
    </row>
    <row r="141" spans="1:31" s="2" customFormat="1" ht="21.75" customHeight="1">
      <c r="A141" s="33"/>
      <c r="B141" s="34"/>
      <c r="C141" s="35"/>
      <c r="D141" s="35"/>
      <c r="E141" s="35"/>
      <c r="F141" s="35"/>
      <c r="G141" s="35"/>
      <c r="H141" s="35"/>
      <c r="I141" s="114"/>
      <c r="J141" s="35"/>
      <c r="K141" s="35"/>
      <c r="L141" s="50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6.9" customHeight="1">
      <c r="A142" s="33"/>
      <c r="B142" s="53"/>
      <c r="C142" s="54"/>
      <c r="D142" s="54"/>
      <c r="E142" s="54"/>
      <c r="F142" s="54"/>
      <c r="G142" s="54"/>
      <c r="H142" s="54"/>
      <c r="I142" s="151"/>
      <c r="J142" s="54"/>
      <c r="K142" s="54"/>
      <c r="L142" s="50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6" spans="1:63" s="2" customFormat="1" ht="6.9" customHeight="1">
      <c r="A146" s="33"/>
      <c r="B146" s="55"/>
      <c r="C146" s="56"/>
      <c r="D146" s="56"/>
      <c r="E146" s="56"/>
      <c r="F146" s="56"/>
      <c r="G146" s="56"/>
      <c r="H146" s="56"/>
      <c r="I146" s="154"/>
      <c r="J146" s="56"/>
      <c r="K146" s="56"/>
      <c r="L146" s="50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3" s="2" customFormat="1" ht="24.9" customHeight="1">
      <c r="A147" s="33"/>
      <c r="B147" s="34"/>
      <c r="C147" s="22" t="s">
        <v>158</v>
      </c>
      <c r="D147" s="35"/>
      <c r="E147" s="35"/>
      <c r="F147" s="35"/>
      <c r="G147" s="35"/>
      <c r="H147" s="35"/>
      <c r="I147" s="114"/>
      <c r="J147" s="35"/>
      <c r="K147" s="35"/>
      <c r="L147" s="50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3" s="2" customFormat="1" ht="6.9" customHeight="1">
      <c r="A148" s="33"/>
      <c r="B148" s="34"/>
      <c r="C148" s="35"/>
      <c r="D148" s="35"/>
      <c r="E148" s="35"/>
      <c r="F148" s="35"/>
      <c r="G148" s="35"/>
      <c r="H148" s="35"/>
      <c r="I148" s="114"/>
      <c r="J148" s="35"/>
      <c r="K148" s="35"/>
      <c r="L148" s="50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3" s="2" customFormat="1" ht="12" customHeight="1">
      <c r="A149" s="33"/>
      <c r="B149" s="34"/>
      <c r="C149" s="28" t="s">
        <v>17</v>
      </c>
      <c r="D149" s="35"/>
      <c r="E149" s="35"/>
      <c r="F149" s="35"/>
      <c r="G149" s="35"/>
      <c r="H149" s="35"/>
      <c r="I149" s="114"/>
      <c r="J149" s="35"/>
      <c r="K149" s="35"/>
      <c r="L149" s="50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3" s="2" customFormat="1" ht="16.5" customHeight="1">
      <c r="A150" s="33"/>
      <c r="B150" s="34"/>
      <c r="C150" s="35"/>
      <c r="D150" s="35"/>
      <c r="E150" s="298" t="str">
        <f>E7</f>
        <v>Denní stacionář Sušice, p.p.č.1587/1 k.ú. Sušice nad Otavou</v>
      </c>
      <c r="F150" s="299"/>
      <c r="G150" s="299"/>
      <c r="H150" s="299"/>
      <c r="I150" s="114"/>
      <c r="J150" s="35"/>
      <c r="K150" s="35"/>
      <c r="L150" s="50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3" s="2" customFormat="1" ht="12" customHeight="1">
      <c r="A151" s="33"/>
      <c r="B151" s="34"/>
      <c r="C151" s="28" t="s">
        <v>106</v>
      </c>
      <c r="D151" s="35"/>
      <c r="E151" s="35"/>
      <c r="F151" s="35"/>
      <c r="G151" s="35"/>
      <c r="H151" s="35"/>
      <c r="I151" s="114"/>
      <c r="J151" s="35"/>
      <c r="K151" s="35"/>
      <c r="L151" s="50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3" s="2" customFormat="1" ht="16.5" customHeight="1">
      <c r="A152" s="33"/>
      <c r="B152" s="34"/>
      <c r="C152" s="35"/>
      <c r="D152" s="35"/>
      <c r="E152" s="281" t="str">
        <f>E9</f>
        <v>010 - SO 01 Vlastní objekt stacionáře</v>
      </c>
      <c r="F152" s="297"/>
      <c r="G152" s="297"/>
      <c r="H152" s="297"/>
      <c r="I152" s="114"/>
      <c r="J152" s="35"/>
      <c r="K152" s="35"/>
      <c r="L152" s="50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pans="1:63" s="2" customFormat="1" ht="6.9" customHeight="1">
      <c r="A153" s="33"/>
      <c r="B153" s="34"/>
      <c r="C153" s="35"/>
      <c r="D153" s="35"/>
      <c r="E153" s="35"/>
      <c r="F153" s="35"/>
      <c r="G153" s="35"/>
      <c r="H153" s="35"/>
      <c r="I153" s="114"/>
      <c r="J153" s="35"/>
      <c r="K153" s="35"/>
      <c r="L153" s="50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spans="1:63" s="2" customFormat="1" ht="12" customHeight="1">
      <c r="A154" s="33"/>
      <c r="B154" s="34"/>
      <c r="C154" s="28" t="s">
        <v>21</v>
      </c>
      <c r="D154" s="35"/>
      <c r="E154" s="35"/>
      <c r="F154" s="26" t="str">
        <f>F12</f>
        <v>Sušice</v>
      </c>
      <c r="G154" s="35"/>
      <c r="H154" s="35"/>
      <c r="I154" s="116" t="s">
        <v>23</v>
      </c>
      <c r="J154" s="65" t="str">
        <f>IF(J12="","",J12)</f>
        <v>18. 10. 2019</v>
      </c>
      <c r="K154" s="35"/>
      <c r="L154" s="50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  <row r="155" spans="1:63" s="2" customFormat="1" ht="6.9" customHeight="1">
      <c r="A155" s="33"/>
      <c r="B155" s="34"/>
      <c r="C155" s="35"/>
      <c r="D155" s="35"/>
      <c r="E155" s="35"/>
      <c r="F155" s="35"/>
      <c r="G155" s="35"/>
      <c r="H155" s="35"/>
      <c r="I155" s="114"/>
      <c r="J155" s="35"/>
      <c r="K155" s="35"/>
      <c r="L155" s="50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  <row r="156" spans="1:63" s="2" customFormat="1" ht="15.15" customHeight="1">
      <c r="A156" s="33"/>
      <c r="B156" s="34"/>
      <c r="C156" s="28" t="s">
        <v>25</v>
      </c>
      <c r="D156" s="35"/>
      <c r="E156" s="35"/>
      <c r="F156" s="26" t="str">
        <f>E15</f>
        <v>Město Sučice</v>
      </c>
      <c r="G156" s="35"/>
      <c r="H156" s="35"/>
      <c r="I156" s="116" t="s">
        <v>31</v>
      </c>
      <c r="J156" s="31" t="str">
        <f>E21</f>
        <v>Ing. arch Jiří Kučera</v>
      </c>
      <c r="K156" s="35"/>
      <c r="L156" s="50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  <row r="157" spans="1:63" s="2" customFormat="1" ht="15.15" customHeight="1">
      <c r="A157" s="33"/>
      <c r="B157" s="34"/>
      <c r="C157" s="28" t="s">
        <v>29</v>
      </c>
      <c r="D157" s="35"/>
      <c r="E157" s="35"/>
      <c r="F157" s="26" t="str">
        <f>IF(E18="","",E18)</f>
        <v>Vyplň údaj</v>
      </c>
      <c r="G157" s="35"/>
      <c r="H157" s="35"/>
      <c r="I157" s="116" t="s">
        <v>34</v>
      </c>
      <c r="J157" s="31" t="str">
        <f>E24</f>
        <v>Ing. arch Jiří Kučera</v>
      </c>
      <c r="K157" s="35"/>
      <c r="L157" s="50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  <row r="158" spans="1:63" s="2" customFormat="1" ht="10.35" customHeight="1">
      <c r="A158" s="33"/>
      <c r="B158" s="34"/>
      <c r="C158" s="35"/>
      <c r="D158" s="35"/>
      <c r="E158" s="35"/>
      <c r="F158" s="35"/>
      <c r="G158" s="35"/>
      <c r="H158" s="35"/>
      <c r="I158" s="114"/>
      <c r="J158" s="35"/>
      <c r="K158" s="35"/>
      <c r="L158" s="50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  <row r="159" spans="1:63" s="11" customFormat="1" ht="29.25" customHeight="1">
      <c r="A159" s="174"/>
      <c r="B159" s="175"/>
      <c r="C159" s="176" t="s">
        <v>159</v>
      </c>
      <c r="D159" s="177" t="s">
        <v>62</v>
      </c>
      <c r="E159" s="177" t="s">
        <v>58</v>
      </c>
      <c r="F159" s="177" t="s">
        <v>59</v>
      </c>
      <c r="G159" s="177" t="s">
        <v>160</v>
      </c>
      <c r="H159" s="177" t="s">
        <v>161</v>
      </c>
      <c r="I159" s="178" t="s">
        <v>162</v>
      </c>
      <c r="J159" s="177" t="s">
        <v>111</v>
      </c>
      <c r="K159" s="179" t="s">
        <v>163</v>
      </c>
      <c r="L159" s="180"/>
      <c r="M159" s="74" t="s">
        <v>1</v>
      </c>
      <c r="N159" s="75" t="s">
        <v>41</v>
      </c>
      <c r="O159" s="75" t="s">
        <v>164</v>
      </c>
      <c r="P159" s="75" t="s">
        <v>165</v>
      </c>
      <c r="Q159" s="75" t="s">
        <v>166</v>
      </c>
      <c r="R159" s="75" t="s">
        <v>167</v>
      </c>
      <c r="S159" s="75" t="s">
        <v>168</v>
      </c>
      <c r="T159" s="76" t="s">
        <v>169</v>
      </c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</row>
    <row r="160" spans="1:63" s="2" customFormat="1" ht="22.95" customHeight="1">
      <c r="A160" s="33"/>
      <c r="B160" s="34"/>
      <c r="C160" s="81" t="s">
        <v>170</v>
      </c>
      <c r="D160" s="35"/>
      <c r="E160" s="35"/>
      <c r="F160" s="35"/>
      <c r="G160" s="35"/>
      <c r="H160" s="35"/>
      <c r="I160" s="114"/>
      <c r="J160" s="181">
        <f>BK160</f>
        <v>0</v>
      </c>
      <c r="K160" s="35"/>
      <c r="L160" s="38"/>
      <c r="M160" s="77"/>
      <c r="N160" s="182"/>
      <c r="O160" s="78"/>
      <c r="P160" s="183">
        <f>P161+P286+P950</f>
        <v>0</v>
      </c>
      <c r="Q160" s="78"/>
      <c r="R160" s="183">
        <f>R161+R286+R950</f>
        <v>381.66973166935151</v>
      </c>
      <c r="S160" s="78"/>
      <c r="T160" s="184">
        <f>T161+T286+T950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76</v>
      </c>
      <c r="AU160" s="16" t="s">
        <v>113</v>
      </c>
      <c r="BK160" s="185">
        <f>BK161+BK286+BK950</f>
        <v>0</v>
      </c>
    </row>
    <row r="161" spans="1:65" s="12" customFormat="1" ht="25.95" customHeight="1">
      <c r="B161" s="186"/>
      <c r="C161" s="187"/>
      <c r="D161" s="188" t="s">
        <v>76</v>
      </c>
      <c r="E161" s="189" t="s">
        <v>171</v>
      </c>
      <c r="F161" s="189" t="s">
        <v>172</v>
      </c>
      <c r="G161" s="187"/>
      <c r="H161" s="187"/>
      <c r="I161" s="190"/>
      <c r="J161" s="191">
        <f>BK161</f>
        <v>0</v>
      </c>
      <c r="K161" s="187"/>
      <c r="L161" s="192"/>
      <c r="M161" s="193"/>
      <c r="N161" s="194"/>
      <c r="O161" s="194"/>
      <c r="P161" s="195">
        <f>P162+P194+P212+P215+P272+P284</f>
        <v>0</v>
      </c>
      <c r="Q161" s="194"/>
      <c r="R161" s="195">
        <f>R162+R194+R212+R215+R272+R284</f>
        <v>326.47109207</v>
      </c>
      <c r="S161" s="194"/>
      <c r="T161" s="196">
        <f>T162+T194+T212+T215+T272+T284</f>
        <v>0</v>
      </c>
      <c r="AR161" s="197" t="s">
        <v>8</v>
      </c>
      <c r="AT161" s="198" t="s">
        <v>76</v>
      </c>
      <c r="AU161" s="198" t="s">
        <v>77</v>
      </c>
      <c r="AY161" s="197" t="s">
        <v>173</v>
      </c>
      <c r="BK161" s="199">
        <f>BK162+BK194+BK212+BK215+BK272+BK284</f>
        <v>0</v>
      </c>
    </row>
    <row r="162" spans="1:65" s="12" customFormat="1" ht="22.95" customHeight="1">
      <c r="B162" s="186"/>
      <c r="C162" s="187"/>
      <c r="D162" s="188" t="s">
        <v>76</v>
      </c>
      <c r="E162" s="200" t="s">
        <v>8</v>
      </c>
      <c r="F162" s="200" t="s">
        <v>174</v>
      </c>
      <c r="G162" s="187"/>
      <c r="H162" s="187"/>
      <c r="I162" s="190"/>
      <c r="J162" s="201">
        <f>BK162</f>
        <v>0</v>
      </c>
      <c r="K162" s="187"/>
      <c r="L162" s="192"/>
      <c r="M162" s="193"/>
      <c r="N162" s="194"/>
      <c r="O162" s="194"/>
      <c r="P162" s="195">
        <f>SUM(P163:P193)</f>
        <v>0</v>
      </c>
      <c r="Q162" s="194"/>
      <c r="R162" s="195">
        <f>SUM(R163:R193)</f>
        <v>0</v>
      </c>
      <c r="S162" s="194"/>
      <c r="T162" s="196">
        <f>SUM(T163:T193)</f>
        <v>0</v>
      </c>
      <c r="AR162" s="197" t="s">
        <v>8</v>
      </c>
      <c r="AT162" s="198" t="s">
        <v>76</v>
      </c>
      <c r="AU162" s="198" t="s">
        <v>8</v>
      </c>
      <c r="AY162" s="197" t="s">
        <v>173</v>
      </c>
      <c r="BK162" s="199">
        <f>SUM(BK163:BK193)</f>
        <v>0</v>
      </c>
    </row>
    <row r="163" spans="1:65" s="2" customFormat="1" ht="24" customHeight="1">
      <c r="A163" s="33"/>
      <c r="B163" s="34"/>
      <c r="C163" s="202" t="s">
        <v>8</v>
      </c>
      <c r="D163" s="202" t="s">
        <v>175</v>
      </c>
      <c r="E163" s="203" t="s">
        <v>176</v>
      </c>
      <c r="F163" s="204" t="s">
        <v>177</v>
      </c>
      <c r="G163" s="205" t="s">
        <v>178</v>
      </c>
      <c r="H163" s="206">
        <v>67.725999999999999</v>
      </c>
      <c r="I163" s="207"/>
      <c r="J163" s="208">
        <f>ROUND(I163*H163,0)</f>
        <v>0</v>
      </c>
      <c r="K163" s="204" t="s">
        <v>179</v>
      </c>
      <c r="L163" s="38"/>
      <c r="M163" s="209" t="s">
        <v>1</v>
      </c>
      <c r="N163" s="210" t="s">
        <v>42</v>
      </c>
      <c r="O163" s="70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3" t="s">
        <v>180</v>
      </c>
      <c r="AT163" s="213" t="s">
        <v>175</v>
      </c>
      <c r="AU163" s="213" t="s">
        <v>86</v>
      </c>
      <c r="AY163" s="16" t="s">
        <v>173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6" t="s">
        <v>8</v>
      </c>
      <c r="BK163" s="214">
        <f>ROUND(I163*H163,0)</f>
        <v>0</v>
      </c>
      <c r="BL163" s="16" t="s">
        <v>180</v>
      </c>
      <c r="BM163" s="213" t="s">
        <v>181</v>
      </c>
    </row>
    <row r="164" spans="1:65" s="13" customFormat="1" ht="30.6">
      <c r="B164" s="215"/>
      <c r="C164" s="216"/>
      <c r="D164" s="217" t="s">
        <v>182</v>
      </c>
      <c r="E164" s="218" t="s">
        <v>1</v>
      </c>
      <c r="F164" s="219" t="s">
        <v>183</v>
      </c>
      <c r="G164" s="216"/>
      <c r="H164" s="220">
        <v>66.438000000000002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182</v>
      </c>
      <c r="AU164" s="226" t="s">
        <v>86</v>
      </c>
      <c r="AV164" s="13" t="s">
        <v>86</v>
      </c>
      <c r="AW164" s="13" t="s">
        <v>33</v>
      </c>
      <c r="AX164" s="13" t="s">
        <v>77</v>
      </c>
      <c r="AY164" s="226" t="s">
        <v>173</v>
      </c>
    </row>
    <row r="165" spans="1:65" s="13" customFormat="1">
      <c r="B165" s="215"/>
      <c r="C165" s="216"/>
      <c r="D165" s="217" t="s">
        <v>182</v>
      </c>
      <c r="E165" s="218" t="s">
        <v>1</v>
      </c>
      <c r="F165" s="219" t="s">
        <v>184</v>
      </c>
      <c r="G165" s="216"/>
      <c r="H165" s="220">
        <v>1.288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182</v>
      </c>
      <c r="AU165" s="226" t="s">
        <v>86</v>
      </c>
      <c r="AV165" s="13" t="s">
        <v>86</v>
      </c>
      <c r="AW165" s="13" t="s">
        <v>33</v>
      </c>
      <c r="AX165" s="13" t="s">
        <v>77</v>
      </c>
      <c r="AY165" s="226" t="s">
        <v>173</v>
      </c>
    </row>
    <row r="166" spans="1:65" s="2" customFormat="1" ht="24" customHeight="1">
      <c r="A166" s="33"/>
      <c r="B166" s="34"/>
      <c r="C166" s="202" t="s">
        <v>86</v>
      </c>
      <c r="D166" s="202" t="s">
        <v>175</v>
      </c>
      <c r="E166" s="203" t="s">
        <v>185</v>
      </c>
      <c r="F166" s="204" t="s">
        <v>186</v>
      </c>
      <c r="G166" s="205" t="s">
        <v>178</v>
      </c>
      <c r="H166" s="206">
        <v>3.472</v>
      </c>
      <c r="I166" s="207"/>
      <c r="J166" s="208">
        <f>ROUND(I166*H166,0)</f>
        <v>0</v>
      </c>
      <c r="K166" s="204" t="s">
        <v>179</v>
      </c>
      <c r="L166" s="38"/>
      <c r="M166" s="209" t="s">
        <v>1</v>
      </c>
      <c r="N166" s="210" t="s">
        <v>42</v>
      </c>
      <c r="O166" s="70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3" t="s">
        <v>180</v>
      </c>
      <c r="AT166" s="213" t="s">
        <v>175</v>
      </c>
      <c r="AU166" s="213" t="s">
        <v>86</v>
      </c>
      <c r="AY166" s="16" t="s">
        <v>173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6" t="s">
        <v>8</v>
      </c>
      <c r="BK166" s="214">
        <f>ROUND(I166*H166,0)</f>
        <v>0</v>
      </c>
      <c r="BL166" s="16" t="s">
        <v>180</v>
      </c>
      <c r="BM166" s="213" t="s">
        <v>187</v>
      </c>
    </row>
    <row r="167" spans="1:65" s="13" customFormat="1">
      <c r="B167" s="215"/>
      <c r="C167" s="216"/>
      <c r="D167" s="217" t="s">
        <v>182</v>
      </c>
      <c r="E167" s="218" t="s">
        <v>1</v>
      </c>
      <c r="F167" s="219" t="s">
        <v>188</v>
      </c>
      <c r="G167" s="216"/>
      <c r="H167" s="220">
        <v>3.472</v>
      </c>
      <c r="I167" s="221"/>
      <c r="J167" s="216"/>
      <c r="K167" s="216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182</v>
      </c>
      <c r="AU167" s="226" t="s">
        <v>86</v>
      </c>
      <c r="AV167" s="13" t="s">
        <v>86</v>
      </c>
      <c r="AW167" s="13" t="s">
        <v>33</v>
      </c>
      <c r="AX167" s="13" t="s">
        <v>77</v>
      </c>
      <c r="AY167" s="226" t="s">
        <v>173</v>
      </c>
    </row>
    <row r="168" spans="1:65" s="2" customFormat="1" ht="16.5" customHeight="1">
      <c r="A168" s="33"/>
      <c r="B168" s="34"/>
      <c r="C168" s="202" t="s">
        <v>189</v>
      </c>
      <c r="D168" s="202" t="s">
        <v>175</v>
      </c>
      <c r="E168" s="203" t="s">
        <v>190</v>
      </c>
      <c r="F168" s="204" t="s">
        <v>191</v>
      </c>
      <c r="G168" s="205" t="s">
        <v>178</v>
      </c>
      <c r="H168" s="206">
        <v>2.6459999999999999</v>
      </c>
      <c r="I168" s="207"/>
      <c r="J168" s="208">
        <f>ROUND(I168*H168,0)</f>
        <v>0</v>
      </c>
      <c r="K168" s="204" t="s">
        <v>179</v>
      </c>
      <c r="L168" s="38"/>
      <c r="M168" s="209" t="s">
        <v>1</v>
      </c>
      <c r="N168" s="210" t="s">
        <v>42</v>
      </c>
      <c r="O168" s="70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3" t="s">
        <v>180</v>
      </c>
      <c r="AT168" s="213" t="s">
        <v>175</v>
      </c>
      <c r="AU168" s="213" t="s">
        <v>86</v>
      </c>
      <c r="AY168" s="16" t="s">
        <v>173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6" t="s">
        <v>8</v>
      </c>
      <c r="BK168" s="214">
        <f>ROUND(I168*H168,0)</f>
        <v>0</v>
      </c>
      <c r="BL168" s="16" t="s">
        <v>180</v>
      </c>
      <c r="BM168" s="213" t="s">
        <v>192</v>
      </c>
    </row>
    <row r="169" spans="1:65" s="13" customFormat="1">
      <c r="B169" s="215"/>
      <c r="C169" s="216"/>
      <c r="D169" s="217" t="s">
        <v>182</v>
      </c>
      <c r="E169" s="218" t="s">
        <v>1</v>
      </c>
      <c r="F169" s="219" t="s">
        <v>193</v>
      </c>
      <c r="G169" s="216"/>
      <c r="H169" s="220">
        <v>2.6459999999999999</v>
      </c>
      <c r="I169" s="221"/>
      <c r="J169" s="216"/>
      <c r="K169" s="216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182</v>
      </c>
      <c r="AU169" s="226" t="s">
        <v>86</v>
      </c>
      <c r="AV169" s="13" t="s">
        <v>86</v>
      </c>
      <c r="AW169" s="13" t="s">
        <v>33</v>
      </c>
      <c r="AX169" s="13" t="s">
        <v>77</v>
      </c>
      <c r="AY169" s="226" t="s">
        <v>173</v>
      </c>
    </row>
    <row r="170" spans="1:65" s="2" customFormat="1" ht="16.5" customHeight="1">
      <c r="A170" s="33"/>
      <c r="B170" s="34"/>
      <c r="C170" s="202" t="s">
        <v>180</v>
      </c>
      <c r="D170" s="202" t="s">
        <v>175</v>
      </c>
      <c r="E170" s="203" t="s">
        <v>194</v>
      </c>
      <c r="F170" s="204" t="s">
        <v>195</v>
      </c>
      <c r="G170" s="205" t="s">
        <v>178</v>
      </c>
      <c r="H170" s="206">
        <v>10.220000000000001</v>
      </c>
      <c r="I170" s="207"/>
      <c r="J170" s="208">
        <f>ROUND(I170*H170,0)</f>
        <v>0</v>
      </c>
      <c r="K170" s="204" t="s">
        <v>179</v>
      </c>
      <c r="L170" s="38"/>
      <c r="M170" s="209" t="s">
        <v>1</v>
      </c>
      <c r="N170" s="210" t="s">
        <v>42</v>
      </c>
      <c r="O170" s="70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3" t="s">
        <v>180</v>
      </c>
      <c r="AT170" s="213" t="s">
        <v>175</v>
      </c>
      <c r="AU170" s="213" t="s">
        <v>86</v>
      </c>
      <c r="AY170" s="16" t="s">
        <v>173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6" t="s">
        <v>8</v>
      </c>
      <c r="BK170" s="214">
        <f>ROUND(I170*H170,0)</f>
        <v>0</v>
      </c>
      <c r="BL170" s="16" t="s">
        <v>180</v>
      </c>
      <c r="BM170" s="213" t="s">
        <v>196</v>
      </c>
    </row>
    <row r="171" spans="1:65" s="13" customFormat="1">
      <c r="B171" s="215"/>
      <c r="C171" s="216"/>
      <c r="D171" s="217" t="s">
        <v>182</v>
      </c>
      <c r="E171" s="218" t="s">
        <v>1</v>
      </c>
      <c r="F171" s="219" t="s">
        <v>197</v>
      </c>
      <c r="G171" s="216"/>
      <c r="H171" s="220">
        <v>10.220000000000001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182</v>
      </c>
      <c r="AU171" s="226" t="s">
        <v>86</v>
      </c>
      <c r="AV171" s="13" t="s">
        <v>86</v>
      </c>
      <c r="AW171" s="13" t="s">
        <v>33</v>
      </c>
      <c r="AX171" s="13" t="s">
        <v>77</v>
      </c>
      <c r="AY171" s="226" t="s">
        <v>173</v>
      </c>
    </row>
    <row r="172" spans="1:65" s="2" customFormat="1" ht="24" customHeight="1">
      <c r="A172" s="33"/>
      <c r="B172" s="34"/>
      <c r="C172" s="202" t="s">
        <v>198</v>
      </c>
      <c r="D172" s="202" t="s">
        <v>175</v>
      </c>
      <c r="E172" s="203" t="s">
        <v>199</v>
      </c>
      <c r="F172" s="204" t="s">
        <v>200</v>
      </c>
      <c r="G172" s="205" t="s">
        <v>178</v>
      </c>
      <c r="H172" s="206">
        <v>2.044</v>
      </c>
      <c r="I172" s="207"/>
      <c r="J172" s="208">
        <f>ROUND(I172*H172,0)</f>
        <v>0</v>
      </c>
      <c r="K172" s="204" t="s">
        <v>179</v>
      </c>
      <c r="L172" s="38"/>
      <c r="M172" s="209" t="s">
        <v>1</v>
      </c>
      <c r="N172" s="210" t="s">
        <v>42</v>
      </c>
      <c r="O172" s="70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3" t="s">
        <v>180</v>
      </c>
      <c r="AT172" s="213" t="s">
        <v>175</v>
      </c>
      <c r="AU172" s="213" t="s">
        <v>86</v>
      </c>
      <c r="AY172" s="16" t="s">
        <v>173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6" t="s">
        <v>8</v>
      </c>
      <c r="BK172" s="214">
        <f>ROUND(I172*H172,0)</f>
        <v>0</v>
      </c>
      <c r="BL172" s="16" t="s">
        <v>180</v>
      </c>
      <c r="BM172" s="213" t="s">
        <v>201</v>
      </c>
    </row>
    <row r="173" spans="1:65" s="13" customFormat="1">
      <c r="B173" s="215"/>
      <c r="C173" s="216"/>
      <c r="D173" s="217" t="s">
        <v>182</v>
      </c>
      <c r="E173" s="218" t="s">
        <v>1</v>
      </c>
      <c r="F173" s="219" t="s">
        <v>202</v>
      </c>
      <c r="G173" s="216"/>
      <c r="H173" s="220">
        <v>2.044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182</v>
      </c>
      <c r="AU173" s="226" t="s">
        <v>86</v>
      </c>
      <c r="AV173" s="13" t="s">
        <v>86</v>
      </c>
      <c r="AW173" s="13" t="s">
        <v>33</v>
      </c>
      <c r="AX173" s="13" t="s">
        <v>77</v>
      </c>
      <c r="AY173" s="226" t="s">
        <v>173</v>
      </c>
    </row>
    <row r="174" spans="1:65" s="2" customFormat="1" ht="24" customHeight="1">
      <c r="A174" s="33"/>
      <c r="B174" s="34"/>
      <c r="C174" s="202" t="s">
        <v>203</v>
      </c>
      <c r="D174" s="202" t="s">
        <v>175</v>
      </c>
      <c r="E174" s="203" t="s">
        <v>204</v>
      </c>
      <c r="F174" s="204" t="s">
        <v>205</v>
      </c>
      <c r="G174" s="205" t="s">
        <v>178</v>
      </c>
      <c r="H174" s="206">
        <v>65.302999999999997</v>
      </c>
      <c r="I174" s="207"/>
      <c r="J174" s="208">
        <f>ROUND(I174*H174,0)</f>
        <v>0</v>
      </c>
      <c r="K174" s="204" t="s">
        <v>179</v>
      </c>
      <c r="L174" s="38"/>
      <c r="M174" s="209" t="s">
        <v>1</v>
      </c>
      <c r="N174" s="210" t="s">
        <v>42</v>
      </c>
      <c r="O174" s="70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3" t="s">
        <v>180</v>
      </c>
      <c r="AT174" s="213" t="s">
        <v>175</v>
      </c>
      <c r="AU174" s="213" t="s">
        <v>86</v>
      </c>
      <c r="AY174" s="16" t="s">
        <v>173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6" t="s">
        <v>8</v>
      </c>
      <c r="BK174" s="214">
        <f>ROUND(I174*H174,0)</f>
        <v>0</v>
      </c>
      <c r="BL174" s="16" t="s">
        <v>180</v>
      </c>
      <c r="BM174" s="213" t="s">
        <v>206</v>
      </c>
    </row>
    <row r="175" spans="1:65" s="13" customFormat="1" ht="20.399999999999999">
      <c r="B175" s="215"/>
      <c r="C175" s="216"/>
      <c r="D175" s="217" t="s">
        <v>182</v>
      </c>
      <c r="E175" s="218" t="s">
        <v>1</v>
      </c>
      <c r="F175" s="219" t="s">
        <v>207</v>
      </c>
      <c r="G175" s="216"/>
      <c r="H175" s="220">
        <v>65.302999999999997</v>
      </c>
      <c r="I175" s="221"/>
      <c r="J175" s="216"/>
      <c r="K175" s="216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182</v>
      </c>
      <c r="AU175" s="226" t="s">
        <v>86</v>
      </c>
      <c r="AV175" s="13" t="s">
        <v>86</v>
      </c>
      <c r="AW175" s="13" t="s">
        <v>33</v>
      </c>
      <c r="AX175" s="13" t="s">
        <v>77</v>
      </c>
      <c r="AY175" s="226" t="s">
        <v>173</v>
      </c>
    </row>
    <row r="176" spans="1:65" s="2" customFormat="1" ht="24" customHeight="1">
      <c r="A176" s="33"/>
      <c r="B176" s="34"/>
      <c r="C176" s="202" t="s">
        <v>208</v>
      </c>
      <c r="D176" s="202" t="s">
        <v>175</v>
      </c>
      <c r="E176" s="203" t="s">
        <v>209</v>
      </c>
      <c r="F176" s="204" t="s">
        <v>210</v>
      </c>
      <c r="G176" s="205" t="s">
        <v>178</v>
      </c>
      <c r="H176" s="206">
        <v>522.42399999999998</v>
      </c>
      <c r="I176" s="207"/>
      <c r="J176" s="208">
        <f>ROUND(I176*H176,0)</f>
        <v>0</v>
      </c>
      <c r="K176" s="204" t="s">
        <v>179</v>
      </c>
      <c r="L176" s="38"/>
      <c r="M176" s="209" t="s">
        <v>1</v>
      </c>
      <c r="N176" s="210" t="s">
        <v>42</v>
      </c>
      <c r="O176" s="70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3" t="s">
        <v>180</v>
      </c>
      <c r="AT176" s="213" t="s">
        <v>175</v>
      </c>
      <c r="AU176" s="213" t="s">
        <v>86</v>
      </c>
      <c r="AY176" s="16" t="s">
        <v>173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6" t="s">
        <v>8</v>
      </c>
      <c r="BK176" s="214">
        <f>ROUND(I176*H176,0)</f>
        <v>0</v>
      </c>
      <c r="BL176" s="16" t="s">
        <v>180</v>
      </c>
      <c r="BM176" s="213" t="s">
        <v>211</v>
      </c>
    </row>
    <row r="177" spans="1:65" s="13" customFormat="1">
      <c r="B177" s="215"/>
      <c r="C177" s="216"/>
      <c r="D177" s="217" t="s">
        <v>182</v>
      </c>
      <c r="E177" s="218" t="s">
        <v>1</v>
      </c>
      <c r="F177" s="219" t="s">
        <v>212</v>
      </c>
      <c r="G177" s="216"/>
      <c r="H177" s="220">
        <v>522.42399999999998</v>
      </c>
      <c r="I177" s="221"/>
      <c r="J177" s="216"/>
      <c r="K177" s="216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182</v>
      </c>
      <c r="AU177" s="226" t="s">
        <v>86</v>
      </c>
      <c r="AV177" s="13" t="s">
        <v>86</v>
      </c>
      <c r="AW177" s="13" t="s">
        <v>33</v>
      </c>
      <c r="AX177" s="13" t="s">
        <v>77</v>
      </c>
      <c r="AY177" s="226" t="s">
        <v>173</v>
      </c>
    </row>
    <row r="178" spans="1:65" s="2" customFormat="1" ht="16.5" customHeight="1">
      <c r="A178" s="33"/>
      <c r="B178" s="34"/>
      <c r="C178" s="202" t="s">
        <v>213</v>
      </c>
      <c r="D178" s="202" t="s">
        <v>175</v>
      </c>
      <c r="E178" s="203" t="s">
        <v>214</v>
      </c>
      <c r="F178" s="204" t="s">
        <v>215</v>
      </c>
      <c r="G178" s="205" t="s">
        <v>178</v>
      </c>
      <c r="H178" s="206">
        <v>65.302999999999997</v>
      </c>
      <c r="I178" s="207"/>
      <c r="J178" s="208">
        <f>ROUND(I178*H178,0)</f>
        <v>0</v>
      </c>
      <c r="K178" s="204" t="s">
        <v>179</v>
      </c>
      <c r="L178" s="38"/>
      <c r="M178" s="209" t="s">
        <v>1</v>
      </c>
      <c r="N178" s="210" t="s">
        <v>42</v>
      </c>
      <c r="O178" s="70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3" t="s">
        <v>180</v>
      </c>
      <c r="AT178" s="213" t="s">
        <v>175</v>
      </c>
      <c r="AU178" s="213" t="s">
        <v>86</v>
      </c>
      <c r="AY178" s="16" t="s">
        <v>173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6" t="s">
        <v>8</v>
      </c>
      <c r="BK178" s="214">
        <f>ROUND(I178*H178,0)</f>
        <v>0</v>
      </c>
      <c r="BL178" s="16" t="s">
        <v>180</v>
      </c>
      <c r="BM178" s="213" t="s">
        <v>216</v>
      </c>
    </row>
    <row r="179" spans="1:65" s="13" customFormat="1">
      <c r="B179" s="215"/>
      <c r="C179" s="216"/>
      <c r="D179" s="217" t="s">
        <v>182</v>
      </c>
      <c r="E179" s="218" t="s">
        <v>1</v>
      </c>
      <c r="F179" s="219" t="s">
        <v>217</v>
      </c>
      <c r="G179" s="216"/>
      <c r="H179" s="220">
        <v>65.302999999999997</v>
      </c>
      <c r="I179" s="221"/>
      <c r="J179" s="216"/>
      <c r="K179" s="216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182</v>
      </c>
      <c r="AU179" s="226" t="s">
        <v>86</v>
      </c>
      <c r="AV179" s="13" t="s">
        <v>86</v>
      </c>
      <c r="AW179" s="13" t="s">
        <v>33</v>
      </c>
      <c r="AX179" s="13" t="s">
        <v>77</v>
      </c>
      <c r="AY179" s="226" t="s">
        <v>173</v>
      </c>
    </row>
    <row r="180" spans="1:65" s="2" customFormat="1" ht="16.5" customHeight="1">
      <c r="A180" s="33"/>
      <c r="B180" s="34"/>
      <c r="C180" s="202" t="s">
        <v>218</v>
      </c>
      <c r="D180" s="202" t="s">
        <v>175</v>
      </c>
      <c r="E180" s="203" t="s">
        <v>219</v>
      </c>
      <c r="F180" s="204" t="s">
        <v>220</v>
      </c>
      <c r="G180" s="205" t="s">
        <v>178</v>
      </c>
      <c r="H180" s="206">
        <v>65.302999999999997</v>
      </c>
      <c r="I180" s="207"/>
      <c r="J180" s="208">
        <f>ROUND(I180*H180,0)</f>
        <v>0</v>
      </c>
      <c r="K180" s="204" t="s">
        <v>179</v>
      </c>
      <c r="L180" s="38"/>
      <c r="M180" s="209" t="s">
        <v>1</v>
      </c>
      <c r="N180" s="210" t="s">
        <v>42</v>
      </c>
      <c r="O180" s="70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3" t="s">
        <v>180</v>
      </c>
      <c r="AT180" s="213" t="s">
        <v>175</v>
      </c>
      <c r="AU180" s="213" t="s">
        <v>86</v>
      </c>
      <c r="AY180" s="16" t="s">
        <v>173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6" t="s">
        <v>8</v>
      </c>
      <c r="BK180" s="214">
        <f>ROUND(I180*H180,0)</f>
        <v>0</v>
      </c>
      <c r="BL180" s="16" t="s">
        <v>180</v>
      </c>
      <c r="BM180" s="213" t="s">
        <v>221</v>
      </c>
    </row>
    <row r="181" spans="1:65" s="2" customFormat="1" ht="24" customHeight="1">
      <c r="A181" s="33"/>
      <c r="B181" s="34"/>
      <c r="C181" s="202" t="s">
        <v>222</v>
      </c>
      <c r="D181" s="202" t="s">
        <v>175</v>
      </c>
      <c r="E181" s="203" t="s">
        <v>223</v>
      </c>
      <c r="F181" s="204" t="s">
        <v>224</v>
      </c>
      <c r="G181" s="205" t="s">
        <v>225</v>
      </c>
      <c r="H181" s="206">
        <v>111.015</v>
      </c>
      <c r="I181" s="207"/>
      <c r="J181" s="208">
        <f>ROUND(I181*H181,0)</f>
        <v>0</v>
      </c>
      <c r="K181" s="204" t="s">
        <v>179</v>
      </c>
      <c r="L181" s="38"/>
      <c r="M181" s="209" t="s">
        <v>1</v>
      </c>
      <c r="N181" s="210" t="s">
        <v>42</v>
      </c>
      <c r="O181" s="70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3" t="s">
        <v>180</v>
      </c>
      <c r="AT181" s="213" t="s">
        <v>175</v>
      </c>
      <c r="AU181" s="213" t="s">
        <v>86</v>
      </c>
      <c r="AY181" s="16" t="s">
        <v>173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6" t="s">
        <v>8</v>
      </c>
      <c r="BK181" s="214">
        <f>ROUND(I181*H181,0)</f>
        <v>0</v>
      </c>
      <c r="BL181" s="16" t="s">
        <v>180</v>
      </c>
      <c r="BM181" s="213" t="s">
        <v>226</v>
      </c>
    </row>
    <row r="182" spans="1:65" s="13" customFormat="1">
      <c r="B182" s="215"/>
      <c r="C182" s="216"/>
      <c r="D182" s="217" t="s">
        <v>182</v>
      </c>
      <c r="E182" s="218" t="s">
        <v>1</v>
      </c>
      <c r="F182" s="219" t="s">
        <v>227</v>
      </c>
      <c r="G182" s="216"/>
      <c r="H182" s="220">
        <v>111.015</v>
      </c>
      <c r="I182" s="221"/>
      <c r="J182" s="216"/>
      <c r="K182" s="216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182</v>
      </c>
      <c r="AU182" s="226" t="s">
        <v>86</v>
      </c>
      <c r="AV182" s="13" t="s">
        <v>86</v>
      </c>
      <c r="AW182" s="13" t="s">
        <v>33</v>
      </c>
      <c r="AX182" s="13" t="s">
        <v>77</v>
      </c>
      <c r="AY182" s="226" t="s">
        <v>173</v>
      </c>
    </row>
    <row r="183" spans="1:65" s="2" customFormat="1" ht="24" customHeight="1">
      <c r="A183" s="33"/>
      <c r="B183" s="34"/>
      <c r="C183" s="202" t="s">
        <v>228</v>
      </c>
      <c r="D183" s="202" t="s">
        <v>175</v>
      </c>
      <c r="E183" s="203" t="s">
        <v>229</v>
      </c>
      <c r="F183" s="204" t="s">
        <v>230</v>
      </c>
      <c r="G183" s="205" t="s">
        <v>178</v>
      </c>
      <c r="H183" s="206">
        <v>6.7779999999999996</v>
      </c>
      <c r="I183" s="207"/>
      <c r="J183" s="208">
        <f>ROUND(I183*H183,0)</f>
        <v>0</v>
      </c>
      <c r="K183" s="204" t="s">
        <v>179</v>
      </c>
      <c r="L183" s="38"/>
      <c r="M183" s="209" t="s">
        <v>1</v>
      </c>
      <c r="N183" s="210" t="s">
        <v>42</v>
      </c>
      <c r="O183" s="70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3" t="s">
        <v>180</v>
      </c>
      <c r="AT183" s="213" t="s">
        <v>175</v>
      </c>
      <c r="AU183" s="213" t="s">
        <v>86</v>
      </c>
      <c r="AY183" s="16" t="s">
        <v>173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6" t="s">
        <v>8</v>
      </c>
      <c r="BK183" s="214">
        <f>ROUND(I183*H183,0)</f>
        <v>0</v>
      </c>
      <c r="BL183" s="16" t="s">
        <v>180</v>
      </c>
      <c r="BM183" s="213" t="s">
        <v>231</v>
      </c>
    </row>
    <row r="184" spans="1:65" s="13" customFormat="1" ht="20.399999999999999">
      <c r="B184" s="215"/>
      <c r="C184" s="216"/>
      <c r="D184" s="217" t="s">
        <v>182</v>
      </c>
      <c r="E184" s="218" t="s">
        <v>1</v>
      </c>
      <c r="F184" s="219" t="s">
        <v>232</v>
      </c>
      <c r="G184" s="216"/>
      <c r="H184" s="220">
        <v>5.25</v>
      </c>
      <c r="I184" s="221"/>
      <c r="J184" s="216"/>
      <c r="K184" s="216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182</v>
      </c>
      <c r="AU184" s="226" t="s">
        <v>86</v>
      </c>
      <c r="AV184" s="13" t="s">
        <v>86</v>
      </c>
      <c r="AW184" s="13" t="s">
        <v>33</v>
      </c>
      <c r="AX184" s="13" t="s">
        <v>77</v>
      </c>
      <c r="AY184" s="226" t="s">
        <v>173</v>
      </c>
    </row>
    <row r="185" spans="1:65" s="13" customFormat="1">
      <c r="B185" s="215"/>
      <c r="C185" s="216"/>
      <c r="D185" s="217" t="s">
        <v>182</v>
      </c>
      <c r="E185" s="218" t="s">
        <v>1</v>
      </c>
      <c r="F185" s="219" t="s">
        <v>233</v>
      </c>
      <c r="G185" s="216"/>
      <c r="H185" s="220">
        <v>1.1439999999999999</v>
      </c>
      <c r="I185" s="221"/>
      <c r="J185" s="216"/>
      <c r="K185" s="216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182</v>
      </c>
      <c r="AU185" s="226" t="s">
        <v>86</v>
      </c>
      <c r="AV185" s="13" t="s">
        <v>86</v>
      </c>
      <c r="AW185" s="13" t="s">
        <v>33</v>
      </c>
      <c r="AX185" s="13" t="s">
        <v>77</v>
      </c>
      <c r="AY185" s="226" t="s">
        <v>173</v>
      </c>
    </row>
    <row r="186" spans="1:65" s="13" customFormat="1">
      <c r="B186" s="215"/>
      <c r="C186" s="216"/>
      <c r="D186" s="217" t="s">
        <v>182</v>
      </c>
      <c r="E186" s="218" t="s">
        <v>1</v>
      </c>
      <c r="F186" s="219" t="s">
        <v>234</v>
      </c>
      <c r="G186" s="216"/>
      <c r="H186" s="220">
        <v>0.38400000000000001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182</v>
      </c>
      <c r="AU186" s="226" t="s">
        <v>86</v>
      </c>
      <c r="AV186" s="13" t="s">
        <v>86</v>
      </c>
      <c r="AW186" s="13" t="s">
        <v>33</v>
      </c>
      <c r="AX186" s="13" t="s">
        <v>77</v>
      </c>
      <c r="AY186" s="226" t="s">
        <v>173</v>
      </c>
    </row>
    <row r="187" spans="1:65" s="2" customFormat="1" ht="24" customHeight="1">
      <c r="A187" s="33"/>
      <c r="B187" s="34"/>
      <c r="C187" s="202" t="s">
        <v>235</v>
      </c>
      <c r="D187" s="202" t="s">
        <v>175</v>
      </c>
      <c r="E187" s="203" t="s">
        <v>236</v>
      </c>
      <c r="F187" s="204" t="s">
        <v>237</v>
      </c>
      <c r="G187" s="205" t="s">
        <v>178</v>
      </c>
      <c r="H187" s="206">
        <v>3.8069999999999999</v>
      </c>
      <c r="I187" s="207"/>
      <c r="J187" s="208">
        <f>ROUND(I187*H187,0)</f>
        <v>0</v>
      </c>
      <c r="K187" s="204" t="s">
        <v>179</v>
      </c>
      <c r="L187" s="38"/>
      <c r="M187" s="209" t="s">
        <v>1</v>
      </c>
      <c r="N187" s="210" t="s">
        <v>42</v>
      </c>
      <c r="O187" s="70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3" t="s">
        <v>180</v>
      </c>
      <c r="AT187" s="213" t="s">
        <v>175</v>
      </c>
      <c r="AU187" s="213" t="s">
        <v>86</v>
      </c>
      <c r="AY187" s="16" t="s">
        <v>173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6" t="s">
        <v>8</v>
      </c>
      <c r="BK187" s="214">
        <f>ROUND(I187*H187,0)</f>
        <v>0</v>
      </c>
      <c r="BL187" s="16" t="s">
        <v>180</v>
      </c>
      <c r="BM187" s="213" t="s">
        <v>238</v>
      </c>
    </row>
    <row r="188" spans="1:65" s="13" customFormat="1" ht="30.6">
      <c r="B188" s="215"/>
      <c r="C188" s="216"/>
      <c r="D188" s="217" t="s">
        <v>182</v>
      </c>
      <c r="E188" s="218" t="s">
        <v>1</v>
      </c>
      <c r="F188" s="219" t="s">
        <v>239</v>
      </c>
      <c r="G188" s="216"/>
      <c r="H188" s="220">
        <v>3.8069999999999999</v>
      </c>
      <c r="I188" s="221"/>
      <c r="J188" s="216"/>
      <c r="K188" s="216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182</v>
      </c>
      <c r="AU188" s="226" t="s">
        <v>86</v>
      </c>
      <c r="AV188" s="13" t="s">
        <v>86</v>
      </c>
      <c r="AW188" s="13" t="s">
        <v>33</v>
      </c>
      <c r="AX188" s="13" t="s">
        <v>77</v>
      </c>
      <c r="AY188" s="226" t="s">
        <v>173</v>
      </c>
    </row>
    <row r="189" spans="1:65" s="2" customFormat="1" ht="24" customHeight="1">
      <c r="A189" s="33"/>
      <c r="B189" s="34"/>
      <c r="C189" s="202" t="s">
        <v>240</v>
      </c>
      <c r="D189" s="202" t="s">
        <v>175</v>
      </c>
      <c r="E189" s="203" t="s">
        <v>241</v>
      </c>
      <c r="F189" s="204" t="s">
        <v>242</v>
      </c>
      <c r="G189" s="205" t="s">
        <v>178</v>
      </c>
      <c r="H189" s="206">
        <v>8.1760000000000002</v>
      </c>
      <c r="I189" s="207"/>
      <c r="J189" s="208">
        <f>ROUND(I189*H189,0)</f>
        <v>0</v>
      </c>
      <c r="K189" s="204" t="s">
        <v>179</v>
      </c>
      <c r="L189" s="38"/>
      <c r="M189" s="209" t="s">
        <v>1</v>
      </c>
      <c r="N189" s="210" t="s">
        <v>42</v>
      </c>
      <c r="O189" s="70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3" t="s">
        <v>180</v>
      </c>
      <c r="AT189" s="213" t="s">
        <v>175</v>
      </c>
      <c r="AU189" s="213" t="s">
        <v>86</v>
      </c>
      <c r="AY189" s="16" t="s">
        <v>173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6" t="s">
        <v>8</v>
      </c>
      <c r="BK189" s="214">
        <f>ROUND(I189*H189,0)</f>
        <v>0</v>
      </c>
      <c r="BL189" s="16" t="s">
        <v>180</v>
      </c>
      <c r="BM189" s="213" t="s">
        <v>243</v>
      </c>
    </row>
    <row r="190" spans="1:65" s="13" customFormat="1">
      <c r="B190" s="215"/>
      <c r="C190" s="216"/>
      <c r="D190" s="217" t="s">
        <v>182</v>
      </c>
      <c r="E190" s="218" t="s">
        <v>1</v>
      </c>
      <c r="F190" s="219" t="s">
        <v>244</v>
      </c>
      <c r="G190" s="216"/>
      <c r="H190" s="220">
        <v>8.1760000000000002</v>
      </c>
      <c r="I190" s="221"/>
      <c r="J190" s="216"/>
      <c r="K190" s="216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182</v>
      </c>
      <c r="AU190" s="226" t="s">
        <v>86</v>
      </c>
      <c r="AV190" s="13" t="s">
        <v>86</v>
      </c>
      <c r="AW190" s="13" t="s">
        <v>33</v>
      </c>
      <c r="AX190" s="13" t="s">
        <v>77</v>
      </c>
      <c r="AY190" s="226" t="s">
        <v>173</v>
      </c>
    </row>
    <row r="191" spans="1:65" s="2" customFormat="1" ht="24" customHeight="1">
      <c r="A191" s="33"/>
      <c r="B191" s="34"/>
      <c r="C191" s="202" t="s">
        <v>245</v>
      </c>
      <c r="D191" s="202" t="s">
        <v>175</v>
      </c>
      <c r="E191" s="203" t="s">
        <v>246</v>
      </c>
      <c r="F191" s="204" t="s">
        <v>247</v>
      </c>
      <c r="G191" s="205" t="s">
        <v>178</v>
      </c>
      <c r="H191" s="206">
        <v>8.1760000000000002</v>
      </c>
      <c r="I191" s="207"/>
      <c r="J191" s="208">
        <f>ROUND(I191*H191,0)</f>
        <v>0</v>
      </c>
      <c r="K191" s="204" t="s">
        <v>179</v>
      </c>
      <c r="L191" s="38"/>
      <c r="M191" s="209" t="s">
        <v>1</v>
      </c>
      <c r="N191" s="210" t="s">
        <v>42</v>
      </c>
      <c r="O191" s="70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3" t="s">
        <v>180</v>
      </c>
      <c r="AT191" s="213" t="s">
        <v>175</v>
      </c>
      <c r="AU191" s="213" t="s">
        <v>86</v>
      </c>
      <c r="AY191" s="16" t="s">
        <v>173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6" t="s">
        <v>8</v>
      </c>
      <c r="BK191" s="214">
        <f>ROUND(I191*H191,0)</f>
        <v>0</v>
      </c>
      <c r="BL191" s="16" t="s">
        <v>180</v>
      </c>
      <c r="BM191" s="213" t="s">
        <v>248</v>
      </c>
    </row>
    <row r="192" spans="1:65" s="2" customFormat="1" ht="16.5" customHeight="1">
      <c r="A192" s="33"/>
      <c r="B192" s="34"/>
      <c r="C192" s="202" t="s">
        <v>9</v>
      </c>
      <c r="D192" s="202" t="s">
        <v>175</v>
      </c>
      <c r="E192" s="203" t="s">
        <v>249</v>
      </c>
      <c r="F192" s="204" t="s">
        <v>250</v>
      </c>
      <c r="G192" s="205" t="s">
        <v>251</v>
      </c>
      <c r="H192" s="206">
        <v>321.19200000000001</v>
      </c>
      <c r="I192" s="207"/>
      <c r="J192" s="208">
        <f>ROUND(I192*H192,0)</f>
        <v>0</v>
      </c>
      <c r="K192" s="204" t="s">
        <v>179</v>
      </c>
      <c r="L192" s="38"/>
      <c r="M192" s="209" t="s">
        <v>1</v>
      </c>
      <c r="N192" s="210" t="s">
        <v>42</v>
      </c>
      <c r="O192" s="70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3" t="s">
        <v>180</v>
      </c>
      <c r="AT192" s="213" t="s">
        <v>175</v>
      </c>
      <c r="AU192" s="213" t="s">
        <v>86</v>
      </c>
      <c r="AY192" s="16" t="s">
        <v>173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6" t="s">
        <v>8</v>
      </c>
      <c r="BK192" s="214">
        <f>ROUND(I192*H192,0)</f>
        <v>0</v>
      </c>
      <c r="BL192" s="16" t="s">
        <v>180</v>
      </c>
      <c r="BM192" s="213" t="s">
        <v>252</v>
      </c>
    </row>
    <row r="193" spans="1:65" s="13" customFormat="1">
      <c r="B193" s="215"/>
      <c r="C193" s="216"/>
      <c r="D193" s="217" t="s">
        <v>182</v>
      </c>
      <c r="E193" s="218" t="s">
        <v>1</v>
      </c>
      <c r="F193" s="219" t="s">
        <v>253</v>
      </c>
      <c r="G193" s="216"/>
      <c r="H193" s="220">
        <v>321.19200000000001</v>
      </c>
      <c r="I193" s="221"/>
      <c r="J193" s="216"/>
      <c r="K193" s="216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182</v>
      </c>
      <c r="AU193" s="226" t="s">
        <v>86</v>
      </c>
      <c r="AV193" s="13" t="s">
        <v>86</v>
      </c>
      <c r="AW193" s="13" t="s">
        <v>33</v>
      </c>
      <c r="AX193" s="13" t="s">
        <v>77</v>
      </c>
      <c r="AY193" s="226" t="s">
        <v>173</v>
      </c>
    </row>
    <row r="194" spans="1:65" s="12" customFormat="1" ht="22.95" customHeight="1">
      <c r="B194" s="186"/>
      <c r="C194" s="187"/>
      <c r="D194" s="188" t="s">
        <v>76</v>
      </c>
      <c r="E194" s="200" t="s">
        <v>86</v>
      </c>
      <c r="F194" s="200" t="s">
        <v>254</v>
      </c>
      <c r="G194" s="187"/>
      <c r="H194" s="187"/>
      <c r="I194" s="190"/>
      <c r="J194" s="201">
        <f>BK194</f>
        <v>0</v>
      </c>
      <c r="K194" s="187"/>
      <c r="L194" s="192"/>
      <c r="M194" s="193"/>
      <c r="N194" s="194"/>
      <c r="O194" s="194"/>
      <c r="P194" s="195">
        <f>SUM(P195:P211)</f>
        <v>0</v>
      </c>
      <c r="Q194" s="194"/>
      <c r="R194" s="195">
        <f>SUM(R195:R211)</f>
        <v>139.83894649000001</v>
      </c>
      <c r="S194" s="194"/>
      <c r="T194" s="196">
        <f>SUM(T195:T211)</f>
        <v>0</v>
      </c>
      <c r="AR194" s="197" t="s">
        <v>8</v>
      </c>
      <c r="AT194" s="198" t="s">
        <v>76</v>
      </c>
      <c r="AU194" s="198" t="s">
        <v>8</v>
      </c>
      <c r="AY194" s="197" t="s">
        <v>173</v>
      </c>
      <c r="BK194" s="199">
        <f>SUM(BK195:BK211)</f>
        <v>0</v>
      </c>
    </row>
    <row r="195" spans="1:65" s="2" customFormat="1" ht="16.5" customHeight="1">
      <c r="A195" s="33"/>
      <c r="B195" s="34"/>
      <c r="C195" s="202" t="s">
        <v>255</v>
      </c>
      <c r="D195" s="202" t="s">
        <v>175</v>
      </c>
      <c r="E195" s="203" t="s">
        <v>256</v>
      </c>
      <c r="F195" s="204" t="s">
        <v>257</v>
      </c>
      <c r="G195" s="205" t="s">
        <v>178</v>
      </c>
      <c r="H195" s="206">
        <v>32.457000000000001</v>
      </c>
      <c r="I195" s="207"/>
      <c r="J195" s="208">
        <f>ROUND(I195*H195,0)</f>
        <v>0</v>
      </c>
      <c r="K195" s="204" t="s">
        <v>179</v>
      </c>
      <c r="L195" s="38"/>
      <c r="M195" s="209" t="s">
        <v>1</v>
      </c>
      <c r="N195" s="210" t="s">
        <v>42</v>
      </c>
      <c r="O195" s="70"/>
      <c r="P195" s="211">
        <f>O195*H195</f>
        <v>0</v>
      </c>
      <c r="Q195" s="211">
        <v>2.45329</v>
      </c>
      <c r="R195" s="211">
        <f>Q195*H195</f>
        <v>79.62643353</v>
      </c>
      <c r="S195" s="211">
        <v>0</v>
      </c>
      <c r="T195" s="21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3" t="s">
        <v>180</v>
      </c>
      <c r="AT195" s="213" t="s">
        <v>175</v>
      </c>
      <c r="AU195" s="213" t="s">
        <v>86</v>
      </c>
      <c r="AY195" s="16" t="s">
        <v>173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6" t="s">
        <v>8</v>
      </c>
      <c r="BK195" s="214">
        <f>ROUND(I195*H195,0)</f>
        <v>0</v>
      </c>
      <c r="BL195" s="16" t="s">
        <v>180</v>
      </c>
      <c r="BM195" s="213" t="s">
        <v>258</v>
      </c>
    </row>
    <row r="196" spans="1:65" s="13" customFormat="1" ht="30.6">
      <c r="B196" s="215"/>
      <c r="C196" s="216"/>
      <c r="D196" s="217" t="s">
        <v>182</v>
      </c>
      <c r="E196" s="218" t="s">
        <v>1</v>
      </c>
      <c r="F196" s="219" t="s">
        <v>259</v>
      </c>
      <c r="G196" s="216"/>
      <c r="H196" s="220">
        <v>28.9</v>
      </c>
      <c r="I196" s="221"/>
      <c r="J196" s="216"/>
      <c r="K196" s="216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182</v>
      </c>
      <c r="AU196" s="226" t="s">
        <v>86</v>
      </c>
      <c r="AV196" s="13" t="s">
        <v>86</v>
      </c>
      <c r="AW196" s="13" t="s">
        <v>33</v>
      </c>
      <c r="AX196" s="13" t="s">
        <v>77</v>
      </c>
      <c r="AY196" s="226" t="s">
        <v>173</v>
      </c>
    </row>
    <row r="197" spans="1:65" s="13" customFormat="1">
      <c r="B197" s="215"/>
      <c r="C197" s="216"/>
      <c r="D197" s="217" t="s">
        <v>182</v>
      </c>
      <c r="E197" s="218" t="s">
        <v>1</v>
      </c>
      <c r="F197" s="219" t="s">
        <v>260</v>
      </c>
      <c r="G197" s="216"/>
      <c r="H197" s="220">
        <v>2.2690000000000001</v>
      </c>
      <c r="I197" s="221"/>
      <c r="J197" s="216"/>
      <c r="K197" s="216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182</v>
      </c>
      <c r="AU197" s="226" t="s">
        <v>86</v>
      </c>
      <c r="AV197" s="13" t="s">
        <v>86</v>
      </c>
      <c r="AW197" s="13" t="s">
        <v>33</v>
      </c>
      <c r="AX197" s="13" t="s">
        <v>77</v>
      </c>
      <c r="AY197" s="226" t="s">
        <v>173</v>
      </c>
    </row>
    <row r="198" spans="1:65" s="13" customFormat="1">
      <c r="B198" s="215"/>
      <c r="C198" s="216"/>
      <c r="D198" s="217" t="s">
        <v>182</v>
      </c>
      <c r="E198" s="218" t="s">
        <v>1</v>
      </c>
      <c r="F198" s="219" t="s">
        <v>184</v>
      </c>
      <c r="G198" s="216"/>
      <c r="H198" s="220">
        <v>1.288</v>
      </c>
      <c r="I198" s="221"/>
      <c r="J198" s="216"/>
      <c r="K198" s="216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182</v>
      </c>
      <c r="AU198" s="226" t="s">
        <v>86</v>
      </c>
      <c r="AV198" s="13" t="s">
        <v>86</v>
      </c>
      <c r="AW198" s="13" t="s">
        <v>33</v>
      </c>
      <c r="AX198" s="13" t="s">
        <v>77</v>
      </c>
      <c r="AY198" s="226" t="s">
        <v>173</v>
      </c>
    </row>
    <row r="199" spans="1:65" s="2" customFormat="1" ht="16.5" customHeight="1">
      <c r="A199" s="33"/>
      <c r="B199" s="34"/>
      <c r="C199" s="202" t="s">
        <v>261</v>
      </c>
      <c r="D199" s="202" t="s">
        <v>175</v>
      </c>
      <c r="E199" s="203" t="s">
        <v>262</v>
      </c>
      <c r="F199" s="204" t="s">
        <v>263</v>
      </c>
      <c r="G199" s="205" t="s">
        <v>178</v>
      </c>
      <c r="H199" s="206">
        <v>2.5910000000000002</v>
      </c>
      <c r="I199" s="207"/>
      <c r="J199" s="208">
        <f>ROUND(I199*H199,0)</f>
        <v>0</v>
      </c>
      <c r="K199" s="204" t="s">
        <v>179</v>
      </c>
      <c r="L199" s="38"/>
      <c r="M199" s="209" t="s">
        <v>1</v>
      </c>
      <c r="N199" s="210" t="s">
        <v>42</v>
      </c>
      <c r="O199" s="70"/>
      <c r="P199" s="211">
        <f>O199*H199</f>
        <v>0</v>
      </c>
      <c r="Q199" s="211">
        <v>2.45329</v>
      </c>
      <c r="R199" s="211">
        <f>Q199*H199</f>
        <v>6.3564743900000007</v>
      </c>
      <c r="S199" s="211">
        <v>0</v>
      </c>
      <c r="T199" s="21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3" t="s">
        <v>180</v>
      </c>
      <c r="AT199" s="213" t="s">
        <v>175</v>
      </c>
      <c r="AU199" s="213" t="s">
        <v>86</v>
      </c>
      <c r="AY199" s="16" t="s">
        <v>173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6" t="s">
        <v>8</v>
      </c>
      <c r="BK199" s="214">
        <f>ROUND(I199*H199,0)</f>
        <v>0</v>
      </c>
      <c r="BL199" s="16" t="s">
        <v>180</v>
      </c>
      <c r="BM199" s="213" t="s">
        <v>264</v>
      </c>
    </row>
    <row r="200" spans="1:65" s="13" customFormat="1">
      <c r="B200" s="215"/>
      <c r="C200" s="216"/>
      <c r="D200" s="217" t="s">
        <v>182</v>
      </c>
      <c r="E200" s="218" t="s">
        <v>1</v>
      </c>
      <c r="F200" s="219" t="s">
        <v>265</v>
      </c>
      <c r="G200" s="216"/>
      <c r="H200" s="220">
        <v>2.5910000000000002</v>
      </c>
      <c r="I200" s="221"/>
      <c r="J200" s="216"/>
      <c r="K200" s="216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182</v>
      </c>
      <c r="AU200" s="226" t="s">
        <v>86</v>
      </c>
      <c r="AV200" s="13" t="s">
        <v>86</v>
      </c>
      <c r="AW200" s="13" t="s">
        <v>33</v>
      </c>
      <c r="AX200" s="13" t="s">
        <v>77</v>
      </c>
      <c r="AY200" s="226" t="s">
        <v>173</v>
      </c>
    </row>
    <row r="201" spans="1:65" s="2" customFormat="1" ht="16.5" customHeight="1">
      <c r="A201" s="33"/>
      <c r="B201" s="34"/>
      <c r="C201" s="202" t="s">
        <v>266</v>
      </c>
      <c r="D201" s="202" t="s">
        <v>175</v>
      </c>
      <c r="E201" s="203" t="s">
        <v>267</v>
      </c>
      <c r="F201" s="204" t="s">
        <v>268</v>
      </c>
      <c r="G201" s="205" t="s">
        <v>251</v>
      </c>
      <c r="H201" s="206">
        <v>10.48</v>
      </c>
      <c r="I201" s="207"/>
      <c r="J201" s="208">
        <f>ROUND(I201*H201,0)</f>
        <v>0</v>
      </c>
      <c r="K201" s="204" t="s">
        <v>179</v>
      </c>
      <c r="L201" s="38"/>
      <c r="M201" s="209" t="s">
        <v>1</v>
      </c>
      <c r="N201" s="210" t="s">
        <v>42</v>
      </c>
      <c r="O201" s="70"/>
      <c r="P201" s="211">
        <f>O201*H201</f>
        <v>0</v>
      </c>
      <c r="Q201" s="211">
        <v>2.64E-3</v>
      </c>
      <c r="R201" s="211">
        <f>Q201*H201</f>
        <v>2.7667199999999999E-2</v>
      </c>
      <c r="S201" s="211">
        <v>0</v>
      </c>
      <c r="T201" s="21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3" t="s">
        <v>180</v>
      </c>
      <c r="AT201" s="213" t="s">
        <v>175</v>
      </c>
      <c r="AU201" s="213" t="s">
        <v>86</v>
      </c>
      <c r="AY201" s="16" t="s">
        <v>173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6" t="s">
        <v>8</v>
      </c>
      <c r="BK201" s="214">
        <f>ROUND(I201*H201,0)</f>
        <v>0</v>
      </c>
      <c r="BL201" s="16" t="s">
        <v>180</v>
      </c>
      <c r="BM201" s="213" t="s">
        <v>269</v>
      </c>
    </row>
    <row r="202" spans="1:65" s="13" customFormat="1">
      <c r="B202" s="215"/>
      <c r="C202" s="216"/>
      <c r="D202" s="217" t="s">
        <v>182</v>
      </c>
      <c r="E202" s="218" t="s">
        <v>1</v>
      </c>
      <c r="F202" s="219" t="s">
        <v>270</v>
      </c>
      <c r="G202" s="216"/>
      <c r="H202" s="220">
        <v>10.48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182</v>
      </c>
      <c r="AU202" s="226" t="s">
        <v>86</v>
      </c>
      <c r="AV202" s="13" t="s">
        <v>86</v>
      </c>
      <c r="AW202" s="13" t="s">
        <v>33</v>
      </c>
      <c r="AX202" s="13" t="s">
        <v>77</v>
      </c>
      <c r="AY202" s="226" t="s">
        <v>173</v>
      </c>
    </row>
    <row r="203" spans="1:65" s="2" customFormat="1" ht="16.5" customHeight="1">
      <c r="A203" s="33"/>
      <c r="B203" s="34"/>
      <c r="C203" s="202" t="s">
        <v>271</v>
      </c>
      <c r="D203" s="202" t="s">
        <v>175</v>
      </c>
      <c r="E203" s="203" t="s">
        <v>272</v>
      </c>
      <c r="F203" s="204" t="s">
        <v>273</v>
      </c>
      <c r="G203" s="205" t="s">
        <v>251</v>
      </c>
      <c r="H203" s="206">
        <v>10.48</v>
      </c>
      <c r="I203" s="207"/>
      <c r="J203" s="208">
        <f>ROUND(I203*H203,0)</f>
        <v>0</v>
      </c>
      <c r="K203" s="204" t="s">
        <v>179</v>
      </c>
      <c r="L203" s="38"/>
      <c r="M203" s="209" t="s">
        <v>1</v>
      </c>
      <c r="N203" s="210" t="s">
        <v>42</v>
      </c>
      <c r="O203" s="70"/>
      <c r="P203" s="211">
        <f>O203*H203</f>
        <v>0</v>
      </c>
      <c r="Q203" s="211">
        <v>0</v>
      </c>
      <c r="R203" s="211">
        <f>Q203*H203</f>
        <v>0</v>
      </c>
      <c r="S203" s="211">
        <v>0</v>
      </c>
      <c r="T203" s="21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3" t="s">
        <v>180</v>
      </c>
      <c r="AT203" s="213" t="s">
        <v>175</v>
      </c>
      <c r="AU203" s="213" t="s">
        <v>86</v>
      </c>
      <c r="AY203" s="16" t="s">
        <v>173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16" t="s">
        <v>8</v>
      </c>
      <c r="BK203" s="214">
        <f>ROUND(I203*H203,0)</f>
        <v>0</v>
      </c>
      <c r="BL203" s="16" t="s">
        <v>180</v>
      </c>
      <c r="BM203" s="213" t="s">
        <v>274</v>
      </c>
    </row>
    <row r="204" spans="1:65" s="2" customFormat="1" ht="24" customHeight="1">
      <c r="A204" s="33"/>
      <c r="B204" s="34"/>
      <c r="C204" s="202" t="s">
        <v>275</v>
      </c>
      <c r="D204" s="202" t="s">
        <v>175</v>
      </c>
      <c r="E204" s="203" t="s">
        <v>276</v>
      </c>
      <c r="F204" s="204" t="s">
        <v>277</v>
      </c>
      <c r="G204" s="205" t="s">
        <v>251</v>
      </c>
      <c r="H204" s="206">
        <v>74.048000000000002</v>
      </c>
      <c r="I204" s="207"/>
      <c r="J204" s="208">
        <f>ROUND(I204*H204,0)</f>
        <v>0</v>
      </c>
      <c r="K204" s="204" t="s">
        <v>179</v>
      </c>
      <c r="L204" s="38"/>
      <c r="M204" s="209" t="s">
        <v>1</v>
      </c>
      <c r="N204" s="210" t="s">
        <v>42</v>
      </c>
      <c r="O204" s="70"/>
      <c r="P204" s="211">
        <f>O204*H204</f>
        <v>0</v>
      </c>
      <c r="Q204" s="211">
        <v>0.71545999999999998</v>
      </c>
      <c r="R204" s="211">
        <f>Q204*H204</f>
        <v>52.978382080000003</v>
      </c>
      <c r="S204" s="211">
        <v>0</v>
      </c>
      <c r="T204" s="21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3" t="s">
        <v>180</v>
      </c>
      <c r="AT204" s="213" t="s">
        <v>175</v>
      </c>
      <c r="AU204" s="213" t="s">
        <v>86</v>
      </c>
      <c r="AY204" s="16" t="s">
        <v>173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6" t="s">
        <v>8</v>
      </c>
      <c r="BK204" s="214">
        <f>ROUND(I204*H204,0)</f>
        <v>0</v>
      </c>
      <c r="BL204" s="16" t="s">
        <v>180</v>
      </c>
      <c r="BM204" s="213" t="s">
        <v>278</v>
      </c>
    </row>
    <row r="205" spans="1:65" s="13" customFormat="1" ht="20.399999999999999">
      <c r="B205" s="215"/>
      <c r="C205" s="216"/>
      <c r="D205" s="217" t="s">
        <v>182</v>
      </c>
      <c r="E205" s="218" t="s">
        <v>1</v>
      </c>
      <c r="F205" s="219" t="s">
        <v>279</v>
      </c>
      <c r="G205" s="216"/>
      <c r="H205" s="220">
        <v>15.863</v>
      </c>
      <c r="I205" s="221"/>
      <c r="J205" s="216"/>
      <c r="K205" s="216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182</v>
      </c>
      <c r="AU205" s="226" t="s">
        <v>86</v>
      </c>
      <c r="AV205" s="13" t="s">
        <v>86</v>
      </c>
      <c r="AW205" s="13" t="s">
        <v>33</v>
      </c>
      <c r="AX205" s="13" t="s">
        <v>77</v>
      </c>
      <c r="AY205" s="226" t="s">
        <v>173</v>
      </c>
    </row>
    <row r="206" spans="1:65" s="13" customFormat="1" ht="20.399999999999999">
      <c r="B206" s="215"/>
      <c r="C206" s="216"/>
      <c r="D206" s="217" t="s">
        <v>182</v>
      </c>
      <c r="E206" s="218" t="s">
        <v>1</v>
      </c>
      <c r="F206" s="219" t="s">
        <v>280</v>
      </c>
      <c r="G206" s="216"/>
      <c r="H206" s="220">
        <v>56.685000000000002</v>
      </c>
      <c r="I206" s="221"/>
      <c r="J206" s="216"/>
      <c r="K206" s="216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182</v>
      </c>
      <c r="AU206" s="226" t="s">
        <v>86</v>
      </c>
      <c r="AV206" s="13" t="s">
        <v>86</v>
      </c>
      <c r="AW206" s="13" t="s">
        <v>33</v>
      </c>
      <c r="AX206" s="13" t="s">
        <v>77</v>
      </c>
      <c r="AY206" s="226" t="s">
        <v>173</v>
      </c>
    </row>
    <row r="207" spans="1:65" s="13" customFormat="1">
      <c r="B207" s="215"/>
      <c r="C207" s="216"/>
      <c r="D207" s="217" t="s">
        <v>182</v>
      </c>
      <c r="E207" s="218" t="s">
        <v>1</v>
      </c>
      <c r="F207" s="219" t="s">
        <v>281</v>
      </c>
      <c r="G207" s="216"/>
      <c r="H207" s="220">
        <v>1.5</v>
      </c>
      <c r="I207" s="221"/>
      <c r="J207" s="216"/>
      <c r="K207" s="216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182</v>
      </c>
      <c r="AU207" s="226" t="s">
        <v>86</v>
      </c>
      <c r="AV207" s="13" t="s">
        <v>86</v>
      </c>
      <c r="AW207" s="13" t="s">
        <v>33</v>
      </c>
      <c r="AX207" s="13" t="s">
        <v>77</v>
      </c>
      <c r="AY207" s="226" t="s">
        <v>173</v>
      </c>
    </row>
    <row r="208" spans="1:65" s="2" customFormat="1" ht="24" customHeight="1">
      <c r="A208" s="33"/>
      <c r="B208" s="34"/>
      <c r="C208" s="202" t="s">
        <v>7</v>
      </c>
      <c r="D208" s="202" t="s">
        <v>175</v>
      </c>
      <c r="E208" s="203" t="s">
        <v>282</v>
      </c>
      <c r="F208" s="204" t="s">
        <v>283</v>
      </c>
      <c r="G208" s="205" t="s">
        <v>225</v>
      </c>
      <c r="H208" s="206">
        <v>0.79900000000000004</v>
      </c>
      <c r="I208" s="207"/>
      <c r="J208" s="208">
        <f>ROUND(I208*H208,0)</f>
        <v>0</v>
      </c>
      <c r="K208" s="204" t="s">
        <v>179</v>
      </c>
      <c r="L208" s="38"/>
      <c r="M208" s="209" t="s">
        <v>1</v>
      </c>
      <c r="N208" s="210" t="s">
        <v>42</v>
      </c>
      <c r="O208" s="70"/>
      <c r="P208" s="211">
        <f>O208*H208</f>
        <v>0</v>
      </c>
      <c r="Q208" s="211">
        <v>1.05871</v>
      </c>
      <c r="R208" s="211">
        <f>Q208*H208</f>
        <v>0.84590929000000004</v>
      </c>
      <c r="S208" s="211">
        <v>0</v>
      </c>
      <c r="T208" s="21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3" t="s">
        <v>180</v>
      </c>
      <c r="AT208" s="213" t="s">
        <v>175</v>
      </c>
      <c r="AU208" s="213" t="s">
        <v>86</v>
      </c>
      <c r="AY208" s="16" t="s">
        <v>173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6" t="s">
        <v>8</v>
      </c>
      <c r="BK208" s="214">
        <f>ROUND(I208*H208,0)</f>
        <v>0</v>
      </c>
      <c r="BL208" s="16" t="s">
        <v>180</v>
      </c>
      <c r="BM208" s="213" t="s">
        <v>284</v>
      </c>
    </row>
    <row r="209" spans="1:65" s="13" customFormat="1">
      <c r="B209" s="215"/>
      <c r="C209" s="216"/>
      <c r="D209" s="217" t="s">
        <v>182</v>
      </c>
      <c r="E209" s="218" t="s">
        <v>1</v>
      </c>
      <c r="F209" s="219" t="s">
        <v>285</v>
      </c>
      <c r="G209" s="216"/>
      <c r="H209" s="220">
        <v>0.79900000000000004</v>
      </c>
      <c r="I209" s="221"/>
      <c r="J209" s="216"/>
      <c r="K209" s="216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182</v>
      </c>
      <c r="AU209" s="226" t="s">
        <v>86</v>
      </c>
      <c r="AV209" s="13" t="s">
        <v>86</v>
      </c>
      <c r="AW209" s="13" t="s">
        <v>33</v>
      </c>
      <c r="AX209" s="13" t="s">
        <v>77</v>
      </c>
      <c r="AY209" s="226" t="s">
        <v>173</v>
      </c>
    </row>
    <row r="210" spans="1:65" s="2" customFormat="1" ht="24" customHeight="1">
      <c r="A210" s="33"/>
      <c r="B210" s="34"/>
      <c r="C210" s="202" t="s">
        <v>286</v>
      </c>
      <c r="D210" s="202" t="s">
        <v>175</v>
      </c>
      <c r="E210" s="203" t="s">
        <v>287</v>
      </c>
      <c r="F210" s="204" t="s">
        <v>288</v>
      </c>
      <c r="G210" s="205" t="s">
        <v>289</v>
      </c>
      <c r="H210" s="206">
        <v>6</v>
      </c>
      <c r="I210" s="207"/>
      <c r="J210" s="208">
        <f>ROUND(I210*H210,0)</f>
        <v>0</v>
      </c>
      <c r="K210" s="204" t="s">
        <v>179</v>
      </c>
      <c r="L210" s="38"/>
      <c r="M210" s="209" t="s">
        <v>1</v>
      </c>
      <c r="N210" s="210" t="s">
        <v>42</v>
      </c>
      <c r="O210" s="70"/>
      <c r="P210" s="211">
        <f>O210*H210</f>
        <v>0</v>
      </c>
      <c r="Q210" s="211">
        <v>6.8000000000000005E-4</v>
      </c>
      <c r="R210" s="211">
        <f>Q210*H210</f>
        <v>4.0800000000000003E-3</v>
      </c>
      <c r="S210" s="211">
        <v>0</v>
      </c>
      <c r="T210" s="21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3" t="s">
        <v>180</v>
      </c>
      <c r="AT210" s="213" t="s">
        <v>175</v>
      </c>
      <c r="AU210" s="213" t="s">
        <v>86</v>
      </c>
      <c r="AY210" s="16" t="s">
        <v>173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6" t="s">
        <v>8</v>
      </c>
      <c r="BK210" s="214">
        <f>ROUND(I210*H210,0)</f>
        <v>0</v>
      </c>
      <c r="BL210" s="16" t="s">
        <v>180</v>
      </c>
      <c r="BM210" s="213" t="s">
        <v>290</v>
      </c>
    </row>
    <row r="211" spans="1:65" s="13" customFormat="1">
      <c r="B211" s="215"/>
      <c r="C211" s="216"/>
      <c r="D211" s="217" t="s">
        <v>182</v>
      </c>
      <c r="E211" s="218" t="s">
        <v>1</v>
      </c>
      <c r="F211" s="219" t="s">
        <v>291</v>
      </c>
      <c r="G211" s="216"/>
      <c r="H211" s="220">
        <v>6</v>
      </c>
      <c r="I211" s="221"/>
      <c r="J211" s="216"/>
      <c r="K211" s="216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182</v>
      </c>
      <c r="AU211" s="226" t="s">
        <v>86</v>
      </c>
      <c r="AV211" s="13" t="s">
        <v>86</v>
      </c>
      <c r="AW211" s="13" t="s">
        <v>33</v>
      </c>
      <c r="AX211" s="13" t="s">
        <v>77</v>
      </c>
      <c r="AY211" s="226" t="s">
        <v>173</v>
      </c>
    </row>
    <row r="212" spans="1:65" s="12" customFormat="1" ht="22.95" customHeight="1">
      <c r="B212" s="186"/>
      <c r="C212" s="187"/>
      <c r="D212" s="188" t="s">
        <v>76</v>
      </c>
      <c r="E212" s="200" t="s">
        <v>180</v>
      </c>
      <c r="F212" s="200" t="s">
        <v>292</v>
      </c>
      <c r="G212" s="187"/>
      <c r="H212" s="187"/>
      <c r="I212" s="190"/>
      <c r="J212" s="201">
        <f>BK212</f>
        <v>0</v>
      </c>
      <c r="K212" s="187"/>
      <c r="L212" s="192"/>
      <c r="M212" s="193"/>
      <c r="N212" s="194"/>
      <c r="O212" s="194"/>
      <c r="P212" s="195">
        <f>SUM(P213:P214)</f>
        <v>0</v>
      </c>
      <c r="Q212" s="194"/>
      <c r="R212" s="195">
        <f>SUM(R213:R214)</f>
        <v>0</v>
      </c>
      <c r="S212" s="194"/>
      <c r="T212" s="196">
        <f>SUM(T213:T214)</f>
        <v>0</v>
      </c>
      <c r="AR212" s="197" t="s">
        <v>8</v>
      </c>
      <c r="AT212" s="198" t="s">
        <v>76</v>
      </c>
      <c r="AU212" s="198" t="s">
        <v>8</v>
      </c>
      <c r="AY212" s="197" t="s">
        <v>173</v>
      </c>
      <c r="BK212" s="199">
        <f>SUM(BK213:BK214)</f>
        <v>0</v>
      </c>
    </row>
    <row r="213" spans="1:65" s="2" customFormat="1" ht="24" customHeight="1">
      <c r="A213" s="33"/>
      <c r="B213" s="34"/>
      <c r="C213" s="202" t="s">
        <v>293</v>
      </c>
      <c r="D213" s="202" t="s">
        <v>175</v>
      </c>
      <c r="E213" s="203" t="s">
        <v>294</v>
      </c>
      <c r="F213" s="204" t="s">
        <v>295</v>
      </c>
      <c r="G213" s="205" t="s">
        <v>178</v>
      </c>
      <c r="H213" s="206">
        <v>2.044</v>
      </c>
      <c r="I213" s="207"/>
      <c r="J213" s="208">
        <f>ROUND(I213*H213,0)</f>
        <v>0</v>
      </c>
      <c r="K213" s="204" t="s">
        <v>179</v>
      </c>
      <c r="L213" s="38"/>
      <c r="M213" s="209" t="s">
        <v>1</v>
      </c>
      <c r="N213" s="210" t="s">
        <v>42</v>
      </c>
      <c r="O213" s="70"/>
      <c r="P213" s="211">
        <f>O213*H213</f>
        <v>0</v>
      </c>
      <c r="Q213" s="211">
        <v>0</v>
      </c>
      <c r="R213" s="211">
        <f>Q213*H213</f>
        <v>0</v>
      </c>
      <c r="S213" s="211">
        <v>0</v>
      </c>
      <c r="T213" s="21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3" t="s">
        <v>180</v>
      </c>
      <c r="AT213" s="213" t="s">
        <v>175</v>
      </c>
      <c r="AU213" s="213" t="s">
        <v>86</v>
      </c>
      <c r="AY213" s="16" t="s">
        <v>173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6" t="s">
        <v>8</v>
      </c>
      <c r="BK213" s="214">
        <f>ROUND(I213*H213,0)</f>
        <v>0</v>
      </c>
      <c r="BL213" s="16" t="s">
        <v>180</v>
      </c>
      <c r="BM213" s="213" t="s">
        <v>296</v>
      </c>
    </row>
    <row r="214" spans="1:65" s="13" customFormat="1">
      <c r="B214" s="215"/>
      <c r="C214" s="216"/>
      <c r="D214" s="217" t="s">
        <v>182</v>
      </c>
      <c r="E214" s="218" t="s">
        <v>1</v>
      </c>
      <c r="F214" s="219" t="s">
        <v>297</v>
      </c>
      <c r="G214" s="216"/>
      <c r="H214" s="220">
        <v>2.044</v>
      </c>
      <c r="I214" s="221"/>
      <c r="J214" s="216"/>
      <c r="K214" s="216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182</v>
      </c>
      <c r="AU214" s="226" t="s">
        <v>86</v>
      </c>
      <c r="AV214" s="13" t="s">
        <v>86</v>
      </c>
      <c r="AW214" s="13" t="s">
        <v>33</v>
      </c>
      <c r="AX214" s="13" t="s">
        <v>77</v>
      </c>
      <c r="AY214" s="226" t="s">
        <v>173</v>
      </c>
    </row>
    <row r="215" spans="1:65" s="12" customFormat="1" ht="22.95" customHeight="1">
      <c r="B215" s="186"/>
      <c r="C215" s="187"/>
      <c r="D215" s="188" t="s">
        <v>76</v>
      </c>
      <c r="E215" s="200" t="s">
        <v>203</v>
      </c>
      <c r="F215" s="200" t="s">
        <v>298</v>
      </c>
      <c r="G215" s="187"/>
      <c r="H215" s="187"/>
      <c r="I215" s="190"/>
      <c r="J215" s="201">
        <f>BK215</f>
        <v>0</v>
      </c>
      <c r="K215" s="187"/>
      <c r="L215" s="192"/>
      <c r="M215" s="193"/>
      <c r="N215" s="194"/>
      <c r="O215" s="194"/>
      <c r="P215" s="195">
        <f>SUM(P216:P271)</f>
        <v>0</v>
      </c>
      <c r="Q215" s="194"/>
      <c r="R215" s="195">
        <f>SUM(R216:R271)</f>
        <v>186.59148237999997</v>
      </c>
      <c r="S215" s="194"/>
      <c r="T215" s="196">
        <f>SUM(T216:T271)</f>
        <v>0</v>
      </c>
      <c r="AR215" s="197" t="s">
        <v>8</v>
      </c>
      <c r="AT215" s="198" t="s">
        <v>76</v>
      </c>
      <c r="AU215" s="198" t="s">
        <v>8</v>
      </c>
      <c r="AY215" s="197" t="s">
        <v>173</v>
      </c>
      <c r="BK215" s="199">
        <f>SUM(BK216:BK271)</f>
        <v>0</v>
      </c>
    </row>
    <row r="216" spans="1:65" s="2" customFormat="1" ht="24" customHeight="1">
      <c r="A216" s="33"/>
      <c r="B216" s="34"/>
      <c r="C216" s="202" t="s">
        <v>299</v>
      </c>
      <c r="D216" s="202" t="s">
        <v>175</v>
      </c>
      <c r="E216" s="203" t="s">
        <v>300</v>
      </c>
      <c r="F216" s="204" t="s">
        <v>301</v>
      </c>
      <c r="G216" s="205" t="s">
        <v>251</v>
      </c>
      <c r="H216" s="206">
        <v>290.07299999999998</v>
      </c>
      <c r="I216" s="207"/>
      <c r="J216" s="208">
        <f>ROUND(I216*H216,0)</f>
        <v>0</v>
      </c>
      <c r="K216" s="204" t="s">
        <v>179</v>
      </c>
      <c r="L216" s="38"/>
      <c r="M216" s="209" t="s">
        <v>1</v>
      </c>
      <c r="N216" s="210" t="s">
        <v>42</v>
      </c>
      <c r="O216" s="70"/>
      <c r="P216" s="211">
        <f>O216*H216</f>
        <v>0</v>
      </c>
      <c r="Q216" s="211">
        <v>4.3800000000000002E-3</v>
      </c>
      <c r="R216" s="211">
        <f>Q216*H216</f>
        <v>1.2705197399999999</v>
      </c>
      <c r="S216" s="211">
        <v>0</v>
      </c>
      <c r="T216" s="21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3" t="s">
        <v>180</v>
      </c>
      <c r="AT216" s="213" t="s">
        <v>175</v>
      </c>
      <c r="AU216" s="213" t="s">
        <v>86</v>
      </c>
      <c r="AY216" s="16" t="s">
        <v>173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6" t="s">
        <v>8</v>
      </c>
      <c r="BK216" s="214">
        <f>ROUND(I216*H216,0)</f>
        <v>0</v>
      </c>
      <c r="BL216" s="16" t="s">
        <v>180</v>
      </c>
      <c r="BM216" s="213" t="s">
        <v>302</v>
      </c>
    </row>
    <row r="217" spans="1:65" s="13" customFormat="1">
      <c r="B217" s="215"/>
      <c r="C217" s="216"/>
      <c r="D217" s="217" t="s">
        <v>182</v>
      </c>
      <c r="E217" s="218" t="s">
        <v>1</v>
      </c>
      <c r="F217" s="219" t="s">
        <v>303</v>
      </c>
      <c r="G217" s="216"/>
      <c r="H217" s="220">
        <v>307.04000000000002</v>
      </c>
      <c r="I217" s="221"/>
      <c r="J217" s="216"/>
      <c r="K217" s="216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182</v>
      </c>
      <c r="AU217" s="226" t="s">
        <v>86</v>
      </c>
      <c r="AV217" s="13" t="s">
        <v>86</v>
      </c>
      <c r="AW217" s="13" t="s">
        <v>33</v>
      </c>
      <c r="AX217" s="13" t="s">
        <v>77</v>
      </c>
      <c r="AY217" s="226" t="s">
        <v>173</v>
      </c>
    </row>
    <row r="218" spans="1:65" s="13" customFormat="1">
      <c r="B218" s="215"/>
      <c r="C218" s="216"/>
      <c r="D218" s="217" t="s">
        <v>182</v>
      </c>
      <c r="E218" s="218" t="s">
        <v>1</v>
      </c>
      <c r="F218" s="219" t="s">
        <v>304</v>
      </c>
      <c r="G218" s="216"/>
      <c r="H218" s="220">
        <v>-43.674999999999997</v>
      </c>
      <c r="I218" s="221"/>
      <c r="J218" s="216"/>
      <c r="K218" s="216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182</v>
      </c>
      <c r="AU218" s="226" t="s">
        <v>86</v>
      </c>
      <c r="AV218" s="13" t="s">
        <v>86</v>
      </c>
      <c r="AW218" s="13" t="s">
        <v>33</v>
      </c>
      <c r="AX218" s="13" t="s">
        <v>77</v>
      </c>
      <c r="AY218" s="226" t="s">
        <v>173</v>
      </c>
    </row>
    <row r="219" spans="1:65" s="13" customFormat="1" ht="30.6">
      <c r="B219" s="215"/>
      <c r="C219" s="216"/>
      <c r="D219" s="217" t="s">
        <v>182</v>
      </c>
      <c r="E219" s="218" t="s">
        <v>1</v>
      </c>
      <c r="F219" s="219" t="s">
        <v>305</v>
      </c>
      <c r="G219" s="216"/>
      <c r="H219" s="220">
        <v>7.9530000000000003</v>
      </c>
      <c r="I219" s="221"/>
      <c r="J219" s="216"/>
      <c r="K219" s="216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182</v>
      </c>
      <c r="AU219" s="226" t="s">
        <v>86</v>
      </c>
      <c r="AV219" s="13" t="s">
        <v>86</v>
      </c>
      <c r="AW219" s="13" t="s">
        <v>33</v>
      </c>
      <c r="AX219" s="13" t="s">
        <v>77</v>
      </c>
      <c r="AY219" s="226" t="s">
        <v>173</v>
      </c>
    </row>
    <row r="220" spans="1:65" s="13" customFormat="1">
      <c r="B220" s="215"/>
      <c r="C220" s="216"/>
      <c r="D220" s="217" t="s">
        <v>182</v>
      </c>
      <c r="E220" s="218" t="s">
        <v>1</v>
      </c>
      <c r="F220" s="219" t="s">
        <v>306</v>
      </c>
      <c r="G220" s="216"/>
      <c r="H220" s="220">
        <v>18.754999999999999</v>
      </c>
      <c r="I220" s="221"/>
      <c r="J220" s="216"/>
      <c r="K220" s="216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182</v>
      </c>
      <c r="AU220" s="226" t="s">
        <v>86</v>
      </c>
      <c r="AV220" s="13" t="s">
        <v>86</v>
      </c>
      <c r="AW220" s="13" t="s">
        <v>33</v>
      </c>
      <c r="AX220" s="13" t="s">
        <v>77</v>
      </c>
      <c r="AY220" s="226" t="s">
        <v>173</v>
      </c>
    </row>
    <row r="221" spans="1:65" s="2" customFormat="1" ht="24" customHeight="1">
      <c r="A221" s="33"/>
      <c r="B221" s="34"/>
      <c r="C221" s="202" t="s">
        <v>307</v>
      </c>
      <c r="D221" s="202" t="s">
        <v>175</v>
      </c>
      <c r="E221" s="203" t="s">
        <v>308</v>
      </c>
      <c r="F221" s="204" t="s">
        <v>309</v>
      </c>
      <c r="G221" s="205" t="s">
        <v>251</v>
      </c>
      <c r="H221" s="206">
        <v>18.754999999999999</v>
      </c>
      <c r="I221" s="207"/>
      <c r="J221" s="208">
        <f>ROUND(I221*H221,0)</f>
        <v>0</v>
      </c>
      <c r="K221" s="204" t="s">
        <v>179</v>
      </c>
      <c r="L221" s="38"/>
      <c r="M221" s="209" t="s">
        <v>1</v>
      </c>
      <c r="N221" s="210" t="s">
        <v>42</v>
      </c>
      <c r="O221" s="70"/>
      <c r="P221" s="211">
        <f>O221*H221</f>
        <v>0</v>
      </c>
      <c r="Q221" s="211">
        <v>6.28E-3</v>
      </c>
      <c r="R221" s="211">
        <f>Q221*H221</f>
        <v>0.11778139999999999</v>
      </c>
      <c r="S221" s="211">
        <v>0</v>
      </c>
      <c r="T221" s="21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3" t="s">
        <v>180</v>
      </c>
      <c r="AT221" s="213" t="s">
        <v>175</v>
      </c>
      <c r="AU221" s="213" t="s">
        <v>86</v>
      </c>
      <c r="AY221" s="16" t="s">
        <v>173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6" t="s">
        <v>8</v>
      </c>
      <c r="BK221" s="214">
        <f>ROUND(I221*H221,0)</f>
        <v>0</v>
      </c>
      <c r="BL221" s="16" t="s">
        <v>180</v>
      </c>
      <c r="BM221" s="213" t="s">
        <v>310</v>
      </c>
    </row>
    <row r="222" spans="1:65" s="13" customFormat="1">
      <c r="B222" s="215"/>
      <c r="C222" s="216"/>
      <c r="D222" s="217" t="s">
        <v>182</v>
      </c>
      <c r="E222" s="218" t="s">
        <v>1</v>
      </c>
      <c r="F222" s="219" t="s">
        <v>306</v>
      </c>
      <c r="G222" s="216"/>
      <c r="H222" s="220">
        <v>18.754999999999999</v>
      </c>
      <c r="I222" s="221"/>
      <c r="J222" s="216"/>
      <c r="K222" s="216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182</v>
      </c>
      <c r="AU222" s="226" t="s">
        <v>86</v>
      </c>
      <c r="AV222" s="13" t="s">
        <v>86</v>
      </c>
      <c r="AW222" s="13" t="s">
        <v>33</v>
      </c>
      <c r="AX222" s="13" t="s">
        <v>77</v>
      </c>
      <c r="AY222" s="226" t="s">
        <v>173</v>
      </c>
    </row>
    <row r="223" spans="1:65" s="2" customFormat="1" ht="24" customHeight="1">
      <c r="A223" s="33"/>
      <c r="B223" s="34"/>
      <c r="C223" s="202" t="s">
        <v>311</v>
      </c>
      <c r="D223" s="202" t="s">
        <v>175</v>
      </c>
      <c r="E223" s="203" t="s">
        <v>312</v>
      </c>
      <c r="F223" s="204" t="s">
        <v>313</v>
      </c>
      <c r="G223" s="205" t="s">
        <v>251</v>
      </c>
      <c r="H223" s="206">
        <v>219</v>
      </c>
      <c r="I223" s="207"/>
      <c r="J223" s="208">
        <f>ROUND(I223*H223,0)</f>
        <v>0</v>
      </c>
      <c r="K223" s="204" t="s">
        <v>179</v>
      </c>
      <c r="L223" s="38"/>
      <c r="M223" s="209" t="s">
        <v>1</v>
      </c>
      <c r="N223" s="210" t="s">
        <v>42</v>
      </c>
      <c r="O223" s="70"/>
      <c r="P223" s="211">
        <f>O223*H223</f>
        <v>0</v>
      </c>
      <c r="Q223" s="211">
        <v>3.48E-3</v>
      </c>
      <c r="R223" s="211">
        <f>Q223*H223</f>
        <v>0.76212000000000002</v>
      </c>
      <c r="S223" s="211">
        <v>0</v>
      </c>
      <c r="T223" s="21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3" t="s">
        <v>180</v>
      </c>
      <c r="AT223" s="213" t="s">
        <v>175</v>
      </c>
      <c r="AU223" s="213" t="s">
        <v>86</v>
      </c>
      <c r="AY223" s="16" t="s">
        <v>173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6" t="s">
        <v>8</v>
      </c>
      <c r="BK223" s="214">
        <f>ROUND(I223*H223,0)</f>
        <v>0</v>
      </c>
      <c r="BL223" s="16" t="s">
        <v>180</v>
      </c>
      <c r="BM223" s="213" t="s">
        <v>314</v>
      </c>
    </row>
    <row r="224" spans="1:65" s="13" customFormat="1">
      <c r="B224" s="215"/>
      <c r="C224" s="216"/>
      <c r="D224" s="217" t="s">
        <v>182</v>
      </c>
      <c r="E224" s="218" t="s">
        <v>1</v>
      </c>
      <c r="F224" s="219" t="s">
        <v>315</v>
      </c>
      <c r="G224" s="216"/>
      <c r="H224" s="220">
        <v>219</v>
      </c>
      <c r="I224" s="221"/>
      <c r="J224" s="216"/>
      <c r="K224" s="216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182</v>
      </c>
      <c r="AU224" s="226" t="s">
        <v>86</v>
      </c>
      <c r="AV224" s="13" t="s">
        <v>86</v>
      </c>
      <c r="AW224" s="13" t="s">
        <v>33</v>
      </c>
      <c r="AX224" s="13" t="s">
        <v>77</v>
      </c>
      <c r="AY224" s="226" t="s">
        <v>173</v>
      </c>
    </row>
    <row r="225" spans="1:65" s="2" customFormat="1" ht="24" customHeight="1">
      <c r="A225" s="33"/>
      <c r="B225" s="34"/>
      <c r="C225" s="202" t="s">
        <v>316</v>
      </c>
      <c r="D225" s="202" t="s">
        <v>175</v>
      </c>
      <c r="E225" s="203" t="s">
        <v>317</v>
      </c>
      <c r="F225" s="204" t="s">
        <v>318</v>
      </c>
      <c r="G225" s="205" t="s">
        <v>251</v>
      </c>
      <c r="H225" s="206">
        <v>81.825000000000003</v>
      </c>
      <c r="I225" s="207"/>
      <c r="J225" s="208">
        <f>ROUND(I225*H225,0)</f>
        <v>0</v>
      </c>
      <c r="K225" s="204" t="s">
        <v>179</v>
      </c>
      <c r="L225" s="38"/>
      <c r="M225" s="209" t="s">
        <v>1</v>
      </c>
      <c r="N225" s="210" t="s">
        <v>42</v>
      </c>
      <c r="O225" s="70"/>
      <c r="P225" s="211">
        <f>O225*H225</f>
        <v>0</v>
      </c>
      <c r="Q225" s="211">
        <v>0</v>
      </c>
      <c r="R225" s="211">
        <f>Q225*H225</f>
        <v>0</v>
      </c>
      <c r="S225" s="211">
        <v>0</v>
      </c>
      <c r="T225" s="21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3" t="s">
        <v>180</v>
      </c>
      <c r="AT225" s="213" t="s">
        <v>175</v>
      </c>
      <c r="AU225" s="213" t="s">
        <v>86</v>
      </c>
      <c r="AY225" s="16" t="s">
        <v>173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6" t="s">
        <v>8</v>
      </c>
      <c r="BK225" s="214">
        <f>ROUND(I225*H225,0)</f>
        <v>0</v>
      </c>
      <c r="BL225" s="16" t="s">
        <v>180</v>
      </c>
      <c r="BM225" s="213" t="s">
        <v>319</v>
      </c>
    </row>
    <row r="226" spans="1:65" s="13" customFormat="1">
      <c r="B226" s="215"/>
      <c r="C226" s="216"/>
      <c r="D226" s="217" t="s">
        <v>182</v>
      </c>
      <c r="E226" s="218" t="s">
        <v>1</v>
      </c>
      <c r="F226" s="219" t="s">
        <v>320</v>
      </c>
      <c r="G226" s="216"/>
      <c r="H226" s="220">
        <v>20.8</v>
      </c>
      <c r="I226" s="221"/>
      <c r="J226" s="216"/>
      <c r="K226" s="216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182</v>
      </c>
      <c r="AU226" s="226" t="s">
        <v>86</v>
      </c>
      <c r="AV226" s="13" t="s">
        <v>86</v>
      </c>
      <c r="AW226" s="13" t="s">
        <v>33</v>
      </c>
      <c r="AX226" s="13" t="s">
        <v>77</v>
      </c>
      <c r="AY226" s="226" t="s">
        <v>173</v>
      </c>
    </row>
    <row r="227" spans="1:65" s="13" customFormat="1">
      <c r="B227" s="215"/>
      <c r="C227" s="216"/>
      <c r="D227" s="217" t="s">
        <v>182</v>
      </c>
      <c r="E227" s="218" t="s">
        <v>1</v>
      </c>
      <c r="F227" s="219" t="s">
        <v>321</v>
      </c>
      <c r="G227" s="216"/>
      <c r="H227" s="220">
        <v>22.875</v>
      </c>
      <c r="I227" s="221"/>
      <c r="J227" s="216"/>
      <c r="K227" s="216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182</v>
      </c>
      <c r="AU227" s="226" t="s">
        <v>86</v>
      </c>
      <c r="AV227" s="13" t="s">
        <v>86</v>
      </c>
      <c r="AW227" s="13" t="s">
        <v>33</v>
      </c>
      <c r="AX227" s="13" t="s">
        <v>77</v>
      </c>
      <c r="AY227" s="226" t="s">
        <v>173</v>
      </c>
    </row>
    <row r="228" spans="1:65" s="13" customFormat="1">
      <c r="B228" s="215"/>
      <c r="C228" s="216"/>
      <c r="D228" s="217" t="s">
        <v>182</v>
      </c>
      <c r="E228" s="218" t="s">
        <v>1</v>
      </c>
      <c r="F228" s="219" t="s">
        <v>322</v>
      </c>
      <c r="G228" s="216"/>
      <c r="H228" s="220">
        <v>38.15</v>
      </c>
      <c r="I228" s="221"/>
      <c r="J228" s="216"/>
      <c r="K228" s="216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182</v>
      </c>
      <c r="AU228" s="226" t="s">
        <v>86</v>
      </c>
      <c r="AV228" s="13" t="s">
        <v>86</v>
      </c>
      <c r="AW228" s="13" t="s">
        <v>33</v>
      </c>
      <c r="AX228" s="13" t="s">
        <v>77</v>
      </c>
      <c r="AY228" s="226" t="s">
        <v>173</v>
      </c>
    </row>
    <row r="229" spans="1:65" s="2" customFormat="1" ht="24" customHeight="1">
      <c r="A229" s="33"/>
      <c r="B229" s="34"/>
      <c r="C229" s="202" t="s">
        <v>323</v>
      </c>
      <c r="D229" s="202" t="s">
        <v>175</v>
      </c>
      <c r="E229" s="203" t="s">
        <v>324</v>
      </c>
      <c r="F229" s="204" t="s">
        <v>325</v>
      </c>
      <c r="G229" s="205" t="s">
        <v>178</v>
      </c>
      <c r="H229" s="206">
        <v>15.824999999999999</v>
      </c>
      <c r="I229" s="207"/>
      <c r="J229" s="208">
        <f>ROUND(I229*H229,0)</f>
        <v>0</v>
      </c>
      <c r="K229" s="204" t="s">
        <v>179</v>
      </c>
      <c r="L229" s="38"/>
      <c r="M229" s="209" t="s">
        <v>1</v>
      </c>
      <c r="N229" s="210" t="s">
        <v>42</v>
      </c>
      <c r="O229" s="70"/>
      <c r="P229" s="211">
        <f>O229*H229</f>
        <v>0</v>
      </c>
      <c r="Q229" s="211">
        <v>2.45329</v>
      </c>
      <c r="R229" s="211">
        <f>Q229*H229</f>
        <v>38.823314249999996</v>
      </c>
      <c r="S229" s="211">
        <v>0</v>
      </c>
      <c r="T229" s="21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3" t="s">
        <v>180</v>
      </c>
      <c r="AT229" s="213" t="s">
        <v>175</v>
      </c>
      <c r="AU229" s="213" t="s">
        <v>86</v>
      </c>
      <c r="AY229" s="16" t="s">
        <v>173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6" t="s">
        <v>8</v>
      </c>
      <c r="BK229" s="214">
        <f>ROUND(I229*H229,0)</f>
        <v>0</v>
      </c>
      <c r="BL229" s="16" t="s">
        <v>180</v>
      </c>
      <c r="BM229" s="213" t="s">
        <v>326</v>
      </c>
    </row>
    <row r="230" spans="1:65" s="13" customFormat="1">
      <c r="B230" s="215"/>
      <c r="C230" s="216"/>
      <c r="D230" s="217" t="s">
        <v>182</v>
      </c>
      <c r="E230" s="218" t="s">
        <v>1</v>
      </c>
      <c r="F230" s="219" t="s">
        <v>327</v>
      </c>
      <c r="G230" s="216"/>
      <c r="H230" s="220">
        <v>15.824999999999999</v>
      </c>
      <c r="I230" s="221"/>
      <c r="J230" s="216"/>
      <c r="K230" s="216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182</v>
      </c>
      <c r="AU230" s="226" t="s">
        <v>86</v>
      </c>
      <c r="AV230" s="13" t="s">
        <v>86</v>
      </c>
      <c r="AW230" s="13" t="s">
        <v>33</v>
      </c>
      <c r="AX230" s="13" t="s">
        <v>77</v>
      </c>
      <c r="AY230" s="226" t="s">
        <v>173</v>
      </c>
    </row>
    <row r="231" spans="1:65" s="2" customFormat="1" ht="24" customHeight="1">
      <c r="A231" s="33"/>
      <c r="B231" s="34"/>
      <c r="C231" s="202" t="s">
        <v>328</v>
      </c>
      <c r="D231" s="202" t="s">
        <v>175</v>
      </c>
      <c r="E231" s="203" t="s">
        <v>329</v>
      </c>
      <c r="F231" s="204" t="s">
        <v>330</v>
      </c>
      <c r="G231" s="205" t="s">
        <v>178</v>
      </c>
      <c r="H231" s="206">
        <v>38.542999999999999</v>
      </c>
      <c r="I231" s="207"/>
      <c r="J231" s="208">
        <f>ROUND(I231*H231,0)</f>
        <v>0</v>
      </c>
      <c r="K231" s="204" t="s">
        <v>179</v>
      </c>
      <c r="L231" s="38"/>
      <c r="M231" s="209" t="s">
        <v>1</v>
      </c>
      <c r="N231" s="210" t="s">
        <v>42</v>
      </c>
      <c r="O231" s="70"/>
      <c r="P231" s="211">
        <f>O231*H231</f>
        <v>0</v>
      </c>
      <c r="Q231" s="211">
        <v>2.2563399999999998</v>
      </c>
      <c r="R231" s="211">
        <f>Q231*H231</f>
        <v>86.96611261999999</v>
      </c>
      <c r="S231" s="211">
        <v>0</v>
      </c>
      <c r="T231" s="21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13" t="s">
        <v>180</v>
      </c>
      <c r="AT231" s="213" t="s">
        <v>175</v>
      </c>
      <c r="AU231" s="213" t="s">
        <v>86</v>
      </c>
      <c r="AY231" s="16" t="s">
        <v>173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6" t="s">
        <v>8</v>
      </c>
      <c r="BK231" s="214">
        <f>ROUND(I231*H231,0)</f>
        <v>0</v>
      </c>
      <c r="BL231" s="16" t="s">
        <v>180</v>
      </c>
      <c r="BM231" s="213" t="s">
        <v>331</v>
      </c>
    </row>
    <row r="232" spans="1:65" s="13" customFormat="1">
      <c r="B232" s="215"/>
      <c r="C232" s="216"/>
      <c r="D232" s="217" t="s">
        <v>182</v>
      </c>
      <c r="E232" s="218" t="s">
        <v>1</v>
      </c>
      <c r="F232" s="219" t="s">
        <v>332</v>
      </c>
      <c r="G232" s="216"/>
      <c r="H232" s="220">
        <v>38.542999999999999</v>
      </c>
      <c r="I232" s="221"/>
      <c r="J232" s="216"/>
      <c r="K232" s="216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182</v>
      </c>
      <c r="AU232" s="226" t="s">
        <v>86</v>
      </c>
      <c r="AV232" s="13" t="s">
        <v>86</v>
      </c>
      <c r="AW232" s="13" t="s">
        <v>33</v>
      </c>
      <c r="AX232" s="13" t="s">
        <v>77</v>
      </c>
      <c r="AY232" s="226" t="s">
        <v>173</v>
      </c>
    </row>
    <row r="233" spans="1:65" s="2" customFormat="1" ht="24" customHeight="1">
      <c r="A233" s="33"/>
      <c r="B233" s="34"/>
      <c r="C233" s="202" t="s">
        <v>333</v>
      </c>
      <c r="D233" s="202" t="s">
        <v>175</v>
      </c>
      <c r="E233" s="203" t="s">
        <v>334</v>
      </c>
      <c r="F233" s="204" t="s">
        <v>335</v>
      </c>
      <c r="G233" s="205" t="s">
        <v>178</v>
      </c>
      <c r="H233" s="206">
        <v>15.824999999999999</v>
      </c>
      <c r="I233" s="207"/>
      <c r="J233" s="208">
        <f>ROUND(I233*H233,0)</f>
        <v>0</v>
      </c>
      <c r="K233" s="204" t="s">
        <v>179</v>
      </c>
      <c r="L233" s="38"/>
      <c r="M233" s="209" t="s">
        <v>1</v>
      </c>
      <c r="N233" s="210" t="s">
        <v>42</v>
      </c>
      <c r="O233" s="70"/>
      <c r="P233" s="211">
        <f>O233*H233</f>
        <v>0</v>
      </c>
      <c r="Q233" s="211">
        <v>0</v>
      </c>
      <c r="R233" s="211">
        <f>Q233*H233</f>
        <v>0</v>
      </c>
      <c r="S233" s="211">
        <v>0</v>
      </c>
      <c r="T233" s="21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3" t="s">
        <v>180</v>
      </c>
      <c r="AT233" s="213" t="s">
        <v>175</v>
      </c>
      <c r="AU233" s="213" t="s">
        <v>86</v>
      </c>
      <c r="AY233" s="16" t="s">
        <v>173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6" t="s">
        <v>8</v>
      </c>
      <c r="BK233" s="214">
        <f>ROUND(I233*H233,0)</f>
        <v>0</v>
      </c>
      <c r="BL233" s="16" t="s">
        <v>180</v>
      </c>
      <c r="BM233" s="213" t="s">
        <v>336</v>
      </c>
    </row>
    <row r="234" spans="1:65" s="13" customFormat="1">
      <c r="B234" s="215"/>
      <c r="C234" s="216"/>
      <c r="D234" s="217" t="s">
        <v>182</v>
      </c>
      <c r="E234" s="218" t="s">
        <v>1</v>
      </c>
      <c r="F234" s="219" t="s">
        <v>327</v>
      </c>
      <c r="G234" s="216"/>
      <c r="H234" s="220">
        <v>15.824999999999999</v>
      </c>
      <c r="I234" s="221"/>
      <c r="J234" s="216"/>
      <c r="K234" s="216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182</v>
      </c>
      <c r="AU234" s="226" t="s">
        <v>86</v>
      </c>
      <c r="AV234" s="13" t="s">
        <v>86</v>
      </c>
      <c r="AW234" s="13" t="s">
        <v>33</v>
      </c>
      <c r="AX234" s="13" t="s">
        <v>77</v>
      </c>
      <c r="AY234" s="226" t="s">
        <v>173</v>
      </c>
    </row>
    <row r="235" spans="1:65" s="2" customFormat="1" ht="24" customHeight="1">
      <c r="A235" s="33"/>
      <c r="B235" s="34"/>
      <c r="C235" s="202" t="s">
        <v>337</v>
      </c>
      <c r="D235" s="202" t="s">
        <v>175</v>
      </c>
      <c r="E235" s="203" t="s">
        <v>338</v>
      </c>
      <c r="F235" s="204" t="s">
        <v>339</v>
      </c>
      <c r="G235" s="205" t="s">
        <v>178</v>
      </c>
      <c r="H235" s="206">
        <v>38.542999999999999</v>
      </c>
      <c r="I235" s="207"/>
      <c r="J235" s="208">
        <f>ROUND(I235*H235,0)</f>
        <v>0</v>
      </c>
      <c r="K235" s="204" t="s">
        <v>179</v>
      </c>
      <c r="L235" s="38"/>
      <c r="M235" s="209" t="s">
        <v>1</v>
      </c>
      <c r="N235" s="210" t="s">
        <v>42</v>
      </c>
      <c r="O235" s="70"/>
      <c r="P235" s="211">
        <f>O235*H235</f>
        <v>0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13" t="s">
        <v>180</v>
      </c>
      <c r="AT235" s="213" t="s">
        <v>175</v>
      </c>
      <c r="AU235" s="213" t="s">
        <v>86</v>
      </c>
      <c r="AY235" s="16" t="s">
        <v>173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6" t="s">
        <v>8</v>
      </c>
      <c r="BK235" s="214">
        <f>ROUND(I235*H235,0)</f>
        <v>0</v>
      </c>
      <c r="BL235" s="16" t="s">
        <v>180</v>
      </c>
      <c r="BM235" s="213" t="s">
        <v>340</v>
      </c>
    </row>
    <row r="236" spans="1:65" s="13" customFormat="1">
      <c r="B236" s="215"/>
      <c r="C236" s="216"/>
      <c r="D236" s="217" t="s">
        <v>182</v>
      </c>
      <c r="E236" s="218" t="s">
        <v>1</v>
      </c>
      <c r="F236" s="219" t="s">
        <v>332</v>
      </c>
      <c r="G236" s="216"/>
      <c r="H236" s="220">
        <v>38.542999999999999</v>
      </c>
      <c r="I236" s="221"/>
      <c r="J236" s="216"/>
      <c r="K236" s="216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182</v>
      </c>
      <c r="AU236" s="226" t="s">
        <v>86</v>
      </c>
      <c r="AV236" s="13" t="s">
        <v>86</v>
      </c>
      <c r="AW236" s="13" t="s">
        <v>33</v>
      </c>
      <c r="AX236" s="13" t="s">
        <v>77</v>
      </c>
      <c r="AY236" s="226" t="s">
        <v>173</v>
      </c>
    </row>
    <row r="237" spans="1:65" s="2" customFormat="1" ht="16.5" customHeight="1">
      <c r="A237" s="33"/>
      <c r="B237" s="34"/>
      <c r="C237" s="202" t="s">
        <v>341</v>
      </c>
      <c r="D237" s="202" t="s">
        <v>175</v>
      </c>
      <c r="E237" s="203" t="s">
        <v>342</v>
      </c>
      <c r="F237" s="204" t="s">
        <v>343</v>
      </c>
      <c r="G237" s="205" t="s">
        <v>178</v>
      </c>
      <c r="H237" s="206">
        <v>1.4530000000000001</v>
      </c>
      <c r="I237" s="207"/>
      <c r="J237" s="208">
        <f>ROUND(I237*H237,0)</f>
        <v>0</v>
      </c>
      <c r="K237" s="204" t="s">
        <v>179</v>
      </c>
      <c r="L237" s="38"/>
      <c r="M237" s="209" t="s">
        <v>1</v>
      </c>
      <c r="N237" s="210" t="s">
        <v>42</v>
      </c>
      <c r="O237" s="70"/>
      <c r="P237" s="211">
        <f>O237*H237</f>
        <v>0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13" t="s">
        <v>180</v>
      </c>
      <c r="AT237" s="213" t="s">
        <v>175</v>
      </c>
      <c r="AU237" s="213" t="s">
        <v>86</v>
      </c>
      <c r="AY237" s="16" t="s">
        <v>173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6" t="s">
        <v>8</v>
      </c>
      <c r="BK237" s="214">
        <f>ROUND(I237*H237,0)</f>
        <v>0</v>
      </c>
      <c r="BL237" s="16" t="s">
        <v>180</v>
      </c>
      <c r="BM237" s="213" t="s">
        <v>344</v>
      </c>
    </row>
    <row r="238" spans="1:65" s="13" customFormat="1">
      <c r="B238" s="215"/>
      <c r="C238" s="216"/>
      <c r="D238" s="217" t="s">
        <v>182</v>
      </c>
      <c r="E238" s="218" t="s">
        <v>1</v>
      </c>
      <c r="F238" s="219" t="s">
        <v>345</v>
      </c>
      <c r="G238" s="216"/>
      <c r="H238" s="220">
        <v>1.4530000000000001</v>
      </c>
      <c r="I238" s="221"/>
      <c r="J238" s="216"/>
      <c r="K238" s="216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182</v>
      </c>
      <c r="AU238" s="226" t="s">
        <v>86</v>
      </c>
      <c r="AV238" s="13" t="s">
        <v>86</v>
      </c>
      <c r="AW238" s="13" t="s">
        <v>33</v>
      </c>
      <c r="AX238" s="13" t="s">
        <v>77</v>
      </c>
      <c r="AY238" s="226" t="s">
        <v>173</v>
      </c>
    </row>
    <row r="239" spans="1:65" s="2" customFormat="1" ht="24" customHeight="1">
      <c r="A239" s="33"/>
      <c r="B239" s="34"/>
      <c r="C239" s="202" t="s">
        <v>346</v>
      </c>
      <c r="D239" s="202" t="s">
        <v>175</v>
      </c>
      <c r="E239" s="203" t="s">
        <v>347</v>
      </c>
      <c r="F239" s="204" t="s">
        <v>348</v>
      </c>
      <c r="G239" s="205" t="s">
        <v>178</v>
      </c>
      <c r="H239" s="206">
        <v>15.824999999999999</v>
      </c>
      <c r="I239" s="207"/>
      <c r="J239" s="208">
        <f>ROUND(I239*H239,0)</f>
        <v>0</v>
      </c>
      <c r="K239" s="204" t="s">
        <v>179</v>
      </c>
      <c r="L239" s="38"/>
      <c r="M239" s="209" t="s">
        <v>1</v>
      </c>
      <c r="N239" s="210" t="s">
        <v>42</v>
      </c>
      <c r="O239" s="70"/>
      <c r="P239" s="211">
        <f>O239*H239</f>
        <v>0</v>
      </c>
      <c r="Q239" s="211">
        <v>9.1E-4</v>
      </c>
      <c r="R239" s="211">
        <f>Q239*H239</f>
        <v>1.4400749999999999E-2</v>
      </c>
      <c r="S239" s="211">
        <v>0</v>
      </c>
      <c r="T239" s="21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3" t="s">
        <v>180</v>
      </c>
      <c r="AT239" s="213" t="s">
        <v>175</v>
      </c>
      <c r="AU239" s="213" t="s">
        <v>86</v>
      </c>
      <c r="AY239" s="16" t="s">
        <v>173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6" t="s">
        <v>8</v>
      </c>
      <c r="BK239" s="214">
        <f>ROUND(I239*H239,0)</f>
        <v>0</v>
      </c>
      <c r="BL239" s="16" t="s">
        <v>180</v>
      </c>
      <c r="BM239" s="213" t="s">
        <v>349</v>
      </c>
    </row>
    <row r="240" spans="1:65" s="13" customFormat="1">
      <c r="B240" s="215"/>
      <c r="C240" s="216"/>
      <c r="D240" s="217" t="s">
        <v>182</v>
      </c>
      <c r="E240" s="218" t="s">
        <v>1</v>
      </c>
      <c r="F240" s="219" t="s">
        <v>327</v>
      </c>
      <c r="G240" s="216"/>
      <c r="H240" s="220">
        <v>15.824999999999999</v>
      </c>
      <c r="I240" s="221"/>
      <c r="J240" s="216"/>
      <c r="K240" s="216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182</v>
      </c>
      <c r="AU240" s="226" t="s">
        <v>86</v>
      </c>
      <c r="AV240" s="13" t="s">
        <v>86</v>
      </c>
      <c r="AW240" s="13" t="s">
        <v>33</v>
      </c>
      <c r="AX240" s="13" t="s">
        <v>77</v>
      </c>
      <c r="AY240" s="226" t="s">
        <v>173</v>
      </c>
    </row>
    <row r="241" spans="1:65" s="2" customFormat="1" ht="16.5" customHeight="1">
      <c r="A241" s="33"/>
      <c r="B241" s="34"/>
      <c r="C241" s="202" t="s">
        <v>350</v>
      </c>
      <c r="D241" s="202" t="s">
        <v>175</v>
      </c>
      <c r="E241" s="203" t="s">
        <v>351</v>
      </c>
      <c r="F241" s="204" t="s">
        <v>352</v>
      </c>
      <c r="G241" s="205" t="s">
        <v>251</v>
      </c>
      <c r="H241" s="206">
        <v>10.087999999999999</v>
      </c>
      <c r="I241" s="207"/>
      <c r="J241" s="208">
        <f>ROUND(I241*H241,0)</f>
        <v>0</v>
      </c>
      <c r="K241" s="204" t="s">
        <v>179</v>
      </c>
      <c r="L241" s="38"/>
      <c r="M241" s="209" t="s">
        <v>1</v>
      </c>
      <c r="N241" s="210" t="s">
        <v>42</v>
      </c>
      <c r="O241" s="70"/>
      <c r="P241" s="211">
        <f>O241*H241</f>
        <v>0</v>
      </c>
      <c r="Q241" s="211">
        <v>1.3520000000000001E-2</v>
      </c>
      <c r="R241" s="211">
        <f>Q241*H241</f>
        <v>0.13638976</v>
      </c>
      <c r="S241" s="211">
        <v>0</v>
      </c>
      <c r="T241" s="21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3" t="s">
        <v>180</v>
      </c>
      <c r="AT241" s="213" t="s">
        <v>175</v>
      </c>
      <c r="AU241" s="213" t="s">
        <v>86</v>
      </c>
      <c r="AY241" s="16" t="s">
        <v>173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6" t="s">
        <v>8</v>
      </c>
      <c r="BK241" s="214">
        <f>ROUND(I241*H241,0)</f>
        <v>0</v>
      </c>
      <c r="BL241" s="16" t="s">
        <v>180</v>
      </c>
      <c r="BM241" s="213" t="s">
        <v>353</v>
      </c>
    </row>
    <row r="242" spans="1:65" s="13" customFormat="1">
      <c r="B242" s="215"/>
      <c r="C242" s="216"/>
      <c r="D242" s="217" t="s">
        <v>182</v>
      </c>
      <c r="E242" s="218" t="s">
        <v>1</v>
      </c>
      <c r="F242" s="219" t="s">
        <v>354</v>
      </c>
      <c r="G242" s="216"/>
      <c r="H242" s="220">
        <v>10.087999999999999</v>
      </c>
      <c r="I242" s="221"/>
      <c r="J242" s="216"/>
      <c r="K242" s="216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182</v>
      </c>
      <c r="AU242" s="226" t="s">
        <v>86</v>
      </c>
      <c r="AV242" s="13" t="s">
        <v>86</v>
      </c>
      <c r="AW242" s="13" t="s">
        <v>33</v>
      </c>
      <c r="AX242" s="13" t="s">
        <v>77</v>
      </c>
      <c r="AY242" s="226" t="s">
        <v>173</v>
      </c>
    </row>
    <row r="243" spans="1:65" s="2" customFormat="1" ht="16.5" customHeight="1">
      <c r="A243" s="33"/>
      <c r="B243" s="34"/>
      <c r="C243" s="202" t="s">
        <v>355</v>
      </c>
      <c r="D243" s="202" t="s">
        <v>175</v>
      </c>
      <c r="E243" s="203" t="s">
        <v>356</v>
      </c>
      <c r="F243" s="204" t="s">
        <v>357</v>
      </c>
      <c r="G243" s="205" t="s">
        <v>251</v>
      </c>
      <c r="H243" s="206">
        <v>10.087999999999999</v>
      </c>
      <c r="I243" s="207"/>
      <c r="J243" s="208">
        <f>ROUND(I243*H243,0)</f>
        <v>0</v>
      </c>
      <c r="K243" s="204" t="s">
        <v>179</v>
      </c>
      <c r="L243" s="38"/>
      <c r="M243" s="209" t="s">
        <v>1</v>
      </c>
      <c r="N243" s="210" t="s">
        <v>42</v>
      </c>
      <c r="O243" s="70"/>
      <c r="P243" s="211">
        <f>O243*H243</f>
        <v>0</v>
      </c>
      <c r="Q243" s="211">
        <v>0</v>
      </c>
      <c r="R243" s="211">
        <f>Q243*H243</f>
        <v>0</v>
      </c>
      <c r="S243" s="211">
        <v>0</v>
      </c>
      <c r="T243" s="21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3" t="s">
        <v>180</v>
      </c>
      <c r="AT243" s="213" t="s">
        <v>175</v>
      </c>
      <c r="AU243" s="213" t="s">
        <v>86</v>
      </c>
      <c r="AY243" s="16" t="s">
        <v>173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16" t="s">
        <v>8</v>
      </c>
      <c r="BK243" s="214">
        <f>ROUND(I243*H243,0)</f>
        <v>0</v>
      </c>
      <c r="BL243" s="16" t="s">
        <v>180</v>
      </c>
      <c r="BM243" s="213" t="s">
        <v>358</v>
      </c>
    </row>
    <row r="244" spans="1:65" s="2" customFormat="1" ht="16.5" customHeight="1">
      <c r="A244" s="33"/>
      <c r="B244" s="34"/>
      <c r="C244" s="202" t="s">
        <v>359</v>
      </c>
      <c r="D244" s="202" t="s">
        <v>175</v>
      </c>
      <c r="E244" s="203" t="s">
        <v>360</v>
      </c>
      <c r="F244" s="204" t="s">
        <v>361</v>
      </c>
      <c r="G244" s="205" t="s">
        <v>225</v>
      </c>
      <c r="H244" s="206">
        <v>1.125</v>
      </c>
      <c r="I244" s="207"/>
      <c r="J244" s="208">
        <f>ROUND(I244*H244,0)</f>
        <v>0</v>
      </c>
      <c r="K244" s="204" t="s">
        <v>179</v>
      </c>
      <c r="L244" s="38"/>
      <c r="M244" s="209" t="s">
        <v>1</v>
      </c>
      <c r="N244" s="210" t="s">
        <v>42</v>
      </c>
      <c r="O244" s="70"/>
      <c r="P244" s="211">
        <f>O244*H244</f>
        <v>0</v>
      </c>
      <c r="Q244" s="211">
        <v>1.06277</v>
      </c>
      <c r="R244" s="211">
        <f>Q244*H244</f>
        <v>1.19561625</v>
      </c>
      <c r="S244" s="211">
        <v>0</v>
      </c>
      <c r="T244" s="21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3" t="s">
        <v>180</v>
      </c>
      <c r="AT244" s="213" t="s">
        <v>175</v>
      </c>
      <c r="AU244" s="213" t="s">
        <v>86</v>
      </c>
      <c r="AY244" s="16" t="s">
        <v>173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16" t="s">
        <v>8</v>
      </c>
      <c r="BK244" s="214">
        <f>ROUND(I244*H244,0)</f>
        <v>0</v>
      </c>
      <c r="BL244" s="16" t="s">
        <v>180</v>
      </c>
      <c r="BM244" s="213" t="s">
        <v>362</v>
      </c>
    </row>
    <row r="245" spans="1:65" s="13" customFormat="1">
      <c r="B245" s="215"/>
      <c r="C245" s="216"/>
      <c r="D245" s="217" t="s">
        <v>182</v>
      </c>
      <c r="E245" s="218" t="s">
        <v>1</v>
      </c>
      <c r="F245" s="219" t="s">
        <v>363</v>
      </c>
      <c r="G245" s="216"/>
      <c r="H245" s="220">
        <v>1.125</v>
      </c>
      <c r="I245" s="221"/>
      <c r="J245" s="216"/>
      <c r="K245" s="216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182</v>
      </c>
      <c r="AU245" s="226" t="s">
        <v>86</v>
      </c>
      <c r="AV245" s="13" t="s">
        <v>86</v>
      </c>
      <c r="AW245" s="13" t="s">
        <v>33</v>
      </c>
      <c r="AX245" s="13" t="s">
        <v>77</v>
      </c>
      <c r="AY245" s="226" t="s">
        <v>173</v>
      </c>
    </row>
    <row r="246" spans="1:65" s="2" customFormat="1" ht="16.5" customHeight="1">
      <c r="A246" s="33"/>
      <c r="B246" s="34"/>
      <c r="C246" s="202" t="s">
        <v>364</v>
      </c>
      <c r="D246" s="202" t="s">
        <v>175</v>
      </c>
      <c r="E246" s="203" t="s">
        <v>365</v>
      </c>
      <c r="F246" s="204" t="s">
        <v>366</v>
      </c>
      <c r="G246" s="205" t="s">
        <v>251</v>
      </c>
      <c r="H246" s="206">
        <v>15.824999999999999</v>
      </c>
      <c r="I246" s="207"/>
      <c r="J246" s="208">
        <f>ROUND(I246*H246,0)</f>
        <v>0</v>
      </c>
      <c r="K246" s="204" t="s">
        <v>179</v>
      </c>
      <c r="L246" s="38"/>
      <c r="M246" s="209" t="s">
        <v>1</v>
      </c>
      <c r="N246" s="210" t="s">
        <v>42</v>
      </c>
      <c r="O246" s="70"/>
      <c r="P246" s="211">
        <f>O246*H246</f>
        <v>0</v>
      </c>
      <c r="Q246" s="211">
        <v>1.2999999999999999E-4</v>
      </c>
      <c r="R246" s="211">
        <f>Q246*H246</f>
        <v>2.0572499999999996E-3</v>
      </c>
      <c r="S246" s="211">
        <v>0</v>
      </c>
      <c r="T246" s="21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3" t="s">
        <v>180</v>
      </c>
      <c r="AT246" s="213" t="s">
        <v>175</v>
      </c>
      <c r="AU246" s="213" t="s">
        <v>86</v>
      </c>
      <c r="AY246" s="16" t="s">
        <v>173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16" t="s">
        <v>8</v>
      </c>
      <c r="BK246" s="214">
        <f>ROUND(I246*H246,0)</f>
        <v>0</v>
      </c>
      <c r="BL246" s="16" t="s">
        <v>180</v>
      </c>
      <c r="BM246" s="213" t="s">
        <v>367</v>
      </c>
    </row>
    <row r="247" spans="1:65" s="13" customFormat="1">
      <c r="B247" s="215"/>
      <c r="C247" s="216"/>
      <c r="D247" s="217" t="s">
        <v>182</v>
      </c>
      <c r="E247" s="218" t="s">
        <v>1</v>
      </c>
      <c r="F247" s="219" t="s">
        <v>327</v>
      </c>
      <c r="G247" s="216"/>
      <c r="H247" s="220">
        <v>15.824999999999999</v>
      </c>
      <c r="I247" s="221"/>
      <c r="J247" s="216"/>
      <c r="K247" s="216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182</v>
      </c>
      <c r="AU247" s="226" t="s">
        <v>86</v>
      </c>
      <c r="AV247" s="13" t="s">
        <v>86</v>
      </c>
      <c r="AW247" s="13" t="s">
        <v>33</v>
      </c>
      <c r="AX247" s="13" t="s">
        <v>77</v>
      </c>
      <c r="AY247" s="226" t="s">
        <v>173</v>
      </c>
    </row>
    <row r="248" spans="1:65" s="2" customFormat="1" ht="24" customHeight="1">
      <c r="A248" s="33"/>
      <c r="B248" s="34"/>
      <c r="C248" s="202" t="s">
        <v>368</v>
      </c>
      <c r="D248" s="202" t="s">
        <v>175</v>
      </c>
      <c r="E248" s="203" t="s">
        <v>369</v>
      </c>
      <c r="F248" s="204" t="s">
        <v>370</v>
      </c>
      <c r="G248" s="205" t="s">
        <v>371</v>
      </c>
      <c r="H248" s="206">
        <v>296.51799999999997</v>
      </c>
      <c r="I248" s="207"/>
      <c r="J248" s="208">
        <f>ROUND(I248*H248,0)</f>
        <v>0</v>
      </c>
      <c r="K248" s="204" t="s">
        <v>179</v>
      </c>
      <c r="L248" s="38"/>
      <c r="M248" s="209" t="s">
        <v>1</v>
      </c>
      <c r="N248" s="210" t="s">
        <v>42</v>
      </c>
      <c r="O248" s="70"/>
      <c r="P248" s="211">
        <f>O248*H248</f>
        <v>0</v>
      </c>
      <c r="Q248" s="211">
        <v>2.0000000000000002E-5</v>
      </c>
      <c r="R248" s="211">
        <f>Q248*H248</f>
        <v>5.93036E-3</v>
      </c>
      <c r="S248" s="211">
        <v>0</v>
      </c>
      <c r="T248" s="21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13" t="s">
        <v>180</v>
      </c>
      <c r="AT248" s="213" t="s">
        <v>175</v>
      </c>
      <c r="AU248" s="213" t="s">
        <v>86</v>
      </c>
      <c r="AY248" s="16" t="s">
        <v>173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16" t="s">
        <v>8</v>
      </c>
      <c r="BK248" s="214">
        <f>ROUND(I248*H248,0)</f>
        <v>0</v>
      </c>
      <c r="BL248" s="16" t="s">
        <v>180</v>
      </c>
      <c r="BM248" s="213" t="s">
        <v>372</v>
      </c>
    </row>
    <row r="249" spans="1:65" s="13" customFormat="1">
      <c r="B249" s="215"/>
      <c r="C249" s="216"/>
      <c r="D249" s="217" t="s">
        <v>182</v>
      </c>
      <c r="E249" s="218" t="s">
        <v>1</v>
      </c>
      <c r="F249" s="219" t="s">
        <v>373</v>
      </c>
      <c r="G249" s="216"/>
      <c r="H249" s="220">
        <v>24.658000000000001</v>
      </c>
      <c r="I249" s="221"/>
      <c r="J249" s="216"/>
      <c r="K249" s="216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182</v>
      </c>
      <c r="AU249" s="226" t="s">
        <v>86</v>
      </c>
      <c r="AV249" s="13" t="s">
        <v>86</v>
      </c>
      <c r="AW249" s="13" t="s">
        <v>33</v>
      </c>
      <c r="AX249" s="13" t="s">
        <v>77</v>
      </c>
      <c r="AY249" s="226" t="s">
        <v>173</v>
      </c>
    </row>
    <row r="250" spans="1:65" s="13" customFormat="1">
      <c r="B250" s="215"/>
      <c r="C250" s="216"/>
      <c r="D250" s="217" t="s">
        <v>182</v>
      </c>
      <c r="E250" s="218" t="s">
        <v>1</v>
      </c>
      <c r="F250" s="219" t="s">
        <v>374</v>
      </c>
      <c r="G250" s="216"/>
      <c r="H250" s="220">
        <v>12.997999999999999</v>
      </c>
      <c r="I250" s="221"/>
      <c r="J250" s="216"/>
      <c r="K250" s="216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182</v>
      </c>
      <c r="AU250" s="226" t="s">
        <v>86</v>
      </c>
      <c r="AV250" s="13" t="s">
        <v>86</v>
      </c>
      <c r="AW250" s="13" t="s">
        <v>33</v>
      </c>
      <c r="AX250" s="13" t="s">
        <v>77</v>
      </c>
      <c r="AY250" s="226" t="s">
        <v>173</v>
      </c>
    </row>
    <row r="251" spans="1:65" s="13" customFormat="1">
      <c r="B251" s="215"/>
      <c r="C251" s="216"/>
      <c r="D251" s="217" t="s">
        <v>182</v>
      </c>
      <c r="E251" s="218" t="s">
        <v>1</v>
      </c>
      <c r="F251" s="219" t="s">
        <v>375</v>
      </c>
      <c r="G251" s="216"/>
      <c r="H251" s="220">
        <v>18.5</v>
      </c>
      <c r="I251" s="221"/>
      <c r="J251" s="216"/>
      <c r="K251" s="216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182</v>
      </c>
      <c r="AU251" s="226" t="s">
        <v>86</v>
      </c>
      <c r="AV251" s="13" t="s">
        <v>86</v>
      </c>
      <c r="AW251" s="13" t="s">
        <v>33</v>
      </c>
      <c r="AX251" s="13" t="s">
        <v>77</v>
      </c>
      <c r="AY251" s="226" t="s">
        <v>173</v>
      </c>
    </row>
    <row r="252" spans="1:65" s="13" customFormat="1">
      <c r="B252" s="215"/>
      <c r="C252" s="216"/>
      <c r="D252" s="217" t="s">
        <v>182</v>
      </c>
      <c r="E252" s="218" t="s">
        <v>1</v>
      </c>
      <c r="F252" s="219" t="s">
        <v>376</v>
      </c>
      <c r="G252" s="216"/>
      <c r="H252" s="220">
        <v>15.14</v>
      </c>
      <c r="I252" s="221"/>
      <c r="J252" s="216"/>
      <c r="K252" s="216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182</v>
      </c>
      <c r="AU252" s="226" t="s">
        <v>86</v>
      </c>
      <c r="AV252" s="13" t="s">
        <v>86</v>
      </c>
      <c r="AW252" s="13" t="s">
        <v>33</v>
      </c>
      <c r="AX252" s="13" t="s">
        <v>77</v>
      </c>
      <c r="AY252" s="226" t="s">
        <v>173</v>
      </c>
    </row>
    <row r="253" spans="1:65" s="13" customFormat="1">
      <c r="B253" s="215"/>
      <c r="C253" s="216"/>
      <c r="D253" s="217" t="s">
        <v>182</v>
      </c>
      <c r="E253" s="218" t="s">
        <v>1</v>
      </c>
      <c r="F253" s="219" t="s">
        <v>377</v>
      </c>
      <c r="G253" s="216"/>
      <c r="H253" s="220">
        <v>9.5</v>
      </c>
      <c r="I253" s="221"/>
      <c r="J253" s="216"/>
      <c r="K253" s="216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182</v>
      </c>
      <c r="AU253" s="226" t="s">
        <v>86</v>
      </c>
      <c r="AV253" s="13" t="s">
        <v>86</v>
      </c>
      <c r="AW253" s="13" t="s">
        <v>33</v>
      </c>
      <c r="AX253" s="13" t="s">
        <v>77</v>
      </c>
      <c r="AY253" s="226" t="s">
        <v>173</v>
      </c>
    </row>
    <row r="254" spans="1:65" s="13" customFormat="1">
      <c r="B254" s="215"/>
      <c r="C254" s="216"/>
      <c r="D254" s="217" t="s">
        <v>182</v>
      </c>
      <c r="E254" s="218" t="s">
        <v>1</v>
      </c>
      <c r="F254" s="219" t="s">
        <v>378</v>
      </c>
      <c r="G254" s="216"/>
      <c r="H254" s="220">
        <v>15.14</v>
      </c>
      <c r="I254" s="221"/>
      <c r="J254" s="216"/>
      <c r="K254" s="216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182</v>
      </c>
      <c r="AU254" s="226" t="s">
        <v>86</v>
      </c>
      <c r="AV254" s="13" t="s">
        <v>86</v>
      </c>
      <c r="AW254" s="13" t="s">
        <v>33</v>
      </c>
      <c r="AX254" s="13" t="s">
        <v>77</v>
      </c>
      <c r="AY254" s="226" t="s">
        <v>173</v>
      </c>
    </row>
    <row r="255" spans="1:65" s="13" customFormat="1">
      <c r="B255" s="215"/>
      <c r="C255" s="216"/>
      <c r="D255" s="217" t="s">
        <v>182</v>
      </c>
      <c r="E255" s="218" t="s">
        <v>1</v>
      </c>
      <c r="F255" s="219" t="s">
        <v>379</v>
      </c>
      <c r="G255" s="216"/>
      <c r="H255" s="220">
        <v>20.608000000000001</v>
      </c>
      <c r="I255" s="221"/>
      <c r="J255" s="216"/>
      <c r="K255" s="216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182</v>
      </c>
      <c r="AU255" s="226" t="s">
        <v>86</v>
      </c>
      <c r="AV255" s="13" t="s">
        <v>86</v>
      </c>
      <c r="AW255" s="13" t="s">
        <v>33</v>
      </c>
      <c r="AX255" s="13" t="s">
        <v>77</v>
      </c>
      <c r="AY255" s="226" t="s">
        <v>173</v>
      </c>
    </row>
    <row r="256" spans="1:65" s="13" customFormat="1">
      <c r="B256" s="215"/>
      <c r="C256" s="216"/>
      <c r="D256" s="217" t="s">
        <v>182</v>
      </c>
      <c r="E256" s="218" t="s">
        <v>1</v>
      </c>
      <c r="F256" s="219" t="s">
        <v>380</v>
      </c>
      <c r="G256" s="216"/>
      <c r="H256" s="220">
        <v>14.398</v>
      </c>
      <c r="I256" s="221"/>
      <c r="J256" s="216"/>
      <c r="K256" s="216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182</v>
      </c>
      <c r="AU256" s="226" t="s">
        <v>86</v>
      </c>
      <c r="AV256" s="13" t="s">
        <v>86</v>
      </c>
      <c r="AW256" s="13" t="s">
        <v>33</v>
      </c>
      <c r="AX256" s="13" t="s">
        <v>77</v>
      </c>
      <c r="AY256" s="226" t="s">
        <v>173</v>
      </c>
    </row>
    <row r="257" spans="1:65" s="13" customFormat="1">
      <c r="B257" s="215"/>
      <c r="C257" s="216"/>
      <c r="D257" s="217" t="s">
        <v>182</v>
      </c>
      <c r="E257" s="218" t="s">
        <v>1</v>
      </c>
      <c r="F257" s="219" t="s">
        <v>381</v>
      </c>
      <c r="G257" s="216"/>
      <c r="H257" s="220">
        <v>11.728</v>
      </c>
      <c r="I257" s="221"/>
      <c r="J257" s="216"/>
      <c r="K257" s="216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182</v>
      </c>
      <c r="AU257" s="226" t="s">
        <v>86</v>
      </c>
      <c r="AV257" s="13" t="s">
        <v>86</v>
      </c>
      <c r="AW257" s="13" t="s">
        <v>33</v>
      </c>
      <c r="AX257" s="13" t="s">
        <v>77</v>
      </c>
      <c r="AY257" s="226" t="s">
        <v>173</v>
      </c>
    </row>
    <row r="258" spans="1:65" s="13" customFormat="1">
      <c r="B258" s="215"/>
      <c r="C258" s="216"/>
      <c r="D258" s="217" t="s">
        <v>182</v>
      </c>
      <c r="E258" s="218" t="s">
        <v>1</v>
      </c>
      <c r="F258" s="219" t="s">
        <v>382</v>
      </c>
      <c r="G258" s="216"/>
      <c r="H258" s="220">
        <v>21.038</v>
      </c>
      <c r="I258" s="221"/>
      <c r="J258" s="216"/>
      <c r="K258" s="216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182</v>
      </c>
      <c r="AU258" s="226" t="s">
        <v>86</v>
      </c>
      <c r="AV258" s="13" t="s">
        <v>86</v>
      </c>
      <c r="AW258" s="13" t="s">
        <v>33</v>
      </c>
      <c r="AX258" s="13" t="s">
        <v>77</v>
      </c>
      <c r="AY258" s="226" t="s">
        <v>173</v>
      </c>
    </row>
    <row r="259" spans="1:65" s="13" customFormat="1">
      <c r="B259" s="215"/>
      <c r="C259" s="216"/>
      <c r="D259" s="217" t="s">
        <v>182</v>
      </c>
      <c r="E259" s="218" t="s">
        <v>1</v>
      </c>
      <c r="F259" s="219" t="s">
        <v>383</v>
      </c>
      <c r="G259" s="216"/>
      <c r="H259" s="220">
        <v>18.498000000000001</v>
      </c>
      <c r="I259" s="221"/>
      <c r="J259" s="216"/>
      <c r="K259" s="216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182</v>
      </c>
      <c r="AU259" s="226" t="s">
        <v>86</v>
      </c>
      <c r="AV259" s="13" t="s">
        <v>86</v>
      </c>
      <c r="AW259" s="13" t="s">
        <v>33</v>
      </c>
      <c r="AX259" s="13" t="s">
        <v>77</v>
      </c>
      <c r="AY259" s="226" t="s">
        <v>173</v>
      </c>
    </row>
    <row r="260" spans="1:65" s="13" customFormat="1">
      <c r="B260" s="215"/>
      <c r="C260" s="216"/>
      <c r="D260" s="217" t="s">
        <v>182</v>
      </c>
      <c r="E260" s="218" t="s">
        <v>1</v>
      </c>
      <c r="F260" s="219" t="s">
        <v>384</v>
      </c>
      <c r="G260" s="216"/>
      <c r="H260" s="220">
        <v>8.1780000000000008</v>
      </c>
      <c r="I260" s="221"/>
      <c r="J260" s="216"/>
      <c r="K260" s="216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182</v>
      </c>
      <c r="AU260" s="226" t="s">
        <v>86</v>
      </c>
      <c r="AV260" s="13" t="s">
        <v>86</v>
      </c>
      <c r="AW260" s="13" t="s">
        <v>33</v>
      </c>
      <c r="AX260" s="13" t="s">
        <v>77</v>
      </c>
      <c r="AY260" s="226" t="s">
        <v>173</v>
      </c>
    </row>
    <row r="261" spans="1:65" s="13" customFormat="1">
      <c r="B261" s="215"/>
      <c r="C261" s="216"/>
      <c r="D261" s="217" t="s">
        <v>182</v>
      </c>
      <c r="E261" s="218" t="s">
        <v>1</v>
      </c>
      <c r="F261" s="219" t="s">
        <v>385</v>
      </c>
      <c r="G261" s="216"/>
      <c r="H261" s="220">
        <v>8.8160000000000007</v>
      </c>
      <c r="I261" s="221"/>
      <c r="J261" s="216"/>
      <c r="K261" s="216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182</v>
      </c>
      <c r="AU261" s="226" t="s">
        <v>86</v>
      </c>
      <c r="AV261" s="13" t="s">
        <v>86</v>
      </c>
      <c r="AW261" s="13" t="s">
        <v>33</v>
      </c>
      <c r="AX261" s="13" t="s">
        <v>77</v>
      </c>
      <c r="AY261" s="226" t="s">
        <v>173</v>
      </c>
    </row>
    <row r="262" spans="1:65" s="13" customFormat="1">
      <c r="B262" s="215"/>
      <c r="C262" s="216"/>
      <c r="D262" s="217" t="s">
        <v>182</v>
      </c>
      <c r="E262" s="218" t="s">
        <v>1</v>
      </c>
      <c r="F262" s="219" t="s">
        <v>386</v>
      </c>
      <c r="G262" s="216"/>
      <c r="H262" s="220">
        <v>8.6</v>
      </c>
      <c r="I262" s="221"/>
      <c r="J262" s="216"/>
      <c r="K262" s="216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182</v>
      </c>
      <c r="AU262" s="226" t="s">
        <v>86</v>
      </c>
      <c r="AV262" s="13" t="s">
        <v>86</v>
      </c>
      <c r="AW262" s="13" t="s">
        <v>33</v>
      </c>
      <c r="AX262" s="13" t="s">
        <v>77</v>
      </c>
      <c r="AY262" s="226" t="s">
        <v>173</v>
      </c>
    </row>
    <row r="263" spans="1:65" s="13" customFormat="1">
      <c r="B263" s="215"/>
      <c r="C263" s="216"/>
      <c r="D263" s="217" t="s">
        <v>182</v>
      </c>
      <c r="E263" s="218" t="s">
        <v>1</v>
      </c>
      <c r="F263" s="219" t="s">
        <v>387</v>
      </c>
      <c r="G263" s="216"/>
      <c r="H263" s="220">
        <v>4.8</v>
      </c>
      <c r="I263" s="221"/>
      <c r="J263" s="216"/>
      <c r="K263" s="216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182</v>
      </c>
      <c r="AU263" s="226" t="s">
        <v>86</v>
      </c>
      <c r="AV263" s="13" t="s">
        <v>86</v>
      </c>
      <c r="AW263" s="13" t="s">
        <v>33</v>
      </c>
      <c r="AX263" s="13" t="s">
        <v>77</v>
      </c>
      <c r="AY263" s="226" t="s">
        <v>173</v>
      </c>
    </row>
    <row r="264" spans="1:65" s="13" customFormat="1">
      <c r="B264" s="215"/>
      <c r="C264" s="216"/>
      <c r="D264" s="217" t="s">
        <v>182</v>
      </c>
      <c r="E264" s="218" t="s">
        <v>1</v>
      </c>
      <c r="F264" s="219" t="s">
        <v>388</v>
      </c>
      <c r="G264" s="216"/>
      <c r="H264" s="220">
        <v>4.8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182</v>
      </c>
      <c r="AU264" s="226" t="s">
        <v>86</v>
      </c>
      <c r="AV264" s="13" t="s">
        <v>86</v>
      </c>
      <c r="AW264" s="13" t="s">
        <v>33</v>
      </c>
      <c r="AX264" s="13" t="s">
        <v>77</v>
      </c>
      <c r="AY264" s="226" t="s">
        <v>173</v>
      </c>
    </row>
    <row r="265" spans="1:65" s="13" customFormat="1">
      <c r="B265" s="215"/>
      <c r="C265" s="216"/>
      <c r="D265" s="217" t="s">
        <v>182</v>
      </c>
      <c r="E265" s="218" t="s">
        <v>1</v>
      </c>
      <c r="F265" s="219" t="s">
        <v>389</v>
      </c>
      <c r="G265" s="216"/>
      <c r="H265" s="220">
        <v>8</v>
      </c>
      <c r="I265" s="221"/>
      <c r="J265" s="216"/>
      <c r="K265" s="216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182</v>
      </c>
      <c r="AU265" s="226" t="s">
        <v>86</v>
      </c>
      <c r="AV265" s="13" t="s">
        <v>86</v>
      </c>
      <c r="AW265" s="13" t="s">
        <v>33</v>
      </c>
      <c r="AX265" s="13" t="s">
        <v>77</v>
      </c>
      <c r="AY265" s="226" t="s">
        <v>173</v>
      </c>
    </row>
    <row r="266" spans="1:65" s="13" customFormat="1">
      <c r="B266" s="215"/>
      <c r="C266" s="216"/>
      <c r="D266" s="217" t="s">
        <v>182</v>
      </c>
      <c r="E266" s="218" t="s">
        <v>1</v>
      </c>
      <c r="F266" s="219" t="s">
        <v>390</v>
      </c>
      <c r="G266" s="216"/>
      <c r="H266" s="220">
        <v>8</v>
      </c>
      <c r="I266" s="221"/>
      <c r="J266" s="216"/>
      <c r="K266" s="216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182</v>
      </c>
      <c r="AU266" s="226" t="s">
        <v>86</v>
      </c>
      <c r="AV266" s="13" t="s">
        <v>86</v>
      </c>
      <c r="AW266" s="13" t="s">
        <v>33</v>
      </c>
      <c r="AX266" s="13" t="s">
        <v>77</v>
      </c>
      <c r="AY266" s="226" t="s">
        <v>173</v>
      </c>
    </row>
    <row r="267" spans="1:65" s="13" customFormat="1">
      <c r="B267" s="215"/>
      <c r="C267" s="216"/>
      <c r="D267" s="217" t="s">
        <v>182</v>
      </c>
      <c r="E267" s="218" t="s">
        <v>1</v>
      </c>
      <c r="F267" s="219" t="s">
        <v>391</v>
      </c>
      <c r="G267" s="216"/>
      <c r="H267" s="220">
        <v>11</v>
      </c>
      <c r="I267" s="221"/>
      <c r="J267" s="216"/>
      <c r="K267" s="216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182</v>
      </c>
      <c r="AU267" s="226" t="s">
        <v>86</v>
      </c>
      <c r="AV267" s="13" t="s">
        <v>86</v>
      </c>
      <c r="AW267" s="13" t="s">
        <v>33</v>
      </c>
      <c r="AX267" s="13" t="s">
        <v>77</v>
      </c>
      <c r="AY267" s="226" t="s">
        <v>173</v>
      </c>
    </row>
    <row r="268" spans="1:65" s="13" customFormat="1">
      <c r="B268" s="215"/>
      <c r="C268" s="216"/>
      <c r="D268" s="217" t="s">
        <v>182</v>
      </c>
      <c r="E268" s="218" t="s">
        <v>1</v>
      </c>
      <c r="F268" s="219" t="s">
        <v>392</v>
      </c>
      <c r="G268" s="216"/>
      <c r="H268" s="220">
        <v>32.118000000000002</v>
      </c>
      <c r="I268" s="221"/>
      <c r="J268" s="216"/>
      <c r="K268" s="216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182</v>
      </c>
      <c r="AU268" s="226" t="s">
        <v>86</v>
      </c>
      <c r="AV268" s="13" t="s">
        <v>86</v>
      </c>
      <c r="AW268" s="13" t="s">
        <v>33</v>
      </c>
      <c r="AX268" s="13" t="s">
        <v>77</v>
      </c>
      <c r="AY268" s="226" t="s">
        <v>173</v>
      </c>
    </row>
    <row r="269" spans="1:65" s="13" customFormat="1">
      <c r="B269" s="215"/>
      <c r="C269" s="216"/>
      <c r="D269" s="217" t="s">
        <v>182</v>
      </c>
      <c r="E269" s="218" t="s">
        <v>1</v>
      </c>
      <c r="F269" s="219" t="s">
        <v>393</v>
      </c>
      <c r="G269" s="216"/>
      <c r="H269" s="220">
        <v>20</v>
      </c>
      <c r="I269" s="221"/>
      <c r="J269" s="216"/>
      <c r="K269" s="216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182</v>
      </c>
      <c r="AU269" s="226" t="s">
        <v>86</v>
      </c>
      <c r="AV269" s="13" t="s">
        <v>86</v>
      </c>
      <c r="AW269" s="13" t="s">
        <v>33</v>
      </c>
      <c r="AX269" s="13" t="s">
        <v>77</v>
      </c>
      <c r="AY269" s="226" t="s">
        <v>173</v>
      </c>
    </row>
    <row r="270" spans="1:65" s="2" customFormat="1" ht="24" customHeight="1">
      <c r="A270" s="33"/>
      <c r="B270" s="34"/>
      <c r="C270" s="202" t="s">
        <v>394</v>
      </c>
      <c r="D270" s="202" t="s">
        <v>175</v>
      </c>
      <c r="E270" s="203" t="s">
        <v>395</v>
      </c>
      <c r="F270" s="204" t="s">
        <v>396</v>
      </c>
      <c r="G270" s="205" t="s">
        <v>178</v>
      </c>
      <c r="H270" s="206">
        <v>28.937999999999999</v>
      </c>
      <c r="I270" s="207"/>
      <c r="J270" s="208">
        <f>ROUND(I270*H270,0)</f>
        <v>0</v>
      </c>
      <c r="K270" s="204" t="s">
        <v>179</v>
      </c>
      <c r="L270" s="38"/>
      <c r="M270" s="209" t="s">
        <v>1</v>
      </c>
      <c r="N270" s="210" t="s">
        <v>42</v>
      </c>
      <c r="O270" s="70"/>
      <c r="P270" s="211">
        <f>O270*H270</f>
        <v>0</v>
      </c>
      <c r="Q270" s="211">
        <v>1.98</v>
      </c>
      <c r="R270" s="211">
        <f>Q270*H270</f>
        <v>57.297239999999995</v>
      </c>
      <c r="S270" s="211">
        <v>0</v>
      </c>
      <c r="T270" s="21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3" t="s">
        <v>180</v>
      </c>
      <c r="AT270" s="213" t="s">
        <v>175</v>
      </c>
      <c r="AU270" s="213" t="s">
        <v>86</v>
      </c>
      <c r="AY270" s="16" t="s">
        <v>173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16" t="s">
        <v>8</v>
      </c>
      <c r="BK270" s="214">
        <f>ROUND(I270*H270,0)</f>
        <v>0</v>
      </c>
      <c r="BL270" s="16" t="s">
        <v>180</v>
      </c>
      <c r="BM270" s="213" t="s">
        <v>397</v>
      </c>
    </row>
    <row r="271" spans="1:65" s="13" customFormat="1">
      <c r="B271" s="215"/>
      <c r="C271" s="216"/>
      <c r="D271" s="217" t="s">
        <v>182</v>
      </c>
      <c r="E271" s="218" t="s">
        <v>1</v>
      </c>
      <c r="F271" s="219" t="s">
        <v>398</v>
      </c>
      <c r="G271" s="216"/>
      <c r="H271" s="220">
        <v>28.937999999999999</v>
      </c>
      <c r="I271" s="221"/>
      <c r="J271" s="216"/>
      <c r="K271" s="216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182</v>
      </c>
      <c r="AU271" s="226" t="s">
        <v>86</v>
      </c>
      <c r="AV271" s="13" t="s">
        <v>86</v>
      </c>
      <c r="AW271" s="13" t="s">
        <v>33</v>
      </c>
      <c r="AX271" s="13" t="s">
        <v>77</v>
      </c>
      <c r="AY271" s="226" t="s">
        <v>173</v>
      </c>
    </row>
    <row r="272" spans="1:65" s="12" customFormat="1" ht="22.95" customHeight="1">
      <c r="B272" s="186"/>
      <c r="C272" s="187"/>
      <c r="D272" s="188" t="s">
        <v>76</v>
      </c>
      <c r="E272" s="200" t="s">
        <v>218</v>
      </c>
      <c r="F272" s="200" t="s">
        <v>399</v>
      </c>
      <c r="G272" s="187"/>
      <c r="H272" s="187"/>
      <c r="I272" s="190"/>
      <c r="J272" s="201">
        <f>BK272</f>
        <v>0</v>
      </c>
      <c r="K272" s="187"/>
      <c r="L272" s="192"/>
      <c r="M272" s="193"/>
      <c r="N272" s="194"/>
      <c r="O272" s="194"/>
      <c r="P272" s="195">
        <f>SUM(P273:P283)</f>
        <v>0</v>
      </c>
      <c r="Q272" s="194"/>
      <c r="R272" s="195">
        <f>SUM(R273:R283)</f>
        <v>4.0663199999999997E-2</v>
      </c>
      <c r="S272" s="194"/>
      <c r="T272" s="196">
        <f>SUM(T273:T283)</f>
        <v>0</v>
      </c>
      <c r="AR272" s="197" t="s">
        <v>8</v>
      </c>
      <c r="AT272" s="198" t="s">
        <v>76</v>
      </c>
      <c r="AU272" s="198" t="s">
        <v>8</v>
      </c>
      <c r="AY272" s="197" t="s">
        <v>173</v>
      </c>
      <c r="BK272" s="199">
        <f>SUM(BK273:BK283)</f>
        <v>0</v>
      </c>
    </row>
    <row r="273" spans="1:65" s="2" customFormat="1" ht="24" customHeight="1">
      <c r="A273" s="33"/>
      <c r="B273" s="34"/>
      <c r="C273" s="202" t="s">
        <v>400</v>
      </c>
      <c r="D273" s="202" t="s">
        <v>175</v>
      </c>
      <c r="E273" s="203" t="s">
        <v>401</v>
      </c>
      <c r="F273" s="204" t="s">
        <v>402</v>
      </c>
      <c r="G273" s="205" t="s">
        <v>251</v>
      </c>
      <c r="H273" s="206">
        <v>182.7</v>
      </c>
      <c r="I273" s="207"/>
      <c r="J273" s="208">
        <f>ROUND(I273*H273,0)</f>
        <v>0</v>
      </c>
      <c r="K273" s="204" t="s">
        <v>179</v>
      </c>
      <c r="L273" s="38"/>
      <c r="M273" s="209" t="s">
        <v>1</v>
      </c>
      <c r="N273" s="210" t="s">
        <v>42</v>
      </c>
      <c r="O273" s="70"/>
      <c r="P273" s="211">
        <f>O273*H273</f>
        <v>0</v>
      </c>
      <c r="Q273" s="211">
        <v>0</v>
      </c>
      <c r="R273" s="211">
        <f>Q273*H273</f>
        <v>0</v>
      </c>
      <c r="S273" s="211">
        <v>0</v>
      </c>
      <c r="T273" s="21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13" t="s">
        <v>180</v>
      </c>
      <c r="AT273" s="213" t="s">
        <v>175</v>
      </c>
      <c r="AU273" s="213" t="s">
        <v>86</v>
      </c>
      <c r="AY273" s="16" t="s">
        <v>173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16" t="s">
        <v>8</v>
      </c>
      <c r="BK273" s="214">
        <f>ROUND(I273*H273,0)</f>
        <v>0</v>
      </c>
      <c r="BL273" s="16" t="s">
        <v>180</v>
      </c>
      <c r="BM273" s="213" t="s">
        <v>403</v>
      </c>
    </row>
    <row r="274" spans="1:65" s="13" customFormat="1">
      <c r="B274" s="215"/>
      <c r="C274" s="216"/>
      <c r="D274" s="217" t="s">
        <v>182</v>
      </c>
      <c r="E274" s="218" t="s">
        <v>1</v>
      </c>
      <c r="F274" s="219" t="s">
        <v>404</v>
      </c>
      <c r="G274" s="216"/>
      <c r="H274" s="220">
        <v>182.7</v>
      </c>
      <c r="I274" s="221"/>
      <c r="J274" s="216"/>
      <c r="K274" s="216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182</v>
      </c>
      <c r="AU274" s="226" t="s">
        <v>86</v>
      </c>
      <c r="AV274" s="13" t="s">
        <v>86</v>
      </c>
      <c r="AW274" s="13" t="s">
        <v>33</v>
      </c>
      <c r="AX274" s="13" t="s">
        <v>77</v>
      </c>
      <c r="AY274" s="226" t="s">
        <v>173</v>
      </c>
    </row>
    <row r="275" spans="1:65" s="2" customFormat="1" ht="24" customHeight="1">
      <c r="A275" s="33"/>
      <c r="B275" s="34"/>
      <c r="C275" s="202" t="s">
        <v>405</v>
      </c>
      <c r="D275" s="202" t="s">
        <v>175</v>
      </c>
      <c r="E275" s="203" t="s">
        <v>406</v>
      </c>
      <c r="F275" s="204" t="s">
        <v>407</v>
      </c>
      <c r="G275" s="205" t="s">
        <v>251</v>
      </c>
      <c r="H275" s="206">
        <v>5481</v>
      </c>
      <c r="I275" s="207"/>
      <c r="J275" s="208">
        <f>ROUND(I275*H275,0)</f>
        <v>0</v>
      </c>
      <c r="K275" s="204" t="s">
        <v>179</v>
      </c>
      <c r="L275" s="38"/>
      <c r="M275" s="209" t="s">
        <v>1</v>
      </c>
      <c r="N275" s="210" t="s">
        <v>42</v>
      </c>
      <c r="O275" s="70"/>
      <c r="P275" s="211">
        <f>O275*H275</f>
        <v>0</v>
      </c>
      <c r="Q275" s="211">
        <v>0</v>
      </c>
      <c r="R275" s="211">
        <f>Q275*H275</f>
        <v>0</v>
      </c>
      <c r="S275" s="211">
        <v>0</v>
      </c>
      <c r="T275" s="21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3" t="s">
        <v>180</v>
      </c>
      <c r="AT275" s="213" t="s">
        <v>175</v>
      </c>
      <c r="AU275" s="213" t="s">
        <v>86</v>
      </c>
      <c r="AY275" s="16" t="s">
        <v>173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6" t="s">
        <v>8</v>
      </c>
      <c r="BK275" s="214">
        <f>ROUND(I275*H275,0)</f>
        <v>0</v>
      </c>
      <c r="BL275" s="16" t="s">
        <v>180</v>
      </c>
      <c r="BM275" s="213" t="s">
        <v>408</v>
      </c>
    </row>
    <row r="276" spans="1:65" s="13" customFormat="1">
      <c r="B276" s="215"/>
      <c r="C276" s="216"/>
      <c r="D276" s="217" t="s">
        <v>182</v>
      </c>
      <c r="E276" s="218" t="s">
        <v>1</v>
      </c>
      <c r="F276" s="219" t="s">
        <v>409</v>
      </c>
      <c r="G276" s="216"/>
      <c r="H276" s="220">
        <v>5481</v>
      </c>
      <c r="I276" s="221"/>
      <c r="J276" s="216"/>
      <c r="K276" s="216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182</v>
      </c>
      <c r="AU276" s="226" t="s">
        <v>86</v>
      </c>
      <c r="AV276" s="13" t="s">
        <v>86</v>
      </c>
      <c r="AW276" s="13" t="s">
        <v>33</v>
      </c>
      <c r="AX276" s="13" t="s">
        <v>77</v>
      </c>
      <c r="AY276" s="226" t="s">
        <v>173</v>
      </c>
    </row>
    <row r="277" spans="1:65" s="2" customFormat="1" ht="24" customHeight="1">
      <c r="A277" s="33"/>
      <c r="B277" s="34"/>
      <c r="C277" s="202" t="s">
        <v>410</v>
      </c>
      <c r="D277" s="202" t="s">
        <v>175</v>
      </c>
      <c r="E277" s="203" t="s">
        <v>411</v>
      </c>
      <c r="F277" s="204" t="s">
        <v>412</v>
      </c>
      <c r="G277" s="205" t="s">
        <v>251</v>
      </c>
      <c r="H277" s="206">
        <v>182.7</v>
      </c>
      <c r="I277" s="207"/>
      <c r="J277" s="208">
        <f>ROUND(I277*H277,0)</f>
        <v>0</v>
      </c>
      <c r="K277" s="204" t="s">
        <v>179</v>
      </c>
      <c r="L277" s="38"/>
      <c r="M277" s="209" t="s">
        <v>1</v>
      </c>
      <c r="N277" s="210" t="s">
        <v>42</v>
      </c>
      <c r="O277" s="70"/>
      <c r="P277" s="211">
        <f>O277*H277</f>
        <v>0</v>
      </c>
      <c r="Q277" s="211">
        <v>0</v>
      </c>
      <c r="R277" s="211">
        <f>Q277*H277</f>
        <v>0</v>
      </c>
      <c r="S277" s="211">
        <v>0</v>
      </c>
      <c r="T277" s="21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3" t="s">
        <v>180</v>
      </c>
      <c r="AT277" s="213" t="s">
        <v>175</v>
      </c>
      <c r="AU277" s="213" t="s">
        <v>86</v>
      </c>
      <c r="AY277" s="16" t="s">
        <v>173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16" t="s">
        <v>8</v>
      </c>
      <c r="BK277" s="214">
        <f>ROUND(I277*H277,0)</f>
        <v>0</v>
      </c>
      <c r="BL277" s="16" t="s">
        <v>180</v>
      </c>
      <c r="BM277" s="213" t="s">
        <v>413</v>
      </c>
    </row>
    <row r="278" spans="1:65" s="2" customFormat="1" ht="24" customHeight="1">
      <c r="A278" s="33"/>
      <c r="B278" s="34"/>
      <c r="C278" s="202" t="s">
        <v>414</v>
      </c>
      <c r="D278" s="202" t="s">
        <v>175</v>
      </c>
      <c r="E278" s="203" t="s">
        <v>415</v>
      </c>
      <c r="F278" s="204" t="s">
        <v>416</v>
      </c>
      <c r="G278" s="205" t="s">
        <v>251</v>
      </c>
      <c r="H278" s="206">
        <v>231.64</v>
      </c>
      <c r="I278" s="207"/>
      <c r="J278" s="208">
        <f>ROUND(I278*H278,0)</f>
        <v>0</v>
      </c>
      <c r="K278" s="204" t="s">
        <v>179</v>
      </c>
      <c r="L278" s="38"/>
      <c r="M278" s="209" t="s">
        <v>1</v>
      </c>
      <c r="N278" s="210" t="s">
        <v>42</v>
      </c>
      <c r="O278" s="70"/>
      <c r="P278" s="211">
        <f>O278*H278</f>
        <v>0</v>
      </c>
      <c r="Q278" s="211">
        <v>1.2999999999999999E-4</v>
      </c>
      <c r="R278" s="211">
        <f>Q278*H278</f>
        <v>3.0113199999999996E-2</v>
      </c>
      <c r="S278" s="211">
        <v>0</v>
      </c>
      <c r="T278" s="21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13" t="s">
        <v>180</v>
      </c>
      <c r="AT278" s="213" t="s">
        <v>175</v>
      </c>
      <c r="AU278" s="213" t="s">
        <v>86</v>
      </c>
      <c r="AY278" s="16" t="s">
        <v>173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6" t="s">
        <v>8</v>
      </c>
      <c r="BK278" s="214">
        <f>ROUND(I278*H278,0)</f>
        <v>0</v>
      </c>
      <c r="BL278" s="16" t="s">
        <v>180</v>
      </c>
      <c r="BM278" s="213" t="s">
        <v>417</v>
      </c>
    </row>
    <row r="279" spans="1:65" s="13" customFormat="1">
      <c r="B279" s="215"/>
      <c r="C279" s="216"/>
      <c r="D279" s="217" t="s">
        <v>182</v>
      </c>
      <c r="E279" s="218" t="s">
        <v>1</v>
      </c>
      <c r="F279" s="219" t="s">
        <v>418</v>
      </c>
      <c r="G279" s="216"/>
      <c r="H279" s="220">
        <v>211</v>
      </c>
      <c r="I279" s="221"/>
      <c r="J279" s="216"/>
      <c r="K279" s="216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182</v>
      </c>
      <c r="AU279" s="226" t="s">
        <v>86</v>
      </c>
      <c r="AV279" s="13" t="s">
        <v>86</v>
      </c>
      <c r="AW279" s="13" t="s">
        <v>33</v>
      </c>
      <c r="AX279" s="13" t="s">
        <v>77</v>
      </c>
      <c r="AY279" s="226" t="s">
        <v>173</v>
      </c>
    </row>
    <row r="280" spans="1:65" s="13" customFormat="1">
      <c r="B280" s="215"/>
      <c r="C280" s="216"/>
      <c r="D280" s="217" t="s">
        <v>182</v>
      </c>
      <c r="E280" s="218" t="s">
        <v>1</v>
      </c>
      <c r="F280" s="219" t="s">
        <v>419</v>
      </c>
      <c r="G280" s="216"/>
      <c r="H280" s="220">
        <v>20.64</v>
      </c>
      <c r="I280" s="221"/>
      <c r="J280" s="216"/>
      <c r="K280" s="216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182</v>
      </c>
      <c r="AU280" s="226" t="s">
        <v>86</v>
      </c>
      <c r="AV280" s="13" t="s">
        <v>86</v>
      </c>
      <c r="AW280" s="13" t="s">
        <v>33</v>
      </c>
      <c r="AX280" s="13" t="s">
        <v>77</v>
      </c>
      <c r="AY280" s="226" t="s">
        <v>173</v>
      </c>
    </row>
    <row r="281" spans="1:65" s="2" customFormat="1" ht="24" customHeight="1">
      <c r="A281" s="33"/>
      <c r="B281" s="34"/>
      <c r="C281" s="202" t="s">
        <v>420</v>
      </c>
      <c r="D281" s="202" t="s">
        <v>175</v>
      </c>
      <c r="E281" s="203" t="s">
        <v>421</v>
      </c>
      <c r="F281" s="204" t="s">
        <v>422</v>
      </c>
      <c r="G281" s="205" t="s">
        <v>251</v>
      </c>
      <c r="H281" s="206">
        <v>263.75</v>
      </c>
      <c r="I281" s="207"/>
      <c r="J281" s="208">
        <f>ROUND(I281*H281,0)</f>
        <v>0</v>
      </c>
      <c r="K281" s="204" t="s">
        <v>179</v>
      </c>
      <c r="L281" s="38"/>
      <c r="M281" s="209" t="s">
        <v>1</v>
      </c>
      <c r="N281" s="210" t="s">
        <v>42</v>
      </c>
      <c r="O281" s="70"/>
      <c r="P281" s="211">
        <f>O281*H281</f>
        <v>0</v>
      </c>
      <c r="Q281" s="211">
        <v>4.0000000000000003E-5</v>
      </c>
      <c r="R281" s="211">
        <f>Q281*H281</f>
        <v>1.055E-2</v>
      </c>
      <c r="S281" s="211">
        <v>0</v>
      </c>
      <c r="T281" s="21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13" t="s">
        <v>180</v>
      </c>
      <c r="AT281" s="213" t="s">
        <v>175</v>
      </c>
      <c r="AU281" s="213" t="s">
        <v>86</v>
      </c>
      <c r="AY281" s="16" t="s">
        <v>173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16" t="s">
        <v>8</v>
      </c>
      <c r="BK281" s="214">
        <f>ROUND(I281*H281,0)</f>
        <v>0</v>
      </c>
      <c r="BL281" s="16" t="s">
        <v>180</v>
      </c>
      <c r="BM281" s="213" t="s">
        <v>423</v>
      </c>
    </row>
    <row r="282" spans="1:65" s="2" customFormat="1" ht="24" customHeight="1">
      <c r="A282" s="33"/>
      <c r="B282" s="34"/>
      <c r="C282" s="202" t="s">
        <v>424</v>
      </c>
      <c r="D282" s="202" t="s">
        <v>175</v>
      </c>
      <c r="E282" s="203" t="s">
        <v>425</v>
      </c>
      <c r="F282" s="204" t="s">
        <v>426</v>
      </c>
      <c r="G282" s="205" t="s">
        <v>427</v>
      </c>
      <c r="H282" s="206">
        <v>3</v>
      </c>
      <c r="I282" s="207"/>
      <c r="J282" s="208">
        <f>ROUND(I282*H282,0)</f>
        <v>0</v>
      </c>
      <c r="K282" s="204" t="s">
        <v>1</v>
      </c>
      <c r="L282" s="38"/>
      <c r="M282" s="209" t="s">
        <v>1</v>
      </c>
      <c r="N282" s="210" t="s">
        <v>42</v>
      </c>
      <c r="O282" s="70"/>
      <c r="P282" s="211">
        <f>O282*H282</f>
        <v>0</v>
      </c>
      <c r="Q282" s="211">
        <v>0</v>
      </c>
      <c r="R282" s="211">
        <f>Q282*H282</f>
        <v>0</v>
      </c>
      <c r="S282" s="211">
        <v>0</v>
      </c>
      <c r="T282" s="21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13" t="s">
        <v>180</v>
      </c>
      <c r="AT282" s="213" t="s">
        <v>175</v>
      </c>
      <c r="AU282" s="213" t="s">
        <v>86</v>
      </c>
      <c r="AY282" s="16" t="s">
        <v>173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6" t="s">
        <v>8</v>
      </c>
      <c r="BK282" s="214">
        <f>ROUND(I282*H282,0)</f>
        <v>0</v>
      </c>
      <c r="BL282" s="16" t="s">
        <v>180</v>
      </c>
      <c r="BM282" s="213" t="s">
        <v>428</v>
      </c>
    </row>
    <row r="283" spans="1:65" s="2" customFormat="1" ht="24" customHeight="1">
      <c r="A283" s="33"/>
      <c r="B283" s="34"/>
      <c r="C283" s="202" t="s">
        <v>429</v>
      </c>
      <c r="D283" s="202" t="s">
        <v>175</v>
      </c>
      <c r="E283" s="203" t="s">
        <v>430</v>
      </c>
      <c r="F283" s="204" t="s">
        <v>431</v>
      </c>
      <c r="G283" s="205" t="s">
        <v>427</v>
      </c>
      <c r="H283" s="206">
        <v>15</v>
      </c>
      <c r="I283" s="207"/>
      <c r="J283" s="208">
        <f>ROUND(I283*H283,0)</f>
        <v>0</v>
      </c>
      <c r="K283" s="204" t="s">
        <v>1</v>
      </c>
      <c r="L283" s="38"/>
      <c r="M283" s="209" t="s">
        <v>1</v>
      </c>
      <c r="N283" s="210" t="s">
        <v>42</v>
      </c>
      <c r="O283" s="70"/>
      <c r="P283" s="211">
        <f>O283*H283</f>
        <v>0</v>
      </c>
      <c r="Q283" s="211">
        <v>0</v>
      </c>
      <c r="R283" s="211">
        <f>Q283*H283</f>
        <v>0</v>
      </c>
      <c r="S283" s="211">
        <v>0</v>
      </c>
      <c r="T283" s="21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3" t="s">
        <v>180</v>
      </c>
      <c r="AT283" s="213" t="s">
        <v>175</v>
      </c>
      <c r="AU283" s="213" t="s">
        <v>86</v>
      </c>
      <c r="AY283" s="16" t="s">
        <v>173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16" t="s">
        <v>8</v>
      </c>
      <c r="BK283" s="214">
        <f>ROUND(I283*H283,0)</f>
        <v>0</v>
      </c>
      <c r="BL283" s="16" t="s">
        <v>180</v>
      </c>
      <c r="BM283" s="213" t="s">
        <v>432</v>
      </c>
    </row>
    <row r="284" spans="1:65" s="12" customFormat="1" ht="22.95" customHeight="1">
      <c r="B284" s="186"/>
      <c r="C284" s="187"/>
      <c r="D284" s="188" t="s">
        <v>76</v>
      </c>
      <c r="E284" s="200" t="s">
        <v>433</v>
      </c>
      <c r="F284" s="200" t="s">
        <v>434</v>
      </c>
      <c r="G284" s="187"/>
      <c r="H284" s="187"/>
      <c r="I284" s="190"/>
      <c r="J284" s="201">
        <f>BK284</f>
        <v>0</v>
      </c>
      <c r="K284" s="187"/>
      <c r="L284" s="192"/>
      <c r="M284" s="193"/>
      <c r="N284" s="194"/>
      <c r="O284" s="194"/>
      <c r="P284" s="195">
        <f>P285</f>
        <v>0</v>
      </c>
      <c r="Q284" s="194"/>
      <c r="R284" s="195">
        <f>R285</f>
        <v>0</v>
      </c>
      <c r="S284" s="194"/>
      <c r="T284" s="196">
        <f>T285</f>
        <v>0</v>
      </c>
      <c r="AR284" s="197" t="s">
        <v>8</v>
      </c>
      <c r="AT284" s="198" t="s">
        <v>76</v>
      </c>
      <c r="AU284" s="198" t="s">
        <v>8</v>
      </c>
      <c r="AY284" s="197" t="s">
        <v>173</v>
      </c>
      <c r="BK284" s="199">
        <f>BK285</f>
        <v>0</v>
      </c>
    </row>
    <row r="285" spans="1:65" s="2" customFormat="1" ht="16.5" customHeight="1">
      <c r="A285" s="33"/>
      <c r="B285" s="34"/>
      <c r="C285" s="202" t="s">
        <v>435</v>
      </c>
      <c r="D285" s="202" t="s">
        <v>175</v>
      </c>
      <c r="E285" s="203" t="s">
        <v>436</v>
      </c>
      <c r="F285" s="204" t="s">
        <v>437</v>
      </c>
      <c r="G285" s="205" t="s">
        <v>225</v>
      </c>
      <c r="H285" s="206">
        <v>326.471</v>
      </c>
      <c r="I285" s="207"/>
      <c r="J285" s="208">
        <f>ROUND(I285*H285,0)</f>
        <v>0</v>
      </c>
      <c r="K285" s="204" t="s">
        <v>179</v>
      </c>
      <c r="L285" s="38"/>
      <c r="M285" s="209" t="s">
        <v>1</v>
      </c>
      <c r="N285" s="210" t="s">
        <v>42</v>
      </c>
      <c r="O285" s="70"/>
      <c r="P285" s="211">
        <f>O285*H285</f>
        <v>0</v>
      </c>
      <c r="Q285" s="211">
        <v>0</v>
      </c>
      <c r="R285" s="211">
        <f>Q285*H285</f>
        <v>0</v>
      </c>
      <c r="S285" s="211">
        <v>0</v>
      </c>
      <c r="T285" s="21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13" t="s">
        <v>180</v>
      </c>
      <c r="AT285" s="213" t="s">
        <v>175</v>
      </c>
      <c r="AU285" s="213" t="s">
        <v>86</v>
      </c>
      <c r="AY285" s="16" t="s">
        <v>173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16" t="s">
        <v>8</v>
      </c>
      <c r="BK285" s="214">
        <f>ROUND(I285*H285,0)</f>
        <v>0</v>
      </c>
      <c r="BL285" s="16" t="s">
        <v>180</v>
      </c>
      <c r="BM285" s="213" t="s">
        <v>438</v>
      </c>
    </row>
    <row r="286" spans="1:65" s="12" customFormat="1" ht="25.95" customHeight="1">
      <c r="B286" s="186"/>
      <c r="C286" s="187"/>
      <c r="D286" s="188" t="s">
        <v>76</v>
      </c>
      <c r="E286" s="189" t="s">
        <v>439</v>
      </c>
      <c r="F286" s="189" t="s">
        <v>440</v>
      </c>
      <c r="G286" s="187"/>
      <c r="H286" s="187"/>
      <c r="I286" s="190"/>
      <c r="J286" s="191">
        <f>BK286</f>
        <v>0</v>
      </c>
      <c r="K286" s="187"/>
      <c r="L286" s="192"/>
      <c r="M286" s="193"/>
      <c r="N286" s="194"/>
      <c r="O286" s="194"/>
      <c r="P286" s="195">
        <f>P287+P320+P341+P358+P388+P413+P432+P436+P532+P598+P614+P628+P666+P669+P679+P703+P728+P742+P802+P835+P853+P881+P924+P944</f>
        <v>0</v>
      </c>
      <c r="Q286" s="194"/>
      <c r="R286" s="195">
        <f>R287+R320+R341+R358+R388+R413+R432+R436+R532+R598+R614+R628+R666+R669+R679+R703+R728+R742+R802+R835+R853+R881+R924+R944</f>
        <v>55.198639599351509</v>
      </c>
      <c r="S286" s="194"/>
      <c r="T286" s="196">
        <f>T287+T320+T341+T358+T388+T413+T432+T436+T532+T598+T614+T628+T666+T669+T679+T703+T728+T742+T802+T835+T853+T881+T924+T944</f>
        <v>0</v>
      </c>
      <c r="AR286" s="197" t="s">
        <v>86</v>
      </c>
      <c r="AT286" s="198" t="s">
        <v>76</v>
      </c>
      <c r="AU286" s="198" t="s">
        <v>77</v>
      </c>
      <c r="AY286" s="197" t="s">
        <v>173</v>
      </c>
      <c r="BK286" s="199">
        <f>BK287+BK320+BK341+BK358+BK388+BK413+BK432+BK436+BK532+BK598+BK614+BK628+BK666+BK669+BK679+BK703+BK728+BK742+BK802+BK835+BK853+BK881+BK924+BK944</f>
        <v>0</v>
      </c>
    </row>
    <row r="287" spans="1:65" s="12" customFormat="1" ht="22.95" customHeight="1">
      <c r="B287" s="186"/>
      <c r="C287" s="187"/>
      <c r="D287" s="188" t="s">
        <v>76</v>
      </c>
      <c r="E287" s="200" t="s">
        <v>441</v>
      </c>
      <c r="F287" s="200" t="s">
        <v>442</v>
      </c>
      <c r="G287" s="187"/>
      <c r="H287" s="187"/>
      <c r="I287" s="190"/>
      <c r="J287" s="201">
        <f>BK287</f>
        <v>0</v>
      </c>
      <c r="K287" s="187"/>
      <c r="L287" s="192"/>
      <c r="M287" s="193"/>
      <c r="N287" s="194"/>
      <c r="O287" s="194"/>
      <c r="P287" s="195">
        <f>SUM(P288:P319)</f>
        <v>0</v>
      </c>
      <c r="Q287" s="194"/>
      <c r="R287" s="195">
        <f>SUM(R288:R319)</f>
        <v>0.77405879999999994</v>
      </c>
      <c r="S287" s="194"/>
      <c r="T287" s="196">
        <f>SUM(T288:T319)</f>
        <v>0</v>
      </c>
      <c r="AR287" s="197" t="s">
        <v>86</v>
      </c>
      <c r="AT287" s="198" t="s">
        <v>76</v>
      </c>
      <c r="AU287" s="198" t="s">
        <v>8</v>
      </c>
      <c r="AY287" s="197" t="s">
        <v>173</v>
      </c>
      <c r="BK287" s="199">
        <f>SUM(BK288:BK319)</f>
        <v>0</v>
      </c>
    </row>
    <row r="288" spans="1:65" s="2" customFormat="1" ht="24" customHeight="1">
      <c r="A288" s="33"/>
      <c r="B288" s="34"/>
      <c r="C288" s="202" t="s">
        <v>443</v>
      </c>
      <c r="D288" s="202" t="s">
        <v>175</v>
      </c>
      <c r="E288" s="203" t="s">
        <v>444</v>
      </c>
      <c r="F288" s="204" t="s">
        <v>445</v>
      </c>
      <c r="G288" s="205" t="s">
        <v>251</v>
      </c>
      <c r="H288" s="206">
        <v>321.19200000000001</v>
      </c>
      <c r="I288" s="207"/>
      <c r="J288" s="208">
        <f>ROUND(I288*H288,0)</f>
        <v>0</v>
      </c>
      <c r="K288" s="204" t="s">
        <v>179</v>
      </c>
      <c r="L288" s="38"/>
      <c r="M288" s="209" t="s">
        <v>1</v>
      </c>
      <c r="N288" s="210" t="s">
        <v>42</v>
      </c>
      <c r="O288" s="70"/>
      <c r="P288" s="211">
        <f>O288*H288</f>
        <v>0</v>
      </c>
      <c r="Q288" s="211">
        <v>0</v>
      </c>
      <c r="R288" s="211">
        <f>Q288*H288</f>
        <v>0</v>
      </c>
      <c r="S288" s="211">
        <v>0</v>
      </c>
      <c r="T288" s="21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13" t="s">
        <v>255</v>
      </c>
      <c r="AT288" s="213" t="s">
        <v>175</v>
      </c>
      <c r="AU288" s="213" t="s">
        <v>86</v>
      </c>
      <c r="AY288" s="16" t="s">
        <v>173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6" t="s">
        <v>8</v>
      </c>
      <c r="BK288" s="214">
        <f>ROUND(I288*H288,0)</f>
        <v>0</v>
      </c>
      <c r="BL288" s="16" t="s">
        <v>255</v>
      </c>
      <c r="BM288" s="213" t="s">
        <v>446</v>
      </c>
    </row>
    <row r="289" spans="1:65" s="13" customFormat="1">
      <c r="B289" s="215"/>
      <c r="C289" s="216"/>
      <c r="D289" s="217" t="s">
        <v>182</v>
      </c>
      <c r="E289" s="218" t="s">
        <v>1</v>
      </c>
      <c r="F289" s="219" t="s">
        <v>447</v>
      </c>
      <c r="G289" s="216"/>
      <c r="H289" s="220">
        <v>321.19200000000001</v>
      </c>
      <c r="I289" s="221"/>
      <c r="J289" s="216"/>
      <c r="K289" s="216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182</v>
      </c>
      <c r="AU289" s="226" t="s">
        <v>86</v>
      </c>
      <c r="AV289" s="13" t="s">
        <v>86</v>
      </c>
      <c r="AW289" s="13" t="s">
        <v>33</v>
      </c>
      <c r="AX289" s="13" t="s">
        <v>77</v>
      </c>
      <c r="AY289" s="226" t="s">
        <v>173</v>
      </c>
    </row>
    <row r="290" spans="1:65" s="2" customFormat="1" ht="24" customHeight="1">
      <c r="A290" s="33"/>
      <c r="B290" s="34"/>
      <c r="C290" s="202" t="s">
        <v>448</v>
      </c>
      <c r="D290" s="202" t="s">
        <v>175</v>
      </c>
      <c r="E290" s="203" t="s">
        <v>449</v>
      </c>
      <c r="F290" s="204" t="s">
        <v>450</v>
      </c>
      <c r="G290" s="205" t="s">
        <v>251</v>
      </c>
      <c r="H290" s="206">
        <v>52.12</v>
      </c>
      <c r="I290" s="207"/>
      <c r="J290" s="208">
        <f>ROUND(I290*H290,0)</f>
        <v>0</v>
      </c>
      <c r="K290" s="204" t="s">
        <v>179</v>
      </c>
      <c r="L290" s="38"/>
      <c r="M290" s="209" t="s">
        <v>1</v>
      </c>
      <c r="N290" s="210" t="s">
        <v>42</v>
      </c>
      <c r="O290" s="70"/>
      <c r="P290" s="211">
        <f>O290*H290</f>
        <v>0</v>
      </c>
      <c r="Q290" s="211">
        <v>0</v>
      </c>
      <c r="R290" s="211">
        <f>Q290*H290</f>
        <v>0</v>
      </c>
      <c r="S290" s="211">
        <v>0</v>
      </c>
      <c r="T290" s="212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213" t="s">
        <v>255</v>
      </c>
      <c r="AT290" s="213" t="s">
        <v>175</v>
      </c>
      <c r="AU290" s="213" t="s">
        <v>86</v>
      </c>
      <c r="AY290" s="16" t="s">
        <v>173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16" t="s">
        <v>8</v>
      </c>
      <c r="BK290" s="214">
        <f>ROUND(I290*H290,0)</f>
        <v>0</v>
      </c>
      <c r="BL290" s="16" t="s">
        <v>255</v>
      </c>
      <c r="BM290" s="213" t="s">
        <v>451</v>
      </c>
    </row>
    <row r="291" spans="1:65" s="13" customFormat="1">
      <c r="B291" s="215"/>
      <c r="C291" s="216"/>
      <c r="D291" s="217" t="s">
        <v>182</v>
      </c>
      <c r="E291" s="218" t="s">
        <v>1</v>
      </c>
      <c r="F291" s="219" t="s">
        <v>452</v>
      </c>
      <c r="G291" s="216"/>
      <c r="H291" s="220">
        <v>52.12</v>
      </c>
      <c r="I291" s="221"/>
      <c r="J291" s="216"/>
      <c r="K291" s="216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182</v>
      </c>
      <c r="AU291" s="226" t="s">
        <v>86</v>
      </c>
      <c r="AV291" s="13" t="s">
        <v>86</v>
      </c>
      <c r="AW291" s="13" t="s">
        <v>33</v>
      </c>
      <c r="AX291" s="13" t="s">
        <v>77</v>
      </c>
      <c r="AY291" s="226" t="s">
        <v>173</v>
      </c>
    </row>
    <row r="292" spans="1:65" s="2" customFormat="1" ht="16.5" customHeight="1">
      <c r="A292" s="33"/>
      <c r="B292" s="34"/>
      <c r="C292" s="227" t="s">
        <v>453</v>
      </c>
      <c r="D292" s="227" t="s">
        <v>454</v>
      </c>
      <c r="E292" s="228" t="s">
        <v>455</v>
      </c>
      <c r="F292" s="229" t="s">
        <v>456</v>
      </c>
      <c r="G292" s="230" t="s">
        <v>225</v>
      </c>
      <c r="H292" s="231">
        <v>0.112</v>
      </c>
      <c r="I292" s="232"/>
      <c r="J292" s="233">
        <f>ROUND(I292*H292,0)</f>
        <v>0</v>
      </c>
      <c r="K292" s="229" t="s">
        <v>179</v>
      </c>
      <c r="L292" s="234"/>
      <c r="M292" s="235" t="s">
        <v>1</v>
      </c>
      <c r="N292" s="236" t="s">
        <v>42</v>
      </c>
      <c r="O292" s="70"/>
      <c r="P292" s="211">
        <f>O292*H292</f>
        <v>0</v>
      </c>
      <c r="Q292" s="211">
        <v>1</v>
      </c>
      <c r="R292" s="211">
        <f>Q292*H292</f>
        <v>0.112</v>
      </c>
      <c r="S292" s="211">
        <v>0</v>
      </c>
      <c r="T292" s="21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213" t="s">
        <v>341</v>
      </c>
      <c r="AT292" s="213" t="s">
        <v>454</v>
      </c>
      <c r="AU292" s="213" t="s">
        <v>86</v>
      </c>
      <c r="AY292" s="16" t="s">
        <v>173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16" t="s">
        <v>8</v>
      </c>
      <c r="BK292" s="214">
        <f>ROUND(I292*H292,0)</f>
        <v>0</v>
      </c>
      <c r="BL292" s="16" t="s">
        <v>255</v>
      </c>
      <c r="BM292" s="213" t="s">
        <v>457</v>
      </c>
    </row>
    <row r="293" spans="1:65" s="13" customFormat="1">
      <c r="B293" s="215"/>
      <c r="C293" s="216"/>
      <c r="D293" s="217" t="s">
        <v>182</v>
      </c>
      <c r="E293" s="218" t="s">
        <v>1</v>
      </c>
      <c r="F293" s="219" t="s">
        <v>458</v>
      </c>
      <c r="G293" s="216"/>
      <c r="H293" s="220">
        <v>0.112</v>
      </c>
      <c r="I293" s="221"/>
      <c r="J293" s="216"/>
      <c r="K293" s="216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182</v>
      </c>
      <c r="AU293" s="226" t="s">
        <v>86</v>
      </c>
      <c r="AV293" s="13" t="s">
        <v>86</v>
      </c>
      <c r="AW293" s="13" t="s">
        <v>33</v>
      </c>
      <c r="AX293" s="13" t="s">
        <v>77</v>
      </c>
      <c r="AY293" s="226" t="s">
        <v>173</v>
      </c>
    </row>
    <row r="294" spans="1:65" s="2" customFormat="1" ht="24" customHeight="1">
      <c r="A294" s="33"/>
      <c r="B294" s="34"/>
      <c r="C294" s="202" t="s">
        <v>459</v>
      </c>
      <c r="D294" s="202" t="s">
        <v>175</v>
      </c>
      <c r="E294" s="203" t="s">
        <v>460</v>
      </c>
      <c r="F294" s="204" t="s">
        <v>461</v>
      </c>
      <c r="G294" s="205" t="s">
        <v>251</v>
      </c>
      <c r="H294" s="206">
        <v>26.83</v>
      </c>
      <c r="I294" s="207"/>
      <c r="J294" s="208">
        <f>ROUND(I294*H294,0)</f>
        <v>0</v>
      </c>
      <c r="K294" s="204" t="s">
        <v>179</v>
      </c>
      <c r="L294" s="38"/>
      <c r="M294" s="209" t="s">
        <v>1</v>
      </c>
      <c r="N294" s="210" t="s">
        <v>42</v>
      </c>
      <c r="O294" s="70"/>
      <c r="P294" s="211">
        <f>O294*H294</f>
        <v>0</v>
      </c>
      <c r="Q294" s="211">
        <v>1E-3</v>
      </c>
      <c r="R294" s="211">
        <f>Q294*H294</f>
        <v>2.683E-2</v>
      </c>
      <c r="S294" s="211">
        <v>0</v>
      </c>
      <c r="T294" s="212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213" t="s">
        <v>255</v>
      </c>
      <c r="AT294" s="213" t="s">
        <v>175</v>
      </c>
      <c r="AU294" s="213" t="s">
        <v>86</v>
      </c>
      <c r="AY294" s="16" t="s">
        <v>173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16" t="s">
        <v>8</v>
      </c>
      <c r="BK294" s="214">
        <f>ROUND(I294*H294,0)</f>
        <v>0</v>
      </c>
      <c r="BL294" s="16" t="s">
        <v>255</v>
      </c>
      <c r="BM294" s="213" t="s">
        <v>462</v>
      </c>
    </row>
    <row r="295" spans="1:65" s="13" customFormat="1">
      <c r="B295" s="215"/>
      <c r="C295" s="216"/>
      <c r="D295" s="217" t="s">
        <v>182</v>
      </c>
      <c r="E295" s="218" t="s">
        <v>1</v>
      </c>
      <c r="F295" s="219" t="s">
        <v>463</v>
      </c>
      <c r="G295" s="216"/>
      <c r="H295" s="220">
        <v>26.83</v>
      </c>
      <c r="I295" s="221"/>
      <c r="J295" s="216"/>
      <c r="K295" s="216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182</v>
      </c>
      <c r="AU295" s="226" t="s">
        <v>86</v>
      </c>
      <c r="AV295" s="13" t="s">
        <v>86</v>
      </c>
      <c r="AW295" s="13" t="s">
        <v>33</v>
      </c>
      <c r="AX295" s="13" t="s">
        <v>77</v>
      </c>
      <c r="AY295" s="226" t="s">
        <v>173</v>
      </c>
    </row>
    <row r="296" spans="1:65" s="2" customFormat="1" ht="24" customHeight="1">
      <c r="A296" s="33"/>
      <c r="B296" s="34"/>
      <c r="C296" s="202" t="s">
        <v>464</v>
      </c>
      <c r="D296" s="202" t="s">
        <v>175</v>
      </c>
      <c r="E296" s="203" t="s">
        <v>465</v>
      </c>
      <c r="F296" s="204" t="s">
        <v>466</v>
      </c>
      <c r="G296" s="205" t="s">
        <v>251</v>
      </c>
      <c r="H296" s="206">
        <v>9.58</v>
      </c>
      <c r="I296" s="207"/>
      <c r="J296" s="208">
        <f>ROUND(I296*H296,0)</f>
        <v>0</v>
      </c>
      <c r="K296" s="204" t="s">
        <v>179</v>
      </c>
      <c r="L296" s="38"/>
      <c r="M296" s="209" t="s">
        <v>1</v>
      </c>
      <c r="N296" s="210" t="s">
        <v>42</v>
      </c>
      <c r="O296" s="70"/>
      <c r="P296" s="211">
        <f>O296*H296</f>
        <v>0</v>
      </c>
      <c r="Q296" s="211">
        <v>1E-3</v>
      </c>
      <c r="R296" s="211">
        <f>Q296*H296</f>
        <v>9.58E-3</v>
      </c>
      <c r="S296" s="211">
        <v>0</v>
      </c>
      <c r="T296" s="21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13" t="s">
        <v>255</v>
      </c>
      <c r="AT296" s="213" t="s">
        <v>175</v>
      </c>
      <c r="AU296" s="213" t="s">
        <v>86</v>
      </c>
      <c r="AY296" s="16" t="s">
        <v>173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16" t="s">
        <v>8</v>
      </c>
      <c r="BK296" s="214">
        <f>ROUND(I296*H296,0)</f>
        <v>0</v>
      </c>
      <c r="BL296" s="16" t="s">
        <v>255</v>
      </c>
      <c r="BM296" s="213" t="s">
        <v>467</v>
      </c>
    </row>
    <row r="297" spans="1:65" s="14" customFormat="1">
      <c r="B297" s="237"/>
      <c r="C297" s="238"/>
      <c r="D297" s="217" t="s">
        <v>182</v>
      </c>
      <c r="E297" s="239" t="s">
        <v>1</v>
      </c>
      <c r="F297" s="240" t="s">
        <v>468</v>
      </c>
      <c r="G297" s="238"/>
      <c r="H297" s="239" t="s">
        <v>1</v>
      </c>
      <c r="I297" s="241"/>
      <c r="J297" s="238"/>
      <c r="K297" s="238"/>
      <c r="L297" s="242"/>
      <c r="M297" s="243"/>
      <c r="N297" s="244"/>
      <c r="O297" s="244"/>
      <c r="P297" s="244"/>
      <c r="Q297" s="244"/>
      <c r="R297" s="244"/>
      <c r="S297" s="244"/>
      <c r="T297" s="245"/>
      <c r="AT297" s="246" t="s">
        <v>182</v>
      </c>
      <c r="AU297" s="246" t="s">
        <v>86</v>
      </c>
      <c r="AV297" s="14" t="s">
        <v>8</v>
      </c>
      <c r="AW297" s="14" t="s">
        <v>33</v>
      </c>
      <c r="AX297" s="14" t="s">
        <v>77</v>
      </c>
      <c r="AY297" s="246" t="s">
        <v>173</v>
      </c>
    </row>
    <row r="298" spans="1:65" s="13" customFormat="1">
      <c r="B298" s="215"/>
      <c r="C298" s="216"/>
      <c r="D298" s="217" t="s">
        <v>182</v>
      </c>
      <c r="E298" s="218" t="s">
        <v>1</v>
      </c>
      <c r="F298" s="219" t="s">
        <v>469</v>
      </c>
      <c r="G298" s="216"/>
      <c r="H298" s="220">
        <v>1.72</v>
      </c>
      <c r="I298" s="221"/>
      <c r="J298" s="216"/>
      <c r="K298" s="216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182</v>
      </c>
      <c r="AU298" s="226" t="s">
        <v>86</v>
      </c>
      <c r="AV298" s="13" t="s">
        <v>86</v>
      </c>
      <c r="AW298" s="13" t="s">
        <v>33</v>
      </c>
      <c r="AX298" s="13" t="s">
        <v>77</v>
      </c>
      <c r="AY298" s="226" t="s">
        <v>173</v>
      </c>
    </row>
    <row r="299" spans="1:65" s="13" customFormat="1">
      <c r="B299" s="215"/>
      <c r="C299" s="216"/>
      <c r="D299" s="217" t="s">
        <v>182</v>
      </c>
      <c r="E299" s="218" t="s">
        <v>1</v>
      </c>
      <c r="F299" s="219" t="s">
        <v>470</v>
      </c>
      <c r="G299" s="216"/>
      <c r="H299" s="220">
        <v>1.28</v>
      </c>
      <c r="I299" s="221"/>
      <c r="J299" s="216"/>
      <c r="K299" s="216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182</v>
      </c>
      <c r="AU299" s="226" t="s">
        <v>86</v>
      </c>
      <c r="AV299" s="13" t="s">
        <v>86</v>
      </c>
      <c r="AW299" s="13" t="s">
        <v>33</v>
      </c>
      <c r="AX299" s="13" t="s">
        <v>77</v>
      </c>
      <c r="AY299" s="226" t="s">
        <v>173</v>
      </c>
    </row>
    <row r="300" spans="1:65" s="13" customFormat="1">
      <c r="B300" s="215"/>
      <c r="C300" s="216"/>
      <c r="D300" s="217" t="s">
        <v>182</v>
      </c>
      <c r="E300" s="218" t="s">
        <v>1</v>
      </c>
      <c r="F300" s="219" t="s">
        <v>471</v>
      </c>
      <c r="G300" s="216"/>
      <c r="H300" s="220">
        <v>0.82</v>
      </c>
      <c r="I300" s="221"/>
      <c r="J300" s="216"/>
      <c r="K300" s="216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182</v>
      </c>
      <c r="AU300" s="226" t="s">
        <v>86</v>
      </c>
      <c r="AV300" s="13" t="s">
        <v>86</v>
      </c>
      <c r="AW300" s="13" t="s">
        <v>33</v>
      </c>
      <c r="AX300" s="13" t="s">
        <v>77</v>
      </c>
      <c r="AY300" s="226" t="s">
        <v>173</v>
      </c>
    </row>
    <row r="301" spans="1:65" s="13" customFormat="1">
      <c r="B301" s="215"/>
      <c r="C301" s="216"/>
      <c r="D301" s="217" t="s">
        <v>182</v>
      </c>
      <c r="E301" s="218" t="s">
        <v>1</v>
      </c>
      <c r="F301" s="219" t="s">
        <v>472</v>
      </c>
      <c r="G301" s="216"/>
      <c r="H301" s="220">
        <v>0.82</v>
      </c>
      <c r="I301" s="221"/>
      <c r="J301" s="216"/>
      <c r="K301" s="216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182</v>
      </c>
      <c r="AU301" s="226" t="s">
        <v>86</v>
      </c>
      <c r="AV301" s="13" t="s">
        <v>86</v>
      </c>
      <c r="AW301" s="13" t="s">
        <v>33</v>
      </c>
      <c r="AX301" s="13" t="s">
        <v>77</v>
      </c>
      <c r="AY301" s="226" t="s">
        <v>173</v>
      </c>
    </row>
    <row r="302" spans="1:65" s="13" customFormat="1">
      <c r="B302" s="215"/>
      <c r="C302" s="216"/>
      <c r="D302" s="217" t="s">
        <v>182</v>
      </c>
      <c r="E302" s="218" t="s">
        <v>1</v>
      </c>
      <c r="F302" s="219" t="s">
        <v>473</v>
      </c>
      <c r="G302" s="216"/>
      <c r="H302" s="220">
        <v>1.46</v>
      </c>
      <c r="I302" s="221"/>
      <c r="J302" s="216"/>
      <c r="K302" s="216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182</v>
      </c>
      <c r="AU302" s="226" t="s">
        <v>86</v>
      </c>
      <c r="AV302" s="13" t="s">
        <v>86</v>
      </c>
      <c r="AW302" s="13" t="s">
        <v>33</v>
      </c>
      <c r="AX302" s="13" t="s">
        <v>77</v>
      </c>
      <c r="AY302" s="226" t="s">
        <v>173</v>
      </c>
    </row>
    <row r="303" spans="1:65" s="13" customFormat="1">
      <c r="B303" s="215"/>
      <c r="C303" s="216"/>
      <c r="D303" s="217" t="s">
        <v>182</v>
      </c>
      <c r="E303" s="218" t="s">
        <v>1</v>
      </c>
      <c r="F303" s="219" t="s">
        <v>474</v>
      </c>
      <c r="G303" s="216"/>
      <c r="H303" s="220">
        <v>1.46</v>
      </c>
      <c r="I303" s="221"/>
      <c r="J303" s="216"/>
      <c r="K303" s="216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182</v>
      </c>
      <c r="AU303" s="226" t="s">
        <v>86</v>
      </c>
      <c r="AV303" s="13" t="s">
        <v>86</v>
      </c>
      <c r="AW303" s="13" t="s">
        <v>33</v>
      </c>
      <c r="AX303" s="13" t="s">
        <v>77</v>
      </c>
      <c r="AY303" s="226" t="s">
        <v>173</v>
      </c>
    </row>
    <row r="304" spans="1:65" s="13" customFormat="1">
      <c r="B304" s="215"/>
      <c r="C304" s="216"/>
      <c r="D304" s="217" t="s">
        <v>182</v>
      </c>
      <c r="E304" s="218" t="s">
        <v>1</v>
      </c>
      <c r="F304" s="219" t="s">
        <v>475</v>
      </c>
      <c r="G304" s="216"/>
      <c r="H304" s="220">
        <v>2.02</v>
      </c>
      <c r="I304" s="221"/>
      <c r="J304" s="216"/>
      <c r="K304" s="216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182</v>
      </c>
      <c r="AU304" s="226" t="s">
        <v>86</v>
      </c>
      <c r="AV304" s="13" t="s">
        <v>86</v>
      </c>
      <c r="AW304" s="13" t="s">
        <v>33</v>
      </c>
      <c r="AX304" s="13" t="s">
        <v>77</v>
      </c>
      <c r="AY304" s="226" t="s">
        <v>173</v>
      </c>
    </row>
    <row r="305" spans="1:65" s="2" customFormat="1" ht="24" customHeight="1">
      <c r="A305" s="33"/>
      <c r="B305" s="34"/>
      <c r="C305" s="202" t="s">
        <v>476</v>
      </c>
      <c r="D305" s="202" t="s">
        <v>175</v>
      </c>
      <c r="E305" s="203" t="s">
        <v>477</v>
      </c>
      <c r="F305" s="204" t="s">
        <v>478</v>
      </c>
      <c r="G305" s="205" t="s">
        <v>251</v>
      </c>
      <c r="H305" s="206">
        <v>321.19200000000001</v>
      </c>
      <c r="I305" s="207"/>
      <c r="J305" s="208">
        <f>ROUND(I305*H305,0)</f>
        <v>0</v>
      </c>
      <c r="K305" s="204" t="s">
        <v>179</v>
      </c>
      <c r="L305" s="38"/>
      <c r="M305" s="209" t="s">
        <v>1</v>
      </c>
      <c r="N305" s="210" t="s">
        <v>42</v>
      </c>
      <c r="O305" s="70"/>
      <c r="P305" s="211">
        <f>O305*H305</f>
        <v>0</v>
      </c>
      <c r="Q305" s="211">
        <v>4.0000000000000002E-4</v>
      </c>
      <c r="R305" s="211">
        <f>Q305*H305</f>
        <v>0.1284768</v>
      </c>
      <c r="S305" s="211">
        <v>0</v>
      </c>
      <c r="T305" s="212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13" t="s">
        <v>255</v>
      </c>
      <c r="AT305" s="213" t="s">
        <v>175</v>
      </c>
      <c r="AU305" s="213" t="s">
        <v>86</v>
      </c>
      <c r="AY305" s="16" t="s">
        <v>173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16" t="s">
        <v>8</v>
      </c>
      <c r="BK305" s="214">
        <f>ROUND(I305*H305,0)</f>
        <v>0</v>
      </c>
      <c r="BL305" s="16" t="s">
        <v>255</v>
      </c>
      <c r="BM305" s="213" t="s">
        <v>479</v>
      </c>
    </row>
    <row r="306" spans="1:65" s="2" customFormat="1" ht="24" customHeight="1">
      <c r="A306" s="33"/>
      <c r="B306" s="34"/>
      <c r="C306" s="202" t="s">
        <v>480</v>
      </c>
      <c r="D306" s="202" t="s">
        <v>175</v>
      </c>
      <c r="E306" s="203" t="s">
        <v>481</v>
      </c>
      <c r="F306" s="204" t="s">
        <v>482</v>
      </c>
      <c r="G306" s="205" t="s">
        <v>251</v>
      </c>
      <c r="H306" s="206">
        <v>52.12</v>
      </c>
      <c r="I306" s="207"/>
      <c r="J306" s="208">
        <f>ROUND(I306*H306,0)</f>
        <v>0</v>
      </c>
      <c r="K306" s="204" t="s">
        <v>179</v>
      </c>
      <c r="L306" s="38"/>
      <c r="M306" s="209" t="s">
        <v>1</v>
      </c>
      <c r="N306" s="210" t="s">
        <v>42</v>
      </c>
      <c r="O306" s="70"/>
      <c r="P306" s="211">
        <f>O306*H306</f>
        <v>0</v>
      </c>
      <c r="Q306" s="211">
        <v>4.0000000000000002E-4</v>
      </c>
      <c r="R306" s="211">
        <f>Q306*H306</f>
        <v>2.0847999999999998E-2</v>
      </c>
      <c r="S306" s="211">
        <v>0</v>
      </c>
      <c r="T306" s="21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13" t="s">
        <v>255</v>
      </c>
      <c r="AT306" s="213" t="s">
        <v>175</v>
      </c>
      <c r="AU306" s="213" t="s">
        <v>86</v>
      </c>
      <c r="AY306" s="16" t="s">
        <v>173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6" t="s">
        <v>8</v>
      </c>
      <c r="BK306" s="214">
        <f>ROUND(I306*H306,0)</f>
        <v>0</v>
      </c>
      <c r="BL306" s="16" t="s">
        <v>255</v>
      </c>
      <c r="BM306" s="213" t="s">
        <v>483</v>
      </c>
    </row>
    <row r="307" spans="1:65" s="2" customFormat="1" ht="24" customHeight="1">
      <c r="A307" s="33"/>
      <c r="B307" s="34"/>
      <c r="C307" s="227" t="s">
        <v>484</v>
      </c>
      <c r="D307" s="227" t="s">
        <v>454</v>
      </c>
      <c r="E307" s="228" t="s">
        <v>485</v>
      </c>
      <c r="F307" s="229" t="s">
        <v>486</v>
      </c>
      <c r="G307" s="230" t="s">
        <v>251</v>
      </c>
      <c r="H307" s="231">
        <v>447.97399999999999</v>
      </c>
      <c r="I307" s="232"/>
      <c r="J307" s="233">
        <f>ROUND(I307*H307,0)</f>
        <v>0</v>
      </c>
      <c r="K307" s="229" t="s">
        <v>179</v>
      </c>
      <c r="L307" s="234"/>
      <c r="M307" s="235" t="s">
        <v>1</v>
      </c>
      <c r="N307" s="236" t="s">
        <v>42</v>
      </c>
      <c r="O307" s="70"/>
      <c r="P307" s="211">
        <f>O307*H307</f>
        <v>0</v>
      </c>
      <c r="Q307" s="211">
        <v>1E-3</v>
      </c>
      <c r="R307" s="211">
        <f>Q307*H307</f>
        <v>0.44797399999999998</v>
      </c>
      <c r="S307" s="211">
        <v>0</v>
      </c>
      <c r="T307" s="21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13" t="s">
        <v>341</v>
      </c>
      <c r="AT307" s="213" t="s">
        <v>454</v>
      </c>
      <c r="AU307" s="213" t="s">
        <v>86</v>
      </c>
      <c r="AY307" s="16" t="s">
        <v>173</v>
      </c>
      <c r="BE307" s="214">
        <f>IF(N307="základní",J307,0)</f>
        <v>0</v>
      </c>
      <c r="BF307" s="214">
        <f>IF(N307="snížená",J307,0)</f>
        <v>0</v>
      </c>
      <c r="BG307" s="214">
        <f>IF(N307="zákl. přenesená",J307,0)</f>
        <v>0</v>
      </c>
      <c r="BH307" s="214">
        <f>IF(N307="sníž. přenesená",J307,0)</f>
        <v>0</v>
      </c>
      <c r="BI307" s="214">
        <f>IF(N307="nulová",J307,0)</f>
        <v>0</v>
      </c>
      <c r="BJ307" s="16" t="s">
        <v>8</v>
      </c>
      <c r="BK307" s="214">
        <f>ROUND(I307*H307,0)</f>
        <v>0</v>
      </c>
      <c r="BL307" s="16" t="s">
        <v>255</v>
      </c>
      <c r="BM307" s="213" t="s">
        <v>487</v>
      </c>
    </row>
    <row r="308" spans="1:65" s="13" customFormat="1">
      <c r="B308" s="215"/>
      <c r="C308" s="216"/>
      <c r="D308" s="217" t="s">
        <v>182</v>
      </c>
      <c r="E308" s="218" t="s">
        <v>1</v>
      </c>
      <c r="F308" s="219" t="s">
        <v>488</v>
      </c>
      <c r="G308" s="216"/>
      <c r="H308" s="220">
        <v>447.97399999999999</v>
      </c>
      <c r="I308" s="221"/>
      <c r="J308" s="216"/>
      <c r="K308" s="216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182</v>
      </c>
      <c r="AU308" s="226" t="s">
        <v>86</v>
      </c>
      <c r="AV308" s="13" t="s">
        <v>86</v>
      </c>
      <c r="AW308" s="13" t="s">
        <v>33</v>
      </c>
      <c r="AX308" s="13" t="s">
        <v>77</v>
      </c>
      <c r="AY308" s="226" t="s">
        <v>173</v>
      </c>
    </row>
    <row r="309" spans="1:65" s="2" customFormat="1" ht="24" customHeight="1">
      <c r="A309" s="33"/>
      <c r="B309" s="34"/>
      <c r="C309" s="202" t="s">
        <v>489</v>
      </c>
      <c r="D309" s="202" t="s">
        <v>175</v>
      </c>
      <c r="E309" s="203" t="s">
        <v>490</v>
      </c>
      <c r="F309" s="204" t="s">
        <v>491</v>
      </c>
      <c r="G309" s="205" t="s">
        <v>251</v>
      </c>
      <c r="H309" s="206">
        <v>45</v>
      </c>
      <c r="I309" s="207"/>
      <c r="J309" s="208">
        <f>ROUND(I309*H309,0)</f>
        <v>0</v>
      </c>
      <c r="K309" s="204" t="s">
        <v>179</v>
      </c>
      <c r="L309" s="38"/>
      <c r="M309" s="209" t="s">
        <v>1</v>
      </c>
      <c r="N309" s="210" t="s">
        <v>42</v>
      </c>
      <c r="O309" s="70"/>
      <c r="P309" s="211">
        <f>O309*H309</f>
        <v>0</v>
      </c>
      <c r="Q309" s="211">
        <v>6.3000000000000003E-4</v>
      </c>
      <c r="R309" s="211">
        <f>Q309*H309</f>
        <v>2.835E-2</v>
      </c>
      <c r="S309" s="211">
        <v>0</v>
      </c>
      <c r="T309" s="21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13" t="s">
        <v>255</v>
      </c>
      <c r="AT309" s="213" t="s">
        <v>175</v>
      </c>
      <c r="AU309" s="213" t="s">
        <v>86</v>
      </c>
      <c r="AY309" s="16" t="s">
        <v>173</v>
      </c>
      <c r="BE309" s="214">
        <f>IF(N309="základní",J309,0)</f>
        <v>0</v>
      </c>
      <c r="BF309" s="214">
        <f>IF(N309="snížená",J309,0)</f>
        <v>0</v>
      </c>
      <c r="BG309" s="214">
        <f>IF(N309="zákl. přenesená",J309,0)</f>
        <v>0</v>
      </c>
      <c r="BH309" s="214">
        <f>IF(N309="sníž. přenesená",J309,0)</f>
        <v>0</v>
      </c>
      <c r="BI309" s="214">
        <f>IF(N309="nulová",J309,0)</f>
        <v>0</v>
      </c>
      <c r="BJ309" s="16" t="s">
        <v>8</v>
      </c>
      <c r="BK309" s="214">
        <f>ROUND(I309*H309,0)</f>
        <v>0</v>
      </c>
      <c r="BL309" s="16" t="s">
        <v>255</v>
      </c>
      <c r="BM309" s="213" t="s">
        <v>492</v>
      </c>
    </row>
    <row r="310" spans="1:65" s="13" customFormat="1">
      <c r="B310" s="215"/>
      <c r="C310" s="216"/>
      <c r="D310" s="217" t="s">
        <v>182</v>
      </c>
      <c r="E310" s="218" t="s">
        <v>1</v>
      </c>
      <c r="F310" s="219" t="s">
        <v>493</v>
      </c>
      <c r="G310" s="216"/>
      <c r="H310" s="220">
        <v>45</v>
      </c>
      <c r="I310" s="221"/>
      <c r="J310" s="216"/>
      <c r="K310" s="216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182</v>
      </c>
      <c r="AU310" s="226" t="s">
        <v>86</v>
      </c>
      <c r="AV310" s="13" t="s">
        <v>86</v>
      </c>
      <c r="AW310" s="13" t="s">
        <v>33</v>
      </c>
      <c r="AX310" s="13" t="s">
        <v>77</v>
      </c>
      <c r="AY310" s="226" t="s">
        <v>173</v>
      </c>
    </row>
    <row r="311" spans="1:65" s="2" customFormat="1" ht="16.5" customHeight="1">
      <c r="A311" s="33"/>
      <c r="B311" s="34"/>
      <c r="C311" s="202" t="s">
        <v>494</v>
      </c>
      <c r="D311" s="202" t="s">
        <v>175</v>
      </c>
      <c r="E311" s="203" t="s">
        <v>495</v>
      </c>
      <c r="F311" s="204" t="s">
        <v>496</v>
      </c>
      <c r="G311" s="205" t="s">
        <v>371</v>
      </c>
      <c r="H311" s="206">
        <v>47.9</v>
      </c>
      <c r="I311" s="207"/>
      <c r="J311" s="208">
        <f>ROUND(I311*H311,0)</f>
        <v>0</v>
      </c>
      <c r="K311" s="204" t="s">
        <v>1</v>
      </c>
      <c r="L311" s="38"/>
      <c r="M311" s="209" t="s">
        <v>1</v>
      </c>
      <c r="N311" s="210" t="s">
        <v>42</v>
      </c>
      <c r="O311" s="70"/>
      <c r="P311" s="211">
        <f>O311*H311</f>
        <v>0</v>
      </c>
      <c r="Q311" s="211">
        <v>0</v>
      </c>
      <c r="R311" s="211">
        <f>Q311*H311</f>
        <v>0</v>
      </c>
      <c r="S311" s="211">
        <v>0</v>
      </c>
      <c r="T311" s="21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13" t="s">
        <v>255</v>
      </c>
      <c r="AT311" s="213" t="s">
        <v>175</v>
      </c>
      <c r="AU311" s="213" t="s">
        <v>86</v>
      </c>
      <c r="AY311" s="16" t="s">
        <v>173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16" t="s">
        <v>8</v>
      </c>
      <c r="BK311" s="214">
        <f>ROUND(I311*H311,0)</f>
        <v>0</v>
      </c>
      <c r="BL311" s="16" t="s">
        <v>255</v>
      </c>
      <c r="BM311" s="213" t="s">
        <v>497</v>
      </c>
    </row>
    <row r="312" spans="1:65" s="13" customFormat="1">
      <c r="B312" s="215"/>
      <c r="C312" s="216"/>
      <c r="D312" s="217" t="s">
        <v>182</v>
      </c>
      <c r="E312" s="218" t="s">
        <v>1</v>
      </c>
      <c r="F312" s="219" t="s">
        <v>498</v>
      </c>
      <c r="G312" s="216"/>
      <c r="H312" s="220">
        <v>8.6</v>
      </c>
      <c r="I312" s="221"/>
      <c r="J312" s="216"/>
      <c r="K312" s="216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182</v>
      </c>
      <c r="AU312" s="226" t="s">
        <v>86</v>
      </c>
      <c r="AV312" s="13" t="s">
        <v>86</v>
      </c>
      <c r="AW312" s="13" t="s">
        <v>33</v>
      </c>
      <c r="AX312" s="13" t="s">
        <v>77</v>
      </c>
      <c r="AY312" s="226" t="s">
        <v>173</v>
      </c>
    </row>
    <row r="313" spans="1:65" s="13" customFormat="1">
      <c r="B313" s="215"/>
      <c r="C313" s="216"/>
      <c r="D313" s="217" t="s">
        <v>182</v>
      </c>
      <c r="E313" s="218" t="s">
        <v>1</v>
      </c>
      <c r="F313" s="219" t="s">
        <v>499</v>
      </c>
      <c r="G313" s="216"/>
      <c r="H313" s="220">
        <v>6.4</v>
      </c>
      <c r="I313" s="221"/>
      <c r="J313" s="216"/>
      <c r="K313" s="216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182</v>
      </c>
      <c r="AU313" s="226" t="s">
        <v>86</v>
      </c>
      <c r="AV313" s="13" t="s">
        <v>86</v>
      </c>
      <c r="AW313" s="13" t="s">
        <v>33</v>
      </c>
      <c r="AX313" s="13" t="s">
        <v>77</v>
      </c>
      <c r="AY313" s="226" t="s">
        <v>173</v>
      </c>
    </row>
    <row r="314" spans="1:65" s="13" customFormat="1">
      <c r="B314" s="215"/>
      <c r="C314" s="216"/>
      <c r="D314" s="217" t="s">
        <v>182</v>
      </c>
      <c r="E314" s="218" t="s">
        <v>1</v>
      </c>
      <c r="F314" s="219" t="s">
        <v>500</v>
      </c>
      <c r="G314" s="216"/>
      <c r="H314" s="220">
        <v>4.0999999999999996</v>
      </c>
      <c r="I314" s="221"/>
      <c r="J314" s="216"/>
      <c r="K314" s="216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182</v>
      </c>
      <c r="AU314" s="226" t="s">
        <v>86</v>
      </c>
      <c r="AV314" s="13" t="s">
        <v>86</v>
      </c>
      <c r="AW314" s="13" t="s">
        <v>33</v>
      </c>
      <c r="AX314" s="13" t="s">
        <v>77</v>
      </c>
      <c r="AY314" s="226" t="s">
        <v>173</v>
      </c>
    </row>
    <row r="315" spans="1:65" s="13" customFormat="1">
      <c r="B315" s="215"/>
      <c r="C315" s="216"/>
      <c r="D315" s="217" t="s">
        <v>182</v>
      </c>
      <c r="E315" s="218" t="s">
        <v>1</v>
      </c>
      <c r="F315" s="219" t="s">
        <v>501</v>
      </c>
      <c r="G315" s="216"/>
      <c r="H315" s="220">
        <v>4.0999999999999996</v>
      </c>
      <c r="I315" s="221"/>
      <c r="J315" s="216"/>
      <c r="K315" s="216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182</v>
      </c>
      <c r="AU315" s="226" t="s">
        <v>86</v>
      </c>
      <c r="AV315" s="13" t="s">
        <v>86</v>
      </c>
      <c r="AW315" s="13" t="s">
        <v>33</v>
      </c>
      <c r="AX315" s="13" t="s">
        <v>77</v>
      </c>
      <c r="AY315" s="226" t="s">
        <v>173</v>
      </c>
    </row>
    <row r="316" spans="1:65" s="13" customFormat="1">
      <c r="B316" s="215"/>
      <c r="C316" s="216"/>
      <c r="D316" s="217" t="s">
        <v>182</v>
      </c>
      <c r="E316" s="218" t="s">
        <v>1</v>
      </c>
      <c r="F316" s="219" t="s">
        <v>502</v>
      </c>
      <c r="G316" s="216"/>
      <c r="H316" s="220">
        <v>7.3</v>
      </c>
      <c r="I316" s="221"/>
      <c r="J316" s="216"/>
      <c r="K316" s="216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182</v>
      </c>
      <c r="AU316" s="226" t="s">
        <v>86</v>
      </c>
      <c r="AV316" s="13" t="s">
        <v>86</v>
      </c>
      <c r="AW316" s="13" t="s">
        <v>33</v>
      </c>
      <c r="AX316" s="13" t="s">
        <v>77</v>
      </c>
      <c r="AY316" s="226" t="s">
        <v>173</v>
      </c>
    </row>
    <row r="317" spans="1:65" s="13" customFormat="1">
      <c r="B317" s="215"/>
      <c r="C317" s="216"/>
      <c r="D317" s="217" t="s">
        <v>182</v>
      </c>
      <c r="E317" s="218" t="s">
        <v>1</v>
      </c>
      <c r="F317" s="219" t="s">
        <v>503</v>
      </c>
      <c r="G317" s="216"/>
      <c r="H317" s="220">
        <v>7.3</v>
      </c>
      <c r="I317" s="221"/>
      <c r="J317" s="216"/>
      <c r="K317" s="216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182</v>
      </c>
      <c r="AU317" s="226" t="s">
        <v>86</v>
      </c>
      <c r="AV317" s="13" t="s">
        <v>86</v>
      </c>
      <c r="AW317" s="13" t="s">
        <v>33</v>
      </c>
      <c r="AX317" s="13" t="s">
        <v>77</v>
      </c>
      <c r="AY317" s="226" t="s">
        <v>173</v>
      </c>
    </row>
    <row r="318" spans="1:65" s="13" customFormat="1">
      <c r="B318" s="215"/>
      <c r="C318" s="216"/>
      <c r="D318" s="217" t="s">
        <v>182</v>
      </c>
      <c r="E318" s="218" t="s">
        <v>1</v>
      </c>
      <c r="F318" s="219" t="s">
        <v>504</v>
      </c>
      <c r="G318" s="216"/>
      <c r="H318" s="220">
        <v>10.1</v>
      </c>
      <c r="I318" s="221"/>
      <c r="J318" s="216"/>
      <c r="K318" s="216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182</v>
      </c>
      <c r="AU318" s="226" t="s">
        <v>86</v>
      </c>
      <c r="AV318" s="13" t="s">
        <v>86</v>
      </c>
      <c r="AW318" s="13" t="s">
        <v>33</v>
      </c>
      <c r="AX318" s="13" t="s">
        <v>77</v>
      </c>
      <c r="AY318" s="226" t="s">
        <v>173</v>
      </c>
    </row>
    <row r="319" spans="1:65" s="2" customFormat="1" ht="24" customHeight="1">
      <c r="A319" s="33"/>
      <c r="B319" s="34"/>
      <c r="C319" s="202" t="s">
        <v>505</v>
      </c>
      <c r="D319" s="202" t="s">
        <v>175</v>
      </c>
      <c r="E319" s="203" t="s">
        <v>506</v>
      </c>
      <c r="F319" s="204" t="s">
        <v>507</v>
      </c>
      <c r="G319" s="205" t="s">
        <v>225</v>
      </c>
      <c r="H319" s="206">
        <v>0.77400000000000002</v>
      </c>
      <c r="I319" s="207"/>
      <c r="J319" s="208">
        <f>ROUND(I319*H319,0)</f>
        <v>0</v>
      </c>
      <c r="K319" s="204" t="s">
        <v>179</v>
      </c>
      <c r="L319" s="38"/>
      <c r="M319" s="209" t="s">
        <v>1</v>
      </c>
      <c r="N319" s="210" t="s">
        <v>42</v>
      </c>
      <c r="O319" s="70"/>
      <c r="P319" s="211">
        <f>O319*H319</f>
        <v>0</v>
      </c>
      <c r="Q319" s="211">
        <v>0</v>
      </c>
      <c r="R319" s="211">
        <f>Q319*H319</f>
        <v>0</v>
      </c>
      <c r="S319" s="211">
        <v>0</v>
      </c>
      <c r="T319" s="21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13" t="s">
        <v>255</v>
      </c>
      <c r="AT319" s="213" t="s">
        <v>175</v>
      </c>
      <c r="AU319" s="213" t="s">
        <v>86</v>
      </c>
      <c r="AY319" s="16" t="s">
        <v>173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16" t="s">
        <v>8</v>
      </c>
      <c r="BK319" s="214">
        <f>ROUND(I319*H319,0)</f>
        <v>0</v>
      </c>
      <c r="BL319" s="16" t="s">
        <v>255</v>
      </c>
      <c r="BM319" s="213" t="s">
        <v>508</v>
      </c>
    </row>
    <row r="320" spans="1:65" s="12" customFormat="1" ht="22.95" customHeight="1">
      <c r="B320" s="186"/>
      <c r="C320" s="187"/>
      <c r="D320" s="188" t="s">
        <v>76</v>
      </c>
      <c r="E320" s="200" t="s">
        <v>509</v>
      </c>
      <c r="F320" s="200" t="s">
        <v>510</v>
      </c>
      <c r="G320" s="187"/>
      <c r="H320" s="187"/>
      <c r="I320" s="190"/>
      <c r="J320" s="201">
        <f>BK320</f>
        <v>0</v>
      </c>
      <c r="K320" s="187"/>
      <c r="L320" s="192"/>
      <c r="M320" s="193"/>
      <c r="N320" s="194"/>
      <c r="O320" s="194"/>
      <c r="P320" s="195">
        <f>SUM(P321:P340)</f>
        <v>0</v>
      </c>
      <c r="Q320" s="194"/>
      <c r="R320" s="195">
        <f>SUM(R321:R340)</f>
        <v>1.5258974999999999</v>
      </c>
      <c r="S320" s="194"/>
      <c r="T320" s="196">
        <f>SUM(T321:T340)</f>
        <v>0</v>
      </c>
      <c r="AR320" s="197" t="s">
        <v>86</v>
      </c>
      <c r="AT320" s="198" t="s">
        <v>76</v>
      </c>
      <c r="AU320" s="198" t="s">
        <v>8</v>
      </c>
      <c r="AY320" s="197" t="s">
        <v>173</v>
      </c>
      <c r="BK320" s="199">
        <f>SUM(BK321:BK340)</f>
        <v>0</v>
      </c>
    </row>
    <row r="321" spans="1:65" s="2" customFormat="1" ht="24" customHeight="1">
      <c r="A321" s="33"/>
      <c r="B321" s="34"/>
      <c r="C321" s="202" t="s">
        <v>511</v>
      </c>
      <c r="D321" s="202" t="s">
        <v>175</v>
      </c>
      <c r="E321" s="203" t="s">
        <v>512</v>
      </c>
      <c r="F321" s="204" t="s">
        <v>513</v>
      </c>
      <c r="G321" s="205" t="s">
        <v>289</v>
      </c>
      <c r="H321" s="206">
        <v>1</v>
      </c>
      <c r="I321" s="207"/>
      <c r="J321" s="208">
        <f>ROUND(I321*H321,0)</f>
        <v>0</v>
      </c>
      <c r="K321" s="204" t="s">
        <v>179</v>
      </c>
      <c r="L321" s="38"/>
      <c r="M321" s="209" t="s">
        <v>1</v>
      </c>
      <c r="N321" s="210" t="s">
        <v>42</v>
      </c>
      <c r="O321" s="70"/>
      <c r="P321" s="211">
        <f>O321*H321</f>
        <v>0</v>
      </c>
      <c r="Q321" s="211">
        <v>7.4999999999999997E-3</v>
      </c>
      <c r="R321" s="211">
        <f>Q321*H321</f>
        <v>7.4999999999999997E-3</v>
      </c>
      <c r="S321" s="211">
        <v>0</v>
      </c>
      <c r="T321" s="21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213" t="s">
        <v>255</v>
      </c>
      <c r="AT321" s="213" t="s">
        <v>175</v>
      </c>
      <c r="AU321" s="213" t="s">
        <v>86</v>
      </c>
      <c r="AY321" s="16" t="s">
        <v>173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16" t="s">
        <v>8</v>
      </c>
      <c r="BK321" s="214">
        <f>ROUND(I321*H321,0)</f>
        <v>0</v>
      </c>
      <c r="BL321" s="16" t="s">
        <v>255</v>
      </c>
      <c r="BM321" s="213" t="s">
        <v>514</v>
      </c>
    </row>
    <row r="322" spans="1:65" s="2" customFormat="1" ht="36" customHeight="1">
      <c r="A322" s="33"/>
      <c r="B322" s="34"/>
      <c r="C322" s="202" t="s">
        <v>515</v>
      </c>
      <c r="D322" s="202" t="s">
        <v>175</v>
      </c>
      <c r="E322" s="203" t="s">
        <v>516</v>
      </c>
      <c r="F322" s="204" t="s">
        <v>517</v>
      </c>
      <c r="G322" s="205" t="s">
        <v>371</v>
      </c>
      <c r="H322" s="206">
        <v>11.6</v>
      </c>
      <c r="I322" s="207"/>
      <c r="J322" s="208">
        <f>ROUND(I322*H322,0)</f>
        <v>0</v>
      </c>
      <c r="K322" s="204" t="s">
        <v>179</v>
      </c>
      <c r="L322" s="38"/>
      <c r="M322" s="209" t="s">
        <v>1</v>
      </c>
      <c r="N322" s="210" t="s">
        <v>42</v>
      </c>
      <c r="O322" s="70"/>
      <c r="P322" s="211">
        <f>O322*H322</f>
        <v>0</v>
      </c>
      <c r="Q322" s="211">
        <v>5.9999999999999995E-4</v>
      </c>
      <c r="R322" s="211">
        <f>Q322*H322</f>
        <v>6.9599999999999992E-3</v>
      </c>
      <c r="S322" s="211">
        <v>0</v>
      </c>
      <c r="T322" s="212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213" t="s">
        <v>255</v>
      </c>
      <c r="AT322" s="213" t="s">
        <v>175</v>
      </c>
      <c r="AU322" s="213" t="s">
        <v>86</v>
      </c>
      <c r="AY322" s="16" t="s">
        <v>173</v>
      </c>
      <c r="BE322" s="214">
        <f>IF(N322="základní",J322,0)</f>
        <v>0</v>
      </c>
      <c r="BF322" s="214">
        <f>IF(N322="snížená",J322,0)</f>
        <v>0</v>
      </c>
      <c r="BG322" s="214">
        <f>IF(N322="zákl. přenesená",J322,0)</f>
        <v>0</v>
      </c>
      <c r="BH322" s="214">
        <f>IF(N322="sníž. přenesená",J322,0)</f>
        <v>0</v>
      </c>
      <c r="BI322" s="214">
        <f>IF(N322="nulová",J322,0)</f>
        <v>0</v>
      </c>
      <c r="BJ322" s="16" t="s">
        <v>8</v>
      </c>
      <c r="BK322" s="214">
        <f>ROUND(I322*H322,0)</f>
        <v>0</v>
      </c>
      <c r="BL322" s="16" t="s">
        <v>255</v>
      </c>
      <c r="BM322" s="213" t="s">
        <v>518</v>
      </c>
    </row>
    <row r="323" spans="1:65" s="13" customFormat="1">
      <c r="B323" s="215"/>
      <c r="C323" s="216"/>
      <c r="D323" s="217" t="s">
        <v>182</v>
      </c>
      <c r="E323" s="218" t="s">
        <v>1</v>
      </c>
      <c r="F323" s="219" t="s">
        <v>519</v>
      </c>
      <c r="G323" s="216"/>
      <c r="H323" s="220">
        <v>11.6</v>
      </c>
      <c r="I323" s="221"/>
      <c r="J323" s="216"/>
      <c r="K323" s="216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182</v>
      </c>
      <c r="AU323" s="226" t="s">
        <v>86</v>
      </c>
      <c r="AV323" s="13" t="s">
        <v>86</v>
      </c>
      <c r="AW323" s="13" t="s">
        <v>33</v>
      </c>
      <c r="AX323" s="13" t="s">
        <v>77</v>
      </c>
      <c r="AY323" s="226" t="s">
        <v>173</v>
      </c>
    </row>
    <row r="324" spans="1:65" s="2" customFormat="1" ht="36" customHeight="1">
      <c r="A324" s="33"/>
      <c r="B324" s="34"/>
      <c r="C324" s="202" t="s">
        <v>520</v>
      </c>
      <c r="D324" s="202" t="s">
        <v>175</v>
      </c>
      <c r="E324" s="203" t="s">
        <v>521</v>
      </c>
      <c r="F324" s="204" t="s">
        <v>522</v>
      </c>
      <c r="G324" s="205" t="s">
        <v>371</v>
      </c>
      <c r="H324" s="206">
        <v>41.5</v>
      </c>
      <c r="I324" s="207"/>
      <c r="J324" s="208">
        <f>ROUND(I324*H324,0)</f>
        <v>0</v>
      </c>
      <c r="K324" s="204" t="s">
        <v>179</v>
      </c>
      <c r="L324" s="38"/>
      <c r="M324" s="209" t="s">
        <v>1</v>
      </c>
      <c r="N324" s="210" t="s">
        <v>42</v>
      </c>
      <c r="O324" s="70"/>
      <c r="P324" s="211">
        <f>O324*H324</f>
        <v>0</v>
      </c>
      <c r="Q324" s="211">
        <v>1.5E-3</v>
      </c>
      <c r="R324" s="211">
        <f>Q324*H324</f>
        <v>6.225E-2</v>
      </c>
      <c r="S324" s="211">
        <v>0</v>
      </c>
      <c r="T324" s="21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213" t="s">
        <v>255</v>
      </c>
      <c r="AT324" s="213" t="s">
        <v>175</v>
      </c>
      <c r="AU324" s="213" t="s">
        <v>86</v>
      </c>
      <c r="AY324" s="16" t="s">
        <v>173</v>
      </c>
      <c r="BE324" s="214">
        <f>IF(N324="základní",J324,0)</f>
        <v>0</v>
      </c>
      <c r="BF324" s="214">
        <f>IF(N324="snížená",J324,0)</f>
        <v>0</v>
      </c>
      <c r="BG324" s="214">
        <f>IF(N324="zákl. přenesená",J324,0)</f>
        <v>0</v>
      </c>
      <c r="BH324" s="214">
        <f>IF(N324="sníž. přenesená",J324,0)</f>
        <v>0</v>
      </c>
      <c r="BI324" s="214">
        <f>IF(N324="nulová",J324,0)</f>
        <v>0</v>
      </c>
      <c r="BJ324" s="16" t="s">
        <v>8</v>
      </c>
      <c r="BK324" s="214">
        <f>ROUND(I324*H324,0)</f>
        <v>0</v>
      </c>
      <c r="BL324" s="16" t="s">
        <v>255</v>
      </c>
      <c r="BM324" s="213" t="s">
        <v>523</v>
      </c>
    </row>
    <row r="325" spans="1:65" s="13" customFormat="1">
      <c r="B325" s="215"/>
      <c r="C325" s="216"/>
      <c r="D325" s="217" t="s">
        <v>182</v>
      </c>
      <c r="E325" s="218" t="s">
        <v>1</v>
      </c>
      <c r="F325" s="219" t="s">
        <v>524</v>
      </c>
      <c r="G325" s="216"/>
      <c r="H325" s="220">
        <v>41.5</v>
      </c>
      <c r="I325" s="221"/>
      <c r="J325" s="216"/>
      <c r="K325" s="216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182</v>
      </c>
      <c r="AU325" s="226" t="s">
        <v>86</v>
      </c>
      <c r="AV325" s="13" t="s">
        <v>86</v>
      </c>
      <c r="AW325" s="13" t="s">
        <v>33</v>
      </c>
      <c r="AX325" s="13" t="s">
        <v>77</v>
      </c>
      <c r="AY325" s="226" t="s">
        <v>173</v>
      </c>
    </row>
    <row r="326" spans="1:65" s="2" customFormat="1" ht="24" customHeight="1">
      <c r="A326" s="33"/>
      <c r="B326" s="34"/>
      <c r="C326" s="202" t="s">
        <v>525</v>
      </c>
      <c r="D326" s="202" t="s">
        <v>175</v>
      </c>
      <c r="E326" s="203" t="s">
        <v>526</v>
      </c>
      <c r="F326" s="204" t="s">
        <v>527</v>
      </c>
      <c r="G326" s="205" t="s">
        <v>371</v>
      </c>
      <c r="H326" s="206">
        <v>72.099999999999994</v>
      </c>
      <c r="I326" s="207"/>
      <c r="J326" s="208">
        <f>ROUND(I326*H326,0)</f>
        <v>0</v>
      </c>
      <c r="K326" s="204" t="s">
        <v>179</v>
      </c>
      <c r="L326" s="38"/>
      <c r="M326" s="209" t="s">
        <v>1</v>
      </c>
      <c r="N326" s="210" t="s">
        <v>42</v>
      </c>
      <c r="O326" s="70"/>
      <c r="P326" s="211">
        <f>O326*H326</f>
        <v>0</v>
      </c>
      <c r="Q326" s="211">
        <v>1.5E-3</v>
      </c>
      <c r="R326" s="211">
        <f>Q326*H326</f>
        <v>0.10815</v>
      </c>
      <c r="S326" s="211">
        <v>0</v>
      </c>
      <c r="T326" s="21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213" t="s">
        <v>255</v>
      </c>
      <c r="AT326" s="213" t="s">
        <v>175</v>
      </c>
      <c r="AU326" s="213" t="s">
        <v>86</v>
      </c>
      <c r="AY326" s="16" t="s">
        <v>173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6" t="s">
        <v>8</v>
      </c>
      <c r="BK326" s="214">
        <f>ROUND(I326*H326,0)</f>
        <v>0</v>
      </c>
      <c r="BL326" s="16" t="s">
        <v>255</v>
      </c>
      <c r="BM326" s="213" t="s">
        <v>528</v>
      </c>
    </row>
    <row r="327" spans="1:65" s="13" customFormat="1">
      <c r="B327" s="215"/>
      <c r="C327" s="216"/>
      <c r="D327" s="217" t="s">
        <v>182</v>
      </c>
      <c r="E327" s="218" t="s">
        <v>1</v>
      </c>
      <c r="F327" s="219" t="s">
        <v>529</v>
      </c>
      <c r="G327" s="216"/>
      <c r="H327" s="220">
        <v>72.099999999999994</v>
      </c>
      <c r="I327" s="221"/>
      <c r="J327" s="216"/>
      <c r="K327" s="216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182</v>
      </c>
      <c r="AU327" s="226" t="s">
        <v>86</v>
      </c>
      <c r="AV327" s="13" t="s">
        <v>86</v>
      </c>
      <c r="AW327" s="13" t="s">
        <v>33</v>
      </c>
      <c r="AX327" s="13" t="s">
        <v>77</v>
      </c>
      <c r="AY327" s="226" t="s">
        <v>173</v>
      </c>
    </row>
    <row r="328" spans="1:65" s="2" customFormat="1" ht="24" customHeight="1">
      <c r="A328" s="33"/>
      <c r="B328" s="34"/>
      <c r="C328" s="202" t="s">
        <v>530</v>
      </c>
      <c r="D328" s="202" t="s">
        <v>175</v>
      </c>
      <c r="E328" s="203" t="s">
        <v>531</v>
      </c>
      <c r="F328" s="204" t="s">
        <v>532</v>
      </c>
      <c r="G328" s="205" t="s">
        <v>371</v>
      </c>
      <c r="H328" s="206">
        <v>28.1</v>
      </c>
      <c r="I328" s="207"/>
      <c r="J328" s="208">
        <f>ROUND(I328*H328,0)</f>
        <v>0</v>
      </c>
      <c r="K328" s="204" t="s">
        <v>179</v>
      </c>
      <c r="L328" s="38"/>
      <c r="M328" s="209" t="s">
        <v>1</v>
      </c>
      <c r="N328" s="210" t="s">
        <v>42</v>
      </c>
      <c r="O328" s="70"/>
      <c r="P328" s="211">
        <f>O328*H328</f>
        <v>0</v>
      </c>
      <c r="Q328" s="211">
        <v>2.0400000000000001E-3</v>
      </c>
      <c r="R328" s="211">
        <f>Q328*H328</f>
        <v>5.7324000000000007E-2</v>
      </c>
      <c r="S328" s="211">
        <v>0</v>
      </c>
      <c r="T328" s="21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213" t="s">
        <v>255</v>
      </c>
      <c r="AT328" s="213" t="s">
        <v>175</v>
      </c>
      <c r="AU328" s="213" t="s">
        <v>86</v>
      </c>
      <c r="AY328" s="16" t="s">
        <v>173</v>
      </c>
      <c r="BE328" s="214">
        <f>IF(N328="základní",J328,0)</f>
        <v>0</v>
      </c>
      <c r="BF328" s="214">
        <f>IF(N328="snížená",J328,0)</f>
        <v>0</v>
      </c>
      <c r="BG328" s="214">
        <f>IF(N328="zákl. přenesená",J328,0)</f>
        <v>0</v>
      </c>
      <c r="BH328" s="214">
        <f>IF(N328="sníž. přenesená",J328,0)</f>
        <v>0</v>
      </c>
      <c r="BI328" s="214">
        <f>IF(N328="nulová",J328,0)</f>
        <v>0</v>
      </c>
      <c r="BJ328" s="16" t="s">
        <v>8</v>
      </c>
      <c r="BK328" s="214">
        <f>ROUND(I328*H328,0)</f>
        <v>0</v>
      </c>
      <c r="BL328" s="16" t="s">
        <v>255</v>
      </c>
      <c r="BM328" s="213" t="s">
        <v>533</v>
      </c>
    </row>
    <row r="329" spans="1:65" s="13" customFormat="1">
      <c r="B329" s="215"/>
      <c r="C329" s="216"/>
      <c r="D329" s="217" t="s">
        <v>182</v>
      </c>
      <c r="E329" s="218" t="s">
        <v>1</v>
      </c>
      <c r="F329" s="219" t="s">
        <v>534</v>
      </c>
      <c r="G329" s="216"/>
      <c r="H329" s="220">
        <v>28.1</v>
      </c>
      <c r="I329" s="221"/>
      <c r="J329" s="216"/>
      <c r="K329" s="216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182</v>
      </c>
      <c r="AU329" s="226" t="s">
        <v>86</v>
      </c>
      <c r="AV329" s="13" t="s">
        <v>86</v>
      </c>
      <c r="AW329" s="13" t="s">
        <v>33</v>
      </c>
      <c r="AX329" s="13" t="s">
        <v>77</v>
      </c>
      <c r="AY329" s="226" t="s">
        <v>173</v>
      </c>
    </row>
    <row r="330" spans="1:65" s="2" customFormat="1" ht="24" customHeight="1">
      <c r="A330" s="33"/>
      <c r="B330" s="34"/>
      <c r="C330" s="202" t="s">
        <v>535</v>
      </c>
      <c r="D330" s="202" t="s">
        <v>175</v>
      </c>
      <c r="E330" s="203" t="s">
        <v>536</v>
      </c>
      <c r="F330" s="204" t="s">
        <v>537</v>
      </c>
      <c r="G330" s="205" t="s">
        <v>251</v>
      </c>
      <c r="H330" s="206">
        <v>450.65</v>
      </c>
      <c r="I330" s="207"/>
      <c r="J330" s="208">
        <f>ROUND(I330*H330,0)</f>
        <v>0</v>
      </c>
      <c r="K330" s="204" t="s">
        <v>179</v>
      </c>
      <c r="L330" s="38"/>
      <c r="M330" s="209" t="s">
        <v>1</v>
      </c>
      <c r="N330" s="210" t="s">
        <v>42</v>
      </c>
      <c r="O330" s="70"/>
      <c r="P330" s="211">
        <f>O330*H330</f>
        <v>0</v>
      </c>
      <c r="Q330" s="211">
        <v>1.4999999999999999E-4</v>
      </c>
      <c r="R330" s="211">
        <f>Q330*H330</f>
        <v>6.7597499999999991E-2</v>
      </c>
      <c r="S330" s="211">
        <v>0</v>
      </c>
      <c r="T330" s="21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213" t="s">
        <v>255</v>
      </c>
      <c r="AT330" s="213" t="s">
        <v>175</v>
      </c>
      <c r="AU330" s="213" t="s">
        <v>86</v>
      </c>
      <c r="AY330" s="16" t="s">
        <v>173</v>
      </c>
      <c r="BE330" s="214">
        <f>IF(N330="základní",J330,0)</f>
        <v>0</v>
      </c>
      <c r="BF330" s="214">
        <f>IF(N330="snížená",J330,0)</f>
        <v>0</v>
      </c>
      <c r="BG330" s="214">
        <f>IF(N330="zákl. přenesená",J330,0)</f>
        <v>0</v>
      </c>
      <c r="BH330" s="214">
        <f>IF(N330="sníž. přenesená",J330,0)</f>
        <v>0</v>
      </c>
      <c r="BI330" s="214">
        <f>IF(N330="nulová",J330,0)</f>
        <v>0</v>
      </c>
      <c r="BJ330" s="16" t="s">
        <v>8</v>
      </c>
      <c r="BK330" s="214">
        <f>ROUND(I330*H330,0)</f>
        <v>0</v>
      </c>
      <c r="BL330" s="16" t="s">
        <v>255</v>
      </c>
      <c r="BM330" s="213" t="s">
        <v>538</v>
      </c>
    </row>
    <row r="331" spans="1:65" s="13" customFormat="1">
      <c r="B331" s="215"/>
      <c r="C331" s="216"/>
      <c r="D331" s="217" t="s">
        <v>182</v>
      </c>
      <c r="E331" s="218" t="s">
        <v>1</v>
      </c>
      <c r="F331" s="219" t="s">
        <v>539</v>
      </c>
      <c r="G331" s="216"/>
      <c r="H331" s="220">
        <v>442.2</v>
      </c>
      <c r="I331" s="221"/>
      <c r="J331" s="216"/>
      <c r="K331" s="216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182</v>
      </c>
      <c r="AU331" s="226" t="s">
        <v>86</v>
      </c>
      <c r="AV331" s="13" t="s">
        <v>86</v>
      </c>
      <c r="AW331" s="13" t="s">
        <v>33</v>
      </c>
      <c r="AX331" s="13" t="s">
        <v>77</v>
      </c>
      <c r="AY331" s="226" t="s">
        <v>173</v>
      </c>
    </row>
    <row r="332" spans="1:65" s="13" customFormat="1">
      <c r="B332" s="215"/>
      <c r="C332" s="216"/>
      <c r="D332" s="217" t="s">
        <v>182</v>
      </c>
      <c r="E332" s="218" t="s">
        <v>1</v>
      </c>
      <c r="F332" s="219" t="s">
        <v>540</v>
      </c>
      <c r="G332" s="216"/>
      <c r="H332" s="220">
        <v>5.2</v>
      </c>
      <c r="I332" s="221"/>
      <c r="J332" s="216"/>
      <c r="K332" s="216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182</v>
      </c>
      <c r="AU332" s="226" t="s">
        <v>86</v>
      </c>
      <c r="AV332" s="13" t="s">
        <v>86</v>
      </c>
      <c r="AW332" s="13" t="s">
        <v>33</v>
      </c>
      <c r="AX332" s="13" t="s">
        <v>77</v>
      </c>
      <c r="AY332" s="226" t="s">
        <v>173</v>
      </c>
    </row>
    <row r="333" spans="1:65" s="13" customFormat="1">
      <c r="B333" s="215"/>
      <c r="C333" s="216"/>
      <c r="D333" s="217" t="s">
        <v>182</v>
      </c>
      <c r="E333" s="218" t="s">
        <v>1</v>
      </c>
      <c r="F333" s="219" t="s">
        <v>541</v>
      </c>
      <c r="G333" s="216"/>
      <c r="H333" s="220">
        <v>3.25</v>
      </c>
      <c r="I333" s="221"/>
      <c r="J333" s="216"/>
      <c r="K333" s="216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182</v>
      </c>
      <c r="AU333" s="226" t="s">
        <v>86</v>
      </c>
      <c r="AV333" s="13" t="s">
        <v>86</v>
      </c>
      <c r="AW333" s="13" t="s">
        <v>33</v>
      </c>
      <c r="AX333" s="13" t="s">
        <v>77</v>
      </c>
      <c r="AY333" s="226" t="s">
        <v>173</v>
      </c>
    </row>
    <row r="334" spans="1:65" s="2" customFormat="1" ht="24" customHeight="1">
      <c r="A334" s="33"/>
      <c r="B334" s="34"/>
      <c r="C334" s="227" t="s">
        <v>542</v>
      </c>
      <c r="D334" s="227" t="s">
        <v>454</v>
      </c>
      <c r="E334" s="228" t="s">
        <v>543</v>
      </c>
      <c r="F334" s="229" t="s">
        <v>544</v>
      </c>
      <c r="G334" s="230" t="s">
        <v>251</v>
      </c>
      <c r="H334" s="231">
        <v>552.78</v>
      </c>
      <c r="I334" s="232"/>
      <c r="J334" s="233">
        <f>ROUND(I334*H334,0)</f>
        <v>0</v>
      </c>
      <c r="K334" s="229" t="s">
        <v>179</v>
      </c>
      <c r="L334" s="234"/>
      <c r="M334" s="235" t="s">
        <v>1</v>
      </c>
      <c r="N334" s="236" t="s">
        <v>42</v>
      </c>
      <c r="O334" s="70"/>
      <c r="P334" s="211">
        <f>O334*H334</f>
        <v>0</v>
      </c>
      <c r="Q334" s="211">
        <v>1.9E-3</v>
      </c>
      <c r="R334" s="211">
        <f>Q334*H334</f>
        <v>1.0502819999999999</v>
      </c>
      <c r="S334" s="211">
        <v>0</v>
      </c>
      <c r="T334" s="212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213" t="s">
        <v>341</v>
      </c>
      <c r="AT334" s="213" t="s">
        <v>454</v>
      </c>
      <c r="AU334" s="213" t="s">
        <v>86</v>
      </c>
      <c r="AY334" s="16" t="s">
        <v>173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16" t="s">
        <v>8</v>
      </c>
      <c r="BK334" s="214">
        <f>ROUND(I334*H334,0)</f>
        <v>0</v>
      </c>
      <c r="BL334" s="16" t="s">
        <v>255</v>
      </c>
      <c r="BM334" s="213" t="s">
        <v>545</v>
      </c>
    </row>
    <row r="335" spans="1:65" s="13" customFormat="1">
      <c r="B335" s="215"/>
      <c r="C335" s="216"/>
      <c r="D335" s="217" t="s">
        <v>182</v>
      </c>
      <c r="E335" s="218" t="s">
        <v>1</v>
      </c>
      <c r="F335" s="219" t="s">
        <v>546</v>
      </c>
      <c r="G335" s="216"/>
      <c r="H335" s="220">
        <v>552.78</v>
      </c>
      <c r="I335" s="221"/>
      <c r="J335" s="216"/>
      <c r="K335" s="216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182</v>
      </c>
      <c r="AU335" s="226" t="s">
        <v>86</v>
      </c>
      <c r="AV335" s="13" t="s">
        <v>86</v>
      </c>
      <c r="AW335" s="13" t="s">
        <v>33</v>
      </c>
      <c r="AX335" s="13" t="s">
        <v>77</v>
      </c>
      <c r="AY335" s="226" t="s">
        <v>173</v>
      </c>
    </row>
    <row r="336" spans="1:65" s="2" customFormat="1" ht="24" customHeight="1">
      <c r="A336" s="33"/>
      <c r="B336" s="34"/>
      <c r="C336" s="202" t="s">
        <v>547</v>
      </c>
      <c r="D336" s="202" t="s">
        <v>175</v>
      </c>
      <c r="E336" s="203" t="s">
        <v>548</v>
      </c>
      <c r="F336" s="204" t="s">
        <v>549</v>
      </c>
      <c r="G336" s="205" t="s">
        <v>251</v>
      </c>
      <c r="H336" s="206">
        <v>450.65</v>
      </c>
      <c r="I336" s="207"/>
      <c r="J336" s="208">
        <f>ROUND(I336*H336,0)</f>
        <v>0</v>
      </c>
      <c r="K336" s="204" t="s">
        <v>179</v>
      </c>
      <c r="L336" s="38"/>
      <c r="M336" s="209" t="s">
        <v>1</v>
      </c>
      <c r="N336" s="210" t="s">
        <v>42</v>
      </c>
      <c r="O336" s="70"/>
      <c r="P336" s="211">
        <f>O336*H336</f>
        <v>0</v>
      </c>
      <c r="Q336" s="211">
        <v>0</v>
      </c>
      <c r="R336" s="211">
        <f>Q336*H336</f>
        <v>0</v>
      </c>
      <c r="S336" s="211">
        <v>0</v>
      </c>
      <c r="T336" s="21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213" t="s">
        <v>255</v>
      </c>
      <c r="AT336" s="213" t="s">
        <v>175</v>
      </c>
      <c r="AU336" s="213" t="s">
        <v>86</v>
      </c>
      <c r="AY336" s="16" t="s">
        <v>173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16" t="s">
        <v>8</v>
      </c>
      <c r="BK336" s="214">
        <f>ROUND(I336*H336,0)</f>
        <v>0</v>
      </c>
      <c r="BL336" s="16" t="s">
        <v>255</v>
      </c>
      <c r="BM336" s="213" t="s">
        <v>550</v>
      </c>
    </row>
    <row r="337" spans="1:65" s="2" customFormat="1" ht="16.5" customHeight="1">
      <c r="A337" s="33"/>
      <c r="B337" s="34"/>
      <c r="C337" s="227" t="s">
        <v>551</v>
      </c>
      <c r="D337" s="227" t="s">
        <v>454</v>
      </c>
      <c r="E337" s="228" t="s">
        <v>552</v>
      </c>
      <c r="F337" s="229" t="s">
        <v>553</v>
      </c>
      <c r="G337" s="230" t="s">
        <v>251</v>
      </c>
      <c r="H337" s="231">
        <v>552.78</v>
      </c>
      <c r="I337" s="232"/>
      <c r="J337" s="233">
        <f>ROUND(I337*H337,0)</f>
        <v>0</v>
      </c>
      <c r="K337" s="229" t="s">
        <v>179</v>
      </c>
      <c r="L337" s="234"/>
      <c r="M337" s="235" t="s">
        <v>1</v>
      </c>
      <c r="N337" s="236" t="s">
        <v>42</v>
      </c>
      <c r="O337" s="70"/>
      <c r="P337" s="211">
        <f>O337*H337</f>
        <v>0</v>
      </c>
      <c r="Q337" s="211">
        <v>2.9999999999999997E-4</v>
      </c>
      <c r="R337" s="211">
        <f>Q337*H337</f>
        <v>0.16583399999999998</v>
      </c>
      <c r="S337" s="211">
        <v>0</v>
      </c>
      <c r="T337" s="21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213" t="s">
        <v>341</v>
      </c>
      <c r="AT337" s="213" t="s">
        <v>454</v>
      </c>
      <c r="AU337" s="213" t="s">
        <v>86</v>
      </c>
      <c r="AY337" s="16" t="s">
        <v>173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16" t="s">
        <v>8</v>
      </c>
      <c r="BK337" s="214">
        <f>ROUND(I337*H337,0)</f>
        <v>0</v>
      </c>
      <c r="BL337" s="16" t="s">
        <v>255</v>
      </c>
      <c r="BM337" s="213" t="s">
        <v>554</v>
      </c>
    </row>
    <row r="338" spans="1:65" s="2" customFormat="1" ht="24" customHeight="1">
      <c r="A338" s="33"/>
      <c r="B338" s="34"/>
      <c r="C338" s="202" t="s">
        <v>555</v>
      </c>
      <c r="D338" s="202" t="s">
        <v>175</v>
      </c>
      <c r="E338" s="203" t="s">
        <v>556</v>
      </c>
      <c r="F338" s="204" t="s">
        <v>557</v>
      </c>
      <c r="G338" s="205" t="s">
        <v>371</v>
      </c>
      <c r="H338" s="206">
        <v>90</v>
      </c>
      <c r="I338" s="207"/>
      <c r="J338" s="208">
        <f>ROUND(I338*H338,0)</f>
        <v>0</v>
      </c>
      <c r="K338" s="204" t="s">
        <v>1</v>
      </c>
      <c r="L338" s="38"/>
      <c r="M338" s="209" t="s">
        <v>1</v>
      </c>
      <c r="N338" s="210" t="s">
        <v>42</v>
      </c>
      <c r="O338" s="70"/>
      <c r="P338" s="211">
        <f>O338*H338</f>
        <v>0</v>
      </c>
      <c r="Q338" s="211">
        <v>0</v>
      </c>
      <c r="R338" s="211">
        <f>Q338*H338</f>
        <v>0</v>
      </c>
      <c r="S338" s="211">
        <v>0</v>
      </c>
      <c r="T338" s="21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213" t="s">
        <v>255</v>
      </c>
      <c r="AT338" s="213" t="s">
        <v>175</v>
      </c>
      <c r="AU338" s="213" t="s">
        <v>86</v>
      </c>
      <c r="AY338" s="16" t="s">
        <v>173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16" t="s">
        <v>8</v>
      </c>
      <c r="BK338" s="214">
        <f>ROUND(I338*H338,0)</f>
        <v>0</v>
      </c>
      <c r="BL338" s="16" t="s">
        <v>255</v>
      </c>
      <c r="BM338" s="213" t="s">
        <v>558</v>
      </c>
    </row>
    <row r="339" spans="1:65" s="13" customFormat="1">
      <c r="B339" s="215"/>
      <c r="C339" s="216"/>
      <c r="D339" s="217" t="s">
        <v>182</v>
      </c>
      <c r="E339" s="218" t="s">
        <v>1</v>
      </c>
      <c r="F339" s="219" t="s">
        <v>559</v>
      </c>
      <c r="G339" s="216"/>
      <c r="H339" s="220">
        <v>90</v>
      </c>
      <c r="I339" s="221"/>
      <c r="J339" s="216"/>
      <c r="K339" s="216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182</v>
      </c>
      <c r="AU339" s="226" t="s">
        <v>86</v>
      </c>
      <c r="AV339" s="13" t="s">
        <v>86</v>
      </c>
      <c r="AW339" s="13" t="s">
        <v>33</v>
      </c>
      <c r="AX339" s="13" t="s">
        <v>77</v>
      </c>
      <c r="AY339" s="226" t="s">
        <v>173</v>
      </c>
    </row>
    <row r="340" spans="1:65" s="2" customFormat="1" ht="24" customHeight="1">
      <c r="A340" s="33"/>
      <c r="B340" s="34"/>
      <c r="C340" s="202" t="s">
        <v>560</v>
      </c>
      <c r="D340" s="202" t="s">
        <v>175</v>
      </c>
      <c r="E340" s="203" t="s">
        <v>561</v>
      </c>
      <c r="F340" s="204" t="s">
        <v>562</v>
      </c>
      <c r="G340" s="205" t="s">
        <v>225</v>
      </c>
      <c r="H340" s="206">
        <v>1.526</v>
      </c>
      <c r="I340" s="207"/>
      <c r="J340" s="208">
        <f>ROUND(I340*H340,0)</f>
        <v>0</v>
      </c>
      <c r="K340" s="204" t="s">
        <v>179</v>
      </c>
      <c r="L340" s="38"/>
      <c r="M340" s="209" t="s">
        <v>1</v>
      </c>
      <c r="N340" s="210" t="s">
        <v>42</v>
      </c>
      <c r="O340" s="70"/>
      <c r="P340" s="211">
        <f>O340*H340</f>
        <v>0</v>
      </c>
      <c r="Q340" s="211">
        <v>0</v>
      </c>
      <c r="R340" s="211">
        <f>Q340*H340</f>
        <v>0</v>
      </c>
      <c r="S340" s="211">
        <v>0</v>
      </c>
      <c r="T340" s="21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213" t="s">
        <v>255</v>
      </c>
      <c r="AT340" s="213" t="s">
        <v>175</v>
      </c>
      <c r="AU340" s="213" t="s">
        <v>86</v>
      </c>
      <c r="AY340" s="16" t="s">
        <v>173</v>
      </c>
      <c r="BE340" s="214">
        <f>IF(N340="základní",J340,0)</f>
        <v>0</v>
      </c>
      <c r="BF340" s="214">
        <f>IF(N340="snížená",J340,0)</f>
        <v>0</v>
      </c>
      <c r="BG340" s="214">
        <f>IF(N340="zákl. přenesená",J340,0)</f>
        <v>0</v>
      </c>
      <c r="BH340" s="214">
        <f>IF(N340="sníž. přenesená",J340,0)</f>
        <v>0</v>
      </c>
      <c r="BI340" s="214">
        <f>IF(N340="nulová",J340,0)</f>
        <v>0</v>
      </c>
      <c r="BJ340" s="16" t="s">
        <v>8</v>
      </c>
      <c r="BK340" s="214">
        <f>ROUND(I340*H340,0)</f>
        <v>0</v>
      </c>
      <c r="BL340" s="16" t="s">
        <v>255</v>
      </c>
      <c r="BM340" s="213" t="s">
        <v>563</v>
      </c>
    </row>
    <row r="341" spans="1:65" s="12" customFormat="1" ht="22.95" customHeight="1">
      <c r="B341" s="186"/>
      <c r="C341" s="187"/>
      <c r="D341" s="188" t="s">
        <v>76</v>
      </c>
      <c r="E341" s="200" t="s">
        <v>564</v>
      </c>
      <c r="F341" s="200" t="s">
        <v>565</v>
      </c>
      <c r="G341" s="187"/>
      <c r="H341" s="187"/>
      <c r="I341" s="190"/>
      <c r="J341" s="201">
        <f>BK341</f>
        <v>0</v>
      </c>
      <c r="K341" s="187"/>
      <c r="L341" s="192"/>
      <c r="M341" s="193"/>
      <c r="N341" s="194"/>
      <c r="O341" s="194"/>
      <c r="P341" s="195">
        <f>SUM(P342:P357)</f>
        <v>0</v>
      </c>
      <c r="Q341" s="194"/>
      <c r="R341" s="195">
        <f>SUM(R342:R357)</f>
        <v>5.0983529999999995</v>
      </c>
      <c r="S341" s="194"/>
      <c r="T341" s="196">
        <f>SUM(T342:T357)</f>
        <v>0</v>
      </c>
      <c r="AR341" s="197" t="s">
        <v>86</v>
      </c>
      <c r="AT341" s="198" t="s">
        <v>76</v>
      </c>
      <c r="AU341" s="198" t="s">
        <v>8</v>
      </c>
      <c r="AY341" s="197" t="s">
        <v>173</v>
      </c>
      <c r="BK341" s="199">
        <f>SUM(BK342:BK357)</f>
        <v>0</v>
      </c>
    </row>
    <row r="342" spans="1:65" s="2" customFormat="1" ht="24" customHeight="1">
      <c r="A342" s="33"/>
      <c r="B342" s="34"/>
      <c r="C342" s="202" t="s">
        <v>566</v>
      </c>
      <c r="D342" s="202" t="s">
        <v>175</v>
      </c>
      <c r="E342" s="203" t="s">
        <v>567</v>
      </c>
      <c r="F342" s="204" t="s">
        <v>568</v>
      </c>
      <c r="G342" s="205" t="s">
        <v>251</v>
      </c>
      <c r="H342" s="206">
        <v>579.06600000000003</v>
      </c>
      <c r="I342" s="207"/>
      <c r="J342" s="208">
        <f>ROUND(I342*H342,0)</f>
        <v>0</v>
      </c>
      <c r="K342" s="204" t="s">
        <v>179</v>
      </c>
      <c r="L342" s="38"/>
      <c r="M342" s="209" t="s">
        <v>1</v>
      </c>
      <c r="N342" s="210" t="s">
        <v>42</v>
      </c>
      <c r="O342" s="70"/>
      <c r="P342" s="211">
        <f>O342*H342</f>
        <v>0</v>
      </c>
      <c r="Q342" s="211">
        <v>0</v>
      </c>
      <c r="R342" s="211">
        <f>Q342*H342</f>
        <v>0</v>
      </c>
      <c r="S342" s="211">
        <v>0</v>
      </c>
      <c r="T342" s="21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213" t="s">
        <v>255</v>
      </c>
      <c r="AT342" s="213" t="s">
        <v>175</v>
      </c>
      <c r="AU342" s="213" t="s">
        <v>86</v>
      </c>
      <c r="AY342" s="16" t="s">
        <v>173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16" t="s">
        <v>8</v>
      </c>
      <c r="BK342" s="214">
        <f>ROUND(I342*H342,0)</f>
        <v>0</v>
      </c>
      <c r="BL342" s="16" t="s">
        <v>255</v>
      </c>
      <c r="BM342" s="213" t="s">
        <v>569</v>
      </c>
    </row>
    <row r="343" spans="1:65" s="13" customFormat="1">
      <c r="B343" s="215"/>
      <c r="C343" s="216"/>
      <c r="D343" s="217" t="s">
        <v>182</v>
      </c>
      <c r="E343" s="218" t="s">
        <v>1</v>
      </c>
      <c r="F343" s="219" t="s">
        <v>570</v>
      </c>
      <c r="G343" s="216"/>
      <c r="H343" s="220">
        <v>579.06600000000003</v>
      </c>
      <c r="I343" s="221"/>
      <c r="J343" s="216"/>
      <c r="K343" s="216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182</v>
      </c>
      <c r="AU343" s="226" t="s">
        <v>86</v>
      </c>
      <c r="AV343" s="13" t="s">
        <v>86</v>
      </c>
      <c r="AW343" s="13" t="s">
        <v>33</v>
      </c>
      <c r="AX343" s="13" t="s">
        <v>77</v>
      </c>
      <c r="AY343" s="226" t="s">
        <v>173</v>
      </c>
    </row>
    <row r="344" spans="1:65" s="2" customFormat="1" ht="16.5" customHeight="1">
      <c r="A344" s="33"/>
      <c r="B344" s="34"/>
      <c r="C344" s="227" t="s">
        <v>571</v>
      </c>
      <c r="D344" s="227" t="s">
        <v>454</v>
      </c>
      <c r="E344" s="228" t="s">
        <v>572</v>
      </c>
      <c r="F344" s="229" t="s">
        <v>573</v>
      </c>
      <c r="G344" s="230" t="s">
        <v>251</v>
      </c>
      <c r="H344" s="231">
        <v>608.01900000000001</v>
      </c>
      <c r="I344" s="232"/>
      <c r="J344" s="233">
        <f>ROUND(I344*H344,0)</f>
        <v>0</v>
      </c>
      <c r="K344" s="229" t="s">
        <v>179</v>
      </c>
      <c r="L344" s="234"/>
      <c r="M344" s="235" t="s">
        <v>1</v>
      </c>
      <c r="N344" s="236" t="s">
        <v>42</v>
      </c>
      <c r="O344" s="70"/>
      <c r="P344" s="211">
        <f>O344*H344</f>
        <v>0</v>
      </c>
      <c r="Q344" s="211">
        <v>6.0000000000000001E-3</v>
      </c>
      <c r="R344" s="211">
        <f>Q344*H344</f>
        <v>3.6481140000000001</v>
      </c>
      <c r="S344" s="211">
        <v>0</v>
      </c>
      <c r="T344" s="21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213" t="s">
        <v>341</v>
      </c>
      <c r="AT344" s="213" t="s">
        <v>454</v>
      </c>
      <c r="AU344" s="213" t="s">
        <v>86</v>
      </c>
      <c r="AY344" s="16" t="s">
        <v>173</v>
      </c>
      <c r="BE344" s="214">
        <f>IF(N344="základní",J344,0)</f>
        <v>0</v>
      </c>
      <c r="BF344" s="214">
        <f>IF(N344="snížená",J344,0)</f>
        <v>0</v>
      </c>
      <c r="BG344" s="214">
        <f>IF(N344="zákl. přenesená",J344,0)</f>
        <v>0</v>
      </c>
      <c r="BH344" s="214">
        <f>IF(N344="sníž. přenesená",J344,0)</f>
        <v>0</v>
      </c>
      <c r="BI344" s="214">
        <f>IF(N344="nulová",J344,0)</f>
        <v>0</v>
      </c>
      <c r="BJ344" s="16" t="s">
        <v>8</v>
      </c>
      <c r="BK344" s="214">
        <f>ROUND(I344*H344,0)</f>
        <v>0</v>
      </c>
      <c r="BL344" s="16" t="s">
        <v>255</v>
      </c>
      <c r="BM344" s="213" t="s">
        <v>574</v>
      </c>
    </row>
    <row r="345" spans="1:65" s="13" customFormat="1">
      <c r="B345" s="215"/>
      <c r="C345" s="216"/>
      <c r="D345" s="217" t="s">
        <v>182</v>
      </c>
      <c r="E345" s="218" t="s">
        <v>1</v>
      </c>
      <c r="F345" s="219" t="s">
        <v>575</v>
      </c>
      <c r="G345" s="216"/>
      <c r="H345" s="220">
        <v>608.01900000000001</v>
      </c>
      <c r="I345" s="221"/>
      <c r="J345" s="216"/>
      <c r="K345" s="216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182</v>
      </c>
      <c r="AU345" s="226" t="s">
        <v>86</v>
      </c>
      <c r="AV345" s="13" t="s">
        <v>86</v>
      </c>
      <c r="AW345" s="13" t="s">
        <v>33</v>
      </c>
      <c r="AX345" s="13" t="s">
        <v>77</v>
      </c>
      <c r="AY345" s="226" t="s">
        <v>173</v>
      </c>
    </row>
    <row r="346" spans="1:65" s="2" customFormat="1" ht="24" customHeight="1">
      <c r="A346" s="33"/>
      <c r="B346" s="34"/>
      <c r="C346" s="202" t="s">
        <v>576</v>
      </c>
      <c r="D346" s="202" t="s">
        <v>175</v>
      </c>
      <c r="E346" s="203" t="s">
        <v>577</v>
      </c>
      <c r="F346" s="204" t="s">
        <v>578</v>
      </c>
      <c r="G346" s="205" t="s">
        <v>251</v>
      </c>
      <c r="H346" s="206">
        <v>263.75</v>
      </c>
      <c r="I346" s="207"/>
      <c r="J346" s="208">
        <f>ROUND(I346*H346,0)</f>
        <v>0</v>
      </c>
      <c r="K346" s="204" t="s">
        <v>179</v>
      </c>
      <c r="L346" s="38"/>
      <c r="M346" s="209" t="s">
        <v>1</v>
      </c>
      <c r="N346" s="210" t="s">
        <v>42</v>
      </c>
      <c r="O346" s="70"/>
      <c r="P346" s="211">
        <f>O346*H346</f>
        <v>0</v>
      </c>
      <c r="Q346" s="211">
        <v>0</v>
      </c>
      <c r="R346" s="211">
        <f>Q346*H346</f>
        <v>0</v>
      </c>
      <c r="S346" s="211">
        <v>0</v>
      </c>
      <c r="T346" s="21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213" t="s">
        <v>255</v>
      </c>
      <c r="AT346" s="213" t="s">
        <v>175</v>
      </c>
      <c r="AU346" s="213" t="s">
        <v>86</v>
      </c>
      <c r="AY346" s="16" t="s">
        <v>173</v>
      </c>
      <c r="BE346" s="214">
        <f>IF(N346="základní",J346,0)</f>
        <v>0</v>
      </c>
      <c r="BF346" s="214">
        <f>IF(N346="snížená",J346,0)</f>
        <v>0</v>
      </c>
      <c r="BG346" s="214">
        <f>IF(N346="zákl. přenesená",J346,0)</f>
        <v>0</v>
      </c>
      <c r="BH346" s="214">
        <f>IF(N346="sníž. přenesená",J346,0)</f>
        <v>0</v>
      </c>
      <c r="BI346" s="214">
        <f>IF(N346="nulová",J346,0)</f>
        <v>0</v>
      </c>
      <c r="BJ346" s="16" t="s">
        <v>8</v>
      </c>
      <c r="BK346" s="214">
        <f>ROUND(I346*H346,0)</f>
        <v>0</v>
      </c>
      <c r="BL346" s="16" t="s">
        <v>255</v>
      </c>
      <c r="BM346" s="213" t="s">
        <v>579</v>
      </c>
    </row>
    <row r="347" spans="1:65" s="13" customFormat="1">
      <c r="B347" s="215"/>
      <c r="C347" s="216"/>
      <c r="D347" s="217" t="s">
        <v>182</v>
      </c>
      <c r="E347" s="218" t="s">
        <v>1</v>
      </c>
      <c r="F347" s="219" t="s">
        <v>580</v>
      </c>
      <c r="G347" s="216"/>
      <c r="H347" s="220">
        <v>263.75</v>
      </c>
      <c r="I347" s="221"/>
      <c r="J347" s="216"/>
      <c r="K347" s="216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182</v>
      </c>
      <c r="AU347" s="226" t="s">
        <v>86</v>
      </c>
      <c r="AV347" s="13" t="s">
        <v>86</v>
      </c>
      <c r="AW347" s="13" t="s">
        <v>33</v>
      </c>
      <c r="AX347" s="13" t="s">
        <v>77</v>
      </c>
      <c r="AY347" s="226" t="s">
        <v>173</v>
      </c>
    </row>
    <row r="348" spans="1:65" s="2" customFormat="1" ht="24" customHeight="1">
      <c r="A348" s="33"/>
      <c r="B348" s="34"/>
      <c r="C348" s="227" t="s">
        <v>581</v>
      </c>
      <c r="D348" s="227" t="s">
        <v>454</v>
      </c>
      <c r="E348" s="228" t="s">
        <v>582</v>
      </c>
      <c r="F348" s="229" t="s">
        <v>583</v>
      </c>
      <c r="G348" s="230" t="s">
        <v>251</v>
      </c>
      <c r="H348" s="231">
        <v>553.875</v>
      </c>
      <c r="I348" s="232"/>
      <c r="J348" s="233">
        <f>ROUND(I348*H348,0)</f>
        <v>0</v>
      </c>
      <c r="K348" s="229" t="s">
        <v>179</v>
      </c>
      <c r="L348" s="234"/>
      <c r="M348" s="235" t="s">
        <v>1</v>
      </c>
      <c r="N348" s="236" t="s">
        <v>42</v>
      </c>
      <c r="O348" s="70"/>
      <c r="P348" s="211">
        <f>O348*H348</f>
        <v>0</v>
      </c>
      <c r="Q348" s="211">
        <v>2E-3</v>
      </c>
      <c r="R348" s="211">
        <f>Q348*H348</f>
        <v>1.10775</v>
      </c>
      <c r="S348" s="211">
        <v>0</v>
      </c>
      <c r="T348" s="21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213" t="s">
        <v>341</v>
      </c>
      <c r="AT348" s="213" t="s">
        <v>454</v>
      </c>
      <c r="AU348" s="213" t="s">
        <v>86</v>
      </c>
      <c r="AY348" s="16" t="s">
        <v>173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6" t="s">
        <v>8</v>
      </c>
      <c r="BK348" s="214">
        <f>ROUND(I348*H348,0)</f>
        <v>0</v>
      </c>
      <c r="BL348" s="16" t="s">
        <v>255</v>
      </c>
      <c r="BM348" s="213" t="s">
        <v>584</v>
      </c>
    </row>
    <row r="349" spans="1:65" s="13" customFormat="1">
      <c r="B349" s="215"/>
      <c r="C349" s="216"/>
      <c r="D349" s="217" t="s">
        <v>182</v>
      </c>
      <c r="E349" s="218" t="s">
        <v>1</v>
      </c>
      <c r="F349" s="219" t="s">
        <v>585</v>
      </c>
      <c r="G349" s="216"/>
      <c r="H349" s="220">
        <v>553.875</v>
      </c>
      <c r="I349" s="221"/>
      <c r="J349" s="216"/>
      <c r="K349" s="216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182</v>
      </c>
      <c r="AU349" s="226" t="s">
        <v>86</v>
      </c>
      <c r="AV349" s="13" t="s">
        <v>86</v>
      </c>
      <c r="AW349" s="13" t="s">
        <v>33</v>
      </c>
      <c r="AX349" s="13" t="s">
        <v>77</v>
      </c>
      <c r="AY349" s="226" t="s">
        <v>173</v>
      </c>
    </row>
    <row r="350" spans="1:65" s="2" customFormat="1" ht="24" customHeight="1">
      <c r="A350" s="33"/>
      <c r="B350" s="34"/>
      <c r="C350" s="202" t="s">
        <v>586</v>
      </c>
      <c r="D350" s="202" t="s">
        <v>175</v>
      </c>
      <c r="E350" s="203" t="s">
        <v>587</v>
      </c>
      <c r="F350" s="204" t="s">
        <v>588</v>
      </c>
      <c r="G350" s="205" t="s">
        <v>251</v>
      </c>
      <c r="H350" s="206">
        <v>72.212999999999994</v>
      </c>
      <c r="I350" s="207"/>
      <c r="J350" s="208">
        <f>ROUND(I350*H350,0)</f>
        <v>0</v>
      </c>
      <c r="K350" s="204" t="s">
        <v>179</v>
      </c>
      <c r="L350" s="38"/>
      <c r="M350" s="209" t="s">
        <v>1</v>
      </c>
      <c r="N350" s="210" t="s">
        <v>42</v>
      </c>
      <c r="O350" s="70"/>
      <c r="P350" s="211">
        <f>O350*H350</f>
        <v>0</v>
      </c>
      <c r="Q350" s="211">
        <v>3.0000000000000001E-3</v>
      </c>
      <c r="R350" s="211">
        <f>Q350*H350</f>
        <v>0.216639</v>
      </c>
      <c r="S350" s="211">
        <v>0</v>
      </c>
      <c r="T350" s="21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213" t="s">
        <v>255</v>
      </c>
      <c r="AT350" s="213" t="s">
        <v>175</v>
      </c>
      <c r="AU350" s="213" t="s">
        <v>86</v>
      </c>
      <c r="AY350" s="16" t="s">
        <v>173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16" t="s">
        <v>8</v>
      </c>
      <c r="BK350" s="214">
        <f>ROUND(I350*H350,0)</f>
        <v>0</v>
      </c>
      <c r="BL350" s="16" t="s">
        <v>255</v>
      </c>
      <c r="BM350" s="213" t="s">
        <v>589</v>
      </c>
    </row>
    <row r="351" spans="1:65" s="13" customFormat="1">
      <c r="B351" s="215"/>
      <c r="C351" s="216"/>
      <c r="D351" s="217" t="s">
        <v>182</v>
      </c>
      <c r="E351" s="218" t="s">
        <v>1</v>
      </c>
      <c r="F351" s="219" t="s">
        <v>590</v>
      </c>
      <c r="G351" s="216"/>
      <c r="H351" s="220">
        <v>16.875</v>
      </c>
      <c r="I351" s="221"/>
      <c r="J351" s="216"/>
      <c r="K351" s="216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182</v>
      </c>
      <c r="AU351" s="226" t="s">
        <v>86</v>
      </c>
      <c r="AV351" s="13" t="s">
        <v>86</v>
      </c>
      <c r="AW351" s="13" t="s">
        <v>33</v>
      </c>
      <c r="AX351" s="13" t="s">
        <v>77</v>
      </c>
      <c r="AY351" s="226" t="s">
        <v>173</v>
      </c>
    </row>
    <row r="352" spans="1:65" s="13" customFormat="1">
      <c r="B352" s="215"/>
      <c r="C352" s="216"/>
      <c r="D352" s="217" t="s">
        <v>182</v>
      </c>
      <c r="E352" s="218" t="s">
        <v>1</v>
      </c>
      <c r="F352" s="219" t="s">
        <v>591</v>
      </c>
      <c r="G352" s="216"/>
      <c r="H352" s="220">
        <v>55.338000000000001</v>
      </c>
      <c r="I352" s="221"/>
      <c r="J352" s="216"/>
      <c r="K352" s="216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182</v>
      </c>
      <c r="AU352" s="226" t="s">
        <v>86</v>
      </c>
      <c r="AV352" s="13" t="s">
        <v>86</v>
      </c>
      <c r="AW352" s="13" t="s">
        <v>33</v>
      </c>
      <c r="AX352" s="13" t="s">
        <v>77</v>
      </c>
      <c r="AY352" s="226" t="s">
        <v>173</v>
      </c>
    </row>
    <row r="353" spans="1:65" s="2" customFormat="1" ht="24" customHeight="1">
      <c r="A353" s="33"/>
      <c r="B353" s="34"/>
      <c r="C353" s="227" t="s">
        <v>592</v>
      </c>
      <c r="D353" s="227" t="s">
        <v>454</v>
      </c>
      <c r="E353" s="228" t="s">
        <v>593</v>
      </c>
      <c r="F353" s="229" t="s">
        <v>594</v>
      </c>
      <c r="G353" s="230" t="s">
        <v>251</v>
      </c>
      <c r="H353" s="231">
        <v>17.719000000000001</v>
      </c>
      <c r="I353" s="232"/>
      <c r="J353" s="233">
        <f>ROUND(I353*H353,0)</f>
        <v>0</v>
      </c>
      <c r="K353" s="229" t="s">
        <v>179</v>
      </c>
      <c r="L353" s="234"/>
      <c r="M353" s="235" t="s">
        <v>1</v>
      </c>
      <c r="N353" s="236" t="s">
        <v>42</v>
      </c>
      <c r="O353" s="70"/>
      <c r="P353" s="211">
        <f>O353*H353</f>
        <v>0</v>
      </c>
      <c r="Q353" s="211">
        <v>1.1999999999999999E-3</v>
      </c>
      <c r="R353" s="211">
        <f>Q353*H353</f>
        <v>2.1262799999999998E-2</v>
      </c>
      <c r="S353" s="211">
        <v>0</v>
      </c>
      <c r="T353" s="21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213" t="s">
        <v>341</v>
      </c>
      <c r="AT353" s="213" t="s">
        <v>454</v>
      </c>
      <c r="AU353" s="213" t="s">
        <v>86</v>
      </c>
      <c r="AY353" s="16" t="s">
        <v>173</v>
      </c>
      <c r="BE353" s="214">
        <f>IF(N353="základní",J353,0)</f>
        <v>0</v>
      </c>
      <c r="BF353" s="214">
        <f>IF(N353="snížená",J353,0)</f>
        <v>0</v>
      </c>
      <c r="BG353" s="214">
        <f>IF(N353="zákl. přenesená",J353,0)</f>
        <v>0</v>
      </c>
      <c r="BH353" s="214">
        <f>IF(N353="sníž. přenesená",J353,0)</f>
        <v>0</v>
      </c>
      <c r="BI353" s="214">
        <f>IF(N353="nulová",J353,0)</f>
        <v>0</v>
      </c>
      <c r="BJ353" s="16" t="s">
        <v>8</v>
      </c>
      <c r="BK353" s="214">
        <f>ROUND(I353*H353,0)</f>
        <v>0</v>
      </c>
      <c r="BL353" s="16" t="s">
        <v>255</v>
      </c>
      <c r="BM353" s="213" t="s">
        <v>595</v>
      </c>
    </row>
    <row r="354" spans="1:65" s="13" customFormat="1">
      <c r="B354" s="215"/>
      <c r="C354" s="216"/>
      <c r="D354" s="217" t="s">
        <v>182</v>
      </c>
      <c r="E354" s="218" t="s">
        <v>1</v>
      </c>
      <c r="F354" s="219" t="s">
        <v>596</v>
      </c>
      <c r="G354" s="216"/>
      <c r="H354" s="220">
        <v>17.719000000000001</v>
      </c>
      <c r="I354" s="221"/>
      <c r="J354" s="216"/>
      <c r="K354" s="216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182</v>
      </c>
      <c r="AU354" s="226" t="s">
        <v>86</v>
      </c>
      <c r="AV354" s="13" t="s">
        <v>86</v>
      </c>
      <c r="AW354" s="13" t="s">
        <v>33</v>
      </c>
      <c r="AX354" s="13" t="s">
        <v>77</v>
      </c>
      <c r="AY354" s="226" t="s">
        <v>173</v>
      </c>
    </row>
    <row r="355" spans="1:65" s="2" customFormat="1" ht="24" customHeight="1">
      <c r="A355" s="33"/>
      <c r="B355" s="34"/>
      <c r="C355" s="227" t="s">
        <v>597</v>
      </c>
      <c r="D355" s="227" t="s">
        <v>454</v>
      </c>
      <c r="E355" s="228" t="s">
        <v>598</v>
      </c>
      <c r="F355" s="229" t="s">
        <v>599</v>
      </c>
      <c r="G355" s="230" t="s">
        <v>251</v>
      </c>
      <c r="H355" s="231">
        <v>58.103999999999999</v>
      </c>
      <c r="I355" s="232"/>
      <c r="J355" s="233">
        <f>ROUND(I355*H355,0)</f>
        <v>0</v>
      </c>
      <c r="K355" s="229" t="s">
        <v>179</v>
      </c>
      <c r="L355" s="234"/>
      <c r="M355" s="235" t="s">
        <v>1</v>
      </c>
      <c r="N355" s="236" t="s">
        <v>42</v>
      </c>
      <c r="O355" s="70"/>
      <c r="P355" s="211">
        <f>O355*H355</f>
        <v>0</v>
      </c>
      <c r="Q355" s="211">
        <v>1.8E-3</v>
      </c>
      <c r="R355" s="211">
        <f>Q355*H355</f>
        <v>0.10458719999999999</v>
      </c>
      <c r="S355" s="211">
        <v>0</v>
      </c>
      <c r="T355" s="21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213" t="s">
        <v>341</v>
      </c>
      <c r="AT355" s="213" t="s">
        <v>454</v>
      </c>
      <c r="AU355" s="213" t="s">
        <v>86</v>
      </c>
      <c r="AY355" s="16" t="s">
        <v>173</v>
      </c>
      <c r="BE355" s="214">
        <f>IF(N355="základní",J355,0)</f>
        <v>0</v>
      </c>
      <c r="BF355" s="214">
        <f>IF(N355="snížená",J355,0)</f>
        <v>0</v>
      </c>
      <c r="BG355" s="214">
        <f>IF(N355="zákl. přenesená",J355,0)</f>
        <v>0</v>
      </c>
      <c r="BH355" s="214">
        <f>IF(N355="sníž. přenesená",J355,0)</f>
        <v>0</v>
      </c>
      <c r="BI355" s="214">
        <f>IF(N355="nulová",J355,0)</f>
        <v>0</v>
      </c>
      <c r="BJ355" s="16" t="s">
        <v>8</v>
      </c>
      <c r="BK355" s="214">
        <f>ROUND(I355*H355,0)</f>
        <v>0</v>
      </c>
      <c r="BL355" s="16" t="s">
        <v>255</v>
      </c>
      <c r="BM355" s="213" t="s">
        <v>600</v>
      </c>
    </row>
    <row r="356" spans="1:65" s="13" customFormat="1">
      <c r="B356" s="215"/>
      <c r="C356" s="216"/>
      <c r="D356" s="217" t="s">
        <v>182</v>
      </c>
      <c r="E356" s="218" t="s">
        <v>1</v>
      </c>
      <c r="F356" s="219" t="s">
        <v>601</v>
      </c>
      <c r="G356" s="216"/>
      <c r="H356" s="220">
        <v>58.103999999999999</v>
      </c>
      <c r="I356" s="221"/>
      <c r="J356" s="216"/>
      <c r="K356" s="216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182</v>
      </c>
      <c r="AU356" s="226" t="s">
        <v>86</v>
      </c>
      <c r="AV356" s="13" t="s">
        <v>86</v>
      </c>
      <c r="AW356" s="13" t="s">
        <v>33</v>
      </c>
      <c r="AX356" s="13" t="s">
        <v>77</v>
      </c>
      <c r="AY356" s="226" t="s">
        <v>173</v>
      </c>
    </row>
    <row r="357" spans="1:65" s="2" customFormat="1" ht="24" customHeight="1">
      <c r="A357" s="33"/>
      <c r="B357" s="34"/>
      <c r="C357" s="202" t="s">
        <v>602</v>
      </c>
      <c r="D357" s="202" t="s">
        <v>175</v>
      </c>
      <c r="E357" s="203" t="s">
        <v>603</v>
      </c>
      <c r="F357" s="204" t="s">
        <v>604</v>
      </c>
      <c r="G357" s="205" t="s">
        <v>225</v>
      </c>
      <c r="H357" s="206">
        <v>5.0979999999999999</v>
      </c>
      <c r="I357" s="207"/>
      <c r="J357" s="208">
        <f>ROUND(I357*H357,0)</f>
        <v>0</v>
      </c>
      <c r="K357" s="204" t="s">
        <v>179</v>
      </c>
      <c r="L357" s="38"/>
      <c r="M357" s="209" t="s">
        <v>1</v>
      </c>
      <c r="N357" s="210" t="s">
        <v>42</v>
      </c>
      <c r="O357" s="70"/>
      <c r="P357" s="211">
        <f>O357*H357</f>
        <v>0</v>
      </c>
      <c r="Q357" s="211">
        <v>0</v>
      </c>
      <c r="R357" s="211">
        <f>Q357*H357</f>
        <v>0</v>
      </c>
      <c r="S357" s="211">
        <v>0</v>
      </c>
      <c r="T357" s="21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213" t="s">
        <v>255</v>
      </c>
      <c r="AT357" s="213" t="s">
        <v>175</v>
      </c>
      <c r="AU357" s="213" t="s">
        <v>86</v>
      </c>
      <c r="AY357" s="16" t="s">
        <v>173</v>
      </c>
      <c r="BE357" s="214">
        <f>IF(N357="základní",J357,0)</f>
        <v>0</v>
      </c>
      <c r="BF357" s="214">
        <f>IF(N357="snížená",J357,0)</f>
        <v>0</v>
      </c>
      <c r="BG357" s="214">
        <f>IF(N357="zákl. přenesená",J357,0)</f>
        <v>0</v>
      </c>
      <c r="BH357" s="214">
        <f>IF(N357="sníž. přenesená",J357,0)</f>
        <v>0</v>
      </c>
      <c r="BI357" s="214">
        <f>IF(N357="nulová",J357,0)</f>
        <v>0</v>
      </c>
      <c r="BJ357" s="16" t="s">
        <v>8</v>
      </c>
      <c r="BK357" s="214">
        <f>ROUND(I357*H357,0)</f>
        <v>0</v>
      </c>
      <c r="BL357" s="16" t="s">
        <v>255</v>
      </c>
      <c r="BM357" s="213" t="s">
        <v>605</v>
      </c>
    </row>
    <row r="358" spans="1:65" s="12" customFormat="1" ht="22.95" customHeight="1">
      <c r="B358" s="186"/>
      <c r="C358" s="187"/>
      <c r="D358" s="188" t="s">
        <v>76</v>
      </c>
      <c r="E358" s="200" t="s">
        <v>606</v>
      </c>
      <c r="F358" s="200" t="s">
        <v>607</v>
      </c>
      <c r="G358" s="187"/>
      <c r="H358" s="187"/>
      <c r="I358" s="190"/>
      <c r="J358" s="201">
        <f>BK358</f>
        <v>0</v>
      </c>
      <c r="K358" s="187"/>
      <c r="L358" s="192"/>
      <c r="M358" s="193"/>
      <c r="N358" s="194"/>
      <c r="O358" s="194"/>
      <c r="P358" s="195">
        <f>SUM(P359:P387)</f>
        <v>0</v>
      </c>
      <c r="Q358" s="194"/>
      <c r="R358" s="195">
        <f>SUM(R359:R387)</f>
        <v>0.12440899999999999</v>
      </c>
      <c r="S358" s="194"/>
      <c r="T358" s="196">
        <f>SUM(T359:T387)</f>
        <v>0</v>
      </c>
      <c r="AR358" s="197" t="s">
        <v>86</v>
      </c>
      <c r="AT358" s="198" t="s">
        <v>76</v>
      </c>
      <c r="AU358" s="198" t="s">
        <v>8</v>
      </c>
      <c r="AY358" s="197" t="s">
        <v>173</v>
      </c>
      <c r="BK358" s="199">
        <f>SUM(BK359:BK387)</f>
        <v>0</v>
      </c>
    </row>
    <row r="359" spans="1:65" s="2" customFormat="1" ht="16.5" customHeight="1">
      <c r="A359" s="33"/>
      <c r="B359" s="34"/>
      <c r="C359" s="202" t="s">
        <v>608</v>
      </c>
      <c r="D359" s="202" t="s">
        <v>175</v>
      </c>
      <c r="E359" s="203" t="s">
        <v>609</v>
      </c>
      <c r="F359" s="204" t="s">
        <v>610</v>
      </c>
      <c r="G359" s="205" t="s">
        <v>371</v>
      </c>
      <c r="H359" s="206">
        <v>20</v>
      </c>
      <c r="I359" s="207"/>
      <c r="J359" s="208">
        <f>ROUND(I359*H359,0)</f>
        <v>0</v>
      </c>
      <c r="K359" s="204" t="s">
        <v>179</v>
      </c>
      <c r="L359" s="38"/>
      <c r="M359" s="209" t="s">
        <v>1</v>
      </c>
      <c r="N359" s="210" t="s">
        <v>42</v>
      </c>
      <c r="O359" s="70"/>
      <c r="P359" s="211">
        <f>O359*H359</f>
        <v>0</v>
      </c>
      <c r="Q359" s="211">
        <v>1.3799999999999999E-3</v>
      </c>
      <c r="R359" s="211">
        <f>Q359*H359</f>
        <v>2.76E-2</v>
      </c>
      <c r="S359" s="211">
        <v>0</v>
      </c>
      <c r="T359" s="21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213" t="s">
        <v>255</v>
      </c>
      <c r="AT359" s="213" t="s">
        <v>175</v>
      </c>
      <c r="AU359" s="213" t="s">
        <v>86</v>
      </c>
      <c r="AY359" s="16" t="s">
        <v>173</v>
      </c>
      <c r="BE359" s="214">
        <f>IF(N359="základní",J359,0)</f>
        <v>0</v>
      </c>
      <c r="BF359" s="214">
        <f>IF(N359="snížená",J359,0)</f>
        <v>0</v>
      </c>
      <c r="BG359" s="214">
        <f>IF(N359="zákl. přenesená",J359,0)</f>
        <v>0</v>
      </c>
      <c r="BH359" s="214">
        <f>IF(N359="sníž. přenesená",J359,0)</f>
        <v>0</v>
      </c>
      <c r="BI359" s="214">
        <f>IF(N359="nulová",J359,0)</f>
        <v>0</v>
      </c>
      <c r="BJ359" s="16" t="s">
        <v>8</v>
      </c>
      <c r="BK359" s="214">
        <f>ROUND(I359*H359,0)</f>
        <v>0</v>
      </c>
      <c r="BL359" s="16" t="s">
        <v>255</v>
      </c>
      <c r="BM359" s="213" t="s">
        <v>611</v>
      </c>
    </row>
    <row r="360" spans="1:65" s="13" customFormat="1">
      <c r="B360" s="215"/>
      <c r="C360" s="216"/>
      <c r="D360" s="217" t="s">
        <v>182</v>
      </c>
      <c r="E360" s="218" t="s">
        <v>1</v>
      </c>
      <c r="F360" s="219" t="s">
        <v>612</v>
      </c>
      <c r="G360" s="216"/>
      <c r="H360" s="220">
        <v>20</v>
      </c>
      <c r="I360" s="221"/>
      <c r="J360" s="216"/>
      <c r="K360" s="216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182</v>
      </c>
      <c r="AU360" s="226" t="s">
        <v>86</v>
      </c>
      <c r="AV360" s="13" t="s">
        <v>86</v>
      </c>
      <c r="AW360" s="13" t="s">
        <v>33</v>
      </c>
      <c r="AX360" s="13" t="s">
        <v>77</v>
      </c>
      <c r="AY360" s="226" t="s">
        <v>173</v>
      </c>
    </row>
    <row r="361" spans="1:65" s="2" customFormat="1" ht="16.5" customHeight="1">
      <c r="A361" s="33"/>
      <c r="B361" s="34"/>
      <c r="C361" s="202" t="s">
        <v>613</v>
      </c>
      <c r="D361" s="202" t="s">
        <v>175</v>
      </c>
      <c r="E361" s="203" t="s">
        <v>614</v>
      </c>
      <c r="F361" s="204" t="s">
        <v>615</v>
      </c>
      <c r="G361" s="205" t="s">
        <v>371</v>
      </c>
      <c r="H361" s="206">
        <v>30</v>
      </c>
      <c r="I361" s="207"/>
      <c r="J361" s="208">
        <f>ROUND(I361*H361,0)</f>
        <v>0</v>
      </c>
      <c r="K361" s="204" t="s">
        <v>179</v>
      </c>
      <c r="L361" s="38"/>
      <c r="M361" s="209" t="s">
        <v>1</v>
      </c>
      <c r="N361" s="210" t="s">
        <v>42</v>
      </c>
      <c r="O361" s="70"/>
      <c r="P361" s="211">
        <f>O361*H361</f>
        <v>0</v>
      </c>
      <c r="Q361" s="211">
        <v>1.92E-3</v>
      </c>
      <c r="R361" s="211">
        <f>Q361*H361</f>
        <v>5.7599999999999998E-2</v>
      </c>
      <c r="S361" s="211">
        <v>0</v>
      </c>
      <c r="T361" s="21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213" t="s">
        <v>255</v>
      </c>
      <c r="AT361" s="213" t="s">
        <v>175</v>
      </c>
      <c r="AU361" s="213" t="s">
        <v>86</v>
      </c>
      <c r="AY361" s="16" t="s">
        <v>173</v>
      </c>
      <c r="BE361" s="214">
        <f>IF(N361="základní",J361,0)</f>
        <v>0</v>
      </c>
      <c r="BF361" s="214">
        <f>IF(N361="snížená",J361,0)</f>
        <v>0</v>
      </c>
      <c r="BG361" s="214">
        <f>IF(N361="zákl. přenesená",J361,0)</f>
        <v>0</v>
      </c>
      <c r="BH361" s="214">
        <f>IF(N361="sníž. přenesená",J361,0)</f>
        <v>0</v>
      </c>
      <c r="BI361" s="214">
        <f>IF(N361="nulová",J361,0)</f>
        <v>0</v>
      </c>
      <c r="BJ361" s="16" t="s">
        <v>8</v>
      </c>
      <c r="BK361" s="214">
        <f>ROUND(I361*H361,0)</f>
        <v>0</v>
      </c>
      <c r="BL361" s="16" t="s">
        <v>255</v>
      </c>
      <c r="BM361" s="213" t="s">
        <v>616</v>
      </c>
    </row>
    <row r="362" spans="1:65" s="13" customFormat="1">
      <c r="B362" s="215"/>
      <c r="C362" s="216"/>
      <c r="D362" s="217" t="s">
        <v>182</v>
      </c>
      <c r="E362" s="218" t="s">
        <v>1</v>
      </c>
      <c r="F362" s="219" t="s">
        <v>617</v>
      </c>
      <c r="G362" s="216"/>
      <c r="H362" s="220">
        <v>30</v>
      </c>
      <c r="I362" s="221"/>
      <c r="J362" s="216"/>
      <c r="K362" s="216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182</v>
      </c>
      <c r="AU362" s="226" t="s">
        <v>86</v>
      </c>
      <c r="AV362" s="13" t="s">
        <v>86</v>
      </c>
      <c r="AW362" s="13" t="s">
        <v>33</v>
      </c>
      <c r="AX362" s="13" t="s">
        <v>77</v>
      </c>
      <c r="AY362" s="226" t="s">
        <v>173</v>
      </c>
    </row>
    <row r="363" spans="1:65" s="2" customFormat="1" ht="24" customHeight="1">
      <c r="A363" s="33"/>
      <c r="B363" s="34"/>
      <c r="C363" s="202" t="s">
        <v>618</v>
      </c>
      <c r="D363" s="202" t="s">
        <v>175</v>
      </c>
      <c r="E363" s="203" t="s">
        <v>619</v>
      </c>
      <c r="F363" s="204" t="s">
        <v>620</v>
      </c>
      <c r="G363" s="205" t="s">
        <v>289</v>
      </c>
      <c r="H363" s="206">
        <v>3</v>
      </c>
      <c r="I363" s="207"/>
      <c r="J363" s="208">
        <f>ROUND(I363*H363,0)</f>
        <v>0</v>
      </c>
      <c r="K363" s="204" t="s">
        <v>179</v>
      </c>
      <c r="L363" s="38"/>
      <c r="M363" s="209" t="s">
        <v>1</v>
      </c>
      <c r="N363" s="210" t="s">
        <v>42</v>
      </c>
      <c r="O363" s="70"/>
      <c r="P363" s="211">
        <f>O363*H363</f>
        <v>0</v>
      </c>
      <c r="Q363" s="211">
        <v>2.2000000000000001E-4</v>
      </c>
      <c r="R363" s="211">
        <f>Q363*H363</f>
        <v>6.6E-4</v>
      </c>
      <c r="S363" s="211">
        <v>0</v>
      </c>
      <c r="T363" s="21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213" t="s">
        <v>255</v>
      </c>
      <c r="AT363" s="213" t="s">
        <v>175</v>
      </c>
      <c r="AU363" s="213" t="s">
        <v>86</v>
      </c>
      <c r="AY363" s="16" t="s">
        <v>173</v>
      </c>
      <c r="BE363" s="214">
        <f>IF(N363="základní",J363,0)</f>
        <v>0</v>
      </c>
      <c r="BF363" s="214">
        <f>IF(N363="snížená",J363,0)</f>
        <v>0</v>
      </c>
      <c r="BG363" s="214">
        <f>IF(N363="zákl. přenesená",J363,0)</f>
        <v>0</v>
      </c>
      <c r="BH363" s="214">
        <f>IF(N363="sníž. přenesená",J363,0)</f>
        <v>0</v>
      </c>
      <c r="BI363" s="214">
        <f>IF(N363="nulová",J363,0)</f>
        <v>0</v>
      </c>
      <c r="BJ363" s="16" t="s">
        <v>8</v>
      </c>
      <c r="BK363" s="214">
        <f>ROUND(I363*H363,0)</f>
        <v>0</v>
      </c>
      <c r="BL363" s="16" t="s">
        <v>255</v>
      </c>
      <c r="BM363" s="213" t="s">
        <v>621</v>
      </c>
    </row>
    <row r="364" spans="1:65" s="2" customFormat="1" ht="16.5" customHeight="1">
      <c r="A364" s="33"/>
      <c r="B364" s="34"/>
      <c r="C364" s="202" t="s">
        <v>622</v>
      </c>
      <c r="D364" s="202" t="s">
        <v>175</v>
      </c>
      <c r="E364" s="203" t="s">
        <v>623</v>
      </c>
      <c r="F364" s="204" t="s">
        <v>624</v>
      </c>
      <c r="G364" s="205" t="s">
        <v>371</v>
      </c>
      <c r="H364" s="206">
        <v>1</v>
      </c>
      <c r="I364" s="207"/>
      <c r="J364" s="208">
        <f>ROUND(I364*H364,0)</f>
        <v>0</v>
      </c>
      <c r="K364" s="204" t="s">
        <v>1</v>
      </c>
      <c r="L364" s="38"/>
      <c r="M364" s="209" t="s">
        <v>1</v>
      </c>
      <c r="N364" s="210" t="s">
        <v>42</v>
      </c>
      <c r="O364" s="70"/>
      <c r="P364" s="211">
        <f>O364*H364</f>
        <v>0</v>
      </c>
      <c r="Q364" s="211">
        <v>1.1900000000000001E-3</v>
      </c>
      <c r="R364" s="211">
        <f>Q364*H364</f>
        <v>1.1900000000000001E-3</v>
      </c>
      <c r="S364" s="211">
        <v>0</v>
      </c>
      <c r="T364" s="21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213" t="s">
        <v>255</v>
      </c>
      <c r="AT364" s="213" t="s">
        <v>175</v>
      </c>
      <c r="AU364" s="213" t="s">
        <v>86</v>
      </c>
      <c r="AY364" s="16" t="s">
        <v>173</v>
      </c>
      <c r="BE364" s="214">
        <f>IF(N364="základní",J364,0)</f>
        <v>0</v>
      </c>
      <c r="BF364" s="214">
        <f>IF(N364="snížená",J364,0)</f>
        <v>0</v>
      </c>
      <c r="BG364" s="214">
        <f>IF(N364="zákl. přenesená",J364,0)</f>
        <v>0</v>
      </c>
      <c r="BH364" s="214">
        <f>IF(N364="sníž. přenesená",J364,0)</f>
        <v>0</v>
      </c>
      <c r="BI364" s="214">
        <f>IF(N364="nulová",J364,0)</f>
        <v>0</v>
      </c>
      <c r="BJ364" s="16" t="s">
        <v>8</v>
      </c>
      <c r="BK364" s="214">
        <f>ROUND(I364*H364,0)</f>
        <v>0</v>
      </c>
      <c r="BL364" s="16" t="s">
        <v>255</v>
      </c>
      <c r="BM364" s="213" t="s">
        <v>625</v>
      </c>
    </row>
    <row r="365" spans="1:65" s="13" customFormat="1">
      <c r="B365" s="215"/>
      <c r="C365" s="216"/>
      <c r="D365" s="217" t="s">
        <v>182</v>
      </c>
      <c r="E365" s="218" t="s">
        <v>1</v>
      </c>
      <c r="F365" s="219" t="s">
        <v>626</v>
      </c>
      <c r="G365" s="216"/>
      <c r="H365" s="220">
        <v>1</v>
      </c>
      <c r="I365" s="221"/>
      <c r="J365" s="216"/>
      <c r="K365" s="216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182</v>
      </c>
      <c r="AU365" s="226" t="s">
        <v>86</v>
      </c>
      <c r="AV365" s="13" t="s">
        <v>86</v>
      </c>
      <c r="AW365" s="13" t="s">
        <v>33</v>
      </c>
      <c r="AX365" s="13" t="s">
        <v>77</v>
      </c>
      <c r="AY365" s="226" t="s">
        <v>173</v>
      </c>
    </row>
    <row r="366" spans="1:65" s="2" customFormat="1" ht="16.5" customHeight="1">
      <c r="A366" s="33"/>
      <c r="B366" s="34"/>
      <c r="C366" s="202" t="s">
        <v>627</v>
      </c>
      <c r="D366" s="202" t="s">
        <v>175</v>
      </c>
      <c r="E366" s="203" t="s">
        <v>628</v>
      </c>
      <c r="F366" s="204" t="s">
        <v>629</v>
      </c>
      <c r="G366" s="205" t="s">
        <v>371</v>
      </c>
      <c r="H366" s="206">
        <v>4</v>
      </c>
      <c r="I366" s="207"/>
      <c r="J366" s="208">
        <f>ROUND(I366*H366,0)</f>
        <v>0</v>
      </c>
      <c r="K366" s="204" t="s">
        <v>179</v>
      </c>
      <c r="L366" s="38"/>
      <c r="M366" s="209" t="s">
        <v>1</v>
      </c>
      <c r="N366" s="210" t="s">
        <v>42</v>
      </c>
      <c r="O366" s="70"/>
      <c r="P366" s="211">
        <f>O366*H366</f>
        <v>0</v>
      </c>
      <c r="Q366" s="211">
        <v>2.9E-4</v>
      </c>
      <c r="R366" s="211">
        <f>Q366*H366</f>
        <v>1.16E-3</v>
      </c>
      <c r="S366" s="211">
        <v>0</v>
      </c>
      <c r="T366" s="21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213" t="s">
        <v>255</v>
      </c>
      <c r="AT366" s="213" t="s">
        <v>175</v>
      </c>
      <c r="AU366" s="213" t="s">
        <v>86</v>
      </c>
      <c r="AY366" s="16" t="s">
        <v>173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16" t="s">
        <v>8</v>
      </c>
      <c r="BK366" s="214">
        <f>ROUND(I366*H366,0)</f>
        <v>0</v>
      </c>
      <c r="BL366" s="16" t="s">
        <v>255</v>
      </c>
      <c r="BM366" s="213" t="s">
        <v>630</v>
      </c>
    </row>
    <row r="367" spans="1:65" s="13" customFormat="1">
      <c r="B367" s="215"/>
      <c r="C367" s="216"/>
      <c r="D367" s="217" t="s">
        <v>182</v>
      </c>
      <c r="E367" s="218" t="s">
        <v>1</v>
      </c>
      <c r="F367" s="219" t="s">
        <v>631</v>
      </c>
      <c r="G367" s="216"/>
      <c r="H367" s="220">
        <v>4</v>
      </c>
      <c r="I367" s="221"/>
      <c r="J367" s="216"/>
      <c r="K367" s="216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182</v>
      </c>
      <c r="AU367" s="226" t="s">
        <v>86</v>
      </c>
      <c r="AV367" s="13" t="s">
        <v>86</v>
      </c>
      <c r="AW367" s="13" t="s">
        <v>33</v>
      </c>
      <c r="AX367" s="13" t="s">
        <v>77</v>
      </c>
      <c r="AY367" s="226" t="s">
        <v>173</v>
      </c>
    </row>
    <row r="368" spans="1:65" s="2" customFormat="1" ht="16.5" customHeight="1">
      <c r="A368" s="33"/>
      <c r="B368" s="34"/>
      <c r="C368" s="202" t="s">
        <v>632</v>
      </c>
      <c r="D368" s="202" t="s">
        <v>175</v>
      </c>
      <c r="E368" s="203" t="s">
        <v>633</v>
      </c>
      <c r="F368" s="204" t="s">
        <v>634</v>
      </c>
      <c r="G368" s="205" t="s">
        <v>371</v>
      </c>
      <c r="H368" s="206">
        <v>16</v>
      </c>
      <c r="I368" s="207"/>
      <c r="J368" s="208">
        <f>ROUND(I368*H368,0)</f>
        <v>0</v>
      </c>
      <c r="K368" s="204" t="s">
        <v>179</v>
      </c>
      <c r="L368" s="38"/>
      <c r="M368" s="209" t="s">
        <v>1</v>
      </c>
      <c r="N368" s="210" t="s">
        <v>42</v>
      </c>
      <c r="O368" s="70"/>
      <c r="P368" s="211">
        <f>O368*H368</f>
        <v>0</v>
      </c>
      <c r="Q368" s="211">
        <v>3.5E-4</v>
      </c>
      <c r="R368" s="211">
        <f>Q368*H368</f>
        <v>5.5999999999999999E-3</v>
      </c>
      <c r="S368" s="211">
        <v>0</v>
      </c>
      <c r="T368" s="21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213" t="s">
        <v>255</v>
      </c>
      <c r="AT368" s="213" t="s">
        <v>175</v>
      </c>
      <c r="AU368" s="213" t="s">
        <v>86</v>
      </c>
      <c r="AY368" s="16" t="s">
        <v>173</v>
      </c>
      <c r="BE368" s="214">
        <f>IF(N368="základní",J368,0)</f>
        <v>0</v>
      </c>
      <c r="BF368" s="214">
        <f>IF(N368="snížená",J368,0)</f>
        <v>0</v>
      </c>
      <c r="BG368" s="214">
        <f>IF(N368="zákl. přenesená",J368,0)</f>
        <v>0</v>
      </c>
      <c r="BH368" s="214">
        <f>IF(N368="sníž. přenesená",J368,0)</f>
        <v>0</v>
      </c>
      <c r="BI368" s="214">
        <f>IF(N368="nulová",J368,0)</f>
        <v>0</v>
      </c>
      <c r="BJ368" s="16" t="s">
        <v>8</v>
      </c>
      <c r="BK368" s="214">
        <f>ROUND(I368*H368,0)</f>
        <v>0</v>
      </c>
      <c r="BL368" s="16" t="s">
        <v>255</v>
      </c>
      <c r="BM368" s="213" t="s">
        <v>635</v>
      </c>
    </row>
    <row r="369" spans="1:65" s="13" customFormat="1">
      <c r="B369" s="215"/>
      <c r="C369" s="216"/>
      <c r="D369" s="217" t="s">
        <v>182</v>
      </c>
      <c r="E369" s="218" t="s">
        <v>1</v>
      </c>
      <c r="F369" s="219" t="s">
        <v>636</v>
      </c>
      <c r="G369" s="216"/>
      <c r="H369" s="220">
        <v>16</v>
      </c>
      <c r="I369" s="221"/>
      <c r="J369" s="216"/>
      <c r="K369" s="216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182</v>
      </c>
      <c r="AU369" s="226" t="s">
        <v>86</v>
      </c>
      <c r="AV369" s="13" t="s">
        <v>86</v>
      </c>
      <c r="AW369" s="13" t="s">
        <v>33</v>
      </c>
      <c r="AX369" s="13" t="s">
        <v>77</v>
      </c>
      <c r="AY369" s="226" t="s">
        <v>173</v>
      </c>
    </row>
    <row r="370" spans="1:65" s="2" customFormat="1" ht="16.5" customHeight="1">
      <c r="A370" s="33"/>
      <c r="B370" s="34"/>
      <c r="C370" s="202" t="s">
        <v>637</v>
      </c>
      <c r="D370" s="202" t="s">
        <v>175</v>
      </c>
      <c r="E370" s="203" t="s">
        <v>638</v>
      </c>
      <c r="F370" s="204" t="s">
        <v>639</v>
      </c>
      <c r="G370" s="205" t="s">
        <v>371</v>
      </c>
      <c r="H370" s="206">
        <v>6</v>
      </c>
      <c r="I370" s="207"/>
      <c r="J370" s="208">
        <f>ROUND(I370*H370,0)</f>
        <v>0</v>
      </c>
      <c r="K370" s="204" t="s">
        <v>179</v>
      </c>
      <c r="L370" s="38"/>
      <c r="M370" s="209" t="s">
        <v>1</v>
      </c>
      <c r="N370" s="210" t="s">
        <v>42</v>
      </c>
      <c r="O370" s="70"/>
      <c r="P370" s="211">
        <f>O370*H370</f>
        <v>0</v>
      </c>
      <c r="Q370" s="211">
        <v>5.6999999999999998E-4</v>
      </c>
      <c r="R370" s="211">
        <f>Q370*H370</f>
        <v>3.4199999999999999E-3</v>
      </c>
      <c r="S370" s="211">
        <v>0</v>
      </c>
      <c r="T370" s="21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213" t="s">
        <v>255</v>
      </c>
      <c r="AT370" s="213" t="s">
        <v>175</v>
      </c>
      <c r="AU370" s="213" t="s">
        <v>86</v>
      </c>
      <c r="AY370" s="16" t="s">
        <v>173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16" t="s">
        <v>8</v>
      </c>
      <c r="BK370" s="214">
        <f>ROUND(I370*H370,0)</f>
        <v>0</v>
      </c>
      <c r="BL370" s="16" t="s">
        <v>255</v>
      </c>
      <c r="BM370" s="213" t="s">
        <v>640</v>
      </c>
    </row>
    <row r="371" spans="1:65" s="13" customFormat="1">
      <c r="B371" s="215"/>
      <c r="C371" s="216"/>
      <c r="D371" s="217" t="s">
        <v>182</v>
      </c>
      <c r="E371" s="218" t="s">
        <v>1</v>
      </c>
      <c r="F371" s="219" t="s">
        <v>641</v>
      </c>
      <c r="G371" s="216"/>
      <c r="H371" s="220">
        <v>6</v>
      </c>
      <c r="I371" s="221"/>
      <c r="J371" s="216"/>
      <c r="K371" s="216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182</v>
      </c>
      <c r="AU371" s="226" t="s">
        <v>86</v>
      </c>
      <c r="AV371" s="13" t="s">
        <v>86</v>
      </c>
      <c r="AW371" s="13" t="s">
        <v>33</v>
      </c>
      <c r="AX371" s="13" t="s">
        <v>77</v>
      </c>
      <c r="AY371" s="226" t="s">
        <v>173</v>
      </c>
    </row>
    <row r="372" spans="1:65" s="2" customFormat="1" ht="16.5" customHeight="1">
      <c r="A372" s="33"/>
      <c r="B372" s="34"/>
      <c r="C372" s="202" t="s">
        <v>642</v>
      </c>
      <c r="D372" s="202" t="s">
        <v>175</v>
      </c>
      <c r="E372" s="203" t="s">
        <v>643</v>
      </c>
      <c r="F372" s="204" t="s">
        <v>644</v>
      </c>
      <c r="G372" s="205" t="s">
        <v>371</v>
      </c>
      <c r="H372" s="206">
        <v>8</v>
      </c>
      <c r="I372" s="207"/>
      <c r="J372" s="208">
        <f>ROUND(I372*H372,0)</f>
        <v>0</v>
      </c>
      <c r="K372" s="204" t="s">
        <v>179</v>
      </c>
      <c r="L372" s="38"/>
      <c r="M372" s="209" t="s">
        <v>1</v>
      </c>
      <c r="N372" s="210" t="s">
        <v>42</v>
      </c>
      <c r="O372" s="70"/>
      <c r="P372" s="211">
        <f>O372*H372</f>
        <v>0</v>
      </c>
      <c r="Q372" s="211">
        <v>1.14E-3</v>
      </c>
      <c r="R372" s="211">
        <f>Q372*H372</f>
        <v>9.1199999999999996E-3</v>
      </c>
      <c r="S372" s="211">
        <v>0</v>
      </c>
      <c r="T372" s="212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213" t="s">
        <v>255</v>
      </c>
      <c r="AT372" s="213" t="s">
        <v>175</v>
      </c>
      <c r="AU372" s="213" t="s">
        <v>86</v>
      </c>
      <c r="AY372" s="16" t="s">
        <v>173</v>
      </c>
      <c r="BE372" s="214">
        <f>IF(N372="základní",J372,0)</f>
        <v>0</v>
      </c>
      <c r="BF372" s="214">
        <f>IF(N372="snížená",J372,0)</f>
        <v>0</v>
      </c>
      <c r="BG372" s="214">
        <f>IF(N372="zákl. přenesená",J372,0)</f>
        <v>0</v>
      </c>
      <c r="BH372" s="214">
        <f>IF(N372="sníž. přenesená",J372,0)</f>
        <v>0</v>
      </c>
      <c r="BI372" s="214">
        <f>IF(N372="nulová",J372,0)</f>
        <v>0</v>
      </c>
      <c r="BJ372" s="16" t="s">
        <v>8</v>
      </c>
      <c r="BK372" s="214">
        <f>ROUND(I372*H372,0)</f>
        <v>0</v>
      </c>
      <c r="BL372" s="16" t="s">
        <v>255</v>
      </c>
      <c r="BM372" s="213" t="s">
        <v>645</v>
      </c>
    </row>
    <row r="373" spans="1:65" s="13" customFormat="1">
      <c r="B373" s="215"/>
      <c r="C373" s="216"/>
      <c r="D373" s="217" t="s">
        <v>182</v>
      </c>
      <c r="E373" s="218" t="s">
        <v>1</v>
      </c>
      <c r="F373" s="219" t="s">
        <v>646</v>
      </c>
      <c r="G373" s="216"/>
      <c r="H373" s="220">
        <v>8</v>
      </c>
      <c r="I373" s="221"/>
      <c r="J373" s="216"/>
      <c r="K373" s="216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182</v>
      </c>
      <c r="AU373" s="226" t="s">
        <v>86</v>
      </c>
      <c r="AV373" s="13" t="s">
        <v>86</v>
      </c>
      <c r="AW373" s="13" t="s">
        <v>33</v>
      </c>
      <c r="AX373" s="13" t="s">
        <v>77</v>
      </c>
      <c r="AY373" s="226" t="s">
        <v>173</v>
      </c>
    </row>
    <row r="374" spans="1:65" s="2" customFormat="1" ht="16.5" customHeight="1">
      <c r="A374" s="33"/>
      <c r="B374" s="34"/>
      <c r="C374" s="202" t="s">
        <v>647</v>
      </c>
      <c r="D374" s="202" t="s">
        <v>175</v>
      </c>
      <c r="E374" s="203" t="s">
        <v>648</v>
      </c>
      <c r="F374" s="204" t="s">
        <v>649</v>
      </c>
      <c r="G374" s="205" t="s">
        <v>371</v>
      </c>
      <c r="H374" s="206">
        <v>4.0999999999999996</v>
      </c>
      <c r="I374" s="207"/>
      <c r="J374" s="208">
        <f>ROUND(I374*H374,0)</f>
        <v>0</v>
      </c>
      <c r="K374" s="204" t="s">
        <v>179</v>
      </c>
      <c r="L374" s="38"/>
      <c r="M374" s="209" t="s">
        <v>1</v>
      </c>
      <c r="N374" s="210" t="s">
        <v>42</v>
      </c>
      <c r="O374" s="70"/>
      <c r="P374" s="211">
        <f>O374*H374</f>
        <v>0</v>
      </c>
      <c r="Q374" s="211">
        <v>1.09E-3</v>
      </c>
      <c r="R374" s="211">
        <f>Q374*H374</f>
        <v>4.4689999999999999E-3</v>
      </c>
      <c r="S374" s="211">
        <v>0</v>
      </c>
      <c r="T374" s="21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213" t="s">
        <v>255</v>
      </c>
      <c r="AT374" s="213" t="s">
        <v>175</v>
      </c>
      <c r="AU374" s="213" t="s">
        <v>86</v>
      </c>
      <c r="AY374" s="16" t="s">
        <v>173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16" t="s">
        <v>8</v>
      </c>
      <c r="BK374" s="214">
        <f>ROUND(I374*H374,0)</f>
        <v>0</v>
      </c>
      <c r="BL374" s="16" t="s">
        <v>255</v>
      </c>
      <c r="BM374" s="213" t="s">
        <v>650</v>
      </c>
    </row>
    <row r="375" spans="1:65" s="2" customFormat="1" ht="16.5" customHeight="1">
      <c r="A375" s="33"/>
      <c r="B375" s="34"/>
      <c r="C375" s="227" t="s">
        <v>651</v>
      </c>
      <c r="D375" s="227" t="s">
        <v>454</v>
      </c>
      <c r="E375" s="228" t="s">
        <v>652</v>
      </c>
      <c r="F375" s="229" t="s">
        <v>653</v>
      </c>
      <c r="G375" s="230" t="s">
        <v>289</v>
      </c>
      <c r="H375" s="231">
        <v>2</v>
      </c>
      <c r="I375" s="232"/>
      <c r="J375" s="233">
        <f>ROUND(I375*H375,0)</f>
        <v>0</v>
      </c>
      <c r="K375" s="229" t="s">
        <v>179</v>
      </c>
      <c r="L375" s="234"/>
      <c r="M375" s="235" t="s">
        <v>1</v>
      </c>
      <c r="N375" s="236" t="s">
        <v>42</v>
      </c>
      <c r="O375" s="70"/>
      <c r="P375" s="211">
        <f>O375*H375</f>
        <v>0</v>
      </c>
      <c r="Q375" s="211">
        <v>1.2099999999999999E-3</v>
      </c>
      <c r="R375" s="211">
        <f>Q375*H375</f>
        <v>2.4199999999999998E-3</v>
      </c>
      <c r="S375" s="211">
        <v>0</v>
      </c>
      <c r="T375" s="212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213" t="s">
        <v>341</v>
      </c>
      <c r="AT375" s="213" t="s">
        <v>454</v>
      </c>
      <c r="AU375" s="213" t="s">
        <v>86</v>
      </c>
      <c r="AY375" s="16" t="s">
        <v>173</v>
      </c>
      <c r="BE375" s="214">
        <f>IF(N375="základní",J375,0)</f>
        <v>0</v>
      </c>
      <c r="BF375" s="214">
        <f>IF(N375="snížená",J375,0)</f>
        <v>0</v>
      </c>
      <c r="BG375" s="214">
        <f>IF(N375="zákl. přenesená",J375,0)</f>
        <v>0</v>
      </c>
      <c r="BH375" s="214">
        <f>IF(N375="sníž. přenesená",J375,0)</f>
        <v>0</v>
      </c>
      <c r="BI375" s="214">
        <f>IF(N375="nulová",J375,0)</f>
        <v>0</v>
      </c>
      <c r="BJ375" s="16" t="s">
        <v>8</v>
      </c>
      <c r="BK375" s="214">
        <f>ROUND(I375*H375,0)</f>
        <v>0</v>
      </c>
      <c r="BL375" s="16" t="s">
        <v>255</v>
      </c>
      <c r="BM375" s="213" t="s">
        <v>654</v>
      </c>
    </row>
    <row r="376" spans="1:65" s="2" customFormat="1" ht="16.5" customHeight="1">
      <c r="A376" s="33"/>
      <c r="B376" s="34"/>
      <c r="C376" s="202" t="s">
        <v>655</v>
      </c>
      <c r="D376" s="202" t="s">
        <v>175</v>
      </c>
      <c r="E376" s="203" t="s">
        <v>656</v>
      </c>
      <c r="F376" s="204" t="s">
        <v>657</v>
      </c>
      <c r="G376" s="205" t="s">
        <v>289</v>
      </c>
      <c r="H376" s="206">
        <v>15</v>
      </c>
      <c r="I376" s="207"/>
      <c r="J376" s="208">
        <f>ROUND(I376*H376,0)</f>
        <v>0</v>
      </c>
      <c r="K376" s="204" t="s">
        <v>179</v>
      </c>
      <c r="L376" s="38"/>
      <c r="M376" s="209" t="s">
        <v>1</v>
      </c>
      <c r="N376" s="210" t="s">
        <v>42</v>
      </c>
      <c r="O376" s="70"/>
      <c r="P376" s="211">
        <f>O376*H376</f>
        <v>0</v>
      </c>
      <c r="Q376" s="211">
        <v>0</v>
      </c>
      <c r="R376" s="211">
        <f>Q376*H376</f>
        <v>0</v>
      </c>
      <c r="S376" s="211">
        <v>0</v>
      </c>
      <c r="T376" s="212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13" t="s">
        <v>255</v>
      </c>
      <c r="AT376" s="213" t="s">
        <v>175</v>
      </c>
      <c r="AU376" s="213" t="s">
        <v>86</v>
      </c>
      <c r="AY376" s="16" t="s">
        <v>173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16" t="s">
        <v>8</v>
      </c>
      <c r="BK376" s="214">
        <f>ROUND(I376*H376,0)</f>
        <v>0</v>
      </c>
      <c r="BL376" s="16" t="s">
        <v>255</v>
      </c>
      <c r="BM376" s="213" t="s">
        <v>658</v>
      </c>
    </row>
    <row r="377" spans="1:65" s="13" customFormat="1">
      <c r="B377" s="215"/>
      <c r="C377" s="216"/>
      <c r="D377" s="217" t="s">
        <v>182</v>
      </c>
      <c r="E377" s="218" t="s">
        <v>1</v>
      </c>
      <c r="F377" s="219" t="s">
        <v>659</v>
      </c>
      <c r="G377" s="216"/>
      <c r="H377" s="220">
        <v>15</v>
      </c>
      <c r="I377" s="221"/>
      <c r="J377" s="216"/>
      <c r="K377" s="216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182</v>
      </c>
      <c r="AU377" s="226" t="s">
        <v>86</v>
      </c>
      <c r="AV377" s="13" t="s">
        <v>86</v>
      </c>
      <c r="AW377" s="13" t="s">
        <v>33</v>
      </c>
      <c r="AX377" s="13" t="s">
        <v>77</v>
      </c>
      <c r="AY377" s="226" t="s">
        <v>173</v>
      </c>
    </row>
    <row r="378" spans="1:65" s="2" customFormat="1" ht="16.5" customHeight="1">
      <c r="A378" s="33"/>
      <c r="B378" s="34"/>
      <c r="C378" s="202" t="s">
        <v>660</v>
      </c>
      <c r="D378" s="202" t="s">
        <v>175</v>
      </c>
      <c r="E378" s="203" t="s">
        <v>661</v>
      </c>
      <c r="F378" s="204" t="s">
        <v>662</v>
      </c>
      <c r="G378" s="205" t="s">
        <v>289</v>
      </c>
      <c r="H378" s="206">
        <v>2</v>
      </c>
      <c r="I378" s="207"/>
      <c r="J378" s="208">
        <f t="shared" ref="J378:J384" si="0">ROUND(I378*H378,0)</f>
        <v>0</v>
      </c>
      <c r="K378" s="204" t="s">
        <v>179</v>
      </c>
      <c r="L378" s="38"/>
      <c r="M378" s="209" t="s">
        <v>1</v>
      </c>
      <c r="N378" s="210" t="s">
        <v>42</v>
      </c>
      <c r="O378" s="70"/>
      <c r="P378" s="211">
        <f t="shared" ref="P378:P384" si="1">O378*H378</f>
        <v>0</v>
      </c>
      <c r="Q378" s="211">
        <v>0</v>
      </c>
      <c r="R378" s="211">
        <f t="shared" ref="R378:R384" si="2">Q378*H378</f>
        <v>0</v>
      </c>
      <c r="S378" s="211">
        <v>0</v>
      </c>
      <c r="T378" s="212">
        <f t="shared" ref="T378:T384" si="3"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13" t="s">
        <v>255</v>
      </c>
      <c r="AT378" s="213" t="s">
        <v>175</v>
      </c>
      <c r="AU378" s="213" t="s">
        <v>86</v>
      </c>
      <c r="AY378" s="16" t="s">
        <v>173</v>
      </c>
      <c r="BE378" s="214">
        <f t="shared" ref="BE378:BE384" si="4">IF(N378="základní",J378,0)</f>
        <v>0</v>
      </c>
      <c r="BF378" s="214">
        <f t="shared" ref="BF378:BF384" si="5">IF(N378="snížená",J378,0)</f>
        <v>0</v>
      </c>
      <c r="BG378" s="214">
        <f t="shared" ref="BG378:BG384" si="6">IF(N378="zákl. přenesená",J378,0)</f>
        <v>0</v>
      </c>
      <c r="BH378" s="214">
        <f t="shared" ref="BH378:BH384" si="7">IF(N378="sníž. přenesená",J378,0)</f>
        <v>0</v>
      </c>
      <c r="BI378" s="214">
        <f t="shared" ref="BI378:BI384" si="8">IF(N378="nulová",J378,0)</f>
        <v>0</v>
      </c>
      <c r="BJ378" s="16" t="s">
        <v>8</v>
      </c>
      <c r="BK378" s="214">
        <f t="shared" ref="BK378:BK384" si="9">ROUND(I378*H378,0)</f>
        <v>0</v>
      </c>
      <c r="BL378" s="16" t="s">
        <v>255</v>
      </c>
      <c r="BM378" s="213" t="s">
        <v>663</v>
      </c>
    </row>
    <row r="379" spans="1:65" s="2" customFormat="1" ht="16.5" customHeight="1">
      <c r="A379" s="33"/>
      <c r="B379" s="34"/>
      <c r="C379" s="202" t="s">
        <v>664</v>
      </c>
      <c r="D379" s="202" t="s">
        <v>175</v>
      </c>
      <c r="E379" s="203" t="s">
        <v>665</v>
      </c>
      <c r="F379" s="204" t="s">
        <v>666</v>
      </c>
      <c r="G379" s="205" t="s">
        <v>289</v>
      </c>
      <c r="H379" s="206">
        <v>5</v>
      </c>
      <c r="I379" s="207"/>
      <c r="J379" s="208">
        <f t="shared" si="0"/>
        <v>0</v>
      </c>
      <c r="K379" s="204" t="s">
        <v>179</v>
      </c>
      <c r="L379" s="38"/>
      <c r="M379" s="209" t="s">
        <v>1</v>
      </c>
      <c r="N379" s="210" t="s">
        <v>42</v>
      </c>
      <c r="O379" s="70"/>
      <c r="P379" s="211">
        <f t="shared" si="1"/>
        <v>0</v>
      </c>
      <c r="Q379" s="211">
        <v>0</v>
      </c>
      <c r="R379" s="211">
        <f t="shared" si="2"/>
        <v>0</v>
      </c>
      <c r="S379" s="211">
        <v>0</v>
      </c>
      <c r="T379" s="212">
        <f t="shared" si="3"/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13" t="s">
        <v>255</v>
      </c>
      <c r="AT379" s="213" t="s">
        <v>175</v>
      </c>
      <c r="AU379" s="213" t="s">
        <v>86</v>
      </c>
      <c r="AY379" s="16" t="s">
        <v>173</v>
      </c>
      <c r="BE379" s="214">
        <f t="shared" si="4"/>
        <v>0</v>
      </c>
      <c r="BF379" s="214">
        <f t="shared" si="5"/>
        <v>0</v>
      </c>
      <c r="BG379" s="214">
        <f t="shared" si="6"/>
        <v>0</v>
      </c>
      <c r="BH379" s="214">
        <f t="shared" si="7"/>
        <v>0</v>
      </c>
      <c r="BI379" s="214">
        <f t="shared" si="8"/>
        <v>0</v>
      </c>
      <c r="BJ379" s="16" t="s">
        <v>8</v>
      </c>
      <c r="BK379" s="214">
        <f t="shared" si="9"/>
        <v>0</v>
      </c>
      <c r="BL379" s="16" t="s">
        <v>255</v>
      </c>
      <c r="BM379" s="213" t="s">
        <v>667</v>
      </c>
    </row>
    <row r="380" spans="1:65" s="2" customFormat="1" ht="24" customHeight="1">
      <c r="A380" s="33"/>
      <c r="B380" s="34"/>
      <c r="C380" s="202" t="s">
        <v>668</v>
      </c>
      <c r="D380" s="202" t="s">
        <v>175</v>
      </c>
      <c r="E380" s="203" t="s">
        <v>669</v>
      </c>
      <c r="F380" s="204" t="s">
        <v>670</v>
      </c>
      <c r="G380" s="205" t="s">
        <v>289</v>
      </c>
      <c r="H380" s="206">
        <v>2</v>
      </c>
      <c r="I380" s="207"/>
      <c r="J380" s="208">
        <f t="shared" si="0"/>
        <v>0</v>
      </c>
      <c r="K380" s="204" t="s">
        <v>179</v>
      </c>
      <c r="L380" s="38"/>
      <c r="M380" s="209" t="s">
        <v>1</v>
      </c>
      <c r="N380" s="210" t="s">
        <v>42</v>
      </c>
      <c r="O380" s="70"/>
      <c r="P380" s="211">
        <f t="shared" si="1"/>
        <v>0</v>
      </c>
      <c r="Q380" s="211">
        <v>1.48E-3</v>
      </c>
      <c r="R380" s="211">
        <f t="shared" si="2"/>
        <v>2.96E-3</v>
      </c>
      <c r="S380" s="211">
        <v>0</v>
      </c>
      <c r="T380" s="212">
        <f t="shared" si="3"/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213" t="s">
        <v>255</v>
      </c>
      <c r="AT380" s="213" t="s">
        <v>175</v>
      </c>
      <c r="AU380" s="213" t="s">
        <v>86</v>
      </c>
      <c r="AY380" s="16" t="s">
        <v>173</v>
      </c>
      <c r="BE380" s="214">
        <f t="shared" si="4"/>
        <v>0</v>
      </c>
      <c r="BF380" s="214">
        <f t="shared" si="5"/>
        <v>0</v>
      </c>
      <c r="BG380" s="214">
        <f t="shared" si="6"/>
        <v>0</v>
      </c>
      <c r="BH380" s="214">
        <f t="shared" si="7"/>
        <v>0</v>
      </c>
      <c r="BI380" s="214">
        <f t="shared" si="8"/>
        <v>0</v>
      </c>
      <c r="BJ380" s="16" t="s">
        <v>8</v>
      </c>
      <c r="BK380" s="214">
        <f t="shared" si="9"/>
        <v>0</v>
      </c>
      <c r="BL380" s="16" t="s">
        <v>255</v>
      </c>
      <c r="BM380" s="213" t="s">
        <v>671</v>
      </c>
    </row>
    <row r="381" spans="1:65" s="2" customFormat="1" ht="24" customHeight="1">
      <c r="A381" s="33"/>
      <c r="B381" s="34"/>
      <c r="C381" s="202" t="s">
        <v>672</v>
      </c>
      <c r="D381" s="202" t="s">
        <v>175</v>
      </c>
      <c r="E381" s="203" t="s">
        <v>673</v>
      </c>
      <c r="F381" s="204" t="s">
        <v>674</v>
      </c>
      <c r="G381" s="205" t="s">
        <v>289</v>
      </c>
      <c r="H381" s="206">
        <v>1</v>
      </c>
      <c r="I381" s="207"/>
      <c r="J381" s="208">
        <f t="shared" si="0"/>
        <v>0</v>
      </c>
      <c r="K381" s="204" t="s">
        <v>179</v>
      </c>
      <c r="L381" s="38"/>
      <c r="M381" s="209" t="s">
        <v>1</v>
      </c>
      <c r="N381" s="210" t="s">
        <v>42</v>
      </c>
      <c r="O381" s="70"/>
      <c r="P381" s="211">
        <f t="shared" si="1"/>
        <v>0</v>
      </c>
      <c r="Q381" s="211">
        <v>6.9199999999999999E-3</v>
      </c>
      <c r="R381" s="211">
        <f t="shared" si="2"/>
        <v>6.9199999999999999E-3</v>
      </c>
      <c r="S381" s="211">
        <v>0</v>
      </c>
      <c r="T381" s="212">
        <f t="shared" si="3"/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213" t="s">
        <v>255</v>
      </c>
      <c r="AT381" s="213" t="s">
        <v>175</v>
      </c>
      <c r="AU381" s="213" t="s">
        <v>86</v>
      </c>
      <c r="AY381" s="16" t="s">
        <v>173</v>
      </c>
      <c r="BE381" s="214">
        <f t="shared" si="4"/>
        <v>0</v>
      </c>
      <c r="BF381" s="214">
        <f t="shared" si="5"/>
        <v>0</v>
      </c>
      <c r="BG381" s="214">
        <f t="shared" si="6"/>
        <v>0</v>
      </c>
      <c r="BH381" s="214">
        <f t="shared" si="7"/>
        <v>0</v>
      </c>
      <c r="BI381" s="214">
        <f t="shared" si="8"/>
        <v>0</v>
      </c>
      <c r="BJ381" s="16" t="s">
        <v>8</v>
      </c>
      <c r="BK381" s="214">
        <f t="shared" si="9"/>
        <v>0</v>
      </c>
      <c r="BL381" s="16" t="s">
        <v>255</v>
      </c>
      <c r="BM381" s="213" t="s">
        <v>675</v>
      </c>
    </row>
    <row r="382" spans="1:65" s="2" customFormat="1" ht="16.5" customHeight="1">
      <c r="A382" s="33"/>
      <c r="B382" s="34"/>
      <c r="C382" s="202" t="s">
        <v>676</v>
      </c>
      <c r="D382" s="202" t="s">
        <v>175</v>
      </c>
      <c r="E382" s="203" t="s">
        <v>677</v>
      </c>
      <c r="F382" s="204" t="s">
        <v>678</v>
      </c>
      <c r="G382" s="205" t="s">
        <v>289</v>
      </c>
      <c r="H382" s="206">
        <v>2</v>
      </c>
      <c r="I382" s="207"/>
      <c r="J382" s="208">
        <f t="shared" si="0"/>
        <v>0</v>
      </c>
      <c r="K382" s="204" t="s">
        <v>1</v>
      </c>
      <c r="L382" s="38"/>
      <c r="M382" s="209" t="s">
        <v>1</v>
      </c>
      <c r="N382" s="210" t="s">
        <v>42</v>
      </c>
      <c r="O382" s="70"/>
      <c r="P382" s="211">
        <f t="shared" si="1"/>
        <v>0</v>
      </c>
      <c r="Q382" s="211">
        <v>5.0000000000000001E-4</v>
      </c>
      <c r="R382" s="211">
        <f t="shared" si="2"/>
        <v>1E-3</v>
      </c>
      <c r="S382" s="211">
        <v>0</v>
      </c>
      <c r="T382" s="212">
        <f t="shared" si="3"/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13" t="s">
        <v>255</v>
      </c>
      <c r="AT382" s="213" t="s">
        <v>175</v>
      </c>
      <c r="AU382" s="213" t="s">
        <v>86</v>
      </c>
      <c r="AY382" s="16" t="s">
        <v>173</v>
      </c>
      <c r="BE382" s="214">
        <f t="shared" si="4"/>
        <v>0</v>
      </c>
      <c r="BF382" s="214">
        <f t="shared" si="5"/>
        <v>0</v>
      </c>
      <c r="BG382" s="214">
        <f t="shared" si="6"/>
        <v>0</v>
      </c>
      <c r="BH382" s="214">
        <f t="shared" si="7"/>
        <v>0</v>
      </c>
      <c r="BI382" s="214">
        <f t="shared" si="8"/>
        <v>0</v>
      </c>
      <c r="BJ382" s="16" t="s">
        <v>8</v>
      </c>
      <c r="BK382" s="214">
        <f t="shared" si="9"/>
        <v>0</v>
      </c>
      <c r="BL382" s="16" t="s">
        <v>255</v>
      </c>
      <c r="BM382" s="213" t="s">
        <v>679</v>
      </c>
    </row>
    <row r="383" spans="1:65" s="2" customFormat="1" ht="16.5" customHeight="1">
      <c r="A383" s="33"/>
      <c r="B383" s="34"/>
      <c r="C383" s="202" t="s">
        <v>680</v>
      </c>
      <c r="D383" s="202" t="s">
        <v>175</v>
      </c>
      <c r="E383" s="203" t="s">
        <v>681</v>
      </c>
      <c r="F383" s="204" t="s">
        <v>682</v>
      </c>
      <c r="G383" s="205" t="s">
        <v>289</v>
      </c>
      <c r="H383" s="206">
        <v>1</v>
      </c>
      <c r="I383" s="207"/>
      <c r="J383" s="208">
        <f t="shared" si="0"/>
        <v>0</v>
      </c>
      <c r="K383" s="204" t="s">
        <v>179</v>
      </c>
      <c r="L383" s="38"/>
      <c r="M383" s="209" t="s">
        <v>1</v>
      </c>
      <c r="N383" s="210" t="s">
        <v>42</v>
      </c>
      <c r="O383" s="70"/>
      <c r="P383" s="211">
        <f t="shared" si="1"/>
        <v>0</v>
      </c>
      <c r="Q383" s="211">
        <v>2.9E-4</v>
      </c>
      <c r="R383" s="211">
        <f t="shared" si="2"/>
        <v>2.9E-4</v>
      </c>
      <c r="S383" s="211">
        <v>0</v>
      </c>
      <c r="T383" s="212">
        <f t="shared" si="3"/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213" t="s">
        <v>255</v>
      </c>
      <c r="AT383" s="213" t="s">
        <v>175</v>
      </c>
      <c r="AU383" s="213" t="s">
        <v>86</v>
      </c>
      <c r="AY383" s="16" t="s">
        <v>173</v>
      </c>
      <c r="BE383" s="214">
        <f t="shared" si="4"/>
        <v>0</v>
      </c>
      <c r="BF383" s="214">
        <f t="shared" si="5"/>
        <v>0</v>
      </c>
      <c r="BG383" s="214">
        <f t="shared" si="6"/>
        <v>0</v>
      </c>
      <c r="BH383" s="214">
        <f t="shared" si="7"/>
        <v>0</v>
      </c>
      <c r="BI383" s="214">
        <f t="shared" si="8"/>
        <v>0</v>
      </c>
      <c r="BJ383" s="16" t="s">
        <v>8</v>
      </c>
      <c r="BK383" s="214">
        <f t="shared" si="9"/>
        <v>0</v>
      </c>
      <c r="BL383" s="16" t="s">
        <v>255</v>
      </c>
      <c r="BM383" s="213" t="s">
        <v>683</v>
      </c>
    </row>
    <row r="384" spans="1:65" s="2" customFormat="1" ht="16.5" customHeight="1">
      <c r="A384" s="33"/>
      <c r="B384" s="34"/>
      <c r="C384" s="202" t="s">
        <v>684</v>
      </c>
      <c r="D384" s="202" t="s">
        <v>175</v>
      </c>
      <c r="E384" s="203" t="s">
        <v>685</v>
      </c>
      <c r="F384" s="204" t="s">
        <v>686</v>
      </c>
      <c r="G384" s="205" t="s">
        <v>371</v>
      </c>
      <c r="H384" s="206">
        <v>35</v>
      </c>
      <c r="I384" s="207"/>
      <c r="J384" s="208">
        <f t="shared" si="0"/>
        <v>0</v>
      </c>
      <c r="K384" s="204" t="s">
        <v>179</v>
      </c>
      <c r="L384" s="38"/>
      <c r="M384" s="209" t="s">
        <v>1</v>
      </c>
      <c r="N384" s="210" t="s">
        <v>42</v>
      </c>
      <c r="O384" s="70"/>
      <c r="P384" s="211">
        <f t="shared" si="1"/>
        <v>0</v>
      </c>
      <c r="Q384" s="211">
        <v>0</v>
      </c>
      <c r="R384" s="211">
        <f t="shared" si="2"/>
        <v>0</v>
      </c>
      <c r="S384" s="211">
        <v>0</v>
      </c>
      <c r="T384" s="212">
        <f t="shared" si="3"/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213" t="s">
        <v>255</v>
      </c>
      <c r="AT384" s="213" t="s">
        <v>175</v>
      </c>
      <c r="AU384" s="213" t="s">
        <v>86</v>
      </c>
      <c r="AY384" s="16" t="s">
        <v>173</v>
      </c>
      <c r="BE384" s="214">
        <f t="shared" si="4"/>
        <v>0</v>
      </c>
      <c r="BF384" s="214">
        <f t="shared" si="5"/>
        <v>0</v>
      </c>
      <c r="BG384" s="214">
        <f t="shared" si="6"/>
        <v>0</v>
      </c>
      <c r="BH384" s="214">
        <f t="shared" si="7"/>
        <v>0</v>
      </c>
      <c r="BI384" s="214">
        <f t="shared" si="8"/>
        <v>0</v>
      </c>
      <c r="BJ384" s="16" t="s">
        <v>8</v>
      </c>
      <c r="BK384" s="214">
        <f t="shared" si="9"/>
        <v>0</v>
      </c>
      <c r="BL384" s="16" t="s">
        <v>255</v>
      </c>
      <c r="BM384" s="213" t="s">
        <v>687</v>
      </c>
    </row>
    <row r="385" spans="1:65" s="13" customFormat="1">
      <c r="B385" s="215"/>
      <c r="C385" s="216"/>
      <c r="D385" s="217" t="s">
        <v>182</v>
      </c>
      <c r="E385" s="218" t="s">
        <v>1</v>
      </c>
      <c r="F385" s="219" t="s">
        <v>688</v>
      </c>
      <c r="G385" s="216"/>
      <c r="H385" s="220">
        <v>35</v>
      </c>
      <c r="I385" s="221"/>
      <c r="J385" s="216"/>
      <c r="K385" s="216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182</v>
      </c>
      <c r="AU385" s="226" t="s">
        <v>86</v>
      </c>
      <c r="AV385" s="13" t="s">
        <v>86</v>
      </c>
      <c r="AW385" s="13" t="s">
        <v>33</v>
      </c>
      <c r="AX385" s="13" t="s">
        <v>77</v>
      </c>
      <c r="AY385" s="226" t="s">
        <v>173</v>
      </c>
    </row>
    <row r="386" spans="1:65" s="2" customFormat="1" ht="16.5" customHeight="1">
      <c r="A386" s="33"/>
      <c r="B386" s="34"/>
      <c r="C386" s="202" t="s">
        <v>689</v>
      </c>
      <c r="D386" s="202" t="s">
        <v>175</v>
      </c>
      <c r="E386" s="203" t="s">
        <v>690</v>
      </c>
      <c r="F386" s="204" t="s">
        <v>691</v>
      </c>
      <c r="G386" s="205" t="s">
        <v>692</v>
      </c>
      <c r="H386" s="247"/>
      <c r="I386" s="207"/>
      <c r="J386" s="208">
        <f>ROUND(I386*H386,0)</f>
        <v>0</v>
      </c>
      <c r="K386" s="204" t="s">
        <v>1</v>
      </c>
      <c r="L386" s="38"/>
      <c r="M386" s="209" t="s">
        <v>1</v>
      </c>
      <c r="N386" s="210" t="s">
        <v>42</v>
      </c>
      <c r="O386" s="70"/>
      <c r="P386" s="211">
        <f>O386*H386</f>
        <v>0</v>
      </c>
      <c r="Q386" s="211">
        <v>0</v>
      </c>
      <c r="R386" s="211">
        <f>Q386*H386</f>
        <v>0</v>
      </c>
      <c r="S386" s="211">
        <v>0</v>
      </c>
      <c r="T386" s="212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213" t="s">
        <v>255</v>
      </c>
      <c r="AT386" s="213" t="s">
        <v>175</v>
      </c>
      <c r="AU386" s="213" t="s">
        <v>86</v>
      </c>
      <c r="AY386" s="16" t="s">
        <v>173</v>
      </c>
      <c r="BE386" s="214">
        <f>IF(N386="základní",J386,0)</f>
        <v>0</v>
      </c>
      <c r="BF386" s="214">
        <f>IF(N386="snížená",J386,0)</f>
        <v>0</v>
      </c>
      <c r="BG386" s="214">
        <f>IF(N386="zákl. přenesená",J386,0)</f>
        <v>0</v>
      </c>
      <c r="BH386" s="214">
        <f>IF(N386="sníž. přenesená",J386,0)</f>
        <v>0</v>
      </c>
      <c r="BI386" s="214">
        <f>IF(N386="nulová",J386,0)</f>
        <v>0</v>
      </c>
      <c r="BJ386" s="16" t="s">
        <v>8</v>
      </c>
      <c r="BK386" s="214">
        <f>ROUND(I386*H386,0)</f>
        <v>0</v>
      </c>
      <c r="BL386" s="16" t="s">
        <v>255</v>
      </c>
      <c r="BM386" s="213" t="s">
        <v>693</v>
      </c>
    </row>
    <row r="387" spans="1:65" s="2" customFormat="1" ht="24" customHeight="1">
      <c r="A387" s="33"/>
      <c r="B387" s="34"/>
      <c r="C387" s="202" t="s">
        <v>694</v>
      </c>
      <c r="D387" s="202" t="s">
        <v>175</v>
      </c>
      <c r="E387" s="203" t="s">
        <v>695</v>
      </c>
      <c r="F387" s="204" t="s">
        <v>696</v>
      </c>
      <c r="G387" s="205" t="s">
        <v>225</v>
      </c>
      <c r="H387" s="206">
        <v>0.124</v>
      </c>
      <c r="I387" s="207"/>
      <c r="J387" s="208">
        <f>ROUND(I387*H387,0)</f>
        <v>0</v>
      </c>
      <c r="K387" s="204" t="s">
        <v>179</v>
      </c>
      <c r="L387" s="38"/>
      <c r="M387" s="209" t="s">
        <v>1</v>
      </c>
      <c r="N387" s="210" t="s">
        <v>42</v>
      </c>
      <c r="O387" s="70"/>
      <c r="P387" s="211">
        <f>O387*H387</f>
        <v>0</v>
      </c>
      <c r="Q387" s="211">
        <v>0</v>
      </c>
      <c r="R387" s="211">
        <f>Q387*H387</f>
        <v>0</v>
      </c>
      <c r="S387" s="211">
        <v>0</v>
      </c>
      <c r="T387" s="212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213" t="s">
        <v>255</v>
      </c>
      <c r="AT387" s="213" t="s">
        <v>175</v>
      </c>
      <c r="AU387" s="213" t="s">
        <v>86</v>
      </c>
      <c r="AY387" s="16" t="s">
        <v>173</v>
      </c>
      <c r="BE387" s="214">
        <f>IF(N387="základní",J387,0)</f>
        <v>0</v>
      </c>
      <c r="BF387" s="214">
        <f>IF(N387="snížená",J387,0)</f>
        <v>0</v>
      </c>
      <c r="BG387" s="214">
        <f>IF(N387="zákl. přenesená",J387,0)</f>
        <v>0</v>
      </c>
      <c r="BH387" s="214">
        <f>IF(N387="sníž. přenesená",J387,0)</f>
        <v>0</v>
      </c>
      <c r="BI387" s="214">
        <f>IF(N387="nulová",J387,0)</f>
        <v>0</v>
      </c>
      <c r="BJ387" s="16" t="s">
        <v>8</v>
      </c>
      <c r="BK387" s="214">
        <f>ROUND(I387*H387,0)</f>
        <v>0</v>
      </c>
      <c r="BL387" s="16" t="s">
        <v>255</v>
      </c>
      <c r="BM387" s="213" t="s">
        <v>697</v>
      </c>
    </row>
    <row r="388" spans="1:65" s="12" customFormat="1" ht="22.95" customHeight="1">
      <c r="B388" s="186"/>
      <c r="C388" s="187"/>
      <c r="D388" s="188" t="s">
        <v>76</v>
      </c>
      <c r="E388" s="200" t="s">
        <v>698</v>
      </c>
      <c r="F388" s="200" t="s">
        <v>699</v>
      </c>
      <c r="G388" s="187"/>
      <c r="H388" s="187"/>
      <c r="I388" s="190"/>
      <c r="J388" s="201">
        <f>BK388</f>
        <v>0</v>
      </c>
      <c r="K388" s="187"/>
      <c r="L388" s="192"/>
      <c r="M388" s="193"/>
      <c r="N388" s="194"/>
      <c r="O388" s="194"/>
      <c r="P388" s="195">
        <f>SUM(P389:P412)</f>
        <v>0</v>
      </c>
      <c r="Q388" s="194"/>
      <c r="R388" s="195">
        <f>SUM(R389:R412)</f>
        <v>0.11324000000000002</v>
      </c>
      <c r="S388" s="194"/>
      <c r="T388" s="196">
        <f>SUM(T389:T412)</f>
        <v>0</v>
      </c>
      <c r="AR388" s="197" t="s">
        <v>86</v>
      </c>
      <c r="AT388" s="198" t="s">
        <v>76</v>
      </c>
      <c r="AU388" s="198" t="s">
        <v>8</v>
      </c>
      <c r="AY388" s="197" t="s">
        <v>173</v>
      </c>
      <c r="BK388" s="199">
        <f>SUM(BK389:BK412)</f>
        <v>0</v>
      </c>
    </row>
    <row r="389" spans="1:65" s="2" customFormat="1" ht="24" customHeight="1">
      <c r="A389" s="33"/>
      <c r="B389" s="34"/>
      <c r="C389" s="202" t="s">
        <v>700</v>
      </c>
      <c r="D389" s="202" t="s">
        <v>175</v>
      </c>
      <c r="E389" s="203" t="s">
        <v>701</v>
      </c>
      <c r="F389" s="204" t="s">
        <v>702</v>
      </c>
      <c r="G389" s="205" t="s">
        <v>371</v>
      </c>
      <c r="H389" s="206">
        <v>70</v>
      </c>
      <c r="I389" s="207"/>
      <c r="J389" s="208">
        <f>ROUND(I389*H389,0)</f>
        <v>0</v>
      </c>
      <c r="K389" s="204" t="s">
        <v>179</v>
      </c>
      <c r="L389" s="38"/>
      <c r="M389" s="209" t="s">
        <v>1</v>
      </c>
      <c r="N389" s="210" t="s">
        <v>42</v>
      </c>
      <c r="O389" s="70"/>
      <c r="P389" s="211">
        <f>O389*H389</f>
        <v>0</v>
      </c>
      <c r="Q389" s="211">
        <v>6.6E-4</v>
      </c>
      <c r="R389" s="211">
        <f>Q389*H389</f>
        <v>4.6199999999999998E-2</v>
      </c>
      <c r="S389" s="211">
        <v>0</v>
      </c>
      <c r="T389" s="212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213" t="s">
        <v>255</v>
      </c>
      <c r="AT389" s="213" t="s">
        <v>175</v>
      </c>
      <c r="AU389" s="213" t="s">
        <v>86</v>
      </c>
      <c r="AY389" s="16" t="s">
        <v>173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6" t="s">
        <v>8</v>
      </c>
      <c r="BK389" s="214">
        <f>ROUND(I389*H389,0)</f>
        <v>0</v>
      </c>
      <c r="BL389" s="16" t="s">
        <v>255</v>
      </c>
      <c r="BM389" s="213" t="s">
        <v>703</v>
      </c>
    </row>
    <row r="390" spans="1:65" s="13" customFormat="1">
      <c r="B390" s="215"/>
      <c r="C390" s="216"/>
      <c r="D390" s="217" t="s">
        <v>182</v>
      </c>
      <c r="E390" s="218" t="s">
        <v>1</v>
      </c>
      <c r="F390" s="219" t="s">
        <v>704</v>
      </c>
      <c r="G390" s="216"/>
      <c r="H390" s="220">
        <v>70</v>
      </c>
      <c r="I390" s="221"/>
      <c r="J390" s="216"/>
      <c r="K390" s="216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182</v>
      </c>
      <c r="AU390" s="226" t="s">
        <v>86</v>
      </c>
      <c r="AV390" s="13" t="s">
        <v>86</v>
      </c>
      <c r="AW390" s="13" t="s">
        <v>33</v>
      </c>
      <c r="AX390" s="13" t="s">
        <v>77</v>
      </c>
      <c r="AY390" s="226" t="s">
        <v>173</v>
      </c>
    </row>
    <row r="391" spans="1:65" s="2" customFormat="1" ht="24" customHeight="1">
      <c r="A391" s="33"/>
      <c r="B391" s="34"/>
      <c r="C391" s="202" t="s">
        <v>705</v>
      </c>
      <c r="D391" s="202" t="s">
        <v>175</v>
      </c>
      <c r="E391" s="203" t="s">
        <v>706</v>
      </c>
      <c r="F391" s="204" t="s">
        <v>707</v>
      </c>
      <c r="G391" s="205" t="s">
        <v>371</v>
      </c>
      <c r="H391" s="206">
        <v>12</v>
      </c>
      <c r="I391" s="207"/>
      <c r="J391" s="208">
        <f>ROUND(I391*H391,0)</f>
        <v>0</v>
      </c>
      <c r="K391" s="204" t="s">
        <v>179</v>
      </c>
      <c r="L391" s="38"/>
      <c r="M391" s="209" t="s">
        <v>1</v>
      </c>
      <c r="N391" s="210" t="s">
        <v>42</v>
      </c>
      <c r="O391" s="70"/>
      <c r="P391" s="211">
        <f>O391*H391</f>
        <v>0</v>
      </c>
      <c r="Q391" s="211">
        <v>9.1E-4</v>
      </c>
      <c r="R391" s="211">
        <f>Q391*H391</f>
        <v>1.0919999999999999E-2</v>
      </c>
      <c r="S391" s="211">
        <v>0</v>
      </c>
      <c r="T391" s="212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213" t="s">
        <v>255</v>
      </c>
      <c r="AT391" s="213" t="s">
        <v>175</v>
      </c>
      <c r="AU391" s="213" t="s">
        <v>86</v>
      </c>
      <c r="AY391" s="16" t="s">
        <v>173</v>
      </c>
      <c r="BE391" s="214">
        <f>IF(N391="základní",J391,0)</f>
        <v>0</v>
      </c>
      <c r="BF391" s="214">
        <f>IF(N391="snížená",J391,0)</f>
        <v>0</v>
      </c>
      <c r="BG391" s="214">
        <f>IF(N391="zákl. přenesená",J391,0)</f>
        <v>0</v>
      </c>
      <c r="BH391" s="214">
        <f>IF(N391="sníž. přenesená",J391,0)</f>
        <v>0</v>
      </c>
      <c r="BI391" s="214">
        <f>IF(N391="nulová",J391,0)</f>
        <v>0</v>
      </c>
      <c r="BJ391" s="16" t="s">
        <v>8</v>
      </c>
      <c r="BK391" s="214">
        <f>ROUND(I391*H391,0)</f>
        <v>0</v>
      </c>
      <c r="BL391" s="16" t="s">
        <v>255</v>
      </c>
      <c r="BM391" s="213" t="s">
        <v>708</v>
      </c>
    </row>
    <row r="392" spans="1:65" s="13" customFormat="1">
      <c r="B392" s="215"/>
      <c r="C392" s="216"/>
      <c r="D392" s="217" t="s">
        <v>182</v>
      </c>
      <c r="E392" s="218" t="s">
        <v>1</v>
      </c>
      <c r="F392" s="219" t="s">
        <v>709</v>
      </c>
      <c r="G392" s="216"/>
      <c r="H392" s="220">
        <v>12</v>
      </c>
      <c r="I392" s="221"/>
      <c r="J392" s="216"/>
      <c r="K392" s="216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182</v>
      </c>
      <c r="AU392" s="226" t="s">
        <v>86</v>
      </c>
      <c r="AV392" s="13" t="s">
        <v>86</v>
      </c>
      <c r="AW392" s="13" t="s">
        <v>33</v>
      </c>
      <c r="AX392" s="13" t="s">
        <v>77</v>
      </c>
      <c r="AY392" s="226" t="s">
        <v>173</v>
      </c>
    </row>
    <row r="393" spans="1:65" s="2" customFormat="1" ht="24" customHeight="1">
      <c r="A393" s="33"/>
      <c r="B393" s="34"/>
      <c r="C393" s="202" t="s">
        <v>710</v>
      </c>
      <c r="D393" s="202" t="s">
        <v>175</v>
      </c>
      <c r="E393" s="203" t="s">
        <v>711</v>
      </c>
      <c r="F393" s="204" t="s">
        <v>712</v>
      </c>
      <c r="G393" s="205" t="s">
        <v>371</v>
      </c>
      <c r="H393" s="206">
        <v>18</v>
      </c>
      <c r="I393" s="207"/>
      <c r="J393" s="208">
        <f>ROUND(I393*H393,0)</f>
        <v>0</v>
      </c>
      <c r="K393" s="204" t="s">
        <v>179</v>
      </c>
      <c r="L393" s="38"/>
      <c r="M393" s="209" t="s">
        <v>1</v>
      </c>
      <c r="N393" s="210" t="s">
        <v>42</v>
      </c>
      <c r="O393" s="70"/>
      <c r="P393" s="211">
        <f>O393*H393</f>
        <v>0</v>
      </c>
      <c r="Q393" s="211">
        <v>1.1900000000000001E-3</v>
      </c>
      <c r="R393" s="211">
        <f>Q393*H393</f>
        <v>2.1420000000000002E-2</v>
      </c>
      <c r="S393" s="211">
        <v>0</v>
      </c>
      <c r="T393" s="212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213" t="s">
        <v>255</v>
      </c>
      <c r="AT393" s="213" t="s">
        <v>175</v>
      </c>
      <c r="AU393" s="213" t="s">
        <v>86</v>
      </c>
      <c r="AY393" s="16" t="s">
        <v>173</v>
      </c>
      <c r="BE393" s="214">
        <f>IF(N393="základní",J393,0)</f>
        <v>0</v>
      </c>
      <c r="BF393" s="214">
        <f>IF(N393="snížená",J393,0)</f>
        <v>0</v>
      </c>
      <c r="BG393" s="214">
        <f>IF(N393="zákl. přenesená",J393,0)</f>
        <v>0</v>
      </c>
      <c r="BH393" s="214">
        <f>IF(N393="sníž. přenesená",J393,0)</f>
        <v>0</v>
      </c>
      <c r="BI393" s="214">
        <f>IF(N393="nulová",J393,0)</f>
        <v>0</v>
      </c>
      <c r="BJ393" s="16" t="s">
        <v>8</v>
      </c>
      <c r="BK393" s="214">
        <f>ROUND(I393*H393,0)</f>
        <v>0</v>
      </c>
      <c r="BL393" s="16" t="s">
        <v>255</v>
      </c>
      <c r="BM393" s="213" t="s">
        <v>713</v>
      </c>
    </row>
    <row r="394" spans="1:65" s="13" customFormat="1">
      <c r="B394" s="215"/>
      <c r="C394" s="216"/>
      <c r="D394" s="217" t="s">
        <v>182</v>
      </c>
      <c r="E394" s="218" t="s">
        <v>1</v>
      </c>
      <c r="F394" s="219" t="s">
        <v>714</v>
      </c>
      <c r="G394" s="216"/>
      <c r="H394" s="220">
        <v>18</v>
      </c>
      <c r="I394" s="221"/>
      <c r="J394" s="216"/>
      <c r="K394" s="216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182</v>
      </c>
      <c r="AU394" s="226" t="s">
        <v>86</v>
      </c>
      <c r="AV394" s="13" t="s">
        <v>86</v>
      </c>
      <c r="AW394" s="13" t="s">
        <v>33</v>
      </c>
      <c r="AX394" s="13" t="s">
        <v>77</v>
      </c>
      <c r="AY394" s="226" t="s">
        <v>173</v>
      </c>
    </row>
    <row r="395" spans="1:65" s="2" customFormat="1" ht="24" customHeight="1">
      <c r="A395" s="33"/>
      <c r="B395" s="34"/>
      <c r="C395" s="202" t="s">
        <v>715</v>
      </c>
      <c r="D395" s="202" t="s">
        <v>175</v>
      </c>
      <c r="E395" s="203" t="s">
        <v>716</v>
      </c>
      <c r="F395" s="204" t="s">
        <v>717</v>
      </c>
      <c r="G395" s="205" t="s">
        <v>371</v>
      </c>
      <c r="H395" s="206">
        <v>1</v>
      </c>
      <c r="I395" s="207"/>
      <c r="J395" s="208">
        <f t="shared" ref="J395:J401" si="10">ROUND(I395*H395,0)</f>
        <v>0</v>
      </c>
      <c r="K395" s="204" t="s">
        <v>179</v>
      </c>
      <c r="L395" s="38"/>
      <c r="M395" s="209" t="s">
        <v>1</v>
      </c>
      <c r="N395" s="210" t="s">
        <v>42</v>
      </c>
      <c r="O395" s="70"/>
      <c r="P395" s="211">
        <f t="shared" ref="P395:P401" si="11">O395*H395</f>
        <v>0</v>
      </c>
      <c r="Q395" s="211">
        <v>2.5200000000000001E-3</v>
      </c>
      <c r="R395" s="211">
        <f t="shared" ref="R395:R401" si="12">Q395*H395</f>
        <v>2.5200000000000001E-3</v>
      </c>
      <c r="S395" s="211">
        <v>0</v>
      </c>
      <c r="T395" s="212">
        <f t="shared" ref="T395:T401" si="13"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213" t="s">
        <v>255</v>
      </c>
      <c r="AT395" s="213" t="s">
        <v>175</v>
      </c>
      <c r="AU395" s="213" t="s">
        <v>86</v>
      </c>
      <c r="AY395" s="16" t="s">
        <v>173</v>
      </c>
      <c r="BE395" s="214">
        <f t="shared" ref="BE395:BE401" si="14">IF(N395="základní",J395,0)</f>
        <v>0</v>
      </c>
      <c r="BF395" s="214">
        <f t="shared" ref="BF395:BF401" si="15">IF(N395="snížená",J395,0)</f>
        <v>0</v>
      </c>
      <c r="BG395" s="214">
        <f t="shared" ref="BG395:BG401" si="16">IF(N395="zákl. přenesená",J395,0)</f>
        <v>0</v>
      </c>
      <c r="BH395" s="214">
        <f t="shared" ref="BH395:BH401" si="17">IF(N395="sníž. přenesená",J395,0)</f>
        <v>0</v>
      </c>
      <c r="BI395" s="214">
        <f t="shared" ref="BI395:BI401" si="18">IF(N395="nulová",J395,0)</f>
        <v>0</v>
      </c>
      <c r="BJ395" s="16" t="s">
        <v>8</v>
      </c>
      <c r="BK395" s="214">
        <f t="shared" ref="BK395:BK401" si="19">ROUND(I395*H395,0)</f>
        <v>0</v>
      </c>
      <c r="BL395" s="16" t="s">
        <v>255</v>
      </c>
      <c r="BM395" s="213" t="s">
        <v>718</v>
      </c>
    </row>
    <row r="396" spans="1:65" s="2" customFormat="1" ht="36" customHeight="1">
      <c r="A396" s="33"/>
      <c r="B396" s="34"/>
      <c r="C396" s="202" t="s">
        <v>719</v>
      </c>
      <c r="D396" s="202" t="s">
        <v>175</v>
      </c>
      <c r="E396" s="203" t="s">
        <v>720</v>
      </c>
      <c r="F396" s="204" t="s">
        <v>721</v>
      </c>
      <c r="G396" s="205" t="s">
        <v>371</v>
      </c>
      <c r="H396" s="206">
        <v>40</v>
      </c>
      <c r="I396" s="207"/>
      <c r="J396" s="208">
        <f t="shared" si="10"/>
        <v>0</v>
      </c>
      <c r="K396" s="204" t="s">
        <v>179</v>
      </c>
      <c r="L396" s="38"/>
      <c r="M396" s="209" t="s">
        <v>1</v>
      </c>
      <c r="N396" s="210" t="s">
        <v>42</v>
      </c>
      <c r="O396" s="70"/>
      <c r="P396" s="211">
        <f t="shared" si="11"/>
        <v>0</v>
      </c>
      <c r="Q396" s="211">
        <v>4.0000000000000003E-5</v>
      </c>
      <c r="R396" s="211">
        <f t="shared" si="12"/>
        <v>1.6000000000000001E-3</v>
      </c>
      <c r="S396" s="211">
        <v>0</v>
      </c>
      <c r="T396" s="212">
        <f t="shared" si="13"/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213" t="s">
        <v>255</v>
      </c>
      <c r="AT396" s="213" t="s">
        <v>175</v>
      </c>
      <c r="AU396" s="213" t="s">
        <v>86</v>
      </c>
      <c r="AY396" s="16" t="s">
        <v>173</v>
      </c>
      <c r="BE396" s="214">
        <f t="shared" si="14"/>
        <v>0</v>
      </c>
      <c r="BF396" s="214">
        <f t="shared" si="15"/>
        <v>0</v>
      </c>
      <c r="BG396" s="214">
        <f t="shared" si="16"/>
        <v>0</v>
      </c>
      <c r="BH396" s="214">
        <f t="shared" si="17"/>
        <v>0</v>
      </c>
      <c r="BI396" s="214">
        <f t="shared" si="18"/>
        <v>0</v>
      </c>
      <c r="BJ396" s="16" t="s">
        <v>8</v>
      </c>
      <c r="BK396" s="214">
        <f t="shared" si="19"/>
        <v>0</v>
      </c>
      <c r="BL396" s="16" t="s">
        <v>255</v>
      </c>
      <c r="BM396" s="213" t="s">
        <v>722</v>
      </c>
    </row>
    <row r="397" spans="1:65" s="2" customFormat="1" ht="36" customHeight="1">
      <c r="A397" s="33"/>
      <c r="B397" s="34"/>
      <c r="C397" s="202" t="s">
        <v>723</v>
      </c>
      <c r="D397" s="202" t="s">
        <v>175</v>
      </c>
      <c r="E397" s="203" t="s">
        <v>724</v>
      </c>
      <c r="F397" s="204" t="s">
        <v>725</v>
      </c>
      <c r="G397" s="205" t="s">
        <v>371</v>
      </c>
      <c r="H397" s="206">
        <v>22</v>
      </c>
      <c r="I397" s="207"/>
      <c r="J397" s="208">
        <f t="shared" si="10"/>
        <v>0</v>
      </c>
      <c r="K397" s="204" t="s">
        <v>179</v>
      </c>
      <c r="L397" s="38"/>
      <c r="M397" s="209" t="s">
        <v>1</v>
      </c>
      <c r="N397" s="210" t="s">
        <v>42</v>
      </c>
      <c r="O397" s="70"/>
      <c r="P397" s="211">
        <f t="shared" si="11"/>
        <v>0</v>
      </c>
      <c r="Q397" s="211">
        <v>4.0000000000000003E-5</v>
      </c>
      <c r="R397" s="211">
        <f t="shared" si="12"/>
        <v>8.8000000000000003E-4</v>
      </c>
      <c r="S397" s="211">
        <v>0</v>
      </c>
      <c r="T397" s="212">
        <f t="shared" si="13"/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213" t="s">
        <v>255</v>
      </c>
      <c r="AT397" s="213" t="s">
        <v>175</v>
      </c>
      <c r="AU397" s="213" t="s">
        <v>86</v>
      </c>
      <c r="AY397" s="16" t="s">
        <v>173</v>
      </c>
      <c r="BE397" s="214">
        <f t="shared" si="14"/>
        <v>0</v>
      </c>
      <c r="BF397" s="214">
        <f t="shared" si="15"/>
        <v>0</v>
      </c>
      <c r="BG397" s="214">
        <f t="shared" si="16"/>
        <v>0</v>
      </c>
      <c r="BH397" s="214">
        <f t="shared" si="17"/>
        <v>0</v>
      </c>
      <c r="BI397" s="214">
        <f t="shared" si="18"/>
        <v>0</v>
      </c>
      <c r="BJ397" s="16" t="s">
        <v>8</v>
      </c>
      <c r="BK397" s="214">
        <f t="shared" si="19"/>
        <v>0</v>
      </c>
      <c r="BL397" s="16" t="s">
        <v>255</v>
      </c>
      <c r="BM397" s="213" t="s">
        <v>726</v>
      </c>
    </row>
    <row r="398" spans="1:65" s="2" customFormat="1" ht="36" customHeight="1">
      <c r="A398" s="33"/>
      <c r="B398" s="34"/>
      <c r="C398" s="202" t="s">
        <v>727</v>
      </c>
      <c r="D398" s="202" t="s">
        <v>175</v>
      </c>
      <c r="E398" s="203" t="s">
        <v>728</v>
      </c>
      <c r="F398" s="204" t="s">
        <v>729</v>
      </c>
      <c r="G398" s="205" t="s">
        <v>371</v>
      </c>
      <c r="H398" s="206">
        <v>1</v>
      </c>
      <c r="I398" s="207"/>
      <c r="J398" s="208">
        <f t="shared" si="10"/>
        <v>0</v>
      </c>
      <c r="K398" s="204" t="s">
        <v>179</v>
      </c>
      <c r="L398" s="38"/>
      <c r="M398" s="209" t="s">
        <v>1</v>
      </c>
      <c r="N398" s="210" t="s">
        <v>42</v>
      </c>
      <c r="O398" s="70"/>
      <c r="P398" s="211">
        <f t="shared" si="11"/>
        <v>0</v>
      </c>
      <c r="Q398" s="211">
        <v>4.0000000000000003E-5</v>
      </c>
      <c r="R398" s="211">
        <f t="shared" si="12"/>
        <v>4.0000000000000003E-5</v>
      </c>
      <c r="S398" s="211">
        <v>0</v>
      </c>
      <c r="T398" s="212">
        <f t="shared" si="13"/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213" t="s">
        <v>255</v>
      </c>
      <c r="AT398" s="213" t="s">
        <v>175</v>
      </c>
      <c r="AU398" s="213" t="s">
        <v>86</v>
      </c>
      <c r="AY398" s="16" t="s">
        <v>173</v>
      </c>
      <c r="BE398" s="214">
        <f t="shared" si="14"/>
        <v>0</v>
      </c>
      <c r="BF398" s="214">
        <f t="shared" si="15"/>
        <v>0</v>
      </c>
      <c r="BG398" s="214">
        <f t="shared" si="16"/>
        <v>0</v>
      </c>
      <c r="BH398" s="214">
        <f t="shared" si="17"/>
        <v>0</v>
      </c>
      <c r="BI398" s="214">
        <f t="shared" si="18"/>
        <v>0</v>
      </c>
      <c r="BJ398" s="16" t="s">
        <v>8</v>
      </c>
      <c r="BK398" s="214">
        <f t="shared" si="19"/>
        <v>0</v>
      </c>
      <c r="BL398" s="16" t="s">
        <v>255</v>
      </c>
      <c r="BM398" s="213" t="s">
        <v>730</v>
      </c>
    </row>
    <row r="399" spans="1:65" s="2" customFormat="1" ht="36" customHeight="1">
      <c r="A399" s="33"/>
      <c r="B399" s="34"/>
      <c r="C399" s="202" t="s">
        <v>731</v>
      </c>
      <c r="D399" s="202" t="s">
        <v>175</v>
      </c>
      <c r="E399" s="203" t="s">
        <v>732</v>
      </c>
      <c r="F399" s="204" t="s">
        <v>733</v>
      </c>
      <c r="G399" s="205" t="s">
        <v>371</v>
      </c>
      <c r="H399" s="206">
        <v>30</v>
      </c>
      <c r="I399" s="207"/>
      <c r="J399" s="208">
        <f t="shared" si="10"/>
        <v>0</v>
      </c>
      <c r="K399" s="204" t="s">
        <v>179</v>
      </c>
      <c r="L399" s="38"/>
      <c r="M399" s="209" t="s">
        <v>1</v>
      </c>
      <c r="N399" s="210" t="s">
        <v>42</v>
      </c>
      <c r="O399" s="70"/>
      <c r="P399" s="211">
        <f t="shared" si="11"/>
        <v>0</v>
      </c>
      <c r="Q399" s="211">
        <v>6.9999999999999994E-5</v>
      </c>
      <c r="R399" s="211">
        <f t="shared" si="12"/>
        <v>2.0999999999999999E-3</v>
      </c>
      <c r="S399" s="211">
        <v>0</v>
      </c>
      <c r="T399" s="212">
        <f t="shared" si="13"/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213" t="s">
        <v>255</v>
      </c>
      <c r="AT399" s="213" t="s">
        <v>175</v>
      </c>
      <c r="AU399" s="213" t="s">
        <v>86</v>
      </c>
      <c r="AY399" s="16" t="s">
        <v>173</v>
      </c>
      <c r="BE399" s="214">
        <f t="shared" si="14"/>
        <v>0</v>
      </c>
      <c r="BF399" s="214">
        <f t="shared" si="15"/>
        <v>0</v>
      </c>
      <c r="BG399" s="214">
        <f t="shared" si="16"/>
        <v>0</v>
      </c>
      <c r="BH399" s="214">
        <f t="shared" si="17"/>
        <v>0</v>
      </c>
      <c r="BI399" s="214">
        <f t="shared" si="18"/>
        <v>0</v>
      </c>
      <c r="BJ399" s="16" t="s">
        <v>8</v>
      </c>
      <c r="BK399" s="214">
        <f t="shared" si="19"/>
        <v>0</v>
      </c>
      <c r="BL399" s="16" t="s">
        <v>255</v>
      </c>
      <c r="BM399" s="213" t="s">
        <v>734</v>
      </c>
    </row>
    <row r="400" spans="1:65" s="2" customFormat="1" ht="36" customHeight="1">
      <c r="A400" s="33"/>
      <c r="B400" s="34"/>
      <c r="C400" s="202" t="s">
        <v>735</v>
      </c>
      <c r="D400" s="202" t="s">
        <v>175</v>
      </c>
      <c r="E400" s="203" t="s">
        <v>736</v>
      </c>
      <c r="F400" s="204" t="s">
        <v>737</v>
      </c>
      <c r="G400" s="205" t="s">
        <v>371</v>
      </c>
      <c r="H400" s="206">
        <v>22</v>
      </c>
      <c r="I400" s="207"/>
      <c r="J400" s="208">
        <f t="shared" si="10"/>
        <v>0</v>
      </c>
      <c r="K400" s="204" t="s">
        <v>179</v>
      </c>
      <c r="L400" s="38"/>
      <c r="M400" s="209" t="s">
        <v>1</v>
      </c>
      <c r="N400" s="210" t="s">
        <v>42</v>
      </c>
      <c r="O400" s="70"/>
      <c r="P400" s="211">
        <f t="shared" si="11"/>
        <v>0</v>
      </c>
      <c r="Q400" s="211">
        <v>9.0000000000000006E-5</v>
      </c>
      <c r="R400" s="211">
        <f t="shared" si="12"/>
        <v>1.98E-3</v>
      </c>
      <c r="S400" s="211">
        <v>0</v>
      </c>
      <c r="T400" s="212">
        <f t="shared" si="13"/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213" t="s">
        <v>255</v>
      </c>
      <c r="AT400" s="213" t="s">
        <v>175</v>
      </c>
      <c r="AU400" s="213" t="s">
        <v>86</v>
      </c>
      <c r="AY400" s="16" t="s">
        <v>173</v>
      </c>
      <c r="BE400" s="214">
        <f t="shared" si="14"/>
        <v>0</v>
      </c>
      <c r="BF400" s="214">
        <f t="shared" si="15"/>
        <v>0</v>
      </c>
      <c r="BG400" s="214">
        <f t="shared" si="16"/>
        <v>0</v>
      </c>
      <c r="BH400" s="214">
        <f t="shared" si="17"/>
        <v>0</v>
      </c>
      <c r="BI400" s="214">
        <f t="shared" si="18"/>
        <v>0</v>
      </c>
      <c r="BJ400" s="16" t="s">
        <v>8</v>
      </c>
      <c r="BK400" s="214">
        <f t="shared" si="19"/>
        <v>0</v>
      </c>
      <c r="BL400" s="16" t="s">
        <v>255</v>
      </c>
      <c r="BM400" s="213" t="s">
        <v>738</v>
      </c>
    </row>
    <row r="401" spans="1:65" s="2" customFormat="1" ht="16.5" customHeight="1">
      <c r="A401" s="33"/>
      <c r="B401" s="34"/>
      <c r="C401" s="202" t="s">
        <v>739</v>
      </c>
      <c r="D401" s="202" t="s">
        <v>175</v>
      </c>
      <c r="E401" s="203" t="s">
        <v>740</v>
      </c>
      <c r="F401" s="204" t="s">
        <v>741</v>
      </c>
      <c r="G401" s="205" t="s">
        <v>289</v>
      </c>
      <c r="H401" s="206">
        <v>31</v>
      </c>
      <c r="I401" s="207"/>
      <c r="J401" s="208">
        <f t="shared" si="10"/>
        <v>0</v>
      </c>
      <c r="K401" s="204" t="s">
        <v>179</v>
      </c>
      <c r="L401" s="38"/>
      <c r="M401" s="209" t="s">
        <v>1</v>
      </c>
      <c r="N401" s="210" t="s">
        <v>42</v>
      </c>
      <c r="O401" s="70"/>
      <c r="P401" s="211">
        <f t="shared" si="11"/>
        <v>0</v>
      </c>
      <c r="Q401" s="211">
        <v>0</v>
      </c>
      <c r="R401" s="211">
        <f t="shared" si="12"/>
        <v>0</v>
      </c>
      <c r="S401" s="211">
        <v>0</v>
      </c>
      <c r="T401" s="212">
        <f t="shared" si="13"/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213" t="s">
        <v>255</v>
      </c>
      <c r="AT401" s="213" t="s">
        <v>175</v>
      </c>
      <c r="AU401" s="213" t="s">
        <v>86</v>
      </c>
      <c r="AY401" s="16" t="s">
        <v>173</v>
      </c>
      <c r="BE401" s="214">
        <f t="shared" si="14"/>
        <v>0</v>
      </c>
      <c r="BF401" s="214">
        <f t="shared" si="15"/>
        <v>0</v>
      </c>
      <c r="BG401" s="214">
        <f t="shared" si="16"/>
        <v>0</v>
      </c>
      <c r="BH401" s="214">
        <f t="shared" si="17"/>
        <v>0</v>
      </c>
      <c r="BI401" s="214">
        <f t="shared" si="18"/>
        <v>0</v>
      </c>
      <c r="BJ401" s="16" t="s">
        <v>8</v>
      </c>
      <c r="BK401" s="214">
        <f t="shared" si="19"/>
        <v>0</v>
      </c>
      <c r="BL401" s="16" t="s">
        <v>255</v>
      </c>
      <c r="BM401" s="213" t="s">
        <v>742</v>
      </c>
    </row>
    <row r="402" spans="1:65" s="13" customFormat="1">
      <c r="B402" s="215"/>
      <c r="C402" s="216"/>
      <c r="D402" s="217" t="s">
        <v>182</v>
      </c>
      <c r="E402" s="218" t="s">
        <v>1</v>
      </c>
      <c r="F402" s="219" t="s">
        <v>743</v>
      </c>
      <c r="G402" s="216"/>
      <c r="H402" s="220">
        <v>31</v>
      </c>
      <c r="I402" s="221"/>
      <c r="J402" s="216"/>
      <c r="K402" s="216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182</v>
      </c>
      <c r="AU402" s="226" t="s">
        <v>86</v>
      </c>
      <c r="AV402" s="13" t="s">
        <v>86</v>
      </c>
      <c r="AW402" s="13" t="s">
        <v>33</v>
      </c>
      <c r="AX402" s="13" t="s">
        <v>77</v>
      </c>
      <c r="AY402" s="226" t="s">
        <v>173</v>
      </c>
    </row>
    <row r="403" spans="1:65" s="2" customFormat="1" ht="24" customHeight="1">
      <c r="A403" s="33"/>
      <c r="B403" s="34"/>
      <c r="C403" s="202" t="s">
        <v>744</v>
      </c>
      <c r="D403" s="202" t="s">
        <v>175</v>
      </c>
      <c r="E403" s="203" t="s">
        <v>745</v>
      </c>
      <c r="F403" s="204" t="s">
        <v>746</v>
      </c>
      <c r="G403" s="205" t="s">
        <v>289</v>
      </c>
      <c r="H403" s="206">
        <v>1</v>
      </c>
      <c r="I403" s="207"/>
      <c r="J403" s="208">
        <f t="shared" ref="J403:J408" si="20">ROUND(I403*H403,0)</f>
        <v>0</v>
      </c>
      <c r="K403" s="204" t="s">
        <v>179</v>
      </c>
      <c r="L403" s="38"/>
      <c r="M403" s="209" t="s">
        <v>1</v>
      </c>
      <c r="N403" s="210" t="s">
        <v>42</v>
      </c>
      <c r="O403" s="70"/>
      <c r="P403" s="211">
        <f t="shared" ref="P403:P408" si="21">O403*H403</f>
        <v>0</v>
      </c>
      <c r="Q403" s="211">
        <v>2.2000000000000001E-4</v>
      </c>
      <c r="R403" s="211">
        <f t="shared" ref="R403:R408" si="22">Q403*H403</f>
        <v>2.2000000000000001E-4</v>
      </c>
      <c r="S403" s="211">
        <v>0</v>
      </c>
      <c r="T403" s="212">
        <f t="shared" ref="T403:T408" si="23"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213" t="s">
        <v>255</v>
      </c>
      <c r="AT403" s="213" t="s">
        <v>175</v>
      </c>
      <c r="AU403" s="213" t="s">
        <v>86</v>
      </c>
      <c r="AY403" s="16" t="s">
        <v>173</v>
      </c>
      <c r="BE403" s="214">
        <f t="shared" ref="BE403:BE408" si="24">IF(N403="základní",J403,0)</f>
        <v>0</v>
      </c>
      <c r="BF403" s="214">
        <f t="shared" ref="BF403:BF408" si="25">IF(N403="snížená",J403,0)</f>
        <v>0</v>
      </c>
      <c r="BG403" s="214">
        <f t="shared" ref="BG403:BG408" si="26">IF(N403="zákl. přenesená",J403,0)</f>
        <v>0</v>
      </c>
      <c r="BH403" s="214">
        <f t="shared" ref="BH403:BH408" si="27">IF(N403="sníž. přenesená",J403,0)</f>
        <v>0</v>
      </c>
      <c r="BI403" s="214">
        <f t="shared" ref="BI403:BI408" si="28">IF(N403="nulová",J403,0)</f>
        <v>0</v>
      </c>
      <c r="BJ403" s="16" t="s">
        <v>8</v>
      </c>
      <c r="BK403" s="214">
        <f t="shared" ref="BK403:BK408" si="29">ROUND(I403*H403,0)</f>
        <v>0</v>
      </c>
      <c r="BL403" s="16" t="s">
        <v>255</v>
      </c>
      <c r="BM403" s="213" t="s">
        <v>747</v>
      </c>
    </row>
    <row r="404" spans="1:65" s="2" customFormat="1" ht="16.5" customHeight="1">
      <c r="A404" s="33"/>
      <c r="B404" s="34"/>
      <c r="C404" s="202" t="s">
        <v>748</v>
      </c>
      <c r="D404" s="202" t="s">
        <v>175</v>
      </c>
      <c r="E404" s="203" t="s">
        <v>749</v>
      </c>
      <c r="F404" s="204" t="s">
        <v>750</v>
      </c>
      <c r="G404" s="205" t="s">
        <v>289</v>
      </c>
      <c r="H404" s="206">
        <v>1</v>
      </c>
      <c r="I404" s="207"/>
      <c r="J404" s="208">
        <f t="shared" si="20"/>
        <v>0</v>
      </c>
      <c r="K404" s="204" t="s">
        <v>1</v>
      </c>
      <c r="L404" s="38"/>
      <c r="M404" s="209" t="s">
        <v>1</v>
      </c>
      <c r="N404" s="210" t="s">
        <v>42</v>
      </c>
      <c r="O404" s="70"/>
      <c r="P404" s="211">
        <f t="shared" si="21"/>
        <v>0</v>
      </c>
      <c r="Q404" s="211">
        <v>4.2000000000000002E-4</v>
      </c>
      <c r="R404" s="211">
        <f t="shared" si="22"/>
        <v>4.2000000000000002E-4</v>
      </c>
      <c r="S404" s="211">
        <v>0</v>
      </c>
      <c r="T404" s="212">
        <f t="shared" si="23"/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213" t="s">
        <v>255</v>
      </c>
      <c r="AT404" s="213" t="s">
        <v>175</v>
      </c>
      <c r="AU404" s="213" t="s">
        <v>86</v>
      </c>
      <c r="AY404" s="16" t="s">
        <v>173</v>
      </c>
      <c r="BE404" s="214">
        <f t="shared" si="24"/>
        <v>0</v>
      </c>
      <c r="BF404" s="214">
        <f t="shared" si="25"/>
        <v>0</v>
      </c>
      <c r="BG404" s="214">
        <f t="shared" si="26"/>
        <v>0</v>
      </c>
      <c r="BH404" s="214">
        <f t="shared" si="27"/>
        <v>0</v>
      </c>
      <c r="BI404" s="214">
        <f t="shared" si="28"/>
        <v>0</v>
      </c>
      <c r="BJ404" s="16" t="s">
        <v>8</v>
      </c>
      <c r="BK404" s="214">
        <f t="shared" si="29"/>
        <v>0</v>
      </c>
      <c r="BL404" s="16" t="s">
        <v>255</v>
      </c>
      <c r="BM404" s="213" t="s">
        <v>751</v>
      </c>
    </row>
    <row r="405" spans="1:65" s="2" customFormat="1" ht="24" customHeight="1">
      <c r="A405" s="33"/>
      <c r="B405" s="34"/>
      <c r="C405" s="202" t="s">
        <v>752</v>
      </c>
      <c r="D405" s="202" t="s">
        <v>175</v>
      </c>
      <c r="E405" s="203" t="s">
        <v>753</v>
      </c>
      <c r="F405" s="204" t="s">
        <v>754</v>
      </c>
      <c r="G405" s="205" t="s">
        <v>289</v>
      </c>
      <c r="H405" s="206">
        <v>1</v>
      </c>
      <c r="I405" s="207"/>
      <c r="J405" s="208">
        <f t="shared" si="20"/>
        <v>0</v>
      </c>
      <c r="K405" s="204" t="s">
        <v>179</v>
      </c>
      <c r="L405" s="38"/>
      <c r="M405" s="209" t="s">
        <v>1</v>
      </c>
      <c r="N405" s="210" t="s">
        <v>42</v>
      </c>
      <c r="O405" s="70"/>
      <c r="P405" s="211">
        <f t="shared" si="21"/>
        <v>0</v>
      </c>
      <c r="Q405" s="211">
        <v>2.4000000000000001E-4</v>
      </c>
      <c r="R405" s="211">
        <f t="shared" si="22"/>
        <v>2.4000000000000001E-4</v>
      </c>
      <c r="S405" s="211">
        <v>0</v>
      </c>
      <c r="T405" s="212">
        <f t="shared" si="23"/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213" t="s">
        <v>255</v>
      </c>
      <c r="AT405" s="213" t="s">
        <v>175</v>
      </c>
      <c r="AU405" s="213" t="s">
        <v>86</v>
      </c>
      <c r="AY405" s="16" t="s">
        <v>173</v>
      </c>
      <c r="BE405" s="214">
        <f t="shared" si="24"/>
        <v>0</v>
      </c>
      <c r="BF405" s="214">
        <f t="shared" si="25"/>
        <v>0</v>
      </c>
      <c r="BG405" s="214">
        <f t="shared" si="26"/>
        <v>0</v>
      </c>
      <c r="BH405" s="214">
        <f t="shared" si="27"/>
        <v>0</v>
      </c>
      <c r="BI405" s="214">
        <f t="shared" si="28"/>
        <v>0</v>
      </c>
      <c r="BJ405" s="16" t="s">
        <v>8</v>
      </c>
      <c r="BK405" s="214">
        <f t="shared" si="29"/>
        <v>0</v>
      </c>
      <c r="BL405" s="16" t="s">
        <v>255</v>
      </c>
      <c r="BM405" s="213" t="s">
        <v>755</v>
      </c>
    </row>
    <row r="406" spans="1:65" s="2" customFormat="1" ht="16.5" customHeight="1">
      <c r="A406" s="33"/>
      <c r="B406" s="34"/>
      <c r="C406" s="202" t="s">
        <v>756</v>
      </c>
      <c r="D406" s="202" t="s">
        <v>175</v>
      </c>
      <c r="E406" s="203" t="s">
        <v>757</v>
      </c>
      <c r="F406" s="204" t="s">
        <v>758</v>
      </c>
      <c r="G406" s="205" t="s">
        <v>289</v>
      </c>
      <c r="H406" s="206">
        <v>2</v>
      </c>
      <c r="I406" s="207"/>
      <c r="J406" s="208">
        <f t="shared" si="20"/>
        <v>0</v>
      </c>
      <c r="K406" s="204" t="s">
        <v>179</v>
      </c>
      <c r="L406" s="38"/>
      <c r="M406" s="209" t="s">
        <v>1</v>
      </c>
      <c r="N406" s="210" t="s">
        <v>42</v>
      </c>
      <c r="O406" s="70"/>
      <c r="P406" s="211">
        <f t="shared" si="21"/>
        <v>0</v>
      </c>
      <c r="Q406" s="211">
        <v>5.0000000000000001E-4</v>
      </c>
      <c r="R406" s="211">
        <f t="shared" si="22"/>
        <v>1E-3</v>
      </c>
      <c r="S406" s="211">
        <v>0</v>
      </c>
      <c r="T406" s="212">
        <f t="shared" si="23"/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213" t="s">
        <v>255</v>
      </c>
      <c r="AT406" s="213" t="s">
        <v>175</v>
      </c>
      <c r="AU406" s="213" t="s">
        <v>86</v>
      </c>
      <c r="AY406" s="16" t="s">
        <v>173</v>
      </c>
      <c r="BE406" s="214">
        <f t="shared" si="24"/>
        <v>0</v>
      </c>
      <c r="BF406" s="214">
        <f t="shared" si="25"/>
        <v>0</v>
      </c>
      <c r="BG406" s="214">
        <f t="shared" si="26"/>
        <v>0</v>
      </c>
      <c r="BH406" s="214">
        <f t="shared" si="27"/>
        <v>0</v>
      </c>
      <c r="BI406" s="214">
        <f t="shared" si="28"/>
        <v>0</v>
      </c>
      <c r="BJ406" s="16" t="s">
        <v>8</v>
      </c>
      <c r="BK406" s="214">
        <f t="shared" si="29"/>
        <v>0</v>
      </c>
      <c r="BL406" s="16" t="s">
        <v>255</v>
      </c>
      <c r="BM406" s="213" t="s">
        <v>759</v>
      </c>
    </row>
    <row r="407" spans="1:65" s="2" customFormat="1" ht="16.5" customHeight="1">
      <c r="A407" s="33"/>
      <c r="B407" s="34"/>
      <c r="C407" s="202" t="s">
        <v>760</v>
      </c>
      <c r="D407" s="202" t="s">
        <v>175</v>
      </c>
      <c r="E407" s="203" t="s">
        <v>761</v>
      </c>
      <c r="F407" s="204" t="s">
        <v>762</v>
      </c>
      <c r="G407" s="205" t="s">
        <v>289</v>
      </c>
      <c r="H407" s="206">
        <v>1</v>
      </c>
      <c r="I407" s="207"/>
      <c r="J407" s="208">
        <f t="shared" si="20"/>
        <v>0</v>
      </c>
      <c r="K407" s="204" t="s">
        <v>179</v>
      </c>
      <c r="L407" s="38"/>
      <c r="M407" s="209" t="s">
        <v>1</v>
      </c>
      <c r="N407" s="210" t="s">
        <v>42</v>
      </c>
      <c r="O407" s="70"/>
      <c r="P407" s="211">
        <f t="shared" si="21"/>
        <v>0</v>
      </c>
      <c r="Q407" s="211">
        <v>6.9999999999999999E-4</v>
      </c>
      <c r="R407" s="211">
        <f t="shared" si="22"/>
        <v>6.9999999999999999E-4</v>
      </c>
      <c r="S407" s="211">
        <v>0</v>
      </c>
      <c r="T407" s="212">
        <f t="shared" si="23"/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213" t="s">
        <v>255</v>
      </c>
      <c r="AT407" s="213" t="s">
        <v>175</v>
      </c>
      <c r="AU407" s="213" t="s">
        <v>86</v>
      </c>
      <c r="AY407" s="16" t="s">
        <v>173</v>
      </c>
      <c r="BE407" s="214">
        <f t="shared" si="24"/>
        <v>0</v>
      </c>
      <c r="BF407" s="214">
        <f t="shared" si="25"/>
        <v>0</v>
      </c>
      <c r="BG407" s="214">
        <f t="shared" si="26"/>
        <v>0</v>
      </c>
      <c r="BH407" s="214">
        <f t="shared" si="27"/>
        <v>0</v>
      </c>
      <c r="BI407" s="214">
        <f t="shared" si="28"/>
        <v>0</v>
      </c>
      <c r="BJ407" s="16" t="s">
        <v>8</v>
      </c>
      <c r="BK407" s="214">
        <f t="shared" si="29"/>
        <v>0</v>
      </c>
      <c r="BL407" s="16" t="s">
        <v>255</v>
      </c>
      <c r="BM407" s="213" t="s">
        <v>763</v>
      </c>
    </row>
    <row r="408" spans="1:65" s="2" customFormat="1" ht="24" customHeight="1">
      <c r="A408" s="33"/>
      <c r="B408" s="34"/>
      <c r="C408" s="202" t="s">
        <v>764</v>
      </c>
      <c r="D408" s="202" t="s">
        <v>175</v>
      </c>
      <c r="E408" s="203" t="s">
        <v>765</v>
      </c>
      <c r="F408" s="204" t="s">
        <v>766</v>
      </c>
      <c r="G408" s="205" t="s">
        <v>371</v>
      </c>
      <c r="H408" s="206">
        <v>115</v>
      </c>
      <c r="I408" s="207"/>
      <c r="J408" s="208">
        <f t="shared" si="20"/>
        <v>0</v>
      </c>
      <c r="K408" s="204" t="s">
        <v>179</v>
      </c>
      <c r="L408" s="38"/>
      <c r="M408" s="209" t="s">
        <v>1</v>
      </c>
      <c r="N408" s="210" t="s">
        <v>42</v>
      </c>
      <c r="O408" s="70"/>
      <c r="P408" s="211">
        <f t="shared" si="21"/>
        <v>0</v>
      </c>
      <c r="Q408" s="211">
        <v>1.9000000000000001E-4</v>
      </c>
      <c r="R408" s="211">
        <f t="shared" si="22"/>
        <v>2.1850000000000001E-2</v>
      </c>
      <c r="S408" s="211">
        <v>0</v>
      </c>
      <c r="T408" s="212">
        <f t="shared" si="23"/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213" t="s">
        <v>255</v>
      </c>
      <c r="AT408" s="213" t="s">
        <v>175</v>
      </c>
      <c r="AU408" s="213" t="s">
        <v>86</v>
      </c>
      <c r="AY408" s="16" t="s">
        <v>173</v>
      </c>
      <c r="BE408" s="214">
        <f t="shared" si="24"/>
        <v>0</v>
      </c>
      <c r="BF408" s="214">
        <f t="shared" si="25"/>
        <v>0</v>
      </c>
      <c r="BG408" s="214">
        <f t="shared" si="26"/>
        <v>0</v>
      </c>
      <c r="BH408" s="214">
        <f t="shared" si="27"/>
        <v>0</v>
      </c>
      <c r="BI408" s="214">
        <f t="shared" si="28"/>
        <v>0</v>
      </c>
      <c r="BJ408" s="16" t="s">
        <v>8</v>
      </c>
      <c r="BK408" s="214">
        <f t="shared" si="29"/>
        <v>0</v>
      </c>
      <c r="BL408" s="16" t="s">
        <v>255</v>
      </c>
      <c r="BM408" s="213" t="s">
        <v>767</v>
      </c>
    </row>
    <row r="409" spans="1:65" s="13" customFormat="1">
      <c r="B409" s="215"/>
      <c r="C409" s="216"/>
      <c r="D409" s="217" t="s">
        <v>182</v>
      </c>
      <c r="E409" s="218" t="s">
        <v>1</v>
      </c>
      <c r="F409" s="219" t="s">
        <v>768</v>
      </c>
      <c r="G409" s="216"/>
      <c r="H409" s="220">
        <v>115</v>
      </c>
      <c r="I409" s="221"/>
      <c r="J409" s="216"/>
      <c r="K409" s="216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182</v>
      </c>
      <c r="AU409" s="226" t="s">
        <v>86</v>
      </c>
      <c r="AV409" s="13" t="s">
        <v>86</v>
      </c>
      <c r="AW409" s="13" t="s">
        <v>33</v>
      </c>
      <c r="AX409" s="13" t="s">
        <v>77</v>
      </c>
      <c r="AY409" s="226" t="s">
        <v>173</v>
      </c>
    </row>
    <row r="410" spans="1:65" s="2" customFormat="1" ht="16.5" customHeight="1">
      <c r="A410" s="33"/>
      <c r="B410" s="34"/>
      <c r="C410" s="202" t="s">
        <v>769</v>
      </c>
      <c r="D410" s="202" t="s">
        <v>175</v>
      </c>
      <c r="E410" s="203" t="s">
        <v>770</v>
      </c>
      <c r="F410" s="204" t="s">
        <v>771</v>
      </c>
      <c r="G410" s="205" t="s">
        <v>371</v>
      </c>
      <c r="H410" s="206">
        <v>115</v>
      </c>
      <c r="I410" s="207"/>
      <c r="J410" s="208">
        <f>ROUND(I410*H410,0)</f>
        <v>0</v>
      </c>
      <c r="K410" s="204" t="s">
        <v>179</v>
      </c>
      <c r="L410" s="38"/>
      <c r="M410" s="209" t="s">
        <v>1</v>
      </c>
      <c r="N410" s="210" t="s">
        <v>42</v>
      </c>
      <c r="O410" s="70"/>
      <c r="P410" s="211">
        <f>O410*H410</f>
        <v>0</v>
      </c>
      <c r="Q410" s="211">
        <v>1.0000000000000001E-5</v>
      </c>
      <c r="R410" s="211">
        <f>Q410*H410</f>
        <v>1.1500000000000002E-3</v>
      </c>
      <c r="S410" s="211">
        <v>0</v>
      </c>
      <c r="T410" s="21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213" t="s">
        <v>255</v>
      </c>
      <c r="AT410" s="213" t="s">
        <v>175</v>
      </c>
      <c r="AU410" s="213" t="s">
        <v>86</v>
      </c>
      <c r="AY410" s="16" t="s">
        <v>173</v>
      </c>
      <c r="BE410" s="214">
        <f>IF(N410="základní",J410,0)</f>
        <v>0</v>
      </c>
      <c r="BF410" s="214">
        <f>IF(N410="snížená",J410,0)</f>
        <v>0</v>
      </c>
      <c r="BG410" s="214">
        <f>IF(N410="zákl. přenesená",J410,0)</f>
        <v>0</v>
      </c>
      <c r="BH410" s="214">
        <f>IF(N410="sníž. přenesená",J410,0)</f>
        <v>0</v>
      </c>
      <c r="BI410" s="214">
        <f>IF(N410="nulová",J410,0)</f>
        <v>0</v>
      </c>
      <c r="BJ410" s="16" t="s">
        <v>8</v>
      </c>
      <c r="BK410" s="214">
        <f>ROUND(I410*H410,0)</f>
        <v>0</v>
      </c>
      <c r="BL410" s="16" t="s">
        <v>255</v>
      </c>
      <c r="BM410" s="213" t="s">
        <v>772</v>
      </c>
    </row>
    <row r="411" spans="1:65" s="2" customFormat="1" ht="16.5" customHeight="1">
      <c r="A411" s="33"/>
      <c r="B411" s="34"/>
      <c r="C411" s="202" t="s">
        <v>773</v>
      </c>
      <c r="D411" s="202" t="s">
        <v>175</v>
      </c>
      <c r="E411" s="203" t="s">
        <v>774</v>
      </c>
      <c r="F411" s="204" t="s">
        <v>691</v>
      </c>
      <c r="G411" s="205" t="s">
        <v>692</v>
      </c>
      <c r="H411" s="247"/>
      <c r="I411" s="207"/>
      <c r="J411" s="208">
        <f>ROUND(I411*H411,0)</f>
        <v>0</v>
      </c>
      <c r="K411" s="204" t="s">
        <v>1</v>
      </c>
      <c r="L411" s="38"/>
      <c r="M411" s="209" t="s">
        <v>1</v>
      </c>
      <c r="N411" s="210" t="s">
        <v>42</v>
      </c>
      <c r="O411" s="70"/>
      <c r="P411" s="211">
        <f>O411*H411</f>
        <v>0</v>
      </c>
      <c r="Q411" s="211">
        <v>0</v>
      </c>
      <c r="R411" s="211">
        <f>Q411*H411</f>
        <v>0</v>
      </c>
      <c r="S411" s="211">
        <v>0</v>
      </c>
      <c r="T411" s="21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213" t="s">
        <v>255</v>
      </c>
      <c r="AT411" s="213" t="s">
        <v>175</v>
      </c>
      <c r="AU411" s="213" t="s">
        <v>86</v>
      </c>
      <c r="AY411" s="16" t="s">
        <v>173</v>
      </c>
      <c r="BE411" s="214">
        <f>IF(N411="základní",J411,0)</f>
        <v>0</v>
      </c>
      <c r="BF411" s="214">
        <f>IF(N411="snížená",J411,0)</f>
        <v>0</v>
      </c>
      <c r="BG411" s="214">
        <f>IF(N411="zákl. přenesená",J411,0)</f>
        <v>0</v>
      </c>
      <c r="BH411" s="214">
        <f>IF(N411="sníž. přenesená",J411,0)</f>
        <v>0</v>
      </c>
      <c r="BI411" s="214">
        <f>IF(N411="nulová",J411,0)</f>
        <v>0</v>
      </c>
      <c r="BJ411" s="16" t="s">
        <v>8</v>
      </c>
      <c r="BK411" s="214">
        <f>ROUND(I411*H411,0)</f>
        <v>0</v>
      </c>
      <c r="BL411" s="16" t="s">
        <v>255</v>
      </c>
      <c r="BM411" s="213" t="s">
        <v>775</v>
      </c>
    </row>
    <row r="412" spans="1:65" s="2" customFormat="1" ht="24" customHeight="1">
      <c r="A412" s="33"/>
      <c r="B412" s="34"/>
      <c r="C412" s="202" t="s">
        <v>776</v>
      </c>
      <c r="D412" s="202" t="s">
        <v>175</v>
      </c>
      <c r="E412" s="203" t="s">
        <v>777</v>
      </c>
      <c r="F412" s="204" t="s">
        <v>778</v>
      </c>
      <c r="G412" s="205" t="s">
        <v>225</v>
      </c>
      <c r="H412" s="206">
        <v>0.113</v>
      </c>
      <c r="I412" s="207"/>
      <c r="J412" s="208">
        <f>ROUND(I412*H412,0)</f>
        <v>0</v>
      </c>
      <c r="K412" s="204" t="s">
        <v>179</v>
      </c>
      <c r="L412" s="38"/>
      <c r="M412" s="209" t="s">
        <v>1</v>
      </c>
      <c r="N412" s="210" t="s">
        <v>42</v>
      </c>
      <c r="O412" s="70"/>
      <c r="P412" s="211">
        <f>O412*H412</f>
        <v>0</v>
      </c>
      <c r="Q412" s="211">
        <v>0</v>
      </c>
      <c r="R412" s="211">
        <f>Q412*H412</f>
        <v>0</v>
      </c>
      <c r="S412" s="211">
        <v>0</v>
      </c>
      <c r="T412" s="212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213" t="s">
        <v>255</v>
      </c>
      <c r="AT412" s="213" t="s">
        <v>175</v>
      </c>
      <c r="AU412" s="213" t="s">
        <v>86</v>
      </c>
      <c r="AY412" s="16" t="s">
        <v>173</v>
      </c>
      <c r="BE412" s="214">
        <f>IF(N412="základní",J412,0)</f>
        <v>0</v>
      </c>
      <c r="BF412" s="214">
        <f>IF(N412="snížená",J412,0)</f>
        <v>0</v>
      </c>
      <c r="BG412" s="214">
        <f>IF(N412="zákl. přenesená",J412,0)</f>
        <v>0</v>
      </c>
      <c r="BH412" s="214">
        <f>IF(N412="sníž. přenesená",J412,0)</f>
        <v>0</v>
      </c>
      <c r="BI412" s="214">
        <f>IF(N412="nulová",J412,0)</f>
        <v>0</v>
      </c>
      <c r="BJ412" s="16" t="s">
        <v>8</v>
      </c>
      <c r="BK412" s="214">
        <f>ROUND(I412*H412,0)</f>
        <v>0</v>
      </c>
      <c r="BL412" s="16" t="s">
        <v>255</v>
      </c>
      <c r="BM412" s="213" t="s">
        <v>779</v>
      </c>
    </row>
    <row r="413" spans="1:65" s="12" customFormat="1" ht="22.95" customHeight="1">
      <c r="B413" s="186"/>
      <c r="C413" s="187"/>
      <c r="D413" s="188" t="s">
        <v>76</v>
      </c>
      <c r="E413" s="200" t="s">
        <v>780</v>
      </c>
      <c r="F413" s="200" t="s">
        <v>781</v>
      </c>
      <c r="G413" s="187"/>
      <c r="H413" s="187"/>
      <c r="I413" s="190"/>
      <c r="J413" s="201">
        <f>BK413</f>
        <v>0</v>
      </c>
      <c r="K413" s="187"/>
      <c r="L413" s="192"/>
      <c r="M413" s="193"/>
      <c r="N413" s="194"/>
      <c r="O413" s="194"/>
      <c r="P413" s="195">
        <f>SUM(P414:P431)</f>
        <v>0</v>
      </c>
      <c r="Q413" s="194"/>
      <c r="R413" s="195">
        <f>SUM(R414:R431)</f>
        <v>0.19796999999999998</v>
      </c>
      <c r="S413" s="194"/>
      <c r="T413" s="196">
        <f>SUM(T414:T431)</f>
        <v>0</v>
      </c>
      <c r="AR413" s="197" t="s">
        <v>86</v>
      </c>
      <c r="AT413" s="198" t="s">
        <v>76</v>
      </c>
      <c r="AU413" s="198" t="s">
        <v>8</v>
      </c>
      <c r="AY413" s="197" t="s">
        <v>173</v>
      </c>
      <c r="BK413" s="199">
        <f>SUM(BK414:BK431)</f>
        <v>0</v>
      </c>
    </row>
    <row r="414" spans="1:65" s="2" customFormat="1" ht="24" customHeight="1">
      <c r="A414" s="33"/>
      <c r="B414" s="34"/>
      <c r="C414" s="202" t="s">
        <v>782</v>
      </c>
      <c r="D414" s="202" t="s">
        <v>175</v>
      </c>
      <c r="E414" s="203" t="s">
        <v>783</v>
      </c>
      <c r="F414" s="204" t="s">
        <v>784</v>
      </c>
      <c r="G414" s="205" t="s">
        <v>785</v>
      </c>
      <c r="H414" s="206">
        <v>1</v>
      </c>
      <c r="I414" s="207"/>
      <c r="J414" s="208">
        <f t="shared" ref="J414:J424" si="30">ROUND(I414*H414,0)</f>
        <v>0</v>
      </c>
      <c r="K414" s="204" t="s">
        <v>179</v>
      </c>
      <c r="L414" s="38"/>
      <c r="M414" s="209" t="s">
        <v>1</v>
      </c>
      <c r="N414" s="210" t="s">
        <v>42</v>
      </c>
      <c r="O414" s="70"/>
      <c r="P414" s="211">
        <f t="shared" ref="P414:P424" si="31">O414*H414</f>
        <v>0</v>
      </c>
      <c r="Q414" s="211">
        <v>3.82E-3</v>
      </c>
      <c r="R414" s="211">
        <f t="shared" ref="R414:R424" si="32">Q414*H414</f>
        <v>3.82E-3</v>
      </c>
      <c r="S414" s="211">
        <v>0</v>
      </c>
      <c r="T414" s="212">
        <f t="shared" ref="T414:T424" si="33"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213" t="s">
        <v>255</v>
      </c>
      <c r="AT414" s="213" t="s">
        <v>175</v>
      </c>
      <c r="AU414" s="213" t="s">
        <v>86</v>
      </c>
      <c r="AY414" s="16" t="s">
        <v>173</v>
      </c>
      <c r="BE414" s="214">
        <f t="shared" ref="BE414:BE424" si="34">IF(N414="základní",J414,0)</f>
        <v>0</v>
      </c>
      <c r="BF414" s="214">
        <f t="shared" ref="BF414:BF424" si="35">IF(N414="snížená",J414,0)</f>
        <v>0</v>
      </c>
      <c r="BG414" s="214">
        <f t="shared" ref="BG414:BG424" si="36">IF(N414="zákl. přenesená",J414,0)</f>
        <v>0</v>
      </c>
      <c r="BH414" s="214">
        <f t="shared" ref="BH414:BH424" si="37">IF(N414="sníž. přenesená",J414,0)</f>
        <v>0</v>
      </c>
      <c r="BI414" s="214">
        <f t="shared" ref="BI414:BI424" si="38">IF(N414="nulová",J414,0)</f>
        <v>0</v>
      </c>
      <c r="BJ414" s="16" t="s">
        <v>8</v>
      </c>
      <c r="BK414" s="214">
        <f t="shared" ref="BK414:BK424" si="39">ROUND(I414*H414,0)</f>
        <v>0</v>
      </c>
      <c r="BL414" s="16" t="s">
        <v>255</v>
      </c>
      <c r="BM414" s="213" t="s">
        <v>786</v>
      </c>
    </row>
    <row r="415" spans="1:65" s="2" customFormat="1" ht="24" customHeight="1">
      <c r="A415" s="33"/>
      <c r="B415" s="34"/>
      <c r="C415" s="202" t="s">
        <v>787</v>
      </c>
      <c r="D415" s="202" t="s">
        <v>175</v>
      </c>
      <c r="E415" s="203" t="s">
        <v>788</v>
      </c>
      <c r="F415" s="204" t="s">
        <v>789</v>
      </c>
      <c r="G415" s="205" t="s">
        <v>785</v>
      </c>
      <c r="H415" s="206">
        <v>1</v>
      </c>
      <c r="I415" s="207"/>
      <c r="J415" s="208">
        <f t="shared" si="30"/>
        <v>0</v>
      </c>
      <c r="K415" s="204" t="s">
        <v>179</v>
      </c>
      <c r="L415" s="38"/>
      <c r="M415" s="209" t="s">
        <v>1</v>
      </c>
      <c r="N415" s="210" t="s">
        <v>42</v>
      </c>
      <c r="O415" s="70"/>
      <c r="P415" s="211">
        <f t="shared" si="31"/>
        <v>0</v>
      </c>
      <c r="Q415" s="211">
        <v>1.6920000000000001E-2</v>
      </c>
      <c r="R415" s="211">
        <f t="shared" si="32"/>
        <v>1.6920000000000001E-2</v>
      </c>
      <c r="S415" s="211">
        <v>0</v>
      </c>
      <c r="T415" s="212">
        <f t="shared" si="33"/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213" t="s">
        <v>255</v>
      </c>
      <c r="AT415" s="213" t="s">
        <v>175</v>
      </c>
      <c r="AU415" s="213" t="s">
        <v>86</v>
      </c>
      <c r="AY415" s="16" t="s">
        <v>173</v>
      </c>
      <c r="BE415" s="214">
        <f t="shared" si="34"/>
        <v>0</v>
      </c>
      <c r="BF415" s="214">
        <f t="shared" si="35"/>
        <v>0</v>
      </c>
      <c r="BG415" s="214">
        <f t="shared" si="36"/>
        <v>0</v>
      </c>
      <c r="BH415" s="214">
        <f t="shared" si="37"/>
        <v>0</v>
      </c>
      <c r="BI415" s="214">
        <f t="shared" si="38"/>
        <v>0</v>
      </c>
      <c r="BJ415" s="16" t="s">
        <v>8</v>
      </c>
      <c r="BK415" s="214">
        <f t="shared" si="39"/>
        <v>0</v>
      </c>
      <c r="BL415" s="16" t="s">
        <v>255</v>
      </c>
      <c r="BM415" s="213" t="s">
        <v>790</v>
      </c>
    </row>
    <row r="416" spans="1:65" s="2" customFormat="1" ht="24" customHeight="1">
      <c r="A416" s="33"/>
      <c r="B416" s="34"/>
      <c r="C416" s="202" t="s">
        <v>791</v>
      </c>
      <c r="D416" s="202" t="s">
        <v>175</v>
      </c>
      <c r="E416" s="203" t="s">
        <v>792</v>
      </c>
      <c r="F416" s="204" t="s">
        <v>793</v>
      </c>
      <c r="G416" s="205" t="s">
        <v>785</v>
      </c>
      <c r="H416" s="206">
        <v>3</v>
      </c>
      <c r="I416" s="207"/>
      <c r="J416" s="208">
        <f t="shared" si="30"/>
        <v>0</v>
      </c>
      <c r="K416" s="204" t="s">
        <v>1</v>
      </c>
      <c r="L416" s="38"/>
      <c r="M416" s="209" t="s">
        <v>1</v>
      </c>
      <c r="N416" s="210" t="s">
        <v>42</v>
      </c>
      <c r="O416" s="70"/>
      <c r="P416" s="211">
        <f t="shared" si="31"/>
        <v>0</v>
      </c>
      <c r="Q416" s="211">
        <v>1.6920000000000001E-2</v>
      </c>
      <c r="R416" s="211">
        <f t="shared" si="32"/>
        <v>5.076E-2</v>
      </c>
      <c r="S416" s="211">
        <v>0</v>
      </c>
      <c r="T416" s="212">
        <f t="shared" si="33"/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213" t="s">
        <v>255</v>
      </c>
      <c r="AT416" s="213" t="s">
        <v>175</v>
      </c>
      <c r="AU416" s="213" t="s">
        <v>86</v>
      </c>
      <c r="AY416" s="16" t="s">
        <v>173</v>
      </c>
      <c r="BE416" s="214">
        <f t="shared" si="34"/>
        <v>0</v>
      </c>
      <c r="BF416" s="214">
        <f t="shared" si="35"/>
        <v>0</v>
      </c>
      <c r="BG416" s="214">
        <f t="shared" si="36"/>
        <v>0</v>
      </c>
      <c r="BH416" s="214">
        <f t="shared" si="37"/>
        <v>0</v>
      </c>
      <c r="BI416" s="214">
        <f t="shared" si="38"/>
        <v>0</v>
      </c>
      <c r="BJ416" s="16" t="s">
        <v>8</v>
      </c>
      <c r="BK416" s="214">
        <f t="shared" si="39"/>
        <v>0</v>
      </c>
      <c r="BL416" s="16" t="s">
        <v>255</v>
      </c>
      <c r="BM416" s="213" t="s">
        <v>794</v>
      </c>
    </row>
    <row r="417" spans="1:65" s="2" customFormat="1" ht="24" customHeight="1">
      <c r="A417" s="33"/>
      <c r="B417" s="34"/>
      <c r="C417" s="202" t="s">
        <v>795</v>
      </c>
      <c r="D417" s="202" t="s">
        <v>175</v>
      </c>
      <c r="E417" s="203" t="s">
        <v>796</v>
      </c>
      <c r="F417" s="204" t="s">
        <v>797</v>
      </c>
      <c r="G417" s="205" t="s">
        <v>785</v>
      </c>
      <c r="H417" s="206">
        <v>1</v>
      </c>
      <c r="I417" s="207"/>
      <c r="J417" s="208">
        <f t="shared" si="30"/>
        <v>0</v>
      </c>
      <c r="K417" s="204" t="s">
        <v>179</v>
      </c>
      <c r="L417" s="38"/>
      <c r="M417" s="209" t="s">
        <v>1</v>
      </c>
      <c r="N417" s="210" t="s">
        <v>42</v>
      </c>
      <c r="O417" s="70"/>
      <c r="P417" s="211">
        <f t="shared" si="31"/>
        <v>0</v>
      </c>
      <c r="Q417" s="211">
        <v>1.6469999999999999E-2</v>
      </c>
      <c r="R417" s="211">
        <f t="shared" si="32"/>
        <v>1.6469999999999999E-2</v>
      </c>
      <c r="S417" s="211">
        <v>0</v>
      </c>
      <c r="T417" s="212">
        <f t="shared" si="33"/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213" t="s">
        <v>255</v>
      </c>
      <c r="AT417" s="213" t="s">
        <v>175</v>
      </c>
      <c r="AU417" s="213" t="s">
        <v>86</v>
      </c>
      <c r="AY417" s="16" t="s">
        <v>173</v>
      </c>
      <c r="BE417" s="214">
        <f t="shared" si="34"/>
        <v>0</v>
      </c>
      <c r="BF417" s="214">
        <f t="shared" si="35"/>
        <v>0</v>
      </c>
      <c r="BG417" s="214">
        <f t="shared" si="36"/>
        <v>0</v>
      </c>
      <c r="BH417" s="214">
        <f t="shared" si="37"/>
        <v>0</v>
      </c>
      <c r="BI417" s="214">
        <f t="shared" si="38"/>
        <v>0</v>
      </c>
      <c r="BJ417" s="16" t="s">
        <v>8</v>
      </c>
      <c r="BK417" s="214">
        <f t="shared" si="39"/>
        <v>0</v>
      </c>
      <c r="BL417" s="16" t="s">
        <v>255</v>
      </c>
      <c r="BM417" s="213" t="s">
        <v>798</v>
      </c>
    </row>
    <row r="418" spans="1:65" s="2" customFormat="1" ht="24" customHeight="1">
      <c r="A418" s="33"/>
      <c r="B418" s="34"/>
      <c r="C418" s="202" t="s">
        <v>799</v>
      </c>
      <c r="D418" s="202" t="s">
        <v>175</v>
      </c>
      <c r="E418" s="203" t="s">
        <v>800</v>
      </c>
      <c r="F418" s="204" t="s">
        <v>801</v>
      </c>
      <c r="G418" s="205" t="s">
        <v>785</v>
      </c>
      <c r="H418" s="206">
        <v>4</v>
      </c>
      <c r="I418" s="207"/>
      <c r="J418" s="208">
        <f t="shared" si="30"/>
        <v>0</v>
      </c>
      <c r="K418" s="204" t="s">
        <v>179</v>
      </c>
      <c r="L418" s="38"/>
      <c r="M418" s="209" t="s">
        <v>1</v>
      </c>
      <c r="N418" s="210" t="s">
        <v>42</v>
      </c>
      <c r="O418" s="70"/>
      <c r="P418" s="211">
        <f t="shared" si="31"/>
        <v>0</v>
      </c>
      <c r="Q418" s="211">
        <v>1.528E-2</v>
      </c>
      <c r="R418" s="211">
        <f t="shared" si="32"/>
        <v>6.1120000000000001E-2</v>
      </c>
      <c r="S418" s="211">
        <v>0</v>
      </c>
      <c r="T418" s="212">
        <f t="shared" si="33"/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213" t="s">
        <v>255</v>
      </c>
      <c r="AT418" s="213" t="s">
        <v>175</v>
      </c>
      <c r="AU418" s="213" t="s">
        <v>86</v>
      </c>
      <c r="AY418" s="16" t="s">
        <v>173</v>
      </c>
      <c r="BE418" s="214">
        <f t="shared" si="34"/>
        <v>0</v>
      </c>
      <c r="BF418" s="214">
        <f t="shared" si="35"/>
        <v>0</v>
      </c>
      <c r="BG418" s="214">
        <f t="shared" si="36"/>
        <v>0</v>
      </c>
      <c r="BH418" s="214">
        <f t="shared" si="37"/>
        <v>0</v>
      </c>
      <c r="BI418" s="214">
        <f t="shared" si="38"/>
        <v>0</v>
      </c>
      <c r="BJ418" s="16" t="s">
        <v>8</v>
      </c>
      <c r="BK418" s="214">
        <f t="shared" si="39"/>
        <v>0</v>
      </c>
      <c r="BL418" s="16" t="s">
        <v>255</v>
      </c>
      <c r="BM418" s="213" t="s">
        <v>802</v>
      </c>
    </row>
    <row r="419" spans="1:65" s="2" customFormat="1" ht="24" customHeight="1">
      <c r="A419" s="33"/>
      <c r="B419" s="34"/>
      <c r="C419" s="202" t="s">
        <v>803</v>
      </c>
      <c r="D419" s="202" t="s">
        <v>175</v>
      </c>
      <c r="E419" s="203" t="s">
        <v>804</v>
      </c>
      <c r="F419" s="204" t="s">
        <v>805</v>
      </c>
      <c r="G419" s="205" t="s">
        <v>785</v>
      </c>
      <c r="H419" s="206">
        <v>2</v>
      </c>
      <c r="I419" s="207"/>
      <c r="J419" s="208">
        <f t="shared" si="30"/>
        <v>0</v>
      </c>
      <c r="K419" s="204" t="s">
        <v>179</v>
      </c>
      <c r="L419" s="38"/>
      <c r="M419" s="209" t="s">
        <v>1</v>
      </c>
      <c r="N419" s="210" t="s">
        <v>42</v>
      </c>
      <c r="O419" s="70"/>
      <c r="P419" s="211">
        <f t="shared" si="31"/>
        <v>0</v>
      </c>
      <c r="Q419" s="211">
        <v>4.9300000000000004E-3</v>
      </c>
      <c r="R419" s="211">
        <f t="shared" si="32"/>
        <v>9.8600000000000007E-3</v>
      </c>
      <c r="S419" s="211">
        <v>0</v>
      </c>
      <c r="T419" s="212">
        <f t="shared" si="33"/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213" t="s">
        <v>255</v>
      </c>
      <c r="AT419" s="213" t="s">
        <v>175</v>
      </c>
      <c r="AU419" s="213" t="s">
        <v>86</v>
      </c>
      <c r="AY419" s="16" t="s">
        <v>173</v>
      </c>
      <c r="BE419" s="214">
        <f t="shared" si="34"/>
        <v>0</v>
      </c>
      <c r="BF419" s="214">
        <f t="shared" si="35"/>
        <v>0</v>
      </c>
      <c r="BG419" s="214">
        <f t="shared" si="36"/>
        <v>0</v>
      </c>
      <c r="BH419" s="214">
        <f t="shared" si="37"/>
        <v>0</v>
      </c>
      <c r="BI419" s="214">
        <f t="shared" si="38"/>
        <v>0</v>
      </c>
      <c r="BJ419" s="16" t="s">
        <v>8</v>
      </c>
      <c r="BK419" s="214">
        <f t="shared" si="39"/>
        <v>0</v>
      </c>
      <c r="BL419" s="16" t="s">
        <v>255</v>
      </c>
      <c r="BM419" s="213" t="s">
        <v>806</v>
      </c>
    </row>
    <row r="420" spans="1:65" s="2" customFormat="1" ht="16.5" customHeight="1">
      <c r="A420" s="33"/>
      <c r="B420" s="34"/>
      <c r="C420" s="202" t="s">
        <v>807</v>
      </c>
      <c r="D420" s="202" t="s">
        <v>175</v>
      </c>
      <c r="E420" s="203" t="s">
        <v>808</v>
      </c>
      <c r="F420" s="204" t="s">
        <v>809</v>
      </c>
      <c r="G420" s="205" t="s">
        <v>785</v>
      </c>
      <c r="H420" s="206">
        <v>2</v>
      </c>
      <c r="I420" s="207"/>
      <c r="J420" s="208">
        <f t="shared" si="30"/>
        <v>0</v>
      </c>
      <c r="K420" s="204" t="s">
        <v>179</v>
      </c>
      <c r="L420" s="38"/>
      <c r="M420" s="209" t="s">
        <v>1</v>
      </c>
      <c r="N420" s="210" t="s">
        <v>42</v>
      </c>
      <c r="O420" s="70"/>
      <c r="P420" s="211">
        <f t="shared" si="31"/>
        <v>0</v>
      </c>
      <c r="Q420" s="211">
        <v>4.2999999999999999E-4</v>
      </c>
      <c r="R420" s="211">
        <f t="shared" si="32"/>
        <v>8.5999999999999998E-4</v>
      </c>
      <c r="S420" s="211">
        <v>0</v>
      </c>
      <c r="T420" s="212">
        <f t="shared" si="33"/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213" t="s">
        <v>255</v>
      </c>
      <c r="AT420" s="213" t="s">
        <v>175</v>
      </c>
      <c r="AU420" s="213" t="s">
        <v>86</v>
      </c>
      <c r="AY420" s="16" t="s">
        <v>173</v>
      </c>
      <c r="BE420" s="214">
        <f t="shared" si="34"/>
        <v>0</v>
      </c>
      <c r="BF420" s="214">
        <f t="shared" si="35"/>
        <v>0</v>
      </c>
      <c r="BG420" s="214">
        <f t="shared" si="36"/>
        <v>0</v>
      </c>
      <c r="BH420" s="214">
        <f t="shared" si="37"/>
        <v>0</v>
      </c>
      <c r="BI420" s="214">
        <f t="shared" si="38"/>
        <v>0</v>
      </c>
      <c r="BJ420" s="16" t="s">
        <v>8</v>
      </c>
      <c r="BK420" s="214">
        <f t="shared" si="39"/>
        <v>0</v>
      </c>
      <c r="BL420" s="16" t="s">
        <v>255</v>
      </c>
      <c r="BM420" s="213" t="s">
        <v>810</v>
      </c>
    </row>
    <row r="421" spans="1:65" s="2" customFormat="1" ht="16.5" customHeight="1">
      <c r="A421" s="33"/>
      <c r="B421" s="34"/>
      <c r="C421" s="227" t="s">
        <v>811</v>
      </c>
      <c r="D421" s="227" t="s">
        <v>454</v>
      </c>
      <c r="E421" s="228" t="s">
        <v>812</v>
      </c>
      <c r="F421" s="229" t="s">
        <v>813</v>
      </c>
      <c r="G421" s="230" t="s">
        <v>427</v>
      </c>
      <c r="H421" s="231">
        <v>2</v>
      </c>
      <c r="I421" s="232"/>
      <c r="J421" s="233">
        <f t="shared" si="30"/>
        <v>0</v>
      </c>
      <c r="K421" s="229" t="s">
        <v>1</v>
      </c>
      <c r="L421" s="234"/>
      <c r="M421" s="235" t="s">
        <v>1</v>
      </c>
      <c r="N421" s="236" t="s">
        <v>42</v>
      </c>
      <c r="O421" s="70"/>
      <c r="P421" s="211">
        <f t="shared" si="31"/>
        <v>0</v>
      </c>
      <c r="Q421" s="211">
        <v>0</v>
      </c>
      <c r="R421" s="211">
        <f t="shared" si="32"/>
        <v>0</v>
      </c>
      <c r="S421" s="211">
        <v>0</v>
      </c>
      <c r="T421" s="212">
        <f t="shared" si="33"/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213" t="s">
        <v>341</v>
      </c>
      <c r="AT421" s="213" t="s">
        <v>454</v>
      </c>
      <c r="AU421" s="213" t="s">
        <v>86</v>
      </c>
      <c r="AY421" s="16" t="s">
        <v>173</v>
      </c>
      <c r="BE421" s="214">
        <f t="shared" si="34"/>
        <v>0</v>
      </c>
      <c r="BF421" s="214">
        <f t="shared" si="35"/>
        <v>0</v>
      </c>
      <c r="BG421" s="214">
        <f t="shared" si="36"/>
        <v>0</v>
      </c>
      <c r="BH421" s="214">
        <f t="shared" si="37"/>
        <v>0</v>
      </c>
      <c r="BI421" s="214">
        <f t="shared" si="38"/>
        <v>0</v>
      </c>
      <c r="BJ421" s="16" t="s">
        <v>8</v>
      </c>
      <c r="BK421" s="214">
        <f t="shared" si="39"/>
        <v>0</v>
      </c>
      <c r="BL421" s="16" t="s">
        <v>255</v>
      </c>
      <c r="BM421" s="213" t="s">
        <v>814</v>
      </c>
    </row>
    <row r="422" spans="1:65" s="2" customFormat="1" ht="24" customHeight="1">
      <c r="A422" s="33"/>
      <c r="B422" s="34"/>
      <c r="C422" s="202" t="s">
        <v>815</v>
      </c>
      <c r="D422" s="202" t="s">
        <v>175</v>
      </c>
      <c r="E422" s="203" t="s">
        <v>816</v>
      </c>
      <c r="F422" s="204" t="s">
        <v>817</v>
      </c>
      <c r="G422" s="205" t="s">
        <v>785</v>
      </c>
      <c r="H422" s="206">
        <v>1</v>
      </c>
      <c r="I422" s="207"/>
      <c r="J422" s="208">
        <f t="shared" si="30"/>
        <v>0</v>
      </c>
      <c r="K422" s="204" t="s">
        <v>179</v>
      </c>
      <c r="L422" s="38"/>
      <c r="M422" s="209" t="s">
        <v>1</v>
      </c>
      <c r="N422" s="210" t="s">
        <v>42</v>
      </c>
      <c r="O422" s="70"/>
      <c r="P422" s="211">
        <f t="shared" si="31"/>
        <v>0</v>
      </c>
      <c r="Q422" s="211">
        <v>1.47E-2</v>
      </c>
      <c r="R422" s="211">
        <f t="shared" si="32"/>
        <v>1.47E-2</v>
      </c>
      <c r="S422" s="211">
        <v>0</v>
      </c>
      <c r="T422" s="212">
        <f t="shared" si="33"/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213" t="s">
        <v>255</v>
      </c>
      <c r="AT422" s="213" t="s">
        <v>175</v>
      </c>
      <c r="AU422" s="213" t="s">
        <v>86</v>
      </c>
      <c r="AY422" s="16" t="s">
        <v>173</v>
      </c>
      <c r="BE422" s="214">
        <f t="shared" si="34"/>
        <v>0</v>
      </c>
      <c r="BF422" s="214">
        <f t="shared" si="35"/>
        <v>0</v>
      </c>
      <c r="BG422" s="214">
        <f t="shared" si="36"/>
        <v>0</v>
      </c>
      <c r="BH422" s="214">
        <f t="shared" si="37"/>
        <v>0</v>
      </c>
      <c r="BI422" s="214">
        <f t="shared" si="38"/>
        <v>0</v>
      </c>
      <c r="BJ422" s="16" t="s">
        <v>8</v>
      </c>
      <c r="BK422" s="214">
        <f t="shared" si="39"/>
        <v>0</v>
      </c>
      <c r="BL422" s="16" t="s">
        <v>255</v>
      </c>
      <c r="BM422" s="213" t="s">
        <v>818</v>
      </c>
    </row>
    <row r="423" spans="1:65" s="2" customFormat="1" ht="24" customHeight="1">
      <c r="A423" s="33"/>
      <c r="B423" s="34"/>
      <c r="C423" s="202" t="s">
        <v>819</v>
      </c>
      <c r="D423" s="202" t="s">
        <v>175</v>
      </c>
      <c r="E423" s="203" t="s">
        <v>820</v>
      </c>
      <c r="F423" s="204" t="s">
        <v>821</v>
      </c>
      <c r="G423" s="205" t="s">
        <v>785</v>
      </c>
      <c r="H423" s="206">
        <v>1</v>
      </c>
      <c r="I423" s="207"/>
      <c r="J423" s="208">
        <f t="shared" si="30"/>
        <v>0</v>
      </c>
      <c r="K423" s="204" t="s">
        <v>179</v>
      </c>
      <c r="L423" s="38"/>
      <c r="M423" s="209" t="s">
        <v>1</v>
      </c>
      <c r="N423" s="210" t="s">
        <v>42</v>
      </c>
      <c r="O423" s="70"/>
      <c r="P423" s="211">
        <f t="shared" si="31"/>
        <v>0</v>
      </c>
      <c r="Q423" s="211">
        <v>2.9999999999999997E-4</v>
      </c>
      <c r="R423" s="211">
        <f t="shared" si="32"/>
        <v>2.9999999999999997E-4</v>
      </c>
      <c r="S423" s="211">
        <v>0</v>
      </c>
      <c r="T423" s="212">
        <f t="shared" si="33"/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213" t="s">
        <v>255</v>
      </c>
      <c r="AT423" s="213" t="s">
        <v>175</v>
      </c>
      <c r="AU423" s="213" t="s">
        <v>86</v>
      </c>
      <c r="AY423" s="16" t="s">
        <v>173</v>
      </c>
      <c r="BE423" s="214">
        <f t="shared" si="34"/>
        <v>0</v>
      </c>
      <c r="BF423" s="214">
        <f t="shared" si="35"/>
        <v>0</v>
      </c>
      <c r="BG423" s="214">
        <f t="shared" si="36"/>
        <v>0</v>
      </c>
      <c r="BH423" s="214">
        <f t="shared" si="37"/>
        <v>0</v>
      </c>
      <c r="BI423" s="214">
        <f t="shared" si="38"/>
        <v>0</v>
      </c>
      <c r="BJ423" s="16" t="s">
        <v>8</v>
      </c>
      <c r="BK423" s="214">
        <f t="shared" si="39"/>
        <v>0</v>
      </c>
      <c r="BL423" s="16" t="s">
        <v>255</v>
      </c>
      <c r="BM423" s="213" t="s">
        <v>822</v>
      </c>
    </row>
    <row r="424" spans="1:65" s="2" customFormat="1" ht="24" customHeight="1">
      <c r="A424" s="33"/>
      <c r="B424" s="34"/>
      <c r="C424" s="202" t="s">
        <v>823</v>
      </c>
      <c r="D424" s="202" t="s">
        <v>175</v>
      </c>
      <c r="E424" s="203" t="s">
        <v>824</v>
      </c>
      <c r="F424" s="204" t="s">
        <v>825</v>
      </c>
      <c r="G424" s="205" t="s">
        <v>785</v>
      </c>
      <c r="H424" s="206">
        <v>1</v>
      </c>
      <c r="I424" s="207"/>
      <c r="J424" s="208">
        <f t="shared" si="30"/>
        <v>0</v>
      </c>
      <c r="K424" s="204" t="s">
        <v>179</v>
      </c>
      <c r="L424" s="38"/>
      <c r="M424" s="209" t="s">
        <v>1</v>
      </c>
      <c r="N424" s="210" t="s">
        <v>42</v>
      </c>
      <c r="O424" s="70"/>
      <c r="P424" s="211">
        <f t="shared" si="31"/>
        <v>0</v>
      </c>
      <c r="Q424" s="211">
        <v>1.9599999999999999E-3</v>
      </c>
      <c r="R424" s="211">
        <f t="shared" si="32"/>
        <v>1.9599999999999999E-3</v>
      </c>
      <c r="S424" s="211">
        <v>0</v>
      </c>
      <c r="T424" s="212">
        <f t="shared" si="33"/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213" t="s">
        <v>255</v>
      </c>
      <c r="AT424" s="213" t="s">
        <v>175</v>
      </c>
      <c r="AU424" s="213" t="s">
        <v>86</v>
      </c>
      <c r="AY424" s="16" t="s">
        <v>173</v>
      </c>
      <c r="BE424" s="214">
        <f t="shared" si="34"/>
        <v>0</v>
      </c>
      <c r="BF424" s="214">
        <f t="shared" si="35"/>
        <v>0</v>
      </c>
      <c r="BG424" s="214">
        <f t="shared" si="36"/>
        <v>0</v>
      </c>
      <c r="BH424" s="214">
        <f t="shared" si="37"/>
        <v>0</v>
      </c>
      <c r="BI424" s="214">
        <f t="shared" si="38"/>
        <v>0</v>
      </c>
      <c r="BJ424" s="16" t="s">
        <v>8</v>
      </c>
      <c r="BK424" s="214">
        <f t="shared" si="39"/>
        <v>0</v>
      </c>
      <c r="BL424" s="16" t="s">
        <v>255</v>
      </c>
      <c r="BM424" s="213" t="s">
        <v>826</v>
      </c>
    </row>
    <row r="425" spans="1:65" s="13" customFormat="1">
      <c r="B425" s="215"/>
      <c r="C425" s="216"/>
      <c r="D425" s="217" t="s">
        <v>182</v>
      </c>
      <c r="E425" s="218" t="s">
        <v>1</v>
      </c>
      <c r="F425" s="219" t="s">
        <v>827</v>
      </c>
      <c r="G425" s="216"/>
      <c r="H425" s="220">
        <v>1</v>
      </c>
      <c r="I425" s="221"/>
      <c r="J425" s="216"/>
      <c r="K425" s="216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182</v>
      </c>
      <c r="AU425" s="226" t="s">
        <v>86</v>
      </c>
      <c r="AV425" s="13" t="s">
        <v>86</v>
      </c>
      <c r="AW425" s="13" t="s">
        <v>33</v>
      </c>
      <c r="AX425" s="13" t="s">
        <v>77</v>
      </c>
      <c r="AY425" s="226" t="s">
        <v>173</v>
      </c>
    </row>
    <row r="426" spans="1:65" s="2" customFormat="1" ht="24" customHeight="1">
      <c r="A426" s="33"/>
      <c r="B426" s="34"/>
      <c r="C426" s="202" t="s">
        <v>828</v>
      </c>
      <c r="D426" s="202" t="s">
        <v>175</v>
      </c>
      <c r="E426" s="203" t="s">
        <v>829</v>
      </c>
      <c r="F426" s="204" t="s">
        <v>830</v>
      </c>
      <c r="G426" s="205" t="s">
        <v>785</v>
      </c>
      <c r="H426" s="206">
        <v>2</v>
      </c>
      <c r="I426" s="207"/>
      <c r="J426" s="208">
        <f>ROUND(I426*H426,0)</f>
        <v>0</v>
      </c>
      <c r="K426" s="204" t="s">
        <v>179</v>
      </c>
      <c r="L426" s="38"/>
      <c r="M426" s="209" t="s">
        <v>1</v>
      </c>
      <c r="N426" s="210" t="s">
        <v>42</v>
      </c>
      <c r="O426" s="70"/>
      <c r="P426" s="211">
        <f>O426*H426</f>
        <v>0</v>
      </c>
      <c r="Q426" s="211">
        <v>1.25E-3</v>
      </c>
      <c r="R426" s="211">
        <f>Q426*H426</f>
        <v>2.5000000000000001E-3</v>
      </c>
      <c r="S426" s="211">
        <v>0</v>
      </c>
      <c r="T426" s="21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213" t="s">
        <v>255</v>
      </c>
      <c r="AT426" s="213" t="s">
        <v>175</v>
      </c>
      <c r="AU426" s="213" t="s">
        <v>86</v>
      </c>
      <c r="AY426" s="16" t="s">
        <v>173</v>
      </c>
      <c r="BE426" s="214">
        <f>IF(N426="základní",J426,0)</f>
        <v>0</v>
      </c>
      <c r="BF426" s="214">
        <f>IF(N426="snížená",J426,0)</f>
        <v>0</v>
      </c>
      <c r="BG426" s="214">
        <f>IF(N426="zákl. přenesená",J426,0)</f>
        <v>0</v>
      </c>
      <c r="BH426" s="214">
        <f>IF(N426="sníž. přenesená",J426,0)</f>
        <v>0</v>
      </c>
      <c r="BI426" s="214">
        <f>IF(N426="nulová",J426,0)</f>
        <v>0</v>
      </c>
      <c r="BJ426" s="16" t="s">
        <v>8</v>
      </c>
      <c r="BK426" s="214">
        <f>ROUND(I426*H426,0)</f>
        <v>0</v>
      </c>
      <c r="BL426" s="16" t="s">
        <v>255</v>
      </c>
      <c r="BM426" s="213" t="s">
        <v>831</v>
      </c>
    </row>
    <row r="427" spans="1:65" s="2" customFormat="1" ht="16.5" customHeight="1">
      <c r="A427" s="33"/>
      <c r="B427" s="34"/>
      <c r="C427" s="202" t="s">
        <v>832</v>
      </c>
      <c r="D427" s="202" t="s">
        <v>175</v>
      </c>
      <c r="E427" s="203" t="s">
        <v>833</v>
      </c>
      <c r="F427" s="204" t="s">
        <v>834</v>
      </c>
      <c r="G427" s="205" t="s">
        <v>785</v>
      </c>
      <c r="H427" s="206">
        <v>8</v>
      </c>
      <c r="I427" s="207"/>
      <c r="J427" s="208">
        <f>ROUND(I427*H427,0)</f>
        <v>0</v>
      </c>
      <c r="K427" s="204" t="s">
        <v>179</v>
      </c>
      <c r="L427" s="38"/>
      <c r="M427" s="209" t="s">
        <v>1</v>
      </c>
      <c r="N427" s="210" t="s">
        <v>42</v>
      </c>
      <c r="O427" s="70"/>
      <c r="P427" s="211">
        <f>O427*H427</f>
        <v>0</v>
      </c>
      <c r="Q427" s="211">
        <v>1.8E-3</v>
      </c>
      <c r="R427" s="211">
        <f>Q427*H427</f>
        <v>1.44E-2</v>
      </c>
      <c r="S427" s="211">
        <v>0</v>
      </c>
      <c r="T427" s="212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213" t="s">
        <v>255</v>
      </c>
      <c r="AT427" s="213" t="s">
        <v>175</v>
      </c>
      <c r="AU427" s="213" t="s">
        <v>86</v>
      </c>
      <c r="AY427" s="16" t="s">
        <v>173</v>
      </c>
      <c r="BE427" s="214">
        <f>IF(N427="základní",J427,0)</f>
        <v>0</v>
      </c>
      <c r="BF427" s="214">
        <f>IF(N427="snížená",J427,0)</f>
        <v>0</v>
      </c>
      <c r="BG427" s="214">
        <f>IF(N427="zákl. přenesená",J427,0)</f>
        <v>0</v>
      </c>
      <c r="BH427" s="214">
        <f>IF(N427="sníž. přenesená",J427,0)</f>
        <v>0</v>
      </c>
      <c r="BI427" s="214">
        <f>IF(N427="nulová",J427,0)</f>
        <v>0</v>
      </c>
      <c r="BJ427" s="16" t="s">
        <v>8</v>
      </c>
      <c r="BK427" s="214">
        <f>ROUND(I427*H427,0)</f>
        <v>0</v>
      </c>
      <c r="BL427" s="16" t="s">
        <v>255</v>
      </c>
      <c r="BM427" s="213" t="s">
        <v>835</v>
      </c>
    </row>
    <row r="428" spans="1:65" s="13" customFormat="1">
      <c r="B428" s="215"/>
      <c r="C428" s="216"/>
      <c r="D428" s="217" t="s">
        <v>182</v>
      </c>
      <c r="E428" s="218" t="s">
        <v>1</v>
      </c>
      <c r="F428" s="219" t="s">
        <v>836</v>
      </c>
      <c r="G428" s="216"/>
      <c r="H428" s="220">
        <v>8</v>
      </c>
      <c r="I428" s="221"/>
      <c r="J428" s="216"/>
      <c r="K428" s="216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182</v>
      </c>
      <c r="AU428" s="226" t="s">
        <v>86</v>
      </c>
      <c r="AV428" s="13" t="s">
        <v>86</v>
      </c>
      <c r="AW428" s="13" t="s">
        <v>33</v>
      </c>
      <c r="AX428" s="13" t="s">
        <v>77</v>
      </c>
      <c r="AY428" s="226" t="s">
        <v>173</v>
      </c>
    </row>
    <row r="429" spans="1:65" s="2" customFormat="1" ht="16.5" customHeight="1">
      <c r="A429" s="33"/>
      <c r="B429" s="34"/>
      <c r="C429" s="202" t="s">
        <v>837</v>
      </c>
      <c r="D429" s="202" t="s">
        <v>175</v>
      </c>
      <c r="E429" s="203" t="s">
        <v>838</v>
      </c>
      <c r="F429" s="204" t="s">
        <v>839</v>
      </c>
      <c r="G429" s="205" t="s">
        <v>785</v>
      </c>
      <c r="H429" s="206">
        <v>2</v>
      </c>
      <c r="I429" s="207"/>
      <c r="J429" s="208">
        <f>ROUND(I429*H429,0)</f>
        <v>0</v>
      </c>
      <c r="K429" s="204" t="s">
        <v>179</v>
      </c>
      <c r="L429" s="38"/>
      <c r="M429" s="209" t="s">
        <v>1</v>
      </c>
      <c r="N429" s="210" t="s">
        <v>42</v>
      </c>
      <c r="O429" s="70"/>
      <c r="P429" s="211">
        <f>O429*H429</f>
        <v>0</v>
      </c>
      <c r="Q429" s="211">
        <v>1.8400000000000001E-3</v>
      </c>
      <c r="R429" s="211">
        <f>Q429*H429</f>
        <v>3.6800000000000001E-3</v>
      </c>
      <c r="S429" s="211">
        <v>0</v>
      </c>
      <c r="T429" s="212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213" t="s">
        <v>255</v>
      </c>
      <c r="AT429" s="213" t="s">
        <v>175</v>
      </c>
      <c r="AU429" s="213" t="s">
        <v>86</v>
      </c>
      <c r="AY429" s="16" t="s">
        <v>173</v>
      </c>
      <c r="BE429" s="214">
        <f>IF(N429="základní",J429,0)</f>
        <v>0</v>
      </c>
      <c r="BF429" s="214">
        <f>IF(N429="snížená",J429,0)</f>
        <v>0</v>
      </c>
      <c r="BG429" s="214">
        <f>IF(N429="zákl. přenesená",J429,0)</f>
        <v>0</v>
      </c>
      <c r="BH429" s="214">
        <f>IF(N429="sníž. přenesená",J429,0)</f>
        <v>0</v>
      </c>
      <c r="BI429" s="214">
        <f>IF(N429="nulová",J429,0)</f>
        <v>0</v>
      </c>
      <c r="BJ429" s="16" t="s">
        <v>8</v>
      </c>
      <c r="BK429" s="214">
        <f>ROUND(I429*H429,0)</f>
        <v>0</v>
      </c>
      <c r="BL429" s="16" t="s">
        <v>255</v>
      </c>
      <c r="BM429" s="213" t="s">
        <v>840</v>
      </c>
    </row>
    <row r="430" spans="1:65" s="2" customFormat="1" ht="16.5" customHeight="1">
      <c r="A430" s="33"/>
      <c r="B430" s="34"/>
      <c r="C430" s="202" t="s">
        <v>841</v>
      </c>
      <c r="D430" s="202" t="s">
        <v>175</v>
      </c>
      <c r="E430" s="203" t="s">
        <v>842</v>
      </c>
      <c r="F430" s="204" t="s">
        <v>843</v>
      </c>
      <c r="G430" s="205" t="s">
        <v>289</v>
      </c>
      <c r="H430" s="206">
        <v>2</v>
      </c>
      <c r="I430" s="207"/>
      <c r="J430" s="208">
        <f>ROUND(I430*H430,0)</f>
        <v>0</v>
      </c>
      <c r="K430" s="204" t="s">
        <v>179</v>
      </c>
      <c r="L430" s="38"/>
      <c r="M430" s="209" t="s">
        <v>1</v>
      </c>
      <c r="N430" s="210" t="s">
        <v>42</v>
      </c>
      <c r="O430" s="70"/>
      <c r="P430" s="211">
        <f>O430*H430</f>
        <v>0</v>
      </c>
      <c r="Q430" s="211">
        <v>3.1E-4</v>
      </c>
      <c r="R430" s="211">
        <f>Q430*H430</f>
        <v>6.2E-4</v>
      </c>
      <c r="S430" s="211">
        <v>0</v>
      </c>
      <c r="T430" s="212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213" t="s">
        <v>255</v>
      </c>
      <c r="AT430" s="213" t="s">
        <v>175</v>
      </c>
      <c r="AU430" s="213" t="s">
        <v>86</v>
      </c>
      <c r="AY430" s="16" t="s">
        <v>173</v>
      </c>
      <c r="BE430" s="214">
        <f>IF(N430="základní",J430,0)</f>
        <v>0</v>
      </c>
      <c r="BF430" s="214">
        <f>IF(N430="snížená",J430,0)</f>
        <v>0</v>
      </c>
      <c r="BG430" s="214">
        <f>IF(N430="zákl. přenesená",J430,0)</f>
        <v>0</v>
      </c>
      <c r="BH430" s="214">
        <f>IF(N430="sníž. přenesená",J430,0)</f>
        <v>0</v>
      </c>
      <c r="BI430" s="214">
        <f>IF(N430="nulová",J430,0)</f>
        <v>0</v>
      </c>
      <c r="BJ430" s="16" t="s">
        <v>8</v>
      </c>
      <c r="BK430" s="214">
        <f>ROUND(I430*H430,0)</f>
        <v>0</v>
      </c>
      <c r="BL430" s="16" t="s">
        <v>255</v>
      </c>
      <c r="BM430" s="213" t="s">
        <v>844</v>
      </c>
    </row>
    <row r="431" spans="1:65" s="2" customFormat="1" ht="24" customHeight="1">
      <c r="A431" s="33"/>
      <c r="B431" s="34"/>
      <c r="C431" s="202" t="s">
        <v>845</v>
      </c>
      <c r="D431" s="202" t="s">
        <v>175</v>
      </c>
      <c r="E431" s="203" t="s">
        <v>846</v>
      </c>
      <c r="F431" s="204" t="s">
        <v>847</v>
      </c>
      <c r="G431" s="205" t="s">
        <v>225</v>
      </c>
      <c r="H431" s="206">
        <v>0.19800000000000001</v>
      </c>
      <c r="I431" s="207"/>
      <c r="J431" s="208">
        <f>ROUND(I431*H431,0)</f>
        <v>0</v>
      </c>
      <c r="K431" s="204" t="s">
        <v>179</v>
      </c>
      <c r="L431" s="38"/>
      <c r="M431" s="209" t="s">
        <v>1</v>
      </c>
      <c r="N431" s="210" t="s">
        <v>42</v>
      </c>
      <c r="O431" s="70"/>
      <c r="P431" s="211">
        <f>O431*H431</f>
        <v>0</v>
      </c>
      <c r="Q431" s="211">
        <v>0</v>
      </c>
      <c r="R431" s="211">
        <f>Q431*H431</f>
        <v>0</v>
      </c>
      <c r="S431" s="211">
        <v>0</v>
      </c>
      <c r="T431" s="212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213" t="s">
        <v>255</v>
      </c>
      <c r="AT431" s="213" t="s">
        <v>175</v>
      </c>
      <c r="AU431" s="213" t="s">
        <v>86</v>
      </c>
      <c r="AY431" s="16" t="s">
        <v>173</v>
      </c>
      <c r="BE431" s="214">
        <f>IF(N431="základní",J431,0)</f>
        <v>0</v>
      </c>
      <c r="BF431" s="214">
        <f>IF(N431="snížená",J431,0)</f>
        <v>0</v>
      </c>
      <c r="BG431" s="214">
        <f>IF(N431="zákl. přenesená",J431,0)</f>
        <v>0</v>
      </c>
      <c r="BH431" s="214">
        <f>IF(N431="sníž. přenesená",J431,0)</f>
        <v>0</v>
      </c>
      <c r="BI431" s="214">
        <f>IF(N431="nulová",J431,0)</f>
        <v>0</v>
      </c>
      <c r="BJ431" s="16" t="s">
        <v>8</v>
      </c>
      <c r="BK431" s="214">
        <f>ROUND(I431*H431,0)</f>
        <v>0</v>
      </c>
      <c r="BL431" s="16" t="s">
        <v>255</v>
      </c>
      <c r="BM431" s="213" t="s">
        <v>848</v>
      </c>
    </row>
    <row r="432" spans="1:65" s="12" customFormat="1" ht="22.95" customHeight="1">
      <c r="B432" s="186"/>
      <c r="C432" s="187"/>
      <c r="D432" s="188" t="s">
        <v>76</v>
      </c>
      <c r="E432" s="200" t="s">
        <v>849</v>
      </c>
      <c r="F432" s="200" t="s">
        <v>850</v>
      </c>
      <c r="G432" s="187"/>
      <c r="H432" s="187"/>
      <c r="I432" s="190"/>
      <c r="J432" s="201">
        <f>BK432</f>
        <v>0</v>
      </c>
      <c r="K432" s="187"/>
      <c r="L432" s="192"/>
      <c r="M432" s="193"/>
      <c r="N432" s="194"/>
      <c r="O432" s="194"/>
      <c r="P432" s="195">
        <f>SUM(P433:P435)</f>
        <v>0</v>
      </c>
      <c r="Q432" s="194"/>
      <c r="R432" s="195">
        <f>SUM(R433:R435)</f>
        <v>0.10969999999999999</v>
      </c>
      <c r="S432" s="194"/>
      <c r="T432" s="196">
        <f>SUM(T433:T435)</f>
        <v>0</v>
      </c>
      <c r="AR432" s="197" t="s">
        <v>86</v>
      </c>
      <c r="AT432" s="198" t="s">
        <v>76</v>
      </c>
      <c r="AU432" s="198" t="s">
        <v>8</v>
      </c>
      <c r="AY432" s="197" t="s">
        <v>173</v>
      </c>
      <c r="BK432" s="199">
        <f>SUM(BK433:BK435)</f>
        <v>0</v>
      </c>
    </row>
    <row r="433" spans="1:65" s="2" customFormat="1" ht="24" customHeight="1">
      <c r="A433" s="33"/>
      <c r="B433" s="34"/>
      <c r="C433" s="202" t="s">
        <v>851</v>
      </c>
      <c r="D433" s="202" t="s">
        <v>175</v>
      </c>
      <c r="E433" s="203" t="s">
        <v>852</v>
      </c>
      <c r="F433" s="204" t="s">
        <v>853</v>
      </c>
      <c r="G433" s="205" t="s">
        <v>785</v>
      </c>
      <c r="H433" s="206">
        <v>3</v>
      </c>
      <c r="I433" s="207"/>
      <c r="J433" s="208">
        <f>ROUND(I433*H433,0)</f>
        <v>0</v>
      </c>
      <c r="K433" s="204" t="s">
        <v>179</v>
      </c>
      <c r="L433" s="38"/>
      <c r="M433" s="209" t="s">
        <v>1</v>
      </c>
      <c r="N433" s="210" t="s">
        <v>42</v>
      </c>
      <c r="O433" s="70"/>
      <c r="P433" s="211">
        <f>O433*H433</f>
        <v>0</v>
      </c>
      <c r="Q433" s="211">
        <v>1.17E-2</v>
      </c>
      <c r="R433" s="211">
        <f>Q433*H433</f>
        <v>3.5099999999999999E-2</v>
      </c>
      <c r="S433" s="211">
        <v>0</v>
      </c>
      <c r="T433" s="212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213" t="s">
        <v>255</v>
      </c>
      <c r="AT433" s="213" t="s">
        <v>175</v>
      </c>
      <c r="AU433" s="213" t="s">
        <v>86</v>
      </c>
      <c r="AY433" s="16" t="s">
        <v>173</v>
      </c>
      <c r="BE433" s="214">
        <f>IF(N433="základní",J433,0)</f>
        <v>0</v>
      </c>
      <c r="BF433" s="214">
        <f>IF(N433="snížená",J433,0)</f>
        <v>0</v>
      </c>
      <c r="BG433" s="214">
        <f>IF(N433="zákl. přenesená",J433,0)</f>
        <v>0</v>
      </c>
      <c r="BH433" s="214">
        <f>IF(N433="sníž. přenesená",J433,0)</f>
        <v>0</v>
      </c>
      <c r="BI433" s="214">
        <f>IF(N433="nulová",J433,0)</f>
        <v>0</v>
      </c>
      <c r="BJ433" s="16" t="s">
        <v>8</v>
      </c>
      <c r="BK433" s="214">
        <f>ROUND(I433*H433,0)</f>
        <v>0</v>
      </c>
      <c r="BL433" s="16" t="s">
        <v>255</v>
      </c>
      <c r="BM433" s="213" t="s">
        <v>854</v>
      </c>
    </row>
    <row r="434" spans="1:65" s="2" customFormat="1" ht="24" customHeight="1">
      <c r="A434" s="33"/>
      <c r="B434" s="34"/>
      <c r="C434" s="202" t="s">
        <v>855</v>
      </c>
      <c r="D434" s="202" t="s">
        <v>175</v>
      </c>
      <c r="E434" s="203" t="s">
        <v>856</v>
      </c>
      <c r="F434" s="204" t="s">
        <v>857</v>
      </c>
      <c r="G434" s="205" t="s">
        <v>785</v>
      </c>
      <c r="H434" s="206">
        <v>4</v>
      </c>
      <c r="I434" s="207"/>
      <c r="J434" s="208">
        <f>ROUND(I434*H434,0)</f>
        <v>0</v>
      </c>
      <c r="K434" s="204" t="s">
        <v>179</v>
      </c>
      <c r="L434" s="38"/>
      <c r="M434" s="209" t="s">
        <v>1</v>
      </c>
      <c r="N434" s="210" t="s">
        <v>42</v>
      </c>
      <c r="O434" s="70"/>
      <c r="P434" s="211">
        <f>O434*H434</f>
        <v>0</v>
      </c>
      <c r="Q434" s="211">
        <v>1.865E-2</v>
      </c>
      <c r="R434" s="211">
        <f>Q434*H434</f>
        <v>7.46E-2</v>
      </c>
      <c r="S434" s="211">
        <v>0</v>
      </c>
      <c r="T434" s="212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213" t="s">
        <v>255</v>
      </c>
      <c r="AT434" s="213" t="s">
        <v>175</v>
      </c>
      <c r="AU434" s="213" t="s">
        <v>86</v>
      </c>
      <c r="AY434" s="16" t="s">
        <v>173</v>
      </c>
      <c r="BE434" s="214">
        <f>IF(N434="základní",J434,0)</f>
        <v>0</v>
      </c>
      <c r="BF434" s="214">
        <f>IF(N434="snížená",J434,0)</f>
        <v>0</v>
      </c>
      <c r="BG434" s="214">
        <f>IF(N434="zákl. přenesená",J434,0)</f>
        <v>0</v>
      </c>
      <c r="BH434" s="214">
        <f>IF(N434="sníž. přenesená",J434,0)</f>
        <v>0</v>
      </c>
      <c r="BI434" s="214">
        <f>IF(N434="nulová",J434,0)</f>
        <v>0</v>
      </c>
      <c r="BJ434" s="16" t="s">
        <v>8</v>
      </c>
      <c r="BK434" s="214">
        <f>ROUND(I434*H434,0)</f>
        <v>0</v>
      </c>
      <c r="BL434" s="16" t="s">
        <v>255</v>
      </c>
      <c r="BM434" s="213" t="s">
        <v>858</v>
      </c>
    </row>
    <row r="435" spans="1:65" s="2" customFormat="1" ht="24" customHeight="1">
      <c r="A435" s="33"/>
      <c r="B435" s="34"/>
      <c r="C435" s="202" t="s">
        <v>859</v>
      </c>
      <c r="D435" s="202" t="s">
        <v>175</v>
      </c>
      <c r="E435" s="203" t="s">
        <v>860</v>
      </c>
      <c r="F435" s="204" t="s">
        <v>861</v>
      </c>
      <c r="G435" s="205" t="s">
        <v>225</v>
      </c>
      <c r="H435" s="206">
        <v>0.11</v>
      </c>
      <c r="I435" s="207"/>
      <c r="J435" s="208">
        <f>ROUND(I435*H435,0)</f>
        <v>0</v>
      </c>
      <c r="K435" s="204" t="s">
        <v>179</v>
      </c>
      <c r="L435" s="38"/>
      <c r="M435" s="209" t="s">
        <v>1</v>
      </c>
      <c r="N435" s="210" t="s">
        <v>42</v>
      </c>
      <c r="O435" s="70"/>
      <c r="P435" s="211">
        <f>O435*H435</f>
        <v>0</v>
      </c>
      <c r="Q435" s="211">
        <v>0</v>
      </c>
      <c r="R435" s="211">
        <f>Q435*H435</f>
        <v>0</v>
      </c>
      <c r="S435" s="211">
        <v>0</v>
      </c>
      <c r="T435" s="212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213" t="s">
        <v>255</v>
      </c>
      <c r="AT435" s="213" t="s">
        <v>175</v>
      </c>
      <c r="AU435" s="213" t="s">
        <v>86</v>
      </c>
      <c r="AY435" s="16" t="s">
        <v>173</v>
      </c>
      <c r="BE435" s="214">
        <f>IF(N435="základní",J435,0)</f>
        <v>0</v>
      </c>
      <c r="BF435" s="214">
        <f>IF(N435="snížená",J435,0)</f>
        <v>0</v>
      </c>
      <c r="BG435" s="214">
        <f>IF(N435="zákl. přenesená",J435,0)</f>
        <v>0</v>
      </c>
      <c r="BH435" s="214">
        <f>IF(N435="sníž. přenesená",J435,0)</f>
        <v>0</v>
      </c>
      <c r="BI435" s="214">
        <f>IF(N435="nulová",J435,0)</f>
        <v>0</v>
      </c>
      <c r="BJ435" s="16" t="s">
        <v>8</v>
      </c>
      <c r="BK435" s="214">
        <f>ROUND(I435*H435,0)</f>
        <v>0</v>
      </c>
      <c r="BL435" s="16" t="s">
        <v>255</v>
      </c>
      <c r="BM435" s="213" t="s">
        <v>862</v>
      </c>
    </row>
    <row r="436" spans="1:65" s="12" customFormat="1" ht="22.95" customHeight="1">
      <c r="B436" s="186"/>
      <c r="C436" s="187"/>
      <c r="D436" s="188" t="s">
        <v>76</v>
      </c>
      <c r="E436" s="200" t="s">
        <v>863</v>
      </c>
      <c r="F436" s="200" t="s">
        <v>864</v>
      </c>
      <c r="G436" s="187"/>
      <c r="H436" s="187"/>
      <c r="I436" s="190"/>
      <c r="J436" s="201">
        <f>BK436</f>
        <v>0</v>
      </c>
      <c r="K436" s="187"/>
      <c r="L436" s="192"/>
      <c r="M436" s="193"/>
      <c r="N436" s="194"/>
      <c r="O436" s="194"/>
      <c r="P436" s="195">
        <f>P437+P445+P452+P458+P465+P473+P501+P527</f>
        <v>0</v>
      </c>
      <c r="Q436" s="194"/>
      <c r="R436" s="195">
        <f>R437+R445+R452+R458+R465+R473+R501+R527</f>
        <v>0</v>
      </c>
      <c r="S436" s="194"/>
      <c r="T436" s="196">
        <f>T437+T445+T452+T458+T465+T473+T501+T527</f>
        <v>0</v>
      </c>
      <c r="AR436" s="197" t="s">
        <v>86</v>
      </c>
      <c r="AT436" s="198" t="s">
        <v>76</v>
      </c>
      <c r="AU436" s="198" t="s">
        <v>8</v>
      </c>
      <c r="AY436" s="197" t="s">
        <v>173</v>
      </c>
      <c r="BK436" s="199">
        <f>BK437+BK445+BK452+BK458+BK465+BK473+BK501+BK527</f>
        <v>0</v>
      </c>
    </row>
    <row r="437" spans="1:65" s="12" customFormat="1" ht="20.85" customHeight="1">
      <c r="B437" s="186"/>
      <c r="C437" s="187"/>
      <c r="D437" s="188" t="s">
        <v>76</v>
      </c>
      <c r="E437" s="200" t="s">
        <v>715</v>
      </c>
      <c r="F437" s="200" t="s">
        <v>865</v>
      </c>
      <c r="G437" s="187"/>
      <c r="H437" s="187"/>
      <c r="I437" s="190"/>
      <c r="J437" s="201">
        <f>BK437</f>
        <v>0</v>
      </c>
      <c r="K437" s="187"/>
      <c r="L437" s="192"/>
      <c r="M437" s="193"/>
      <c r="N437" s="194"/>
      <c r="O437" s="194"/>
      <c r="P437" s="195">
        <f>SUM(P438:P444)</f>
        <v>0</v>
      </c>
      <c r="Q437" s="194"/>
      <c r="R437" s="195">
        <f>SUM(R438:R444)</f>
        <v>0</v>
      </c>
      <c r="S437" s="194"/>
      <c r="T437" s="196">
        <f>SUM(T438:T444)</f>
        <v>0</v>
      </c>
      <c r="AR437" s="197" t="s">
        <v>8</v>
      </c>
      <c r="AT437" s="198" t="s">
        <v>76</v>
      </c>
      <c r="AU437" s="198" t="s">
        <v>86</v>
      </c>
      <c r="AY437" s="197" t="s">
        <v>173</v>
      </c>
      <c r="BK437" s="199">
        <f>SUM(BK438:BK444)</f>
        <v>0</v>
      </c>
    </row>
    <row r="438" spans="1:65" s="2" customFormat="1" ht="16.5" customHeight="1">
      <c r="A438" s="33"/>
      <c r="B438" s="34"/>
      <c r="C438" s="227" t="s">
        <v>866</v>
      </c>
      <c r="D438" s="227" t="s">
        <v>454</v>
      </c>
      <c r="E438" s="228" t="s">
        <v>867</v>
      </c>
      <c r="F438" s="229" t="s">
        <v>868</v>
      </c>
      <c r="G438" s="230" t="s">
        <v>371</v>
      </c>
      <c r="H438" s="231">
        <v>6</v>
      </c>
      <c r="I438" s="232"/>
      <c r="J438" s="233">
        <f t="shared" ref="J438:J444" si="40">ROUND(I438*H438,0)</f>
        <v>0</v>
      </c>
      <c r="K438" s="229" t="s">
        <v>1</v>
      </c>
      <c r="L438" s="234"/>
      <c r="M438" s="235" t="s">
        <v>1</v>
      </c>
      <c r="N438" s="236" t="s">
        <v>42</v>
      </c>
      <c r="O438" s="70"/>
      <c r="P438" s="211">
        <f t="shared" ref="P438:P444" si="41">O438*H438</f>
        <v>0</v>
      </c>
      <c r="Q438" s="211">
        <v>0</v>
      </c>
      <c r="R438" s="211">
        <f t="shared" ref="R438:R444" si="42">Q438*H438</f>
        <v>0</v>
      </c>
      <c r="S438" s="211">
        <v>0</v>
      </c>
      <c r="T438" s="212">
        <f t="shared" ref="T438:T444" si="43"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213" t="s">
        <v>341</v>
      </c>
      <c r="AT438" s="213" t="s">
        <v>454</v>
      </c>
      <c r="AU438" s="213" t="s">
        <v>189</v>
      </c>
      <c r="AY438" s="16" t="s">
        <v>173</v>
      </c>
      <c r="BE438" s="214">
        <f t="shared" ref="BE438:BE444" si="44">IF(N438="základní",J438,0)</f>
        <v>0</v>
      </c>
      <c r="BF438" s="214">
        <f t="shared" ref="BF438:BF444" si="45">IF(N438="snížená",J438,0)</f>
        <v>0</v>
      </c>
      <c r="BG438" s="214">
        <f t="shared" ref="BG438:BG444" si="46">IF(N438="zákl. přenesená",J438,0)</f>
        <v>0</v>
      </c>
      <c r="BH438" s="214">
        <f t="shared" ref="BH438:BH444" si="47">IF(N438="sníž. přenesená",J438,0)</f>
        <v>0</v>
      </c>
      <c r="BI438" s="214">
        <f t="shared" ref="BI438:BI444" si="48">IF(N438="nulová",J438,0)</f>
        <v>0</v>
      </c>
      <c r="BJ438" s="16" t="s">
        <v>8</v>
      </c>
      <c r="BK438" s="214">
        <f t="shared" ref="BK438:BK444" si="49">ROUND(I438*H438,0)</f>
        <v>0</v>
      </c>
      <c r="BL438" s="16" t="s">
        <v>255</v>
      </c>
      <c r="BM438" s="213" t="s">
        <v>869</v>
      </c>
    </row>
    <row r="439" spans="1:65" s="2" customFormat="1" ht="16.5" customHeight="1">
      <c r="A439" s="33"/>
      <c r="B439" s="34"/>
      <c r="C439" s="227" t="s">
        <v>870</v>
      </c>
      <c r="D439" s="227" t="s">
        <v>454</v>
      </c>
      <c r="E439" s="228" t="s">
        <v>871</v>
      </c>
      <c r="F439" s="229" t="s">
        <v>872</v>
      </c>
      <c r="G439" s="230" t="s">
        <v>427</v>
      </c>
      <c r="H439" s="231">
        <v>4</v>
      </c>
      <c r="I439" s="232"/>
      <c r="J439" s="233">
        <f t="shared" si="40"/>
        <v>0</v>
      </c>
      <c r="K439" s="229" t="s">
        <v>1</v>
      </c>
      <c r="L439" s="234"/>
      <c r="M439" s="235" t="s">
        <v>1</v>
      </c>
      <c r="N439" s="236" t="s">
        <v>42</v>
      </c>
      <c r="O439" s="70"/>
      <c r="P439" s="211">
        <f t="shared" si="41"/>
        <v>0</v>
      </c>
      <c r="Q439" s="211">
        <v>0</v>
      </c>
      <c r="R439" s="211">
        <f t="shared" si="42"/>
        <v>0</v>
      </c>
      <c r="S439" s="211">
        <v>0</v>
      </c>
      <c r="T439" s="212">
        <f t="shared" si="43"/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213" t="s">
        <v>341</v>
      </c>
      <c r="AT439" s="213" t="s">
        <v>454</v>
      </c>
      <c r="AU439" s="213" t="s">
        <v>189</v>
      </c>
      <c r="AY439" s="16" t="s">
        <v>173</v>
      </c>
      <c r="BE439" s="214">
        <f t="shared" si="44"/>
        <v>0</v>
      </c>
      <c r="BF439" s="214">
        <f t="shared" si="45"/>
        <v>0</v>
      </c>
      <c r="BG439" s="214">
        <f t="shared" si="46"/>
        <v>0</v>
      </c>
      <c r="BH439" s="214">
        <f t="shared" si="47"/>
        <v>0</v>
      </c>
      <c r="BI439" s="214">
        <f t="shared" si="48"/>
        <v>0</v>
      </c>
      <c r="BJ439" s="16" t="s">
        <v>8</v>
      </c>
      <c r="BK439" s="214">
        <f t="shared" si="49"/>
        <v>0</v>
      </c>
      <c r="BL439" s="16" t="s">
        <v>255</v>
      </c>
      <c r="BM439" s="213" t="s">
        <v>873</v>
      </c>
    </row>
    <row r="440" spans="1:65" s="2" customFormat="1" ht="16.5" customHeight="1">
      <c r="A440" s="33"/>
      <c r="B440" s="34"/>
      <c r="C440" s="227" t="s">
        <v>874</v>
      </c>
      <c r="D440" s="227" t="s">
        <v>454</v>
      </c>
      <c r="E440" s="228" t="s">
        <v>875</v>
      </c>
      <c r="F440" s="229" t="s">
        <v>876</v>
      </c>
      <c r="G440" s="230" t="s">
        <v>427</v>
      </c>
      <c r="H440" s="231">
        <v>4</v>
      </c>
      <c r="I440" s="232"/>
      <c r="J440" s="233">
        <f t="shared" si="40"/>
        <v>0</v>
      </c>
      <c r="K440" s="229" t="s">
        <v>1</v>
      </c>
      <c r="L440" s="234"/>
      <c r="M440" s="235" t="s">
        <v>1</v>
      </c>
      <c r="N440" s="236" t="s">
        <v>42</v>
      </c>
      <c r="O440" s="70"/>
      <c r="P440" s="211">
        <f t="shared" si="41"/>
        <v>0</v>
      </c>
      <c r="Q440" s="211">
        <v>0</v>
      </c>
      <c r="R440" s="211">
        <f t="shared" si="42"/>
        <v>0</v>
      </c>
      <c r="S440" s="211">
        <v>0</v>
      </c>
      <c r="T440" s="212">
        <f t="shared" si="43"/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213" t="s">
        <v>341</v>
      </c>
      <c r="AT440" s="213" t="s">
        <v>454</v>
      </c>
      <c r="AU440" s="213" t="s">
        <v>189</v>
      </c>
      <c r="AY440" s="16" t="s">
        <v>173</v>
      </c>
      <c r="BE440" s="214">
        <f t="shared" si="44"/>
        <v>0</v>
      </c>
      <c r="BF440" s="214">
        <f t="shared" si="45"/>
        <v>0</v>
      </c>
      <c r="BG440" s="214">
        <f t="shared" si="46"/>
        <v>0</v>
      </c>
      <c r="BH440" s="214">
        <f t="shared" si="47"/>
        <v>0</v>
      </c>
      <c r="BI440" s="214">
        <f t="shared" si="48"/>
        <v>0</v>
      </c>
      <c r="BJ440" s="16" t="s">
        <v>8</v>
      </c>
      <c r="BK440" s="214">
        <f t="shared" si="49"/>
        <v>0</v>
      </c>
      <c r="BL440" s="16" t="s">
        <v>255</v>
      </c>
      <c r="BM440" s="213" t="s">
        <v>877</v>
      </c>
    </row>
    <row r="441" spans="1:65" s="2" customFormat="1" ht="16.5" customHeight="1">
      <c r="A441" s="33"/>
      <c r="B441" s="34"/>
      <c r="C441" s="227" t="s">
        <v>878</v>
      </c>
      <c r="D441" s="227" t="s">
        <v>454</v>
      </c>
      <c r="E441" s="228" t="s">
        <v>879</v>
      </c>
      <c r="F441" s="229" t="s">
        <v>880</v>
      </c>
      <c r="G441" s="230" t="s">
        <v>427</v>
      </c>
      <c r="H441" s="231">
        <v>1</v>
      </c>
      <c r="I441" s="232"/>
      <c r="J441" s="233">
        <f t="shared" si="40"/>
        <v>0</v>
      </c>
      <c r="K441" s="229" t="s">
        <v>1</v>
      </c>
      <c r="L441" s="234"/>
      <c r="M441" s="235" t="s">
        <v>1</v>
      </c>
      <c r="N441" s="236" t="s">
        <v>42</v>
      </c>
      <c r="O441" s="70"/>
      <c r="P441" s="211">
        <f t="shared" si="41"/>
        <v>0</v>
      </c>
      <c r="Q441" s="211">
        <v>0</v>
      </c>
      <c r="R441" s="211">
        <f t="shared" si="42"/>
        <v>0</v>
      </c>
      <c r="S441" s="211">
        <v>0</v>
      </c>
      <c r="T441" s="212">
        <f t="shared" si="43"/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213" t="s">
        <v>341</v>
      </c>
      <c r="AT441" s="213" t="s">
        <v>454</v>
      </c>
      <c r="AU441" s="213" t="s">
        <v>189</v>
      </c>
      <c r="AY441" s="16" t="s">
        <v>173</v>
      </c>
      <c r="BE441" s="214">
        <f t="shared" si="44"/>
        <v>0</v>
      </c>
      <c r="BF441" s="214">
        <f t="shared" si="45"/>
        <v>0</v>
      </c>
      <c r="BG441" s="214">
        <f t="shared" si="46"/>
        <v>0</v>
      </c>
      <c r="BH441" s="214">
        <f t="shared" si="47"/>
        <v>0</v>
      </c>
      <c r="BI441" s="214">
        <f t="shared" si="48"/>
        <v>0</v>
      </c>
      <c r="BJ441" s="16" t="s">
        <v>8</v>
      </c>
      <c r="BK441" s="214">
        <f t="shared" si="49"/>
        <v>0</v>
      </c>
      <c r="BL441" s="16" t="s">
        <v>255</v>
      </c>
      <c r="BM441" s="213" t="s">
        <v>881</v>
      </c>
    </row>
    <row r="442" spans="1:65" s="2" customFormat="1" ht="16.5" customHeight="1">
      <c r="A442" s="33"/>
      <c r="B442" s="34"/>
      <c r="C442" s="227" t="s">
        <v>882</v>
      </c>
      <c r="D442" s="227" t="s">
        <v>454</v>
      </c>
      <c r="E442" s="228" t="s">
        <v>883</v>
      </c>
      <c r="F442" s="229" t="s">
        <v>884</v>
      </c>
      <c r="G442" s="230" t="s">
        <v>427</v>
      </c>
      <c r="H442" s="231">
        <v>1</v>
      </c>
      <c r="I442" s="232"/>
      <c r="J442" s="233">
        <f t="shared" si="40"/>
        <v>0</v>
      </c>
      <c r="K442" s="229" t="s">
        <v>1</v>
      </c>
      <c r="L442" s="234"/>
      <c r="M442" s="235" t="s">
        <v>1</v>
      </c>
      <c r="N442" s="236" t="s">
        <v>42</v>
      </c>
      <c r="O442" s="70"/>
      <c r="P442" s="211">
        <f t="shared" si="41"/>
        <v>0</v>
      </c>
      <c r="Q442" s="211">
        <v>0</v>
      </c>
      <c r="R442" s="211">
        <f t="shared" si="42"/>
        <v>0</v>
      </c>
      <c r="S442" s="211">
        <v>0</v>
      </c>
      <c r="T442" s="212">
        <f t="shared" si="43"/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213" t="s">
        <v>341</v>
      </c>
      <c r="AT442" s="213" t="s">
        <v>454</v>
      </c>
      <c r="AU442" s="213" t="s">
        <v>189</v>
      </c>
      <c r="AY442" s="16" t="s">
        <v>173</v>
      </c>
      <c r="BE442" s="214">
        <f t="shared" si="44"/>
        <v>0</v>
      </c>
      <c r="BF442" s="214">
        <f t="shared" si="45"/>
        <v>0</v>
      </c>
      <c r="BG442" s="214">
        <f t="shared" si="46"/>
        <v>0</v>
      </c>
      <c r="BH442" s="214">
        <f t="shared" si="47"/>
        <v>0</v>
      </c>
      <c r="BI442" s="214">
        <f t="shared" si="48"/>
        <v>0</v>
      </c>
      <c r="BJ442" s="16" t="s">
        <v>8</v>
      </c>
      <c r="BK442" s="214">
        <f t="shared" si="49"/>
        <v>0</v>
      </c>
      <c r="BL442" s="16" t="s">
        <v>255</v>
      </c>
      <c r="BM442" s="213" t="s">
        <v>885</v>
      </c>
    </row>
    <row r="443" spans="1:65" s="2" customFormat="1" ht="16.5" customHeight="1">
      <c r="A443" s="33"/>
      <c r="B443" s="34"/>
      <c r="C443" s="227" t="s">
        <v>886</v>
      </c>
      <c r="D443" s="227" t="s">
        <v>454</v>
      </c>
      <c r="E443" s="228" t="s">
        <v>887</v>
      </c>
      <c r="F443" s="229" t="s">
        <v>888</v>
      </c>
      <c r="G443" s="230" t="s">
        <v>371</v>
      </c>
      <c r="H443" s="231">
        <v>6</v>
      </c>
      <c r="I443" s="232"/>
      <c r="J443" s="233">
        <f t="shared" si="40"/>
        <v>0</v>
      </c>
      <c r="K443" s="229" t="s">
        <v>1</v>
      </c>
      <c r="L443" s="234"/>
      <c r="M443" s="235" t="s">
        <v>1</v>
      </c>
      <c r="N443" s="236" t="s">
        <v>42</v>
      </c>
      <c r="O443" s="70"/>
      <c r="P443" s="211">
        <f t="shared" si="41"/>
        <v>0</v>
      </c>
      <c r="Q443" s="211">
        <v>0</v>
      </c>
      <c r="R443" s="211">
        <f t="shared" si="42"/>
        <v>0</v>
      </c>
      <c r="S443" s="211">
        <v>0</v>
      </c>
      <c r="T443" s="212">
        <f t="shared" si="43"/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213" t="s">
        <v>341</v>
      </c>
      <c r="AT443" s="213" t="s">
        <v>454</v>
      </c>
      <c r="AU443" s="213" t="s">
        <v>189</v>
      </c>
      <c r="AY443" s="16" t="s">
        <v>173</v>
      </c>
      <c r="BE443" s="214">
        <f t="shared" si="44"/>
        <v>0</v>
      </c>
      <c r="BF443" s="214">
        <f t="shared" si="45"/>
        <v>0</v>
      </c>
      <c r="BG443" s="214">
        <f t="shared" si="46"/>
        <v>0</v>
      </c>
      <c r="BH443" s="214">
        <f t="shared" si="47"/>
        <v>0</v>
      </c>
      <c r="BI443" s="214">
        <f t="shared" si="48"/>
        <v>0</v>
      </c>
      <c r="BJ443" s="16" t="s">
        <v>8</v>
      </c>
      <c r="BK443" s="214">
        <f t="shared" si="49"/>
        <v>0</v>
      </c>
      <c r="BL443" s="16" t="s">
        <v>255</v>
      </c>
      <c r="BM443" s="213" t="s">
        <v>889</v>
      </c>
    </row>
    <row r="444" spans="1:65" s="2" customFormat="1" ht="16.5" customHeight="1">
      <c r="A444" s="33"/>
      <c r="B444" s="34"/>
      <c r="C444" s="202" t="s">
        <v>890</v>
      </c>
      <c r="D444" s="202" t="s">
        <v>175</v>
      </c>
      <c r="E444" s="203" t="s">
        <v>8</v>
      </c>
      <c r="F444" s="204" t="s">
        <v>891</v>
      </c>
      <c r="G444" s="205" t="s">
        <v>785</v>
      </c>
      <c r="H444" s="206">
        <v>1</v>
      </c>
      <c r="I444" s="207"/>
      <c r="J444" s="208">
        <f t="shared" si="40"/>
        <v>0</v>
      </c>
      <c r="K444" s="204" t="s">
        <v>1</v>
      </c>
      <c r="L444" s="38"/>
      <c r="M444" s="209" t="s">
        <v>1</v>
      </c>
      <c r="N444" s="210" t="s">
        <v>42</v>
      </c>
      <c r="O444" s="70"/>
      <c r="P444" s="211">
        <f t="shared" si="41"/>
        <v>0</v>
      </c>
      <c r="Q444" s="211">
        <v>0</v>
      </c>
      <c r="R444" s="211">
        <f t="shared" si="42"/>
        <v>0</v>
      </c>
      <c r="S444" s="211">
        <v>0</v>
      </c>
      <c r="T444" s="212">
        <f t="shared" si="43"/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213" t="s">
        <v>180</v>
      </c>
      <c r="AT444" s="213" t="s">
        <v>175</v>
      </c>
      <c r="AU444" s="213" t="s">
        <v>189</v>
      </c>
      <c r="AY444" s="16" t="s">
        <v>173</v>
      </c>
      <c r="BE444" s="214">
        <f t="shared" si="44"/>
        <v>0</v>
      </c>
      <c r="BF444" s="214">
        <f t="shared" si="45"/>
        <v>0</v>
      </c>
      <c r="BG444" s="214">
        <f t="shared" si="46"/>
        <v>0</v>
      </c>
      <c r="BH444" s="214">
        <f t="shared" si="47"/>
        <v>0</v>
      </c>
      <c r="BI444" s="214">
        <f t="shared" si="48"/>
        <v>0</v>
      </c>
      <c r="BJ444" s="16" t="s">
        <v>8</v>
      </c>
      <c r="BK444" s="214">
        <f t="shared" si="49"/>
        <v>0</v>
      </c>
      <c r="BL444" s="16" t="s">
        <v>180</v>
      </c>
      <c r="BM444" s="213" t="s">
        <v>892</v>
      </c>
    </row>
    <row r="445" spans="1:65" s="12" customFormat="1" ht="20.85" customHeight="1">
      <c r="B445" s="186"/>
      <c r="C445" s="187"/>
      <c r="D445" s="188" t="s">
        <v>76</v>
      </c>
      <c r="E445" s="200" t="s">
        <v>893</v>
      </c>
      <c r="F445" s="200" t="s">
        <v>565</v>
      </c>
      <c r="G445" s="187"/>
      <c r="H445" s="187"/>
      <c r="I445" s="190"/>
      <c r="J445" s="201">
        <f>BK445</f>
        <v>0</v>
      </c>
      <c r="K445" s="187"/>
      <c r="L445" s="192"/>
      <c r="M445" s="193"/>
      <c r="N445" s="194"/>
      <c r="O445" s="194"/>
      <c r="P445" s="195">
        <f>SUM(P446:P451)</f>
        <v>0</v>
      </c>
      <c r="Q445" s="194"/>
      <c r="R445" s="195">
        <f>SUM(R446:R451)</f>
        <v>0</v>
      </c>
      <c r="S445" s="194"/>
      <c r="T445" s="196">
        <f>SUM(T446:T451)</f>
        <v>0</v>
      </c>
      <c r="AR445" s="197" t="s">
        <v>86</v>
      </c>
      <c r="AT445" s="198" t="s">
        <v>76</v>
      </c>
      <c r="AU445" s="198" t="s">
        <v>86</v>
      </c>
      <c r="AY445" s="197" t="s">
        <v>173</v>
      </c>
      <c r="BK445" s="199">
        <f>SUM(BK446:BK451)</f>
        <v>0</v>
      </c>
    </row>
    <row r="446" spans="1:65" s="2" customFormat="1" ht="16.5" customHeight="1">
      <c r="A446" s="33"/>
      <c r="B446" s="34"/>
      <c r="C446" s="227" t="s">
        <v>894</v>
      </c>
      <c r="D446" s="227" t="s">
        <v>454</v>
      </c>
      <c r="E446" s="228" t="s">
        <v>895</v>
      </c>
      <c r="F446" s="229" t="s">
        <v>896</v>
      </c>
      <c r="G446" s="230" t="s">
        <v>371</v>
      </c>
      <c r="H446" s="231">
        <v>81</v>
      </c>
      <c r="I446" s="232"/>
      <c r="J446" s="233">
        <f t="shared" ref="J446:J451" si="50">ROUND(I446*H446,0)</f>
        <v>0</v>
      </c>
      <c r="K446" s="229" t="s">
        <v>1</v>
      </c>
      <c r="L446" s="234"/>
      <c r="M446" s="235" t="s">
        <v>1</v>
      </c>
      <c r="N446" s="236" t="s">
        <v>42</v>
      </c>
      <c r="O446" s="70"/>
      <c r="P446" s="211">
        <f t="shared" ref="P446:P451" si="51">O446*H446</f>
        <v>0</v>
      </c>
      <c r="Q446" s="211">
        <v>0</v>
      </c>
      <c r="R446" s="211">
        <f t="shared" ref="R446:R451" si="52">Q446*H446</f>
        <v>0</v>
      </c>
      <c r="S446" s="211">
        <v>0</v>
      </c>
      <c r="T446" s="212">
        <f t="shared" ref="T446:T451" si="53"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213" t="s">
        <v>341</v>
      </c>
      <c r="AT446" s="213" t="s">
        <v>454</v>
      </c>
      <c r="AU446" s="213" t="s">
        <v>189</v>
      </c>
      <c r="AY446" s="16" t="s">
        <v>173</v>
      </c>
      <c r="BE446" s="214">
        <f t="shared" ref="BE446:BE451" si="54">IF(N446="základní",J446,0)</f>
        <v>0</v>
      </c>
      <c r="BF446" s="214">
        <f t="shared" ref="BF446:BF451" si="55">IF(N446="snížená",J446,0)</f>
        <v>0</v>
      </c>
      <c r="BG446" s="214">
        <f t="shared" ref="BG446:BG451" si="56">IF(N446="zákl. přenesená",J446,0)</f>
        <v>0</v>
      </c>
      <c r="BH446" s="214">
        <f t="shared" ref="BH446:BH451" si="57">IF(N446="sníž. přenesená",J446,0)</f>
        <v>0</v>
      </c>
      <c r="BI446" s="214">
        <f t="shared" ref="BI446:BI451" si="58">IF(N446="nulová",J446,0)</f>
        <v>0</v>
      </c>
      <c r="BJ446" s="16" t="s">
        <v>8</v>
      </c>
      <c r="BK446" s="214">
        <f t="shared" ref="BK446:BK451" si="59">ROUND(I446*H446,0)</f>
        <v>0</v>
      </c>
      <c r="BL446" s="16" t="s">
        <v>255</v>
      </c>
      <c r="BM446" s="213" t="s">
        <v>897</v>
      </c>
    </row>
    <row r="447" spans="1:65" s="2" customFormat="1" ht="16.5" customHeight="1">
      <c r="A447" s="33"/>
      <c r="B447" s="34"/>
      <c r="C447" s="227" t="s">
        <v>898</v>
      </c>
      <c r="D447" s="227" t="s">
        <v>454</v>
      </c>
      <c r="E447" s="228" t="s">
        <v>899</v>
      </c>
      <c r="F447" s="229" t="s">
        <v>900</v>
      </c>
      <c r="G447" s="230" t="s">
        <v>371</v>
      </c>
      <c r="H447" s="231">
        <v>43</v>
      </c>
      <c r="I447" s="232"/>
      <c r="J447" s="233">
        <f t="shared" si="50"/>
        <v>0</v>
      </c>
      <c r="K447" s="229" t="s">
        <v>1</v>
      </c>
      <c r="L447" s="234"/>
      <c r="M447" s="235" t="s">
        <v>1</v>
      </c>
      <c r="N447" s="236" t="s">
        <v>42</v>
      </c>
      <c r="O447" s="70"/>
      <c r="P447" s="211">
        <f t="shared" si="51"/>
        <v>0</v>
      </c>
      <c r="Q447" s="211">
        <v>0</v>
      </c>
      <c r="R447" s="211">
        <f t="shared" si="52"/>
        <v>0</v>
      </c>
      <c r="S447" s="211">
        <v>0</v>
      </c>
      <c r="T447" s="212">
        <f t="shared" si="53"/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213" t="s">
        <v>341</v>
      </c>
      <c r="AT447" s="213" t="s">
        <v>454</v>
      </c>
      <c r="AU447" s="213" t="s">
        <v>189</v>
      </c>
      <c r="AY447" s="16" t="s">
        <v>173</v>
      </c>
      <c r="BE447" s="214">
        <f t="shared" si="54"/>
        <v>0</v>
      </c>
      <c r="BF447" s="214">
        <f t="shared" si="55"/>
        <v>0</v>
      </c>
      <c r="BG447" s="214">
        <f t="shared" si="56"/>
        <v>0</v>
      </c>
      <c r="BH447" s="214">
        <f t="shared" si="57"/>
        <v>0</v>
      </c>
      <c r="BI447" s="214">
        <f t="shared" si="58"/>
        <v>0</v>
      </c>
      <c r="BJ447" s="16" t="s">
        <v>8</v>
      </c>
      <c r="BK447" s="214">
        <f t="shared" si="59"/>
        <v>0</v>
      </c>
      <c r="BL447" s="16" t="s">
        <v>255</v>
      </c>
      <c r="BM447" s="213" t="s">
        <v>901</v>
      </c>
    </row>
    <row r="448" spans="1:65" s="2" customFormat="1" ht="16.5" customHeight="1">
      <c r="A448" s="33"/>
      <c r="B448" s="34"/>
      <c r="C448" s="227" t="s">
        <v>902</v>
      </c>
      <c r="D448" s="227" t="s">
        <v>454</v>
      </c>
      <c r="E448" s="228" t="s">
        <v>903</v>
      </c>
      <c r="F448" s="229" t="s">
        <v>904</v>
      </c>
      <c r="G448" s="230" t="s">
        <v>371</v>
      </c>
      <c r="H448" s="231">
        <v>63</v>
      </c>
      <c r="I448" s="232"/>
      <c r="J448" s="233">
        <f t="shared" si="50"/>
        <v>0</v>
      </c>
      <c r="K448" s="229" t="s">
        <v>1</v>
      </c>
      <c r="L448" s="234"/>
      <c r="M448" s="235" t="s">
        <v>1</v>
      </c>
      <c r="N448" s="236" t="s">
        <v>42</v>
      </c>
      <c r="O448" s="70"/>
      <c r="P448" s="211">
        <f t="shared" si="51"/>
        <v>0</v>
      </c>
      <c r="Q448" s="211">
        <v>0</v>
      </c>
      <c r="R448" s="211">
        <f t="shared" si="52"/>
        <v>0</v>
      </c>
      <c r="S448" s="211">
        <v>0</v>
      </c>
      <c r="T448" s="212">
        <f t="shared" si="53"/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213" t="s">
        <v>341</v>
      </c>
      <c r="AT448" s="213" t="s">
        <v>454</v>
      </c>
      <c r="AU448" s="213" t="s">
        <v>189</v>
      </c>
      <c r="AY448" s="16" t="s">
        <v>173</v>
      </c>
      <c r="BE448" s="214">
        <f t="shared" si="54"/>
        <v>0</v>
      </c>
      <c r="BF448" s="214">
        <f t="shared" si="55"/>
        <v>0</v>
      </c>
      <c r="BG448" s="214">
        <f t="shared" si="56"/>
        <v>0</v>
      </c>
      <c r="BH448" s="214">
        <f t="shared" si="57"/>
        <v>0</v>
      </c>
      <c r="BI448" s="214">
        <f t="shared" si="58"/>
        <v>0</v>
      </c>
      <c r="BJ448" s="16" t="s">
        <v>8</v>
      </c>
      <c r="BK448" s="214">
        <f t="shared" si="59"/>
        <v>0</v>
      </c>
      <c r="BL448" s="16" t="s">
        <v>255</v>
      </c>
      <c r="BM448" s="213" t="s">
        <v>905</v>
      </c>
    </row>
    <row r="449" spans="1:65" s="2" customFormat="1" ht="16.5" customHeight="1">
      <c r="A449" s="33"/>
      <c r="B449" s="34"/>
      <c r="C449" s="227" t="s">
        <v>906</v>
      </c>
      <c r="D449" s="227" t="s">
        <v>454</v>
      </c>
      <c r="E449" s="228" t="s">
        <v>907</v>
      </c>
      <c r="F449" s="229" t="s">
        <v>908</v>
      </c>
      <c r="G449" s="230" t="s">
        <v>371</v>
      </c>
      <c r="H449" s="231">
        <v>18</v>
      </c>
      <c r="I449" s="232"/>
      <c r="J449" s="233">
        <f t="shared" si="50"/>
        <v>0</v>
      </c>
      <c r="K449" s="229" t="s">
        <v>1</v>
      </c>
      <c r="L449" s="234"/>
      <c r="M449" s="235" t="s">
        <v>1</v>
      </c>
      <c r="N449" s="236" t="s">
        <v>42</v>
      </c>
      <c r="O449" s="70"/>
      <c r="P449" s="211">
        <f t="shared" si="51"/>
        <v>0</v>
      </c>
      <c r="Q449" s="211">
        <v>0</v>
      </c>
      <c r="R449" s="211">
        <f t="shared" si="52"/>
        <v>0</v>
      </c>
      <c r="S449" s="211">
        <v>0</v>
      </c>
      <c r="T449" s="212">
        <f t="shared" si="53"/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213" t="s">
        <v>341</v>
      </c>
      <c r="AT449" s="213" t="s">
        <v>454</v>
      </c>
      <c r="AU449" s="213" t="s">
        <v>189</v>
      </c>
      <c r="AY449" s="16" t="s">
        <v>173</v>
      </c>
      <c r="BE449" s="214">
        <f t="shared" si="54"/>
        <v>0</v>
      </c>
      <c r="BF449" s="214">
        <f t="shared" si="55"/>
        <v>0</v>
      </c>
      <c r="BG449" s="214">
        <f t="shared" si="56"/>
        <v>0</v>
      </c>
      <c r="BH449" s="214">
        <f t="shared" si="57"/>
        <v>0</v>
      </c>
      <c r="BI449" s="214">
        <f t="shared" si="58"/>
        <v>0</v>
      </c>
      <c r="BJ449" s="16" t="s">
        <v>8</v>
      </c>
      <c r="BK449" s="214">
        <f t="shared" si="59"/>
        <v>0</v>
      </c>
      <c r="BL449" s="16" t="s">
        <v>255</v>
      </c>
      <c r="BM449" s="213" t="s">
        <v>909</v>
      </c>
    </row>
    <row r="450" spans="1:65" s="2" customFormat="1" ht="16.5" customHeight="1">
      <c r="A450" s="33"/>
      <c r="B450" s="34"/>
      <c r="C450" s="227" t="s">
        <v>910</v>
      </c>
      <c r="D450" s="227" t="s">
        <v>454</v>
      </c>
      <c r="E450" s="228" t="s">
        <v>911</v>
      </c>
      <c r="F450" s="229" t="s">
        <v>912</v>
      </c>
      <c r="G450" s="230" t="s">
        <v>371</v>
      </c>
      <c r="H450" s="231">
        <v>14</v>
      </c>
      <c r="I450" s="232"/>
      <c r="J450" s="233">
        <f t="shared" si="50"/>
        <v>0</v>
      </c>
      <c r="K450" s="229" t="s">
        <v>1</v>
      </c>
      <c r="L450" s="234"/>
      <c r="M450" s="235" t="s">
        <v>1</v>
      </c>
      <c r="N450" s="236" t="s">
        <v>42</v>
      </c>
      <c r="O450" s="70"/>
      <c r="P450" s="211">
        <f t="shared" si="51"/>
        <v>0</v>
      </c>
      <c r="Q450" s="211">
        <v>0</v>
      </c>
      <c r="R450" s="211">
        <f t="shared" si="52"/>
        <v>0</v>
      </c>
      <c r="S450" s="211">
        <v>0</v>
      </c>
      <c r="T450" s="212">
        <f t="shared" si="53"/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213" t="s">
        <v>341</v>
      </c>
      <c r="AT450" s="213" t="s">
        <v>454</v>
      </c>
      <c r="AU450" s="213" t="s">
        <v>189</v>
      </c>
      <c r="AY450" s="16" t="s">
        <v>173</v>
      </c>
      <c r="BE450" s="214">
        <f t="shared" si="54"/>
        <v>0</v>
      </c>
      <c r="BF450" s="214">
        <f t="shared" si="55"/>
        <v>0</v>
      </c>
      <c r="BG450" s="214">
        <f t="shared" si="56"/>
        <v>0</v>
      </c>
      <c r="BH450" s="214">
        <f t="shared" si="57"/>
        <v>0</v>
      </c>
      <c r="BI450" s="214">
        <f t="shared" si="58"/>
        <v>0</v>
      </c>
      <c r="BJ450" s="16" t="s">
        <v>8</v>
      </c>
      <c r="BK450" s="214">
        <f t="shared" si="59"/>
        <v>0</v>
      </c>
      <c r="BL450" s="16" t="s">
        <v>255</v>
      </c>
      <c r="BM450" s="213" t="s">
        <v>913</v>
      </c>
    </row>
    <row r="451" spans="1:65" s="2" customFormat="1" ht="16.5" customHeight="1">
      <c r="A451" s="33"/>
      <c r="B451" s="34"/>
      <c r="C451" s="202" t="s">
        <v>914</v>
      </c>
      <c r="D451" s="202" t="s">
        <v>175</v>
      </c>
      <c r="E451" s="203" t="s">
        <v>915</v>
      </c>
      <c r="F451" s="204" t="s">
        <v>916</v>
      </c>
      <c r="G451" s="205" t="s">
        <v>251</v>
      </c>
      <c r="H451" s="206">
        <v>33</v>
      </c>
      <c r="I451" s="207"/>
      <c r="J451" s="208">
        <f t="shared" si="50"/>
        <v>0</v>
      </c>
      <c r="K451" s="204" t="s">
        <v>1</v>
      </c>
      <c r="L451" s="38"/>
      <c r="M451" s="209" t="s">
        <v>1</v>
      </c>
      <c r="N451" s="210" t="s">
        <v>42</v>
      </c>
      <c r="O451" s="70"/>
      <c r="P451" s="211">
        <f t="shared" si="51"/>
        <v>0</v>
      </c>
      <c r="Q451" s="211">
        <v>0</v>
      </c>
      <c r="R451" s="211">
        <f t="shared" si="52"/>
        <v>0</v>
      </c>
      <c r="S451" s="211">
        <v>0</v>
      </c>
      <c r="T451" s="212">
        <f t="shared" si="53"/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213" t="s">
        <v>255</v>
      </c>
      <c r="AT451" s="213" t="s">
        <v>175</v>
      </c>
      <c r="AU451" s="213" t="s">
        <v>189</v>
      </c>
      <c r="AY451" s="16" t="s">
        <v>173</v>
      </c>
      <c r="BE451" s="214">
        <f t="shared" si="54"/>
        <v>0</v>
      </c>
      <c r="BF451" s="214">
        <f t="shared" si="55"/>
        <v>0</v>
      </c>
      <c r="BG451" s="214">
        <f t="shared" si="56"/>
        <v>0</v>
      </c>
      <c r="BH451" s="214">
        <f t="shared" si="57"/>
        <v>0</v>
      </c>
      <c r="BI451" s="214">
        <f t="shared" si="58"/>
        <v>0</v>
      </c>
      <c r="BJ451" s="16" t="s">
        <v>8</v>
      </c>
      <c r="BK451" s="214">
        <f t="shared" si="59"/>
        <v>0</v>
      </c>
      <c r="BL451" s="16" t="s">
        <v>255</v>
      </c>
      <c r="BM451" s="213" t="s">
        <v>917</v>
      </c>
    </row>
    <row r="452" spans="1:65" s="12" customFormat="1" ht="20.85" customHeight="1">
      <c r="B452" s="186"/>
      <c r="C452" s="187"/>
      <c r="D452" s="188" t="s">
        <v>76</v>
      </c>
      <c r="E452" s="200" t="s">
        <v>918</v>
      </c>
      <c r="F452" s="200" t="s">
        <v>919</v>
      </c>
      <c r="G452" s="187"/>
      <c r="H452" s="187"/>
      <c r="I452" s="190"/>
      <c r="J452" s="201">
        <f>BK452</f>
        <v>0</v>
      </c>
      <c r="K452" s="187"/>
      <c r="L452" s="192"/>
      <c r="M452" s="193"/>
      <c r="N452" s="194"/>
      <c r="O452" s="194"/>
      <c r="P452" s="195">
        <f>SUM(P453:P457)</f>
        <v>0</v>
      </c>
      <c r="Q452" s="194"/>
      <c r="R452" s="195">
        <f>SUM(R453:R457)</f>
        <v>0</v>
      </c>
      <c r="S452" s="194"/>
      <c r="T452" s="196">
        <f>SUM(T453:T457)</f>
        <v>0</v>
      </c>
      <c r="AR452" s="197" t="s">
        <v>86</v>
      </c>
      <c r="AT452" s="198" t="s">
        <v>76</v>
      </c>
      <c r="AU452" s="198" t="s">
        <v>86</v>
      </c>
      <c r="AY452" s="197" t="s">
        <v>173</v>
      </c>
      <c r="BK452" s="199">
        <f>SUM(BK453:BK457)</f>
        <v>0</v>
      </c>
    </row>
    <row r="453" spans="1:65" s="2" customFormat="1" ht="24" customHeight="1">
      <c r="A453" s="33"/>
      <c r="B453" s="34"/>
      <c r="C453" s="227" t="s">
        <v>920</v>
      </c>
      <c r="D453" s="227" t="s">
        <v>454</v>
      </c>
      <c r="E453" s="228" t="s">
        <v>921</v>
      </c>
      <c r="F453" s="229" t="s">
        <v>922</v>
      </c>
      <c r="G453" s="230" t="s">
        <v>427</v>
      </c>
      <c r="H453" s="231">
        <v>1</v>
      </c>
      <c r="I453" s="232"/>
      <c r="J453" s="233">
        <f>ROUND(I453*H453,0)</f>
        <v>0</v>
      </c>
      <c r="K453" s="229" t="s">
        <v>1</v>
      </c>
      <c r="L453" s="234"/>
      <c r="M453" s="235" t="s">
        <v>1</v>
      </c>
      <c r="N453" s="236" t="s">
        <v>42</v>
      </c>
      <c r="O453" s="70"/>
      <c r="P453" s="211">
        <f>O453*H453</f>
        <v>0</v>
      </c>
      <c r="Q453" s="211">
        <v>0</v>
      </c>
      <c r="R453" s="211">
        <f>Q453*H453</f>
        <v>0</v>
      </c>
      <c r="S453" s="211">
        <v>0</v>
      </c>
      <c r="T453" s="212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213" t="s">
        <v>341</v>
      </c>
      <c r="AT453" s="213" t="s">
        <v>454</v>
      </c>
      <c r="AU453" s="213" t="s">
        <v>189</v>
      </c>
      <c r="AY453" s="16" t="s">
        <v>173</v>
      </c>
      <c r="BE453" s="214">
        <f>IF(N453="základní",J453,0)</f>
        <v>0</v>
      </c>
      <c r="BF453" s="214">
        <f>IF(N453="snížená",J453,0)</f>
        <v>0</v>
      </c>
      <c r="BG453" s="214">
        <f>IF(N453="zákl. přenesená",J453,0)</f>
        <v>0</v>
      </c>
      <c r="BH453" s="214">
        <f>IF(N453="sníž. přenesená",J453,0)</f>
        <v>0</v>
      </c>
      <c r="BI453" s="214">
        <f>IF(N453="nulová",J453,0)</f>
        <v>0</v>
      </c>
      <c r="BJ453" s="16" t="s">
        <v>8</v>
      </c>
      <c r="BK453" s="214">
        <f>ROUND(I453*H453,0)</f>
        <v>0</v>
      </c>
      <c r="BL453" s="16" t="s">
        <v>255</v>
      </c>
      <c r="BM453" s="213" t="s">
        <v>923</v>
      </c>
    </row>
    <row r="454" spans="1:65" s="2" customFormat="1" ht="16.5" customHeight="1">
      <c r="A454" s="33"/>
      <c r="B454" s="34"/>
      <c r="C454" s="227" t="s">
        <v>924</v>
      </c>
      <c r="D454" s="227" t="s">
        <v>454</v>
      </c>
      <c r="E454" s="228" t="s">
        <v>925</v>
      </c>
      <c r="F454" s="229" t="s">
        <v>926</v>
      </c>
      <c r="G454" s="230" t="s">
        <v>427</v>
      </c>
      <c r="H454" s="231">
        <v>1</v>
      </c>
      <c r="I454" s="232"/>
      <c r="J454" s="233">
        <f>ROUND(I454*H454,0)</f>
        <v>0</v>
      </c>
      <c r="K454" s="229" t="s">
        <v>1</v>
      </c>
      <c r="L454" s="234"/>
      <c r="M454" s="235" t="s">
        <v>1</v>
      </c>
      <c r="N454" s="236" t="s">
        <v>42</v>
      </c>
      <c r="O454" s="70"/>
      <c r="P454" s="211">
        <f>O454*H454</f>
        <v>0</v>
      </c>
      <c r="Q454" s="211">
        <v>0</v>
      </c>
      <c r="R454" s="211">
        <f>Q454*H454</f>
        <v>0</v>
      </c>
      <c r="S454" s="211">
        <v>0</v>
      </c>
      <c r="T454" s="212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213" t="s">
        <v>341</v>
      </c>
      <c r="AT454" s="213" t="s">
        <v>454</v>
      </c>
      <c r="AU454" s="213" t="s">
        <v>189</v>
      </c>
      <c r="AY454" s="16" t="s">
        <v>173</v>
      </c>
      <c r="BE454" s="214">
        <f>IF(N454="základní",J454,0)</f>
        <v>0</v>
      </c>
      <c r="BF454" s="214">
        <f>IF(N454="snížená",J454,0)</f>
        <v>0</v>
      </c>
      <c r="BG454" s="214">
        <f>IF(N454="zákl. přenesená",J454,0)</f>
        <v>0</v>
      </c>
      <c r="BH454" s="214">
        <f>IF(N454="sníž. přenesená",J454,0)</f>
        <v>0</v>
      </c>
      <c r="BI454" s="214">
        <f>IF(N454="nulová",J454,0)</f>
        <v>0</v>
      </c>
      <c r="BJ454" s="16" t="s">
        <v>8</v>
      </c>
      <c r="BK454" s="214">
        <f>ROUND(I454*H454,0)</f>
        <v>0</v>
      </c>
      <c r="BL454" s="16" t="s">
        <v>255</v>
      </c>
      <c r="BM454" s="213" t="s">
        <v>927</v>
      </c>
    </row>
    <row r="455" spans="1:65" s="2" customFormat="1" ht="16.5" customHeight="1">
      <c r="A455" s="33"/>
      <c r="B455" s="34"/>
      <c r="C455" s="202" t="s">
        <v>928</v>
      </c>
      <c r="D455" s="202" t="s">
        <v>175</v>
      </c>
      <c r="E455" s="203" t="s">
        <v>929</v>
      </c>
      <c r="F455" s="204" t="s">
        <v>930</v>
      </c>
      <c r="G455" s="205" t="s">
        <v>427</v>
      </c>
      <c r="H455" s="206">
        <v>1</v>
      </c>
      <c r="I455" s="207"/>
      <c r="J455" s="208">
        <f>ROUND(I455*H455,0)</f>
        <v>0</v>
      </c>
      <c r="K455" s="204" t="s">
        <v>1</v>
      </c>
      <c r="L455" s="38"/>
      <c r="M455" s="209" t="s">
        <v>1</v>
      </c>
      <c r="N455" s="210" t="s">
        <v>42</v>
      </c>
      <c r="O455" s="70"/>
      <c r="P455" s="211">
        <f>O455*H455</f>
        <v>0</v>
      </c>
      <c r="Q455" s="211">
        <v>0</v>
      </c>
      <c r="R455" s="211">
        <f>Q455*H455</f>
        <v>0</v>
      </c>
      <c r="S455" s="211">
        <v>0</v>
      </c>
      <c r="T455" s="212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213" t="s">
        <v>255</v>
      </c>
      <c r="AT455" s="213" t="s">
        <v>175</v>
      </c>
      <c r="AU455" s="213" t="s">
        <v>189</v>
      </c>
      <c r="AY455" s="16" t="s">
        <v>173</v>
      </c>
      <c r="BE455" s="214">
        <f>IF(N455="základní",J455,0)</f>
        <v>0</v>
      </c>
      <c r="BF455" s="214">
        <f>IF(N455="snížená",J455,0)</f>
        <v>0</v>
      </c>
      <c r="BG455" s="214">
        <f>IF(N455="zákl. přenesená",J455,0)</f>
        <v>0</v>
      </c>
      <c r="BH455" s="214">
        <f>IF(N455="sníž. přenesená",J455,0)</f>
        <v>0</v>
      </c>
      <c r="BI455" s="214">
        <f>IF(N455="nulová",J455,0)</f>
        <v>0</v>
      </c>
      <c r="BJ455" s="16" t="s">
        <v>8</v>
      </c>
      <c r="BK455" s="214">
        <f>ROUND(I455*H455,0)</f>
        <v>0</v>
      </c>
      <c r="BL455" s="16" t="s">
        <v>255</v>
      </c>
      <c r="BM455" s="213" t="s">
        <v>931</v>
      </c>
    </row>
    <row r="456" spans="1:65" s="2" customFormat="1" ht="16.5" customHeight="1">
      <c r="A456" s="33"/>
      <c r="B456" s="34"/>
      <c r="C456" s="202" t="s">
        <v>932</v>
      </c>
      <c r="D456" s="202" t="s">
        <v>175</v>
      </c>
      <c r="E456" s="203" t="s">
        <v>933</v>
      </c>
      <c r="F456" s="204" t="s">
        <v>934</v>
      </c>
      <c r="G456" s="205" t="s">
        <v>427</v>
      </c>
      <c r="H456" s="206">
        <v>1</v>
      </c>
      <c r="I456" s="207"/>
      <c r="J456" s="208">
        <f>ROUND(I456*H456,0)</f>
        <v>0</v>
      </c>
      <c r="K456" s="204" t="s">
        <v>1</v>
      </c>
      <c r="L456" s="38"/>
      <c r="M456" s="209" t="s">
        <v>1</v>
      </c>
      <c r="N456" s="210" t="s">
        <v>42</v>
      </c>
      <c r="O456" s="70"/>
      <c r="P456" s="211">
        <f>O456*H456</f>
        <v>0</v>
      </c>
      <c r="Q456" s="211">
        <v>0</v>
      </c>
      <c r="R456" s="211">
        <f>Q456*H456</f>
        <v>0</v>
      </c>
      <c r="S456" s="211">
        <v>0</v>
      </c>
      <c r="T456" s="212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213" t="s">
        <v>255</v>
      </c>
      <c r="AT456" s="213" t="s">
        <v>175</v>
      </c>
      <c r="AU456" s="213" t="s">
        <v>189</v>
      </c>
      <c r="AY456" s="16" t="s">
        <v>173</v>
      </c>
      <c r="BE456" s="214">
        <f>IF(N456="základní",J456,0)</f>
        <v>0</v>
      </c>
      <c r="BF456" s="214">
        <f>IF(N456="snížená",J456,0)</f>
        <v>0</v>
      </c>
      <c r="BG456" s="214">
        <f>IF(N456="zákl. přenesená",J456,0)</f>
        <v>0</v>
      </c>
      <c r="BH456" s="214">
        <f>IF(N456="sníž. přenesená",J456,0)</f>
        <v>0</v>
      </c>
      <c r="BI456" s="214">
        <f>IF(N456="nulová",J456,0)</f>
        <v>0</v>
      </c>
      <c r="BJ456" s="16" t="s">
        <v>8</v>
      </c>
      <c r="BK456" s="214">
        <f>ROUND(I456*H456,0)</f>
        <v>0</v>
      </c>
      <c r="BL456" s="16" t="s">
        <v>255</v>
      </c>
      <c r="BM456" s="213" t="s">
        <v>935</v>
      </c>
    </row>
    <row r="457" spans="1:65" s="2" customFormat="1" ht="16.5" customHeight="1">
      <c r="A457" s="33"/>
      <c r="B457" s="34"/>
      <c r="C457" s="202" t="s">
        <v>936</v>
      </c>
      <c r="D457" s="202" t="s">
        <v>175</v>
      </c>
      <c r="E457" s="203" t="s">
        <v>937</v>
      </c>
      <c r="F457" s="204" t="s">
        <v>938</v>
      </c>
      <c r="G457" s="205" t="s">
        <v>225</v>
      </c>
      <c r="H457" s="206">
        <v>0.35</v>
      </c>
      <c r="I457" s="207"/>
      <c r="J457" s="208">
        <f>ROUND(I457*H457,0)</f>
        <v>0</v>
      </c>
      <c r="K457" s="204" t="s">
        <v>1</v>
      </c>
      <c r="L457" s="38"/>
      <c r="M457" s="209" t="s">
        <v>1</v>
      </c>
      <c r="N457" s="210" t="s">
        <v>42</v>
      </c>
      <c r="O457" s="70"/>
      <c r="P457" s="211">
        <f>O457*H457</f>
        <v>0</v>
      </c>
      <c r="Q457" s="211">
        <v>0</v>
      </c>
      <c r="R457" s="211">
        <f>Q457*H457</f>
        <v>0</v>
      </c>
      <c r="S457" s="211">
        <v>0</v>
      </c>
      <c r="T457" s="212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213" t="s">
        <v>255</v>
      </c>
      <c r="AT457" s="213" t="s">
        <v>175</v>
      </c>
      <c r="AU457" s="213" t="s">
        <v>189</v>
      </c>
      <c r="AY457" s="16" t="s">
        <v>173</v>
      </c>
      <c r="BE457" s="214">
        <f>IF(N457="základní",J457,0)</f>
        <v>0</v>
      </c>
      <c r="BF457" s="214">
        <f>IF(N457="snížená",J457,0)</f>
        <v>0</v>
      </c>
      <c r="BG457" s="214">
        <f>IF(N457="zákl. přenesená",J457,0)</f>
        <v>0</v>
      </c>
      <c r="BH457" s="214">
        <f>IF(N457="sníž. přenesená",J457,0)</f>
        <v>0</v>
      </c>
      <c r="BI457" s="214">
        <f>IF(N457="nulová",J457,0)</f>
        <v>0</v>
      </c>
      <c r="BJ457" s="16" t="s">
        <v>8</v>
      </c>
      <c r="BK457" s="214">
        <f>ROUND(I457*H457,0)</f>
        <v>0</v>
      </c>
      <c r="BL457" s="16" t="s">
        <v>255</v>
      </c>
      <c r="BM457" s="213" t="s">
        <v>939</v>
      </c>
    </row>
    <row r="458" spans="1:65" s="12" customFormat="1" ht="20.85" customHeight="1">
      <c r="B458" s="186"/>
      <c r="C458" s="187"/>
      <c r="D458" s="188" t="s">
        <v>76</v>
      </c>
      <c r="E458" s="200" t="s">
        <v>940</v>
      </c>
      <c r="F458" s="200" t="s">
        <v>941</v>
      </c>
      <c r="G458" s="187"/>
      <c r="H458" s="187"/>
      <c r="I458" s="190"/>
      <c r="J458" s="201">
        <f>BK458</f>
        <v>0</v>
      </c>
      <c r="K458" s="187"/>
      <c r="L458" s="192"/>
      <c r="M458" s="193"/>
      <c r="N458" s="194"/>
      <c r="O458" s="194"/>
      <c r="P458" s="195">
        <f>SUM(P459:P464)</f>
        <v>0</v>
      </c>
      <c r="Q458" s="194"/>
      <c r="R458" s="195">
        <f>SUM(R459:R464)</f>
        <v>0</v>
      </c>
      <c r="S458" s="194"/>
      <c r="T458" s="196">
        <f>SUM(T459:T464)</f>
        <v>0</v>
      </c>
      <c r="AR458" s="197" t="s">
        <v>86</v>
      </c>
      <c r="AT458" s="198" t="s">
        <v>76</v>
      </c>
      <c r="AU458" s="198" t="s">
        <v>86</v>
      </c>
      <c r="AY458" s="197" t="s">
        <v>173</v>
      </c>
      <c r="BK458" s="199">
        <f>SUM(BK459:BK464)</f>
        <v>0</v>
      </c>
    </row>
    <row r="459" spans="1:65" s="2" customFormat="1" ht="16.5" customHeight="1">
      <c r="A459" s="33"/>
      <c r="B459" s="34"/>
      <c r="C459" s="227" t="s">
        <v>942</v>
      </c>
      <c r="D459" s="227" t="s">
        <v>454</v>
      </c>
      <c r="E459" s="228" t="s">
        <v>943</v>
      </c>
      <c r="F459" s="229" t="s">
        <v>944</v>
      </c>
      <c r="G459" s="230" t="s">
        <v>427</v>
      </c>
      <c r="H459" s="231">
        <v>1</v>
      </c>
      <c r="I459" s="232"/>
      <c r="J459" s="233">
        <f t="shared" ref="J459:J464" si="60">ROUND(I459*H459,0)</f>
        <v>0</v>
      </c>
      <c r="K459" s="229" t="s">
        <v>1</v>
      </c>
      <c r="L459" s="234"/>
      <c r="M459" s="235" t="s">
        <v>1</v>
      </c>
      <c r="N459" s="236" t="s">
        <v>42</v>
      </c>
      <c r="O459" s="70"/>
      <c r="P459" s="211">
        <f t="shared" ref="P459:P464" si="61">O459*H459</f>
        <v>0</v>
      </c>
      <c r="Q459" s="211">
        <v>0</v>
      </c>
      <c r="R459" s="211">
        <f t="shared" ref="R459:R464" si="62">Q459*H459</f>
        <v>0</v>
      </c>
      <c r="S459" s="211">
        <v>0</v>
      </c>
      <c r="T459" s="212">
        <f t="shared" ref="T459:T464" si="63"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213" t="s">
        <v>341</v>
      </c>
      <c r="AT459" s="213" t="s">
        <v>454</v>
      </c>
      <c r="AU459" s="213" t="s">
        <v>189</v>
      </c>
      <c r="AY459" s="16" t="s">
        <v>173</v>
      </c>
      <c r="BE459" s="214">
        <f t="shared" ref="BE459:BE464" si="64">IF(N459="základní",J459,0)</f>
        <v>0</v>
      </c>
      <c r="BF459" s="214">
        <f t="shared" ref="BF459:BF464" si="65">IF(N459="snížená",J459,0)</f>
        <v>0</v>
      </c>
      <c r="BG459" s="214">
        <f t="shared" ref="BG459:BG464" si="66">IF(N459="zákl. přenesená",J459,0)</f>
        <v>0</v>
      </c>
      <c r="BH459" s="214">
        <f t="shared" ref="BH459:BH464" si="67">IF(N459="sníž. přenesená",J459,0)</f>
        <v>0</v>
      </c>
      <c r="BI459" s="214">
        <f t="shared" ref="BI459:BI464" si="68">IF(N459="nulová",J459,0)</f>
        <v>0</v>
      </c>
      <c r="BJ459" s="16" t="s">
        <v>8</v>
      </c>
      <c r="BK459" s="214">
        <f t="shared" ref="BK459:BK464" si="69">ROUND(I459*H459,0)</f>
        <v>0</v>
      </c>
      <c r="BL459" s="16" t="s">
        <v>255</v>
      </c>
      <c r="BM459" s="213" t="s">
        <v>945</v>
      </c>
    </row>
    <row r="460" spans="1:65" s="2" customFormat="1" ht="16.5" customHeight="1">
      <c r="A460" s="33"/>
      <c r="B460" s="34"/>
      <c r="C460" s="227" t="s">
        <v>946</v>
      </c>
      <c r="D460" s="227" t="s">
        <v>454</v>
      </c>
      <c r="E460" s="228" t="s">
        <v>947</v>
      </c>
      <c r="F460" s="229" t="s">
        <v>948</v>
      </c>
      <c r="G460" s="230" t="s">
        <v>427</v>
      </c>
      <c r="H460" s="231">
        <v>2</v>
      </c>
      <c r="I460" s="232"/>
      <c r="J460" s="233">
        <f t="shared" si="60"/>
        <v>0</v>
      </c>
      <c r="K460" s="229" t="s">
        <v>1</v>
      </c>
      <c r="L460" s="234"/>
      <c r="M460" s="235" t="s">
        <v>1</v>
      </c>
      <c r="N460" s="236" t="s">
        <v>42</v>
      </c>
      <c r="O460" s="70"/>
      <c r="P460" s="211">
        <f t="shared" si="61"/>
        <v>0</v>
      </c>
      <c r="Q460" s="211">
        <v>0</v>
      </c>
      <c r="R460" s="211">
        <f t="shared" si="62"/>
        <v>0</v>
      </c>
      <c r="S460" s="211">
        <v>0</v>
      </c>
      <c r="T460" s="212">
        <f t="shared" si="63"/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213" t="s">
        <v>341</v>
      </c>
      <c r="AT460" s="213" t="s">
        <v>454</v>
      </c>
      <c r="AU460" s="213" t="s">
        <v>189</v>
      </c>
      <c r="AY460" s="16" t="s">
        <v>173</v>
      </c>
      <c r="BE460" s="214">
        <f t="shared" si="64"/>
        <v>0</v>
      </c>
      <c r="BF460" s="214">
        <f t="shared" si="65"/>
        <v>0</v>
      </c>
      <c r="BG460" s="214">
        <f t="shared" si="66"/>
        <v>0</v>
      </c>
      <c r="BH460" s="214">
        <f t="shared" si="67"/>
        <v>0</v>
      </c>
      <c r="BI460" s="214">
        <f t="shared" si="68"/>
        <v>0</v>
      </c>
      <c r="BJ460" s="16" t="s">
        <v>8</v>
      </c>
      <c r="BK460" s="214">
        <f t="shared" si="69"/>
        <v>0</v>
      </c>
      <c r="BL460" s="16" t="s">
        <v>255</v>
      </c>
      <c r="BM460" s="213" t="s">
        <v>949</v>
      </c>
    </row>
    <row r="461" spans="1:65" s="2" customFormat="1" ht="16.5" customHeight="1">
      <c r="A461" s="33"/>
      <c r="B461" s="34"/>
      <c r="C461" s="227" t="s">
        <v>950</v>
      </c>
      <c r="D461" s="227" t="s">
        <v>454</v>
      </c>
      <c r="E461" s="228" t="s">
        <v>951</v>
      </c>
      <c r="F461" s="229" t="s">
        <v>952</v>
      </c>
      <c r="G461" s="230" t="s">
        <v>427</v>
      </c>
      <c r="H461" s="231">
        <v>1</v>
      </c>
      <c r="I461" s="232"/>
      <c r="J461" s="233">
        <f t="shared" si="60"/>
        <v>0</v>
      </c>
      <c r="K461" s="229" t="s">
        <v>1</v>
      </c>
      <c r="L461" s="234"/>
      <c r="M461" s="235" t="s">
        <v>1</v>
      </c>
      <c r="N461" s="236" t="s">
        <v>42</v>
      </c>
      <c r="O461" s="70"/>
      <c r="P461" s="211">
        <f t="shared" si="61"/>
        <v>0</v>
      </c>
      <c r="Q461" s="211">
        <v>0</v>
      </c>
      <c r="R461" s="211">
        <f t="shared" si="62"/>
        <v>0</v>
      </c>
      <c r="S461" s="211">
        <v>0</v>
      </c>
      <c r="T461" s="212">
        <f t="shared" si="63"/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213" t="s">
        <v>341</v>
      </c>
      <c r="AT461" s="213" t="s">
        <v>454</v>
      </c>
      <c r="AU461" s="213" t="s">
        <v>189</v>
      </c>
      <c r="AY461" s="16" t="s">
        <v>173</v>
      </c>
      <c r="BE461" s="214">
        <f t="shared" si="64"/>
        <v>0</v>
      </c>
      <c r="BF461" s="214">
        <f t="shared" si="65"/>
        <v>0</v>
      </c>
      <c r="BG461" s="214">
        <f t="shared" si="66"/>
        <v>0</v>
      </c>
      <c r="BH461" s="214">
        <f t="shared" si="67"/>
        <v>0</v>
      </c>
      <c r="BI461" s="214">
        <f t="shared" si="68"/>
        <v>0</v>
      </c>
      <c r="BJ461" s="16" t="s">
        <v>8</v>
      </c>
      <c r="BK461" s="214">
        <f t="shared" si="69"/>
        <v>0</v>
      </c>
      <c r="BL461" s="16" t="s">
        <v>255</v>
      </c>
      <c r="BM461" s="213" t="s">
        <v>953</v>
      </c>
    </row>
    <row r="462" spans="1:65" s="2" customFormat="1" ht="16.5" customHeight="1">
      <c r="A462" s="33"/>
      <c r="B462" s="34"/>
      <c r="C462" s="202" t="s">
        <v>954</v>
      </c>
      <c r="D462" s="202" t="s">
        <v>175</v>
      </c>
      <c r="E462" s="203" t="s">
        <v>955</v>
      </c>
      <c r="F462" s="204" t="s">
        <v>956</v>
      </c>
      <c r="G462" s="205" t="s">
        <v>785</v>
      </c>
      <c r="H462" s="206">
        <v>1</v>
      </c>
      <c r="I462" s="207"/>
      <c r="J462" s="208">
        <f t="shared" si="60"/>
        <v>0</v>
      </c>
      <c r="K462" s="204" t="s">
        <v>1</v>
      </c>
      <c r="L462" s="38"/>
      <c r="M462" s="209" t="s">
        <v>1</v>
      </c>
      <c r="N462" s="210" t="s">
        <v>42</v>
      </c>
      <c r="O462" s="70"/>
      <c r="P462" s="211">
        <f t="shared" si="61"/>
        <v>0</v>
      </c>
      <c r="Q462" s="211">
        <v>0</v>
      </c>
      <c r="R462" s="211">
        <f t="shared" si="62"/>
        <v>0</v>
      </c>
      <c r="S462" s="211">
        <v>0</v>
      </c>
      <c r="T462" s="212">
        <f t="shared" si="63"/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213" t="s">
        <v>255</v>
      </c>
      <c r="AT462" s="213" t="s">
        <v>175</v>
      </c>
      <c r="AU462" s="213" t="s">
        <v>189</v>
      </c>
      <c r="AY462" s="16" t="s">
        <v>173</v>
      </c>
      <c r="BE462" s="214">
        <f t="shared" si="64"/>
        <v>0</v>
      </c>
      <c r="BF462" s="214">
        <f t="shared" si="65"/>
        <v>0</v>
      </c>
      <c r="BG462" s="214">
        <f t="shared" si="66"/>
        <v>0</v>
      </c>
      <c r="BH462" s="214">
        <f t="shared" si="67"/>
        <v>0</v>
      </c>
      <c r="BI462" s="214">
        <f t="shared" si="68"/>
        <v>0</v>
      </c>
      <c r="BJ462" s="16" t="s">
        <v>8</v>
      </c>
      <c r="BK462" s="214">
        <f t="shared" si="69"/>
        <v>0</v>
      </c>
      <c r="BL462" s="16" t="s">
        <v>255</v>
      </c>
      <c r="BM462" s="213" t="s">
        <v>957</v>
      </c>
    </row>
    <row r="463" spans="1:65" s="2" customFormat="1" ht="16.5" customHeight="1">
      <c r="A463" s="33"/>
      <c r="B463" s="34"/>
      <c r="C463" s="202" t="s">
        <v>958</v>
      </c>
      <c r="D463" s="202" t="s">
        <v>175</v>
      </c>
      <c r="E463" s="203" t="s">
        <v>959</v>
      </c>
      <c r="F463" s="204" t="s">
        <v>960</v>
      </c>
      <c r="G463" s="205" t="s">
        <v>785</v>
      </c>
      <c r="H463" s="206">
        <v>1</v>
      </c>
      <c r="I463" s="207"/>
      <c r="J463" s="208">
        <f t="shared" si="60"/>
        <v>0</v>
      </c>
      <c r="K463" s="204" t="s">
        <v>1</v>
      </c>
      <c r="L463" s="38"/>
      <c r="M463" s="209" t="s">
        <v>1</v>
      </c>
      <c r="N463" s="210" t="s">
        <v>42</v>
      </c>
      <c r="O463" s="70"/>
      <c r="P463" s="211">
        <f t="shared" si="61"/>
        <v>0</v>
      </c>
      <c r="Q463" s="211">
        <v>0</v>
      </c>
      <c r="R463" s="211">
        <f t="shared" si="62"/>
        <v>0</v>
      </c>
      <c r="S463" s="211">
        <v>0</v>
      </c>
      <c r="T463" s="212">
        <f t="shared" si="63"/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213" t="s">
        <v>255</v>
      </c>
      <c r="AT463" s="213" t="s">
        <v>175</v>
      </c>
      <c r="AU463" s="213" t="s">
        <v>189</v>
      </c>
      <c r="AY463" s="16" t="s">
        <v>173</v>
      </c>
      <c r="BE463" s="214">
        <f t="shared" si="64"/>
        <v>0</v>
      </c>
      <c r="BF463" s="214">
        <f t="shared" si="65"/>
        <v>0</v>
      </c>
      <c r="BG463" s="214">
        <f t="shared" si="66"/>
        <v>0</v>
      </c>
      <c r="BH463" s="214">
        <f t="shared" si="67"/>
        <v>0</v>
      </c>
      <c r="BI463" s="214">
        <f t="shared" si="68"/>
        <v>0</v>
      </c>
      <c r="BJ463" s="16" t="s">
        <v>8</v>
      </c>
      <c r="BK463" s="214">
        <f t="shared" si="69"/>
        <v>0</v>
      </c>
      <c r="BL463" s="16" t="s">
        <v>255</v>
      </c>
      <c r="BM463" s="213" t="s">
        <v>961</v>
      </c>
    </row>
    <row r="464" spans="1:65" s="2" customFormat="1" ht="16.5" customHeight="1">
      <c r="A464" s="33"/>
      <c r="B464" s="34"/>
      <c r="C464" s="202" t="s">
        <v>962</v>
      </c>
      <c r="D464" s="202" t="s">
        <v>175</v>
      </c>
      <c r="E464" s="203" t="s">
        <v>963</v>
      </c>
      <c r="F464" s="204" t="s">
        <v>964</v>
      </c>
      <c r="G464" s="205" t="s">
        <v>225</v>
      </c>
      <c r="H464" s="206">
        <v>0.1</v>
      </c>
      <c r="I464" s="207"/>
      <c r="J464" s="208">
        <f t="shared" si="60"/>
        <v>0</v>
      </c>
      <c r="K464" s="204" t="s">
        <v>1</v>
      </c>
      <c r="L464" s="38"/>
      <c r="M464" s="209" t="s">
        <v>1</v>
      </c>
      <c r="N464" s="210" t="s">
        <v>42</v>
      </c>
      <c r="O464" s="70"/>
      <c r="P464" s="211">
        <f t="shared" si="61"/>
        <v>0</v>
      </c>
      <c r="Q464" s="211">
        <v>0</v>
      </c>
      <c r="R464" s="211">
        <f t="shared" si="62"/>
        <v>0</v>
      </c>
      <c r="S464" s="211">
        <v>0</v>
      </c>
      <c r="T464" s="212">
        <f t="shared" si="63"/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213" t="s">
        <v>255</v>
      </c>
      <c r="AT464" s="213" t="s">
        <v>175</v>
      </c>
      <c r="AU464" s="213" t="s">
        <v>189</v>
      </c>
      <c r="AY464" s="16" t="s">
        <v>173</v>
      </c>
      <c r="BE464" s="214">
        <f t="shared" si="64"/>
        <v>0</v>
      </c>
      <c r="BF464" s="214">
        <f t="shared" si="65"/>
        <v>0</v>
      </c>
      <c r="BG464" s="214">
        <f t="shared" si="66"/>
        <v>0</v>
      </c>
      <c r="BH464" s="214">
        <f t="shared" si="67"/>
        <v>0</v>
      </c>
      <c r="BI464" s="214">
        <f t="shared" si="68"/>
        <v>0</v>
      </c>
      <c r="BJ464" s="16" t="s">
        <v>8</v>
      </c>
      <c r="BK464" s="214">
        <f t="shared" si="69"/>
        <v>0</v>
      </c>
      <c r="BL464" s="16" t="s">
        <v>255</v>
      </c>
      <c r="BM464" s="213" t="s">
        <v>965</v>
      </c>
    </row>
    <row r="465" spans="1:65" s="12" customFormat="1" ht="20.85" customHeight="1">
      <c r="B465" s="186"/>
      <c r="C465" s="187"/>
      <c r="D465" s="188" t="s">
        <v>76</v>
      </c>
      <c r="E465" s="200" t="s">
        <v>966</v>
      </c>
      <c r="F465" s="200" t="s">
        <v>967</v>
      </c>
      <c r="G465" s="187"/>
      <c r="H465" s="187"/>
      <c r="I465" s="190"/>
      <c r="J465" s="201">
        <f>BK465</f>
        <v>0</v>
      </c>
      <c r="K465" s="187"/>
      <c r="L465" s="192"/>
      <c r="M465" s="193"/>
      <c r="N465" s="194"/>
      <c r="O465" s="194"/>
      <c r="P465" s="195">
        <f>SUM(P466:P472)</f>
        <v>0</v>
      </c>
      <c r="Q465" s="194"/>
      <c r="R465" s="195">
        <f>SUM(R466:R472)</f>
        <v>0</v>
      </c>
      <c r="S465" s="194"/>
      <c r="T465" s="196">
        <f>SUM(T466:T472)</f>
        <v>0</v>
      </c>
      <c r="AR465" s="197" t="s">
        <v>86</v>
      </c>
      <c r="AT465" s="198" t="s">
        <v>76</v>
      </c>
      <c r="AU465" s="198" t="s">
        <v>86</v>
      </c>
      <c r="AY465" s="197" t="s">
        <v>173</v>
      </c>
      <c r="BK465" s="199">
        <f>SUM(BK466:BK472)</f>
        <v>0</v>
      </c>
    </row>
    <row r="466" spans="1:65" s="2" customFormat="1" ht="16.5" customHeight="1">
      <c r="A466" s="33"/>
      <c r="B466" s="34"/>
      <c r="C466" s="202" t="s">
        <v>968</v>
      </c>
      <c r="D466" s="202" t="s">
        <v>175</v>
      </c>
      <c r="E466" s="203" t="s">
        <v>969</v>
      </c>
      <c r="F466" s="204" t="s">
        <v>970</v>
      </c>
      <c r="G466" s="205" t="s">
        <v>371</v>
      </c>
      <c r="H466" s="206">
        <v>81</v>
      </c>
      <c r="I466" s="207"/>
      <c r="J466" s="208">
        <f t="shared" ref="J466:J472" si="70">ROUND(I466*H466,0)</f>
        <v>0</v>
      </c>
      <c r="K466" s="204" t="s">
        <v>1</v>
      </c>
      <c r="L466" s="38"/>
      <c r="M466" s="209" t="s">
        <v>1</v>
      </c>
      <c r="N466" s="210" t="s">
        <v>42</v>
      </c>
      <c r="O466" s="70"/>
      <c r="P466" s="211">
        <f t="shared" ref="P466:P472" si="71">O466*H466</f>
        <v>0</v>
      </c>
      <c r="Q466" s="211">
        <v>0</v>
      </c>
      <c r="R466" s="211">
        <f t="shared" ref="R466:R472" si="72">Q466*H466</f>
        <v>0</v>
      </c>
      <c r="S466" s="211">
        <v>0</v>
      </c>
      <c r="T466" s="212">
        <f t="shared" ref="T466:T472" si="73"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213" t="s">
        <v>255</v>
      </c>
      <c r="AT466" s="213" t="s">
        <v>175</v>
      </c>
      <c r="AU466" s="213" t="s">
        <v>189</v>
      </c>
      <c r="AY466" s="16" t="s">
        <v>173</v>
      </c>
      <c r="BE466" s="214">
        <f t="shared" ref="BE466:BE472" si="74">IF(N466="základní",J466,0)</f>
        <v>0</v>
      </c>
      <c r="BF466" s="214">
        <f t="shared" ref="BF466:BF472" si="75">IF(N466="snížená",J466,0)</f>
        <v>0</v>
      </c>
      <c r="BG466" s="214">
        <f t="shared" ref="BG466:BG472" si="76">IF(N466="zákl. přenesená",J466,0)</f>
        <v>0</v>
      </c>
      <c r="BH466" s="214">
        <f t="shared" ref="BH466:BH472" si="77">IF(N466="sníž. přenesená",J466,0)</f>
        <v>0</v>
      </c>
      <c r="BI466" s="214">
        <f t="shared" ref="BI466:BI472" si="78">IF(N466="nulová",J466,0)</f>
        <v>0</v>
      </c>
      <c r="BJ466" s="16" t="s">
        <v>8</v>
      </c>
      <c r="BK466" s="214">
        <f t="shared" ref="BK466:BK472" si="79">ROUND(I466*H466,0)</f>
        <v>0</v>
      </c>
      <c r="BL466" s="16" t="s">
        <v>255</v>
      </c>
      <c r="BM466" s="213" t="s">
        <v>971</v>
      </c>
    </row>
    <row r="467" spans="1:65" s="2" customFormat="1" ht="16.5" customHeight="1">
      <c r="A467" s="33"/>
      <c r="B467" s="34"/>
      <c r="C467" s="202" t="s">
        <v>972</v>
      </c>
      <c r="D467" s="202" t="s">
        <v>175</v>
      </c>
      <c r="E467" s="203" t="s">
        <v>973</v>
      </c>
      <c r="F467" s="204" t="s">
        <v>974</v>
      </c>
      <c r="G467" s="205" t="s">
        <v>371</v>
      </c>
      <c r="H467" s="206">
        <v>43</v>
      </c>
      <c r="I467" s="207"/>
      <c r="J467" s="208">
        <f t="shared" si="70"/>
        <v>0</v>
      </c>
      <c r="K467" s="204" t="s">
        <v>1</v>
      </c>
      <c r="L467" s="38"/>
      <c r="M467" s="209" t="s">
        <v>1</v>
      </c>
      <c r="N467" s="210" t="s">
        <v>42</v>
      </c>
      <c r="O467" s="70"/>
      <c r="P467" s="211">
        <f t="shared" si="71"/>
        <v>0</v>
      </c>
      <c r="Q467" s="211">
        <v>0</v>
      </c>
      <c r="R467" s="211">
        <f t="shared" si="72"/>
        <v>0</v>
      </c>
      <c r="S467" s="211">
        <v>0</v>
      </c>
      <c r="T467" s="212">
        <f t="shared" si="73"/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213" t="s">
        <v>255</v>
      </c>
      <c r="AT467" s="213" t="s">
        <v>175</v>
      </c>
      <c r="AU467" s="213" t="s">
        <v>189</v>
      </c>
      <c r="AY467" s="16" t="s">
        <v>173</v>
      </c>
      <c r="BE467" s="214">
        <f t="shared" si="74"/>
        <v>0</v>
      </c>
      <c r="BF467" s="214">
        <f t="shared" si="75"/>
        <v>0</v>
      </c>
      <c r="BG467" s="214">
        <f t="shared" si="76"/>
        <v>0</v>
      </c>
      <c r="BH467" s="214">
        <f t="shared" si="77"/>
        <v>0</v>
      </c>
      <c r="BI467" s="214">
        <f t="shared" si="78"/>
        <v>0</v>
      </c>
      <c r="BJ467" s="16" t="s">
        <v>8</v>
      </c>
      <c r="BK467" s="214">
        <f t="shared" si="79"/>
        <v>0</v>
      </c>
      <c r="BL467" s="16" t="s">
        <v>255</v>
      </c>
      <c r="BM467" s="213" t="s">
        <v>975</v>
      </c>
    </row>
    <row r="468" spans="1:65" s="2" customFormat="1" ht="16.5" customHeight="1">
      <c r="A468" s="33"/>
      <c r="B468" s="34"/>
      <c r="C468" s="202" t="s">
        <v>976</v>
      </c>
      <c r="D468" s="202" t="s">
        <v>175</v>
      </c>
      <c r="E468" s="203" t="s">
        <v>977</v>
      </c>
      <c r="F468" s="204" t="s">
        <v>978</v>
      </c>
      <c r="G468" s="205" t="s">
        <v>371</v>
      </c>
      <c r="H468" s="206">
        <v>63</v>
      </c>
      <c r="I468" s="207"/>
      <c r="J468" s="208">
        <f t="shared" si="70"/>
        <v>0</v>
      </c>
      <c r="K468" s="204" t="s">
        <v>1</v>
      </c>
      <c r="L468" s="38"/>
      <c r="M468" s="209" t="s">
        <v>1</v>
      </c>
      <c r="N468" s="210" t="s">
        <v>42</v>
      </c>
      <c r="O468" s="70"/>
      <c r="P468" s="211">
        <f t="shared" si="71"/>
        <v>0</v>
      </c>
      <c r="Q468" s="211">
        <v>0</v>
      </c>
      <c r="R468" s="211">
        <f t="shared" si="72"/>
        <v>0</v>
      </c>
      <c r="S468" s="211">
        <v>0</v>
      </c>
      <c r="T468" s="212">
        <f t="shared" si="73"/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213" t="s">
        <v>255</v>
      </c>
      <c r="AT468" s="213" t="s">
        <v>175</v>
      </c>
      <c r="AU468" s="213" t="s">
        <v>189</v>
      </c>
      <c r="AY468" s="16" t="s">
        <v>173</v>
      </c>
      <c r="BE468" s="214">
        <f t="shared" si="74"/>
        <v>0</v>
      </c>
      <c r="BF468" s="214">
        <f t="shared" si="75"/>
        <v>0</v>
      </c>
      <c r="BG468" s="214">
        <f t="shared" si="76"/>
        <v>0</v>
      </c>
      <c r="BH468" s="214">
        <f t="shared" si="77"/>
        <v>0</v>
      </c>
      <c r="BI468" s="214">
        <f t="shared" si="78"/>
        <v>0</v>
      </c>
      <c r="BJ468" s="16" t="s">
        <v>8</v>
      </c>
      <c r="BK468" s="214">
        <f t="shared" si="79"/>
        <v>0</v>
      </c>
      <c r="BL468" s="16" t="s">
        <v>255</v>
      </c>
      <c r="BM468" s="213" t="s">
        <v>979</v>
      </c>
    </row>
    <row r="469" spans="1:65" s="2" customFormat="1" ht="16.5" customHeight="1">
      <c r="A469" s="33"/>
      <c r="B469" s="34"/>
      <c r="C469" s="202" t="s">
        <v>980</v>
      </c>
      <c r="D469" s="202" t="s">
        <v>175</v>
      </c>
      <c r="E469" s="203" t="s">
        <v>981</v>
      </c>
      <c r="F469" s="204" t="s">
        <v>982</v>
      </c>
      <c r="G469" s="205" t="s">
        <v>371</v>
      </c>
      <c r="H469" s="206">
        <v>18</v>
      </c>
      <c r="I469" s="207"/>
      <c r="J469" s="208">
        <f t="shared" si="70"/>
        <v>0</v>
      </c>
      <c r="K469" s="204" t="s">
        <v>1</v>
      </c>
      <c r="L469" s="38"/>
      <c r="M469" s="209" t="s">
        <v>1</v>
      </c>
      <c r="N469" s="210" t="s">
        <v>42</v>
      </c>
      <c r="O469" s="70"/>
      <c r="P469" s="211">
        <f t="shared" si="71"/>
        <v>0</v>
      </c>
      <c r="Q469" s="211">
        <v>0</v>
      </c>
      <c r="R469" s="211">
        <f t="shared" si="72"/>
        <v>0</v>
      </c>
      <c r="S469" s="211">
        <v>0</v>
      </c>
      <c r="T469" s="212">
        <f t="shared" si="73"/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213" t="s">
        <v>255</v>
      </c>
      <c r="AT469" s="213" t="s">
        <v>175</v>
      </c>
      <c r="AU469" s="213" t="s">
        <v>189</v>
      </c>
      <c r="AY469" s="16" t="s">
        <v>173</v>
      </c>
      <c r="BE469" s="214">
        <f t="shared" si="74"/>
        <v>0</v>
      </c>
      <c r="BF469" s="214">
        <f t="shared" si="75"/>
        <v>0</v>
      </c>
      <c r="BG469" s="214">
        <f t="shared" si="76"/>
        <v>0</v>
      </c>
      <c r="BH469" s="214">
        <f t="shared" si="77"/>
        <v>0</v>
      </c>
      <c r="BI469" s="214">
        <f t="shared" si="78"/>
        <v>0</v>
      </c>
      <c r="BJ469" s="16" t="s">
        <v>8</v>
      </c>
      <c r="BK469" s="214">
        <f t="shared" si="79"/>
        <v>0</v>
      </c>
      <c r="BL469" s="16" t="s">
        <v>255</v>
      </c>
      <c r="BM469" s="213" t="s">
        <v>983</v>
      </c>
    </row>
    <row r="470" spans="1:65" s="2" customFormat="1" ht="16.5" customHeight="1">
      <c r="A470" s="33"/>
      <c r="B470" s="34"/>
      <c r="C470" s="202" t="s">
        <v>984</v>
      </c>
      <c r="D470" s="202" t="s">
        <v>175</v>
      </c>
      <c r="E470" s="203" t="s">
        <v>985</v>
      </c>
      <c r="F470" s="204" t="s">
        <v>986</v>
      </c>
      <c r="G470" s="205" t="s">
        <v>371</v>
      </c>
      <c r="H470" s="206">
        <v>14</v>
      </c>
      <c r="I470" s="207"/>
      <c r="J470" s="208">
        <f t="shared" si="70"/>
        <v>0</v>
      </c>
      <c r="K470" s="204" t="s">
        <v>1</v>
      </c>
      <c r="L470" s="38"/>
      <c r="M470" s="209" t="s">
        <v>1</v>
      </c>
      <c r="N470" s="210" t="s">
        <v>42</v>
      </c>
      <c r="O470" s="70"/>
      <c r="P470" s="211">
        <f t="shared" si="71"/>
        <v>0</v>
      </c>
      <c r="Q470" s="211">
        <v>0</v>
      </c>
      <c r="R470" s="211">
        <f t="shared" si="72"/>
        <v>0</v>
      </c>
      <c r="S470" s="211">
        <v>0</v>
      </c>
      <c r="T470" s="212">
        <f t="shared" si="73"/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213" t="s">
        <v>255</v>
      </c>
      <c r="AT470" s="213" t="s">
        <v>175</v>
      </c>
      <c r="AU470" s="213" t="s">
        <v>189</v>
      </c>
      <c r="AY470" s="16" t="s">
        <v>173</v>
      </c>
      <c r="BE470" s="214">
        <f t="shared" si="74"/>
        <v>0</v>
      </c>
      <c r="BF470" s="214">
        <f t="shared" si="75"/>
        <v>0</v>
      </c>
      <c r="BG470" s="214">
        <f t="shared" si="76"/>
        <v>0</v>
      </c>
      <c r="BH470" s="214">
        <f t="shared" si="77"/>
        <v>0</v>
      </c>
      <c r="BI470" s="214">
        <f t="shared" si="78"/>
        <v>0</v>
      </c>
      <c r="BJ470" s="16" t="s">
        <v>8</v>
      </c>
      <c r="BK470" s="214">
        <f t="shared" si="79"/>
        <v>0</v>
      </c>
      <c r="BL470" s="16" t="s">
        <v>255</v>
      </c>
      <c r="BM470" s="213" t="s">
        <v>987</v>
      </c>
    </row>
    <row r="471" spans="1:65" s="2" customFormat="1" ht="16.5" customHeight="1">
      <c r="A471" s="33"/>
      <c r="B471" s="34"/>
      <c r="C471" s="202" t="s">
        <v>988</v>
      </c>
      <c r="D471" s="202" t="s">
        <v>175</v>
      </c>
      <c r="E471" s="203" t="s">
        <v>989</v>
      </c>
      <c r="F471" s="204" t="s">
        <v>990</v>
      </c>
      <c r="G471" s="205" t="s">
        <v>371</v>
      </c>
      <c r="H471" s="206">
        <v>219</v>
      </c>
      <c r="I471" s="207"/>
      <c r="J471" s="208">
        <f t="shared" si="70"/>
        <v>0</v>
      </c>
      <c r="K471" s="204" t="s">
        <v>1</v>
      </c>
      <c r="L471" s="38"/>
      <c r="M471" s="209" t="s">
        <v>1</v>
      </c>
      <c r="N471" s="210" t="s">
        <v>42</v>
      </c>
      <c r="O471" s="70"/>
      <c r="P471" s="211">
        <f t="shared" si="71"/>
        <v>0</v>
      </c>
      <c r="Q471" s="211">
        <v>0</v>
      </c>
      <c r="R471" s="211">
        <f t="shared" si="72"/>
        <v>0</v>
      </c>
      <c r="S471" s="211">
        <v>0</v>
      </c>
      <c r="T471" s="212">
        <f t="shared" si="73"/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213" t="s">
        <v>255</v>
      </c>
      <c r="AT471" s="213" t="s">
        <v>175</v>
      </c>
      <c r="AU471" s="213" t="s">
        <v>189</v>
      </c>
      <c r="AY471" s="16" t="s">
        <v>173</v>
      </c>
      <c r="BE471" s="214">
        <f t="shared" si="74"/>
        <v>0</v>
      </c>
      <c r="BF471" s="214">
        <f t="shared" si="75"/>
        <v>0</v>
      </c>
      <c r="BG471" s="214">
        <f t="shared" si="76"/>
        <v>0</v>
      </c>
      <c r="BH471" s="214">
        <f t="shared" si="77"/>
        <v>0</v>
      </c>
      <c r="BI471" s="214">
        <f t="shared" si="78"/>
        <v>0</v>
      </c>
      <c r="BJ471" s="16" t="s">
        <v>8</v>
      </c>
      <c r="BK471" s="214">
        <f t="shared" si="79"/>
        <v>0</v>
      </c>
      <c r="BL471" s="16" t="s">
        <v>255</v>
      </c>
      <c r="BM471" s="213" t="s">
        <v>991</v>
      </c>
    </row>
    <row r="472" spans="1:65" s="2" customFormat="1" ht="16.5" customHeight="1">
      <c r="A472" s="33"/>
      <c r="B472" s="34"/>
      <c r="C472" s="202" t="s">
        <v>992</v>
      </c>
      <c r="D472" s="202" t="s">
        <v>175</v>
      </c>
      <c r="E472" s="203" t="s">
        <v>993</v>
      </c>
      <c r="F472" s="204" t="s">
        <v>994</v>
      </c>
      <c r="G472" s="205" t="s">
        <v>225</v>
      </c>
      <c r="H472" s="206">
        <v>0.2</v>
      </c>
      <c r="I472" s="207"/>
      <c r="J472" s="208">
        <f t="shared" si="70"/>
        <v>0</v>
      </c>
      <c r="K472" s="204" t="s">
        <v>1</v>
      </c>
      <c r="L472" s="38"/>
      <c r="M472" s="209" t="s">
        <v>1</v>
      </c>
      <c r="N472" s="210" t="s">
        <v>42</v>
      </c>
      <c r="O472" s="70"/>
      <c r="P472" s="211">
        <f t="shared" si="71"/>
        <v>0</v>
      </c>
      <c r="Q472" s="211">
        <v>0</v>
      </c>
      <c r="R472" s="211">
        <f t="shared" si="72"/>
        <v>0</v>
      </c>
      <c r="S472" s="211">
        <v>0</v>
      </c>
      <c r="T472" s="212">
        <f t="shared" si="73"/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213" t="s">
        <v>255</v>
      </c>
      <c r="AT472" s="213" t="s">
        <v>175</v>
      </c>
      <c r="AU472" s="213" t="s">
        <v>189</v>
      </c>
      <c r="AY472" s="16" t="s">
        <v>173</v>
      </c>
      <c r="BE472" s="214">
        <f t="shared" si="74"/>
        <v>0</v>
      </c>
      <c r="BF472" s="214">
        <f t="shared" si="75"/>
        <v>0</v>
      </c>
      <c r="BG472" s="214">
        <f t="shared" si="76"/>
        <v>0</v>
      </c>
      <c r="BH472" s="214">
        <f t="shared" si="77"/>
        <v>0</v>
      </c>
      <c r="BI472" s="214">
        <f t="shared" si="78"/>
        <v>0</v>
      </c>
      <c r="BJ472" s="16" t="s">
        <v>8</v>
      </c>
      <c r="BK472" s="214">
        <f t="shared" si="79"/>
        <v>0</v>
      </c>
      <c r="BL472" s="16" t="s">
        <v>255</v>
      </c>
      <c r="BM472" s="213" t="s">
        <v>995</v>
      </c>
    </row>
    <row r="473" spans="1:65" s="12" customFormat="1" ht="20.85" customHeight="1">
      <c r="B473" s="186"/>
      <c r="C473" s="187"/>
      <c r="D473" s="188" t="s">
        <v>76</v>
      </c>
      <c r="E473" s="200" t="s">
        <v>996</v>
      </c>
      <c r="F473" s="200" t="s">
        <v>997</v>
      </c>
      <c r="G473" s="187"/>
      <c r="H473" s="187"/>
      <c r="I473" s="190"/>
      <c r="J473" s="201">
        <f>BK473</f>
        <v>0</v>
      </c>
      <c r="K473" s="187"/>
      <c r="L473" s="192"/>
      <c r="M473" s="193"/>
      <c r="N473" s="194"/>
      <c r="O473" s="194"/>
      <c r="P473" s="195">
        <f>SUM(P474:P500)</f>
        <v>0</v>
      </c>
      <c r="Q473" s="194"/>
      <c r="R473" s="195">
        <f>SUM(R474:R500)</f>
        <v>0</v>
      </c>
      <c r="S473" s="194"/>
      <c r="T473" s="196">
        <f>SUM(T474:T500)</f>
        <v>0</v>
      </c>
      <c r="AR473" s="197" t="s">
        <v>86</v>
      </c>
      <c r="AT473" s="198" t="s">
        <v>76</v>
      </c>
      <c r="AU473" s="198" t="s">
        <v>86</v>
      </c>
      <c r="AY473" s="197" t="s">
        <v>173</v>
      </c>
      <c r="BK473" s="199">
        <f>SUM(BK474:BK500)</f>
        <v>0</v>
      </c>
    </row>
    <row r="474" spans="1:65" s="2" customFormat="1" ht="16.5" customHeight="1">
      <c r="A474" s="33"/>
      <c r="B474" s="34"/>
      <c r="C474" s="227" t="s">
        <v>998</v>
      </c>
      <c r="D474" s="227" t="s">
        <v>454</v>
      </c>
      <c r="E474" s="228" t="s">
        <v>999</v>
      </c>
      <c r="F474" s="229" t="s">
        <v>1000</v>
      </c>
      <c r="G474" s="230" t="s">
        <v>427</v>
      </c>
      <c r="H474" s="231">
        <v>1</v>
      </c>
      <c r="I474" s="232"/>
      <c r="J474" s="233">
        <f t="shared" ref="J474:J500" si="80">ROUND(I474*H474,0)</f>
        <v>0</v>
      </c>
      <c r="K474" s="229" t="s">
        <v>1</v>
      </c>
      <c r="L474" s="234"/>
      <c r="M474" s="235" t="s">
        <v>1</v>
      </c>
      <c r="N474" s="236" t="s">
        <v>42</v>
      </c>
      <c r="O474" s="70"/>
      <c r="P474" s="211">
        <f t="shared" ref="P474:P500" si="81">O474*H474</f>
        <v>0</v>
      </c>
      <c r="Q474" s="211">
        <v>0</v>
      </c>
      <c r="R474" s="211">
        <f t="shared" ref="R474:R500" si="82">Q474*H474</f>
        <v>0</v>
      </c>
      <c r="S474" s="211">
        <v>0</v>
      </c>
      <c r="T474" s="212">
        <f t="shared" ref="T474:T500" si="83"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213" t="s">
        <v>341</v>
      </c>
      <c r="AT474" s="213" t="s">
        <v>454</v>
      </c>
      <c r="AU474" s="213" t="s">
        <v>189</v>
      </c>
      <c r="AY474" s="16" t="s">
        <v>173</v>
      </c>
      <c r="BE474" s="214">
        <f t="shared" ref="BE474:BE500" si="84">IF(N474="základní",J474,0)</f>
        <v>0</v>
      </c>
      <c r="BF474" s="214">
        <f t="shared" ref="BF474:BF500" si="85">IF(N474="snížená",J474,0)</f>
        <v>0</v>
      </c>
      <c r="BG474" s="214">
        <f t="shared" ref="BG474:BG500" si="86">IF(N474="zákl. přenesená",J474,0)</f>
        <v>0</v>
      </c>
      <c r="BH474" s="214">
        <f t="shared" ref="BH474:BH500" si="87">IF(N474="sníž. přenesená",J474,0)</f>
        <v>0</v>
      </c>
      <c r="BI474" s="214">
        <f t="shared" ref="BI474:BI500" si="88">IF(N474="nulová",J474,0)</f>
        <v>0</v>
      </c>
      <c r="BJ474" s="16" t="s">
        <v>8</v>
      </c>
      <c r="BK474" s="214">
        <f t="shared" ref="BK474:BK500" si="89">ROUND(I474*H474,0)</f>
        <v>0</v>
      </c>
      <c r="BL474" s="16" t="s">
        <v>255</v>
      </c>
      <c r="BM474" s="213" t="s">
        <v>1001</v>
      </c>
    </row>
    <row r="475" spans="1:65" s="2" customFormat="1" ht="16.5" customHeight="1">
      <c r="A475" s="33"/>
      <c r="B475" s="34"/>
      <c r="C475" s="227" t="s">
        <v>1002</v>
      </c>
      <c r="D475" s="227" t="s">
        <v>454</v>
      </c>
      <c r="E475" s="228" t="s">
        <v>1003</v>
      </c>
      <c r="F475" s="229" t="s">
        <v>1004</v>
      </c>
      <c r="G475" s="230" t="s">
        <v>427</v>
      </c>
      <c r="H475" s="231">
        <v>1</v>
      </c>
      <c r="I475" s="232"/>
      <c r="J475" s="233">
        <f t="shared" si="80"/>
        <v>0</v>
      </c>
      <c r="K475" s="229" t="s">
        <v>1</v>
      </c>
      <c r="L475" s="234"/>
      <c r="M475" s="235" t="s">
        <v>1</v>
      </c>
      <c r="N475" s="236" t="s">
        <v>42</v>
      </c>
      <c r="O475" s="70"/>
      <c r="P475" s="211">
        <f t="shared" si="81"/>
        <v>0</v>
      </c>
      <c r="Q475" s="211">
        <v>0</v>
      </c>
      <c r="R475" s="211">
        <f t="shared" si="82"/>
        <v>0</v>
      </c>
      <c r="S475" s="211">
        <v>0</v>
      </c>
      <c r="T475" s="212">
        <f t="shared" si="83"/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213" t="s">
        <v>341</v>
      </c>
      <c r="AT475" s="213" t="s">
        <v>454</v>
      </c>
      <c r="AU475" s="213" t="s">
        <v>189</v>
      </c>
      <c r="AY475" s="16" t="s">
        <v>173</v>
      </c>
      <c r="BE475" s="214">
        <f t="shared" si="84"/>
        <v>0</v>
      </c>
      <c r="BF475" s="214">
        <f t="shared" si="85"/>
        <v>0</v>
      </c>
      <c r="BG475" s="214">
        <f t="shared" si="86"/>
        <v>0</v>
      </c>
      <c r="BH475" s="214">
        <f t="shared" si="87"/>
        <v>0</v>
      </c>
      <c r="BI475" s="214">
        <f t="shared" si="88"/>
        <v>0</v>
      </c>
      <c r="BJ475" s="16" t="s">
        <v>8</v>
      </c>
      <c r="BK475" s="214">
        <f t="shared" si="89"/>
        <v>0</v>
      </c>
      <c r="BL475" s="16" t="s">
        <v>255</v>
      </c>
      <c r="BM475" s="213" t="s">
        <v>1005</v>
      </c>
    </row>
    <row r="476" spans="1:65" s="2" customFormat="1" ht="16.5" customHeight="1">
      <c r="A476" s="33"/>
      <c r="B476" s="34"/>
      <c r="C476" s="227" t="s">
        <v>1006</v>
      </c>
      <c r="D476" s="227" t="s">
        <v>454</v>
      </c>
      <c r="E476" s="228" t="s">
        <v>1007</v>
      </c>
      <c r="F476" s="229" t="s">
        <v>1008</v>
      </c>
      <c r="G476" s="230" t="s">
        <v>427</v>
      </c>
      <c r="H476" s="231">
        <v>1</v>
      </c>
      <c r="I476" s="232"/>
      <c r="J476" s="233">
        <f t="shared" si="80"/>
        <v>0</v>
      </c>
      <c r="K476" s="229" t="s">
        <v>1</v>
      </c>
      <c r="L476" s="234"/>
      <c r="M476" s="235" t="s">
        <v>1</v>
      </c>
      <c r="N476" s="236" t="s">
        <v>42</v>
      </c>
      <c r="O476" s="70"/>
      <c r="P476" s="211">
        <f t="shared" si="81"/>
        <v>0</v>
      </c>
      <c r="Q476" s="211">
        <v>0</v>
      </c>
      <c r="R476" s="211">
        <f t="shared" si="82"/>
        <v>0</v>
      </c>
      <c r="S476" s="211">
        <v>0</v>
      </c>
      <c r="T476" s="212">
        <f t="shared" si="83"/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213" t="s">
        <v>341</v>
      </c>
      <c r="AT476" s="213" t="s">
        <v>454</v>
      </c>
      <c r="AU476" s="213" t="s">
        <v>189</v>
      </c>
      <c r="AY476" s="16" t="s">
        <v>173</v>
      </c>
      <c r="BE476" s="214">
        <f t="shared" si="84"/>
        <v>0</v>
      </c>
      <c r="BF476" s="214">
        <f t="shared" si="85"/>
        <v>0</v>
      </c>
      <c r="BG476" s="214">
        <f t="shared" si="86"/>
        <v>0</v>
      </c>
      <c r="BH476" s="214">
        <f t="shared" si="87"/>
        <v>0</v>
      </c>
      <c r="BI476" s="214">
        <f t="shared" si="88"/>
        <v>0</v>
      </c>
      <c r="BJ476" s="16" t="s">
        <v>8</v>
      </c>
      <c r="BK476" s="214">
        <f t="shared" si="89"/>
        <v>0</v>
      </c>
      <c r="BL476" s="16" t="s">
        <v>255</v>
      </c>
      <c r="BM476" s="213" t="s">
        <v>1009</v>
      </c>
    </row>
    <row r="477" spans="1:65" s="2" customFormat="1" ht="16.5" customHeight="1">
      <c r="A477" s="33"/>
      <c r="B477" s="34"/>
      <c r="C477" s="227" t="s">
        <v>1010</v>
      </c>
      <c r="D477" s="227" t="s">
        <v>454</v>
      </c>
      <c r="E477" s="228" t="s">
        <v>1011</v>
      </c>
      <c r="F477" s="229" t="s">
        <v>1012</v>
      </c>
      <c r="G477" s="230" t="s">
        <v>427</v>
      </c>
      <c r="H477" s="231">
        <v>6</v>
      </c>
      <c r="I477" s="232"/>
      <c r="J477" s="233">
        <f t="shared" si="80"/>
        <v>0</v>
      </c>
      <c r="K477" s="229" t="s">
        <v>1</v>
      </c>
      <c r="L477" s="234"/>
      <c r="M477" s="235" t="s">
        <v>1</v>
      </c>
      <c r="N477" s="236" t="s">
        <v>42</v>
      </c>
      <c r="O477" s="70"/>
      <c r="P477" s="211">
        <f t="shared" si="81"/>
        <v>0</v>
      </c>
      <c r="Q477" s="211">
        <v>0</v>
      </c>
      <c r="R477" s="211">
        <f t="shared" si="82"/>
        <v>0</v>
      </c>
      <c r="S477" s="211">
        <v>0</v>
      </c>
      <c r="T477" s="212">
        <f t="shared" si="83"/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213" t="s">
        <v>341</v>
      </c>
      <c r="AT477" s="213" t="s">
        <v>454</v>
      </c>
      <c r="AU477" s="213" t="s">
        <v>189</v>
      </c>
      <c r="AY477" s="16" t="s">
        <v>173</v>
      </c>
      <c r="BE477" s="214">
        <f t="shared" si="84"/>
        <v>0</v>
      </c>
      <c r="BF477" s="214">
        <f t="shared" si="85"/>
        <v>0</v>
      </c>
      <c r="BG477" s="214">
        <f t="shared" si="86"/>
        <v>0</v>
      </c>
      <c r="BH477" s="214">
        <f t="shared" si="87"/>
        <v>0</v>
      </c>
      <c r="BI477" s="214">
        <f t="shared" si="88"/>
        <v>0</v>
      </c>
      <c r="BJ477" s="16" t="s">
        <v>8</v>
      </c>
      <c r="BK477" s="214">
        <f t="shared" si="89"/>
        <v>0</v>
      </c>
      <c r="BL477" s="16" t="s">
        <v>255</v>
      </c>
      <c r="BM477" s="213" t="s">
        <v>1013</v>
      </c>
    </row>
    <row r="478" spans="1:65" s="2" customFormat="1" ht="16.5" customHeight="1">
      <c r="A478" s="33"/>
      <c r="B478" s="34"/>
      <c r="C478" s="227" t="s">
        <v>1014</v>
      </c>
      <c r="D478" s="227" t="s">
        <v>454</v>
      </c>
      <c r="E478" s="228" t="s">
        <v>1015</v>
      </c>
      <c r="F478" s="229" t="s">
        <v>1016</v>
      </c>
      <c r="G478" s="230" t="s">
        <v>427</v>
      </c>
      <c r="H478" s="231">
        <v>1</v>
      </c>
      <c r="I478" s="232"/>
      <c r="J478" s="233">
        <f t="shared" si="80"/>
        <v>0</v>
      </c>
      <c r="K478" s="229" t="s">
        <v>1</v>
      </c>
      <c r="L478" s="234"/>
      <c r="M478" s="235" t="s">
        <v>1</v>
      </c>
      <c r="N478" s="236" t="s">
        <v>42</v>
      </c>
      <c r="O478" s="70"/>
      <c r="P478" s="211">
        <f t="shared" si="81"/>
        <v>0</v>
      </c>
      <c r="Q478" s="211">
        <v>0</v>
      </c>
      <c r="R478" s="211">
        <f t="shared" si="82"/>
        <v>0</v>
      </c>
      <c r="S478" s="211">
        <v>0</v>
      </c>
      <c r="T478" s="212">
        <f t="shared" si="83"/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213" t="s">
        <v>341</v>
      </c>
      <c r="AT478" s="213" t="s">
        <v>454</v>
      </c>
      <c r="AU478" s="213" t="s">
        <v>189</v>
      </c>
      <c r="AY478" s="16" t="s">
        <v>173</v>
      </c>
      <c r="BE478" s="214">
        <f t="shared" si="84"/>
        <v>0</v>
      </c>
      <c r="BF478" s="214">
        <f t="shared" si="85"/>
        <v>0</v>
      </c>
      <c r="BG478" s="214">
        <f t="shared" si="86"/>
        <v>0</v>
      </c>
      <c r="BH478" s="214">
        <f t="shared" si="87"/>
        <v>0</v>
      </c>
      <c r="BI478" s="214">
        <f t="shared" si="88"/>
        <v>0</v>
      </c>
      <c r="BJ478" s="16" t="s">
        <v>8</v>
      </c>
      <c r="BK478" s="214">
        <f t="shared" si="89"/>
        <v>0</v>
      </c>
      <c r="BL478" s="16" t="s">
        <v>255</v>
      </c>
      <c r="BM478" s="213" t="s">
        <v>1017</v>
      </c>
    </row>
    <row r="479" spans="1:65" s="2" customFormat="1" ht="16.5" customHeight="1">
      <c r="A479" s="33"/>
      <c r="B479" s="34"/>
      <c r="C479" s="227" t="s">
        <v>1018</v>
      </c>
      <c r="D479" s="227" t="s">
        <v>454</v>
      </c>
      <c r="E479" s="228" t="s">
        <v>1019</v>
      </c>
      <c r="F479" s="229" t="s">
        <v>1020</v>
      </c>
      <c r="G479" s="230" t="s">
        <v>427</v>
      </c>
      <c r="H479" s="231">
        <v>1</v>
      </c>
      <c r="I479" s="232"/>
      <c r="J479" s="233">
        <f t="shared" si="80"/>
        <v>0</v>
      </c>
      <c r="K479" s="229" t="s">
        <v>1</v>
      </c>
      <c r="L479" s="234"/>
      <c r="M479" s="235" t="s">
        <v>1</v>
      </c>
      <c r="N479" s="236" t="s">
        <v>42</v>
      </c>
      <c r="O479" s="70"/>
      <c r="P479" s="211">
        <f t="shared" si="81"/>
        <v>0</v>
      </c>
      <c r="Q479" s="211">
        <v>0</v>
      </c>
      <c r="R479" s="211">
        <f t="shared" si="82"/>
        <v>0</v>
      </c>
      <c r="S479" s="211">
        <v>0</v>
      </c>
      <c r="T479" s="212">
        <f t="shared" si="83"/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213" t="s">
        <v>341</v>
      </c>
      <c r="AT479" s="213" t="s">
        <v>454</v>
      </c>
      <c r="AU479" s="213" t="s">
        <v>189</v>
      </c>
      <c r="AY479" s="16" t="s">
        <v>173</v>
      </c>
      <c r="BE479" s="214">
        <f t="shared" si="84"/>
        <v>0</v>
      </c>
      <c r="BF479" s="214">
        <f t="shared" si="85"/>
        <v>0</v>
      </c>
      <c r="BG479" s="214">
        <f t="shared" si="86"/>
        <v>0</v>
      </c>
      <c r="BH479" s="214">
        <f t="shared" si="87"/>
        <v>0</v>
      </c>
      <c r="BI479" s="214">
        <f t="shared" si="88"/>
        <v>0</v>
      </c>
      <c r="BJ479" s="16" t="s">
        <v>8</v>
      </c>
      <c r="BK479" s="214">
        <f t="shared" si="89"/>
        <v>0</v>
      </c>
      <c r="BL479" s="16" t="s">
        <v>255</v>
      </c>
      <c r="BM479" s="213" t="s">
        <v>1021</v>
      </c>
    </row>
    <row r="480" spans="1:65" s="2" customFormat="1" ht="16.5" customHeight="1">
      <c r="A480" s="33"/>
      <c r="B480" s="34"/>
      <c r="C480" s="227" t="s">
        <v>1022</v>
      </c>
      <c r="D480" s="227" t="s">
        <v>454</v>
      </c>
      <c r="E480" s="228" t="s">
        <v>1023</v>
      </c>
      <c r="F480" s="229" t="s">
        <v>1024</v>
      </c>
      <c r="G480" s="230" t="s">
        <v>427</v>
      </c>
      <c r="H480" s="231">
        <v>2</v>
      </c>
      <c r="I480" s="232"/>
      <c r="J480" s="233">
        <f t="shared" si="80"/>
        <v>0</v>
      </c>
      <c r="K480" s="229" t="s">
        <v>1</v>
      </c>
      <c r="L480" s="234"/>
      <c r="M480" s="235" t="s">
        <v>1</v>
      </c>
      <c r="N480" s="236" t="s">
        <v>42</v>
      </c>
      <c r="O480" s="70"/>
      <c r="P480" s="211">
        <f t="shared" si="81"/>
        <v>0</v>
      </c>
      <c r="Q480" s="211">
        <v>0</v>
      </c>
      <c r="R480" s="211">
        <f t="shared" si="82"/>
        <v>0</v>
      </c>
      <c r="S480" s="211">
        <v>0</v>
      </c>
      <c r="T480" s="212">
        <f t="shared" si="83"/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213" t="s">
        <v>341</v>
      </c>
      <c r="AT480" s="213" t="s">
        <v>454</v>
      </c>
      <c r="AU480" s="213" t="s">
        <v>189</v>
      </c>
      <c r="AY480" s="16" t="s">
        <v>173</v>
      </c>
      <c r="BE480" s="214">
        <f t="shared" si="84"/>
        <v>0</v>
      </c>
      <c r="BF480" s="214">
        <f t="shared" si="85"/>
        <v>0</v>
      </c>
      <c r="BG480" s="214">
        <f t="shared" si="86"/>
        <v>0</v>
      </c>
      <c r="BH480" s="214">
        <f t="shared" si="87"/>
        <v>0</v>
      </c>
      <c r="BI480" s="214">
        <f t="shared" si="88"/>
        <v>0</v>
      </c>
      <c r="BJ480" s="16" t="s">
        <v>8</v>
      </c>
      <c r="BK480" s="214">
        <f t="shared" si="89"/>
        <v>0</v>
      </c>
      <c r="BL480" s="16" t="s">
        <v>255</v>
      </c>
      <c r="BM480" s="213" t="s">
        <v>1025</v>
      </c>
    </row>
    <row r="481" spans="1:65" s="2" customFormat="1" ht="16.5" customHeight="1">
      <c r="A481" s="33"/>
      <c r="B481" s="34"/>
      <c r="C481" s="227" t="s">
        <v>1026</v>
      </c>
      <c r="D481" s="227" t="s">
        <v>454</v>
      </c>
      <c r="E481" s="228" t="s">
        <v>1027</v>
      </c>
      <c r="F481" s="229" t="s">
        <v>1028</v>
      </c>
      <c r="G481" s="230" t="s">
        <v>427</v>
      </c>
      <c r="H481" s="231">
        <v>4</v>
      </c>
      <c r="I481" s="232"/>
      <c r="J481" s="233">
        <f t="shared" si="80"/>
        <v>0</v>
      </c>
      <c r="K481" s="229" t="s">
        <v>1</v>
      </c>
      <c r="L481" s="234"/>
      <c r="M481" s="235" t="s">
        <v>1</v>
      </c>
      <c r="N481" s="236" t="s">
        <v>42</v>
      </c>
      <c r="O481" s="70"/>
      <c r="P481" s="211">
        <f t="shared" si="81"/>
        <v>0</v>
      </c>
      <c r="Q481" s="211">
        <v>0</v>
      </c>
      <c r="R481" s="211">
        <f t="shared" si="82"/>
        <v>0</v>
      </c>
      <c r="S481" s="211">
        <v>0</v>
      </c>
      <c r="T481" s="212">
        <f t="shared" si="83"/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213" t="s">
        <v>341</v>
      </c>
      <c r="AT481" s="213" t="s">
        <v>454</v>
      </c>
      <c r="AU481" s="213" t="s">
        <v>189</v>
      </c>
      <c r="AY481" s="16" t="s">
        <v>173</v>
      </c>
      <c r="BE481" s="214">
        <f t="shared" si="84"/>
        <v>0</v>
      </c>
      <c r="BF481" s="214">
        <f t="shared" si="85"/>
        <v>0</v>
      </c>
      <c r="BG481" s="214">
        <f t="shared" si="86"/>
        <v>0</v>
      </c>
      <c r="BH481" s="214">
        <f t="shared" si="87"/>
        <v>0</v>
      </c>
      <c r="BI481" s="214">
        <f t="shared" si="88"/>
        <v>0</v>
      </c>
      <c r="BJ481" s="16" t="s">
        <v>8</v>
      </c>
      <c r="BK481" s="214">
        <f t="shared" si="89"/>
        <v>0</v>
      </c>
      <c r="BL481" s="16" t="s">
        <v>255</v>
      </c>
      <c r="BM481" s="213" t="s">
        <v>1029</v>
      </c>
    </row>
    <row r="482" spans="1:65" s="2" customFormat="1" ht="16.5" customHeight="1">
      <c r="A482" s="33"/>
      <c r="B482" s="34"/>
      <c r="C482" s="227" t="s">
        <v>1030</v>
      </c>
      <c r="D482" s="227" t="s">
        <v>454</v>
      </c>
      <c r="E482" s="228" t="s">
        <v>1031</v>
      </c>
      <c r="F482" s="229" t="s">
        <v>1032</v>
      </c>
      <c r="G482" s="230" t="s">
        <v>427</v>
      </c>
      <c r="H482" s="231">
        <v>1</v>
      </c>
      <c r="I482" s="232"/>
      <c r="J482" s="233">
        <f t="shared" si="80"/>
        <v>0</v>
      </c>
      <c r="K482" s="229" t="s">
        <v>1</v>
      </c>
      <c r="L482" s="234"/>
      <c r="M482" s="235" t="s">
        <v>1</v>
      </c>
      <c r="N482" s="236" t="s">
        <v>42</v>
      </c>
      <c r="O482" s="70"/>
      <c r="P482" s="211">
        <f t="shared" si="81"/>
        <v>0</v>
      </c>
      <c r="Q482" s="211">
        <v>0</v>
      </c>
      <c r="R482" s="211">
        <f t="shared" si="82"/>
        <v>0</v>
      </c>
      <c r="S482" s="211">
        <v>0</v>
      </c>
      <c r="T482" s="212">
        <f t="shared" si="83"/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213" t="s">
        <v>341</v>
      </c>
      <c r="AT482" s="213" t="s">
        <v>454</v>
      </c>
      <c r="AU482" s="213" t="s">
        <v>189</v>
      </c>
      <c r="AY482" s="16" t="s">
        <v>173</v>
      </c>
      <c r="BE482" s="214">
        <f t="shared" si="84"/>
        <v>0</v>
      </c>
      <c r="BF482" s="214">
        <f t="shared" si="85"/>
        <v>0</v>
      </c>
      <c r="BG482" s="214">
        <f t="shared" si="86"/>
        <v>0</v>
      </c>
      <c r="BH482" s="214">
        <f t="shared" si="87"/>
        <v>0</v>
      </c>
      <c r="BI482" s="214">
        <f t="shared" si="88"/>
        <v>0</v>
      </c>
      <c r="BJ482" s="16" t="s">
        <v>8</v>
      </c>
      <c r="BK482" s="214">
        <f t="shared" si="89"/>
        <v>0</v>
      </c>
      <c r="BL482" s="16" t="s">
        <v>255</v>
      </c>
      <c r="BM482" s="213" t="s">
        <v>1033</v>
      </c>
    </row>
    <row r="483" spans="1:65" s="2" customFormat="1" ht="16.5" customHeight="1">
      <c r="A483" s="33"/>
      <c r="B483" s="34"/>
      <c r="C483" s="227" t="s">
        <v>1034</v>
      </c>
      <c r="D483" s="227" t="s">
        <v>454</v>
      </c>
      <c r="E483" s="228" t="s">
        <v>1035</v>
      </c>
      <c r="F483" s="229" t="s">
        <v>1036</v>
      </c>
      <c r="G483" s="230" t="s">
        <v>427</v>
      </c>
      <c r="H483" s="231">
        <v>1</v>
      </c>
      <c r="I483" s="232"/>
      <c r="J483" s="233">
        <f t="shared" si="80"/>
        <v>0</v>
      </c>
      <c r="K483" s="229" t="s">
        <v>1</v>
      </c>
      <c r="L483" s="234"/>
      <c r="M483" s="235" t="s">
        <v>1</v>
      </c>
      <c r="N483" s="236" t="s">
        <v>42</v>
      </c>
      <c r="O483" s="70"/>
      <c r="P483" s="211">
        <f t="shared" si="81"/>
        <v>0</v>
      </c>
      <c r="Q483" s="211">
        <v>0</v>
      </c>
      <c r="R483" s="211">
        <f t="shared" si="82"/>
        <v>0</v>
      </c>
      <c r="S483" s="211">
        <v>0</v>
      </c>
      <c r="T483" s="212">
        <f t="shared" si="83"/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213" t="s">
        <v>341</v>
      </c>
      <c r="AT483" s="213" t="s">
        <v>454</v>
      </c>
      <c r="AU483" s="213" t="s">
        <v>189</v>
      </c>
      <c r="AY483" s="16" t="s">
        <v>173</v>
      </c>
      <c r="BE483" s="214">
        <f t="shared" si="84"/>
        <v>0</v>
      </c>
      <c r="BF483" s="214">
        <f t="shared" si="85"/>
        <v>0</v>
      </c>
      <c r="BG483" s="214">
        <f t="shared" si="86"/>
        <v>0</v>
      </c>
      <c r="BH483" s="214">
        <f t="shared" si="87"/>
        <v>0</v>
      </c>
      <c r="BI483" s="214">
        <f t="shared" si="88"/>
        <v>0</v>
      </c>
      <c r="BJ483" s="16" t="s">
        <v>8</v>
      </c>
      <c r="BK483" s="214">
        <f t="shared" si="89"/>
        <v>0</v>
      </c>
      <c r="BL483" s="16" t="s">
        <v>255</v>
      </c>
      <c r="BM483" s="213" t="s">
        <v>1037</v>
      </c>
    </row>
    <row r="484" spans="1:65" s="2" customFormat="1" ht="16.5" customHeight="1">
      <c r="A484" s="33"/>
      <c r="B484" s="34"/>
      <c r="C484" s="227" t="s">
        <v>1038</v>
      </c>
      <c r="D484" s="227" t="s">
        <v>454</v>
      </c>
      <c r="E484" s="228" t="s">
        <v>1039</v>
      </c>
      <c r="F484" s="229" t="s">
        <v>1040</v>
      </c>
      <c r="G484" s="230" t="s">
        <v>427</v>
      </c>
      <c r="H484" s="231">
        <v>2</v>
      </c>
      <c r="I484" s="232"/>
      <c r="J484" s="233">
        <f t="shared" si="80"/>
        <v>0</v>
      </c>
      <c r="K484" s="229" t="s">
        <v>1</v>
      </c>
      <c r="L484" s="234"/>
      <c r="M484" s="235" t="s">
        <v>1</v>
      </c>
      <c r="N484" s="236" t="s">
        <v>42</v>
      </c>
      <c r="O484" s="70"/>
      <c r="P484" s="211">
        <f t="shared" si="81"/>
        <v>0</v>
      </c>
      <c r="Q484" s="211">
        <v>0</v>
      </c>
      <c r="R484" s="211">
        <f t="shared" si="82"/>
        <v>0</v>
      </c>
      <c r="S484" s="211">
        <v>0</v>
      </c>
      <c r="T484" s="212">
        <f t="shared" si="83"/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213" t="s">
        <v>341</v>
      </c>
      <c r="AT484" s="213" t="s">
        <v>454</v>
      </c>
      <c r="AU484" s="213" t="s">
        <v>189</v>
      </c>
      <c r="AY484" s="16" t="s">
        <v>173</v>
      </c>
      <c r="BE484" s="214">
        <f t="shared" si="84"/>
        <v>0</v>
      </c>
      <c r="BF484" s="214">
        <f t="shared" si="85"/>
        <v>0</v>
      </c>
      <c r="BG484" s="214">
        <f t="shared" si="86"/>
        <v>0</v>
      </c>
      <c r="BH484" s="214">
        <f t="shared" si="87"/>
        <v>0</v>
      </c>
      <c r="BI484" s="214">
        <f t="shared" si="88"/>
        <v>0</v>
      </c>
      <c r="BJ484" s="16" t="s">
        <v>8</v>
      </c>
      <c r="BK484" s="214">
        <f t="shared" si="89"/>
        <v>0</v>
      </c>
      <c r="BL484" s="16" t="s">
        <v>255</v>
      </c>
      <c r="BM484" s="213" t="s">
        <v>1041</v>
      </c>
    </row>
    <row r="485" spans="1:65" s="2" customFormat="1" ht="16.5" customHeight="1">
      <c r="A485" s="33"/>
      <c r="B485" s="34"/>
      <c r="C485" s="227" t="s">
        <v>1042</v>
      </c>
      <c r="D485" s="227" t="s">
        <v>454</v>
      </c>
      <c r="E485" s="228" t="s">
        <v>1043</v>
      </c>
      <c r="F485" s="229" t="s">
        <v>1044</v>
      </c>
      <c r="G485" s="230" t="s">
        <v>427</v>
      </c>
      <c r="H485" s="231">
        <v>1</v>
      </c>
      <c r="I485" s="232"/>
      <c r="J485" s="233">
        <f t="shared" si="80"/>
        <v>0</v>
      </c>
      <c r="K485" s="229" t="s">
        <v>1</v>
      </c>
      <c r="L485" s="234"/>
      <c r="M485" s="235" t="s">
        <v>1</v>
      </c>
      <c r="N485" s="236" t="s">
        <v>42</v>
      </c>
      <c r="O485" s="70"/>
      <c r="P485" s="211">
        <f t="shared" si="81"/>
        <v>0</v>
      </c>
      <c r="Q485" s="211">
        <v>0</v>
      </c>
      <c r="R485" s="211">
        <f t="shared" si="82"/>
        <v>0</v>
      </c>
      <c r="S485" s="211">
        <v>0</v>
      </c>
      <c r="T485" s="212">
        <f t="shared" si="83"/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213" t="s">
        <v>341</v>
      </c>
      <c r="AT485" s="213" t="s">
        <v>454</v>
      </c>
      <c r="AU485" s="213" t="s">
        <v>189</v>
      </c>
      <c r="AY485" s="16" t="s">
        <v>173</v>
      </c>
      <c r="BE485" s="214">
        <f t="shared" si="84"/>
        <v>0</v>
      </c>
      <c r="BF485" s="214">
        <f t="shared" si="85"/>
        <v>0</v>
      </c>
      <c r="BG485" s="214">
        <f t="shared" si="86"/>
        <v>0</v>
      </c>
      <c r="BH485" s="214">
        <f t="shared" si="87"/>
        <v>0</v>
      </c>
      <c r="BI485" s="214">
        <f t="shared" si="88"/>
        <v>0</v>
      </c>
      <c r="BJ485" s="16" t="s">
        <v>8</v>
      </c>
      <c r="BK485" s="214">
        <f t="shared" si="89"/>
        <v>0</v>
      </c>
      <c r="BL485" s="16" t="s">
        <v>255</v>
      </c>
      <c r="BM485" s="213" t="s">
        <v>1045</v>
      </c>
    </row>
    <row r="486" spans="1:65" s="2" customFormat="1" ht="16.5" customHeight="1">
      <c r="A486" s="33"/>
      <c r="B486" s="34"/>
      <c r="C486" s="227" t="s">
        <v>1046</v>
      </c>
      <c r="D486" s="227" t="s">
        <v>454</v>
      </c>
      <c r="E486" s="228" t="s">
        <v>1047</v>
      </c>
      <c r="F486" s="229" t="s">
        <v>1048</v>
      </c>
      <c r="G486" s="230" t="s">
        <v>427</v>
      </c>
      <c r="H486" s="231">
        <v>1</v>
      </c>
      <c r="I486" s="232"/>
      <c r="J486" s="233">
        <f t="shared" si="80"/>
        <v>0</v>
      </c>
      <c r="K486" s="229" t="s">
        <v>1</v>
      </c>
      <c r="L486" s="234"/>
      <c r="M486" s="235" t="s">
        <v>1</v>
      </c>
      <c r="N486" s="236" t="s">
        <v>42</v>
      </c>
      <c r="O486" s="70"/>
      <c r="P486" s="211">
        <f t="shared" si="81"/>
        <v>0</v>
      </c>
      <c r="Q486" s="211">
        <v>0</v>
      </c>
      <c r="R486" s="211">
        <f t="shared" si="82"/>
        <v>0</v>
      </c>
      <c r="S486" s="211">
        <v>0</v>
      </c>
      <c r="T486" s="212">
        <f t="shared" si="83"/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213" t="s">
        <v>341</v>
      </c>
      <c r="AT486" s="213" t="s">
        <v>454</v>
      </c>
      <c r="AU486" s="213" t="s">
        <v>189</v>
      </c>
      <c r="AY486" s="16" t="s">
        <v>173</v>
      </c>
      <c r="BE486" s="214">
        <f t="shared" si="84"/>
        <v>0</v>
      </c>
      <c r="BF486" s="214">
        <f t="shared" si="85"/>
        <v>0</v>
      </c>
      <c r="BG486" s="214">
        <f t="shared" si="86"/>
        <v>0</v>
      </c>
      <c r="BH486" s="214">
        <f t="shared" si="87"/>
        <v>0</v>
      </c>
      <c r="BI486" s="214">
        <f t="shared" si="88"/>
        <v>0</v>
      </c>
      <c r="BJ486" s="16" t="s">
        <v>8</v>
      </c>
      <c r="BK486" s="214">
        <f t="shared" si="89"/>
        <v>0</v>
      </c>
      <c r="BL486" s="16" t="s">
        <v>255</v>
      </c>
      <c r="BM486" s="213" t="s">
        <v>1049</v>
      </c>
    </row>
    <row r="487" spans="1:65" s="2" customFormat="1" ht="16.5" customHeight="1">
      <c r="A487" s="33"/>
      <c r="B487" s="34"/>
      <c r="C487" s="227" t="s">
        <v>1050</v>
      </c>
      <c r="D487" s="227" t="s">
        <v>454</v>
      </c>
      <c r="E487" s="228" t="s">
        <v>1051</v>
      </c>
      <c r="F487" s="229" t="s">
        <v>1052</v>
      </c>
      <c r="G487" s="230" t="s">
        <v>427</v>
      </c>
      <c r="H487" s="231">
        <v>21</v>
      </c>
      <c r="I487" s="232"/>
      <c r="J487" s="233">
        <f t="shared" si="80"/>
        <v>0</v>
      </c>
      <c r="K487" s="229" t="s">
        <v>1</v>
      </c>
      <c r="L487" s="234"/>
      <c r="M487" s="235" t="s">
        <v>1</v>
      </c>
      <c r="N487" s="236" t="s">
        <v>42</v>
      </c>
      <c r="O487" s="70"/>
      <c r="P487" s="211">
        <f t="shared" si="81"/>
        <v>0</v>
      </c>
      <c r="Q487" s="211">
        <v>0</v>
      </c>
      <c r="R487" s="211">
        <f t="shared" si="82"/>
        <v>0</v>
      </c>
      <c r="S487" s="211">
        <v>0</v>
      </c>
      <c r="T487" s="212">
        <f t="shared" si="83"/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213" t="s">
        <v>341</v>
      </c>
      <c r="AT487" s="213" t="s">
        <v>454</v>
      </c>
      <c r="AU487" s="213" t="s">
        <v>189</v>
      </c>
      <c r="AY487" s="16" t="s">
        <v>173</v>
      </c>
      <c r="BE487" s="214">
        <f t="shared" si="84"/>
        <v>0</v>
      </c>
      <c r="BF487" s="214">
        <f t="shared" si="85"/>
        <v>0</v>
      </c>
      <c r="BG487" s="214">
        <f t="shared" si="86"/>
        <v>0</v>
      </c>
      <c r="BH487" s="214">
        <f t="shared" si="87"/>
        <v>0</v>
      </c>
      <c r="BI487" s="214">
        <f t="shared" si="88"/>
        <v>0</v>
      </c>
      <c r="BJ487" s="16" t="s">
        <v>8</v>
      </c>
      <c r="BK487" s="214">
        <f t="shared" si="89"/>
        <v>0</v>
      </c>
      <c r="BL487" s="16" t="s">
        <v>255</v>
      </c>
      <c r="BM487" s="213" t="s">
        <v>1053</v>
      </c>
    </row>
    <row r="488" spans="1:65" s="2" customFormat="1" ht="16.5" customHeight="1">
      <c r="A488" s="33"/>
      <c r="B488" s="34"/>
      <c r="C488" s="227" t="s">
        <v>1054</v>
      </c>
      <c r="D488" s="227" t="s">
        <v>454</v>
      </c>
      <c r="E488" s="228" t="s">
        <v>1055</v>
      </c>
      <c r="F488" s="229" t="s">
        <v>1056</v>
      </c>
      <c r="G488" s="230" t="s">
        <v>427</v>
      </c>
      <c r="H488" s="231">
        <v>42</v>
      </c>
      <c r="I488" s="232"/>
      <c r="J488" s="233">
        <f t="shared" si="80"/>
        <v>0</v>
      </c>
      <c r="K488" s="229" t="s">
        <v>1</v>
      </c>
      <c r="L488" s="234"/>
      <c r="M488" s="235" t="s">
        <v>1</v>
      </c>
      <c r="N488" s="236" t="s">
        <v>42</v>
      </c>
      <c r="O488" s="70"/>
      <c r="P488" s="211">
        <f t="shared" si="81"/>
        <v>0</v>
      </c>
      <c r="Q488" s="211">
        <v>0</v>
      </c>
      <c r="R488" s="211">
        <f t="shared" si="82"/>
        <v>0</v>
      </c>
      <c r="S488" s="211">
        <v>0</v>
      </c>
      <c r="T488" s="212">
        <f t="shared" si="83"/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213" t="s">
        <v>341</v>
      </c>
      <c r="AT488" s="213" t="s">
        <v>454</v>
      </c>
      <c r="AU488" s="213" t="s">
        <v>189</v>
      </c>
      <c r="AY488" s="16" t="s">
        <v>173</v>
      </c>
      <c r="BE488" s="214">
        <f t="shared" si="84"/>
        <v>0</v>
      </c>
      <c r="BF488" s="214">
        <f t="shared" si="85"/>
        <v>0</v>
      </c>
      <c r="BG488" s="214">
        <f t="shared" si="86"/>
        <v>0</v>
      </c>
      <c r="BH488" s="214">
        <f t="shared" si="87"/>
        <v>0</v>
      </c>
      <c r="BI488" s="214">
        <f t="shared" si="88"/>
        <v>0</v>
      </c>
      <c r="BJ488" s="16" t="s">
        <v>8</v>
      </c>
      <c r="BK488" s="214">
        <f t="shared" si="89"/>
        <v>0</v>
      </c>
      <c r="BL488" s="16" t="s">
        <v>255</v>
      </c>
      <c r="BM488" s="213" t="s">
        <v>1057</v>
      </c>
    </row>
    <row r="489" spans="1:65" s="2" customFormat="1" ht="16.5" customHeight="1">
      <c r="A489" s="33"/>
      <c r="B489" s="34"/>
      <c r="C489" s="227" t="s">
        <v>1058</v>
      </c>
      <c r="D489" s="227" t="s">
        <v>454</v>
      </c>
      <c r="E489" s="228" t="s">
        <v>1059</v>
      </c>
      <c r="F489" s="229" t="s">
        <v>1060</v>
      </c>
      <c r="G489" s="230" t="s">
        <v>427</v>
      </c>
      <c r="H489" s="231">
        <v>42</v>
      </c>
      <c r="I489" s="232"/>
      <c r="J489" s="233">
        <f t="shared" si="80"/>
        <v>0</v>
      </c>
      <c r="K489" s="229" t="s">
        <v>1</v>
      </c>
      <c r="L489" s="234"/>
      <c r="M489" s="235" t="s">
        <v>1</v>
      </c>
      <c r="N489" s="236" t="s">
        <v>42</v>
      </c>
      <c r="O489" s="70"/>
      <c r="P489" s="211">
        <f t="shared" si="81"/>
        <v>0</v>
      </c>
      <c r="Q489" s="211">
        <v>0</v>
      </c>
      <c r="R489" s="211">
        <f t="shared" si="82"/>
        <v>0</v>
      </c>
      <c r="S489" s="211">
        <v>0</v>
      </c>
      <c r="T489" s="212">
        <f t="shared" si="83"/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213" t="s">
        <v>341</v>
      </c>
      <c r="AT489" s="213" t="s">
        <v>454</v>
      </c>
      <c r="AU489" s="213" t="s">
        <v>189</v>
      </c>
      <c r="AY489" s="16" t="s">
        <v>173</v>
      </c>
      <c r="BE489" s="214">
        <f t="shared" si="84"/>
        <v>0</v>
      </c>
      <c r="BF489" s="214">
        <f t="shared" si="85"/>
        <v>0</v>
      </c>
      <c r="BG489" s="214">
        <f t="shared" si="86"/>
        <v>0</v>
      </c>
      <c r="BH489" s="214">
        <f t="shared" si="87"/>
        <v>0</v>
      </c>
      <c r="BI489" s="214">
        <f t="shared" si="88"/>
        <v>0</v>
      </c>
      <c r="BJ489" s="16" t="s">
        <v>8</v>
      </c>
      <c r="BK489" s="214">
        <f t="shared" si="89"/>
        <v>0</v>
      </c>
      <c r="BL489" s="16" t="s">
        <v>255</v>
      </c>
      <c r="BM489" s="213" t="s">
        <v>1061</v>
      </c>
    </row>
    <row r="490" spans="1:65" s="2" customFormat="1" ht="16.5" customHeight="1">
      <c r="A490" s="33"/>
      <c r="B490" s="34"/>
      <c r="C490" s="227" t="s">
        <v>1062</v>
      </c>
      <c r="D490" s="227" t="s">
        <v>454</v>
      </c>
      <c r="E490" s="228" t="s">
        <v>1063</v>
      </c>
      <c r="F490" s="229" t="s">
        <v>1064</v>
      </c>
      <c r="G490" s="230" t="s">
        <v>427</v>
      </c>
      <c r="H490" s="231">
        <v>2</v>
      </c>
      <c r="I490" s="232"/>
      <c r="J490" s="233">
        <f t="shared" si="80"/>
        <v>0</v>
      </c>
      <c r="K490" s="229" t="s">
        <v>1</v>
      </c>
      <c r="L490" s="234"/>
      <c r="M490" s="235" t="s">
        <v>1</v>
      </c>
      <c r="N490" s="236" t="s">
        <v>42</v>
      </c>
      <c r="O490" s="70"/>
      <c r="P490" s="211">
        <f t="shared" si="81"/>
        <v>0</v>
      </c>
      <c r="Q490" s="211">
        <v>0</v>
      </c>
      <c r="R490" s="211">
        <f t="shared" si="82"/>
        <v>0</v>
      </c>
      <c r="S490" s="211">
        <v>0</v>
      </c>
      <c r="T490" s="212">
        <f t="shared" si="83"/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213" t="s">
        <v>341</v>
      </c>
      <c r="AT490" s="213" t="s">
        <v>454</v>
      </c>
      <c r="AU490" s="213" t="s">
        <v>189</v>
      </c>
      <c r="AY490" s="16" t="s">
        <v>173</v>
      </c>
      <c r="BE490" s="214">
        <f t="shared" si="84"/>
        <v>0</v>
      </c>
      <c r="BF490" s="214">
        <f t="shared" si="85"/>
        <v>0</v>
      </c>
      <c r="BG490" s="214">
        <f t="shared" si="86"/>
        <v>0</v>
      </c>
      <c r="BH490" s="214">
        <f t="shared" si="87"/>
        <v>0</v>
      </c>
      <c r="BI490" s="214">
        <f t="shared" si="88"/>
        <v>0</v>
      </c>
      <c r="BJ490" s="16" t="s">
        <v>8</v>
      </c>
      <c r="BK490" s="214">
        <f t="shared" si="89"/>
        <v>0</v>
      </c>
      <c r="BL490" s="16" t="s">
        <v>255</v>
      </c>
      <c r="BM490" s="213" t="s">
        <v>1065</v>
      </c>
    </row>
    <row r="491" spans="1:65" s="2" customFormat="1" ht="16.5" customHeight="1">
      <c r="A491" s="33"/>
      <c r="B491" s="34"/>
      <c r="C491" s="227" t="s">
        <v>1066</v>
      </c>
      <c r="D491" s="227" t="s">
        <v>454</v>
      </c>
      <c r="E491" s="228" t="s">
        <v>1067</v>
      </c>
      <c r="F491" s="229" t="s">
        <v>1068</v>
      </c>
      <c r="G491" s="230" t="s">
        <v>427</v>
      </c>
      <c r="H491" s="231">
        <v>21</v>
      </c>
      <c r="I491" s="232"/>
      <c r="J491" s="233">
        <f t="shared" si="80"/>
        <v>0</v>
      </c>
      <c r="K491" s="229" t="s">
        <v>1</v>
      </c>
      <c r="L491" s="234"/>
      <c r="M491" s="235" t="s">
        <v>1</v>
      </c>
      <c r="N491" s="236" t="s">
        <v>42</v>
      </c>
      <c r="O491" s="70"/>
      <c r="P491" s="211">
        <f t="shared" si="81"/>
        <v>0</v>
      </c>
      <c r="Q491" s="211">
        <v>0</v>
      </c>
      <c r="R491" s="211">
        <f t="shared" si="82"/>
        <v>0</v>
      </c>
      <c r="S491" s="211">
        <v>0</v>
      </c>
      <c r="T491" s="212">
        <f t="shared" si="83"/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213" t="s">
        <v>341</v>
      </c>
      <c r="AT491" s="213" t="s">
        <v>454</v>
      </c>
      <c r="AU491" s="213" t="s">
        <v>189</v>
      </c>
      <c r="AY491" s="16" t="s">
        <v>173</v>
      </c>
      <c r="BE491" s="214">
        <f t="shared" si="84"/>
        <v>0</v>
      </c>
      <c r="BF491" s="214">
        <f t="shared" si="85"/>
        <v>0</v>
      </c>
      <c r="BG491" s="214">
        <f t="shared" si="86"/>
        <v>0</v>
      </c>
      <c r="BH491" s="214">
        <f t="shared" si="87"/>
        <v>0</v>
      </c>
      <c r="BI491" s="214">
        <f t="shared" si="88"/>
        <v>0</v>
      </c>
      <c r="BJ491" s="16" t="s">
        <v>8</v>
      </c>
      <c r="BK491" s="214">
        <f t="shared" si="89"/>
        <v>0</v>
      </c>
      <c r="BL491" s="16" t="s">
        <v>255</v>
      </c>
      <c r="BM491" s="213" t="s">
        <v>1069</v>
      </c>
    </row>
    <row r="492" spans="1:65" s="2" customFormat="1" ht="16.5" customHeight="1">
      <c r="A492" s="33"/>
      <c r="B492" s="34"/>
      <c r="C492" s="227" t="s">
        <v>1070</v>
      </c>
      <c r="D492" s="227" t="s">
        <v>454</v>
      </c>
      <c r="E492" s="228" t="s">
        <v>1071</v>
      </c>
      <c r="F492" s="229" t="s">
        <v>1072</v>
      </c>
      <c r="G492" s="230" t="s">
        <v>427</v>
      </c>
      <c r="H492" s="231">
        <v>21</v>
      </c>
      <c r="I492" s="232"/>
      <c r="J492" s="233">
        <f t="shared" si="80"/>
        <v>0</v>
      </c>
      <c r="K492" s="229" t="s">
        <v>1</v>
      </c>
      <c r="L492" s="234"/>
      <c r="M492" s="235" t="s">
        <v>1</v>
      </c>
      <c r="N492" s="236" t="s">
        <v>42</v>
      </c>
      <c r="O492" s="70"/>
      <c r="P492" s="211">
        <f t="shared" si="81"/>
        <v>0</v>
      </c>
      <c r="Q492" s="211">
        <v>0</v>
      </c>
      <c r="R492" s="211">
        <f t="shared" si="82"/>
        <v>0</v>
      </c>
      <c r="S492" s="211">
        <v>0</v>
      </c>
      <c r="T492" s="212">
        <f t="shared" si="83"/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213" t="s">
        <v>341</v>
      </c>
      <c r="AT492" s="213" t="s">
        <v>454</v>
      </c>
      <c r="AU492" s="213" t="s">
        <v>189</v>
      </c>
      <c r="AY492" s="16" t="s">
        <v>173</v>
      </c>
      <c r="BE492" s="214">
        <f t="shared" si="84"/>
        <v>0</v>
      </c>
      <c r="BF492" s="214">
        <f t="shared" si="85"/>
        <v>0</v>
      </c>
      <c r="BG492" s="214">
        <f t="shared" si="86"/>
        <v>0</v>
      </c>
      <c r="BH492" s="214">
        <f t="shared" si="87"/>
        <v>0</v>
      </c>
      <c r="BI492" s="214">
        <f t="shared" si="88"/>
        <v>0</v>
      </c>
      <c r="BJ492" s="16" t="s">
        <v>8</v>
      </c>
      <c r="BK492" s="214">
        <f t="shared" si="89"/>
        <v>0</v>
      </c>
      <c r="BL492" s="16" t="s">
        <v>255</v>
      </c>
      <c r="BM492" s="213" t="s">
        <v>1073</v>
      </c>
    </row>
    <row r="493" spans="1:65" s="2" customFormat="1" ht="16.5" customHeight="1">
      <c r="A493" s="33"/>
      <c r="B493" s="34"/>
      <c r="C493" s="202" t="s">
        <v>1074</v>
      </c>
      <c r="D493" s="202" t="s">
        <v>175</v>
      </c>
      <c r="E493" s="203" t="s">
        <v>1075</v>
      </c>
      <c r="F493" s="204" t="s">
        <v>1076</v>
      </c>
      <c r="G493" s="205" t="s">
        <v>289</v>
      </c>
      <c r="H493" s="206">
        <v>22</v>
      </c>
      <c r="I493" s="207"/>
      <c r="J493" s="208">
        <f t="shared" si="80"/>
        <v>0</v>
      </c>
      <c r="K493" s="204" t="s">
        <v>1</v>
      </c>
      <c r="L493" s="38"/>
      <c r="M493" s="209" t="s">
        <v>1</v>
      </c>
      <c r="N493" s="210" t="s">
        <v>42</v>
      </c>
      <c r="O493" s="70"/>
      <c r="P493" s="211">
        <f t="shared" si="81"/>
        <v>0</v>
      </c>
      <c r="Q493" s="211">
        <v>0</v>
      </c>
      <c r="R493" s="211">
        <f t="shared" si="82"/>
        <v>0</v>
      </c>
      <c r="S493" s="211">
        <v>0</v>
      </c>
      <c r="T493" s="212">
        <f t="shared" si="83"/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213" t="s">
        <v>255</v>
      </c>
      <c r="AT493" s="213" t="s">
        <v>175</v>
      </c>
      <c r="AU493" s="213" t="s">
        <v>189</v>
      </c>
      <c r="AY493" s="16" t="s">
        <v>173</v>
      </c>
      <c r="BE493" s="214">
        <f t="shared" si="84"/>
        <v>0</v>
      </c>
      <c r="BF493" s="214">
        <f t="shared" si="85"/>
        <v>0</v>
      </c>
      <c r="BG493" s="214">
        <f t="shared" si="86"/>
        <v>0</v>
      </c>
      <c r="BH493" s="214">
        <f t="shared" si="87"/>
        <v>0</v>
      </c>
      <c r="BI493" s="214">
        <f t="shared" si="88"/>
        <v>0</v>
      </c>
      <c r="BJ493" s="16" t="s">
        <v>8</v>
      </c>
      <c r="BK493" s="214">
        <f t="shared" si="89"/>
        <v>0</v>
      </c>
      <c r="BL493" s="16" t="s">
        <v>255</v>
      </c>
      <c r="BM493" s="213" t="s">
        <v>1077</v>
      </c>
    </row>
    <row r="494" spans="1:65" s="2" customFormat="1" ht="16.5" customHeight="1">
      <c r="A494" s="33"/>
      <c r="B494" s="34"/>
      <c r="C494" s="202" t="s">
        <v>1078</v>
      </c>
      <c r="D494" s="202" t="s">
        <v>175</v>
      </c>
      <c r="E494" s="203" t="s">
        <v>1079</v>
      </c>
      <c r="F494" s="204" t="s">
        <v>1080</v>
      </c>
      <c r="G494" s="205" t="s">
        <v>289</v>
      </c>
      <c r="H494" s="206">
        <v>44</v>
      </c>
      <c r="I494" s="207"/>
      <c r="J494" s="208">
        <f t="shared" si="80"/>
        <v>0</v>
      </c>
      <c r="K494" s="204" t="s">
        <v>1</v>
      </c>
      <c r="L494" s="38"/>
      <c r="M494" s="209" t="s">
        <v>1</v>
      </c>
      <c r="N494" s="210" t="s">
        <v>42</v>
      </c>
      <c r="O494" s="70"/>
      <c r="P494" s="211">
        <f t="shared" si="81"/>
        <v>0</v>
      </c>
      <c r="Q494" s="211">
        <v>0</v>
      </c>
      <c r="R494" s="211">
        <f t="shared" si="82"/>
        <v>0</v>
      </c>
      <c r="S494" s="211">
        <v>0</v>
      </c>
      <c r="T494" s="212">
        <f t="shared" si="83"/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213" t="s">
        <v>255</v>
      </c>
      <c r="AT494" s="213" t="s">
        <v>175</v>
      </c>
      <c r="AU494" s="213" t="s">
        <v>189</v>
      </c>
      <c r="AY494" s="16" t="s">
        <v>173</v>
      </c>
      <c r="BE494" s="214">
        <f t="shared" si="84"/>
        <v>0</v>
      </c>
      <c r="BF494" s="214">
        <f t="shared" si="85"/>
        <v>0</v>
      </c>
      <c r="BG494" s="214">
        <f t="shared" si="86"/>
        <v>0</v>
      </c>
      <c r="BH494" s="214">
        <f t="shared" si="87"/>
        <v>0</v>
      </c>
      <c r="BI494" s="214">
        <f t="shared" si="88"/>
        <v>0</v>
      </c>
      <c r="BJ494" s="16" t="s">
        <v>8</v>
      </c>
      <c r="BK494" s="214">
        <f t="shared" si="89"/>
        <v>0</v>
      </c>
      <c r="BL494" s="16" t="s">
        <v>255</v>
      </c>
      <c r="BM494" s="213" t="s">
        <v>1081</v>
      </c>
    </row>
    <row r="495" spans="1:65" s="2" customFormat="1" ht="16.5" customHeight="1">
      <c r="A495" s="33"/>
      <c r="B495" s="34"/>
      <c r="C495" s="202" t="s">
        <v>1082</v>
      </c>
      <c r="D495" s="202" t="s">
        <v>175</v>
      </c>
      <c r="E495" s="203" t="s">
        <v>1083</v>
      </c>
      <c r="F495" s="204" t="s">
        <v>1084</v>
      </c>
      <c r="G495" s="205" t="s">
        <v>289</v>
      </c>
      <c r="H495" s="206">
        <v>2</v>
      </c>
      <c r="I495" s="207"/>
      <c r="J495" s="208">
        <f t="shared" si="80"/>
        <v>0</v>
      </c>
      <c r="K495" s="204" t="s">
        <v>1</v>
      </c>
      <c r="L495" s="38"/>
      <c r="M495" s="209" t="s">
        <v>1</v>
      </c>
      <c r="N495" s="210" t="s">
        <v>42</v>
      </c>
      <c r="O495" s="70"/>
      <c r="P495" s="211">
        <f t="shared" si="81"/>
        <v>0</v>
      </c>
      <c r="Q495" s="211">
        <v>0</v>
      </c>
      <c r="R495" s="211">
        <f t="shared" si="82"/>
        <v>0</v>
      </c>
      <c r="S495" s="211">
        <v>0</v>
      </c>
      <c r="T495" s="212">
        <f t="shared" si="83"/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213" t="s">
        <v>255</v>
      </c>
      <c r="AT495" s="213" t="s">
        <v>175</v>
      </c>
      <c r="AU495" s="213" t="s">
        <v>189</v>
      </c>
      <c r="AY495" s="16" t="s">
        <v>173</v>
      </c>
      <c r="BE495" s="214">
        <f t="shared" si="84"/>
        <v>0</v>
      </c>
      <c r="BF495" s="214">
        <f t="shared" si="85"/>
        <v>0</v>
      </c>
      <c r="BG495" s="214">
        <f t="shared" si="86"/>
        <v>0</v>
      </c>
      <c r="BH495" s="214">
        <f t="shared" si="87"/>
        <v>0</v>
      </c>
      <c r="BI495" s="214">
        <f t="shared" si="88"/>
        <v>0</v>
      </c>
      <c r="BJ495" s="16" t="s">
        <v>8</v>
      </c>
      <c r="BK495" s="214">
        <f t="shared" si="89"/>
        <v>0</v>
      </c>
      <c r="BL495" s="16" t="s">
        <v>255</v>
      </c>
      <c r="BM495" s="213" t="s">
        <v>1085</v>
      </c>
    </row>
    <row r="496" spans="1:65" s="2" customFormat="1" ht="16.5" customHeight="1">
      <c r="A496" s="33"/>
      <c r="B496" s="34"/>
      <c r="C496" s="202" t="s">
        <v>1086</v>
      </c>
      <c r="D496" s="202" t="s">
        <v>175</v>
      </c>
      <c r="E496" s="203" t="s">
        <v>1087</v>
      </c>
      <c r="F496" s="204" t="s">
        <v>1088</v>
      </c>
      <c r="G496" s="205" t="s">
        <v>289</v>
      </c>
      <c r="H496" s="206">
        <v>1</v>
      </c>
      <c r="I496" s="207"/>
      <c r="J496" s="208">
        <f t="shared" si="80"/>
        <v>0</v>
      </c>
      <c r="K496" s="204" t="s">
        <v>1</v>
      </c>
      <c r="L496" s="38"/>
      <c r="M496" s="209" t="s">
        <v>1</v>
      </c>
      <c r="N496" s="210" t="s">
        <v>42</v>
      </c>
      <c r="O496" s="70"/>
      <c r="P496" s="211">
        <f t="shared" si="81"/>
        <v>0</v>
      </c>
      <c r="Q496" s="211">
        <v>0</v>
      </c>
      <c r="R496" s="211">
        <f t="shared" si="82"/>
        <v>0</v>
      </c>
      <c r="S496" s="211">
        <v>0</v>
      </c>
      <c r="T496" s="212">
        <f t="shared" si="83"/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213" t="s">
        <v>255</v>
      </c>
      <c r="AT496" s="213" t="s">
        <v>175</v>
      </c>
      <c r="AU496" s="213" t="s">
        <v>189</v>
      </c>
      <c r="AY496" s="16" t="s">
        <v>173</v>
      </c>
      <c r="BE496" s="214">
        <f t="shared" si="84"/>
        <v>0</v>
      </c>
      <c r="BF496" s="214">
        <f t="shared" si="85"/>
        <v>0</v>
      </c>
      <c r="BG496" s="214">
        <f t="shared" si="86"/>
        <v>0</v>
      </c>
      <c r="BH496" s="214">
        <f t="shared" si="87"/>
        <v>0</v>
      </c>
      <c r="BI496" s="214">
        <f t="shared" si="88"/>
        <v>0</v>
      </c>
      <c r="BJ496" s="16" t="s">
        <v>8</v>
      </c>
      <c r="BK496" s="214">
        <f t="shared" si="89"/>
        <v>0</v>
      </c>
      <c r="BL496" s="16" t="s">
        <v>255</v>
      </c>
      <c r="BM496" s="213" t="s">
        <v>1089</v>
      </c>
    </row>
    <row r="497" spans="1:65" s="2" customFormat="1" ht="16.5" customHeight="1">
      <c r="A497" s="33"/>
      <c r="B497" s="34"/>
      <c r="C497" s="202" t="s">
        <v>1090</v>
      </c>
      <c r="D497" s="202" t="s">
        <v>175</v>
      </c>
      <c r="E497" s="203" t="s">
        <v>1091</v>
      </c>
      <c r="F497" s="204" t="s">
        <v>1092</v>
      </c>
      <c r="G497" s="205" t="s">
        <v>289</v>
      </c>
      <c r="H497" s="206">
        <v>8</v>
      </c>
      <c r="I497" s="207"/>
      <c r="J497" s="208">
        <f t="shared" si="80"/>
        <v>0</v>
      </c>
      <c r="K497" s="204" t="s">
        <v>1</v>
      </c>
      <c r="L497" s="38"/>
      <c r="M497" s="209" t="s">
        <v>1</v>
      </c>
      <c r="N497" s="210" t="s">
        <v>42</v>
      </c>
      <c r="O497" s="70"/>
      <c r="P497" s="211">
        <f t="shared" si="81"/>
        <v>0</v>
      </c>
      <c r="Q497" s="211">
        <v>0</v>
      </c>
      <c r="R497" s="211">
        <f t="shared" si="82"/>
        <v>0</v>
      </c>
      <c r="S497" s="211">
        <v>0</v>
      </c>
      <c r="T497" s="212">
        <f t="shared" si="83"/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213" t="s">
        <v>255</v>
      </c>
      <c r="AT497" s="213" t="s">
        <v>175</v>
      </c>
      <c r="AU497" s="213" t="s">
        <v>189</v>
      </c>
      <c r="AY497" s="16" t="s">
        <v>173</v>
      </c>
      <c r="BE497" s="214">
        <f t="shared" si="84"/>
        <v>0</v>
      </c>
      <c r="BF497" s="214">
        <f t="shared" si="85"/>
        <v>0</v>
      </c>
      <c r="BG497" s="214">
        <f t="shared" si="86"/>
        <v>0</v>
      </c>
      <c r="BH497" s="214">
        <f t="shared" si="87"/>
        <v>0</v>
      </c>
      <c r="BI497" s="214">
        <f t="shared" si="88"/>
        <v>0</v>
      </c>
      <c r="BJ497" s="16" t="s">
        <v>8</v>
      </c>
      <c r="BK497" s="214">
        <f t="shared" si="89"/>
        <v>0</v>
      </c>
      <c r="BL497" s="16" t="s">
        <v>255</v>
      </c>
      <c r="BM497" s="213" t="s">
        <v>1093</v>
      </c>
    </row>
    <row r="498" spans="1:65" s="2" customFormat="1" ht="16.5" customHeight="1">
      <c r="A498" s="33"/>
      <c r="B498" s="34"/>
      <c r="C498" s="202" t="s">
        <v>1094</v>
      </c>
      <c r="D498" s="202" t="s">
        <v>175</v>
      </c>
      <c r="E498" s="203" t="s">
        <v>1095</v>
      </c>
      <c r="F498" s="204" t="s">
        <v>1096</v>
      </c>
      <c r="G498" s="205" t="s">
        <v>289</v>
      </c>
      <c r="H498" s="206">
        <v>5</v>
      </c>
      <c r="I498" s="207"/>
      <c r="J498" s="208">
        <f t="shared" si="80"/>
        <v>0</v>
      </c>
      <c r="K498" s="204" t="s">
        <v>1</v>
      </c>
      <c r="L498" s="38"/>
      <c r="M498" s="209" t="s">
        <v>1</v>
      </c>
      <c r="N498" s="210" t="s">
        <v>42</v>
      </c>
      <c r="O498" s="70"/>
      <c r="P498" s="211">
        <f t="shared" si="81"/>
        <v>0</v>
      </c>
      <c r="Q498" s="211">
        <v>0</v>
      </c>
      <c r="R498" s="211">
        <f t="shared" si="82"/>
        <v>0</v>
      </c>
      <c r="S498" s="211">
        <v>0</v>
      </c>
      <c r="T498" s="212">
        <f t="shared" si="83"/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213" t="s">
        <v>255</v>
      </c>
      <c r="AT498" s="213" t="s">
        <v>175</v>
      </c>
      <c r="AU498" s="213" t="s">
        <v>189</v>
      </c>
      <c r="AY498" s="16" t="s">
        <v>173</v>
      </c>
      <c r="BE498" s="214">
        <f t="shared" si="84"/>
        <v>0</v>
      </c>
      <c r="BF498" s="214">
        <f t="shared" si="85"/>
        <v>0</v>
      </c>
      <c r="BG498" s="214">
        <f t="shared" si="86"/>
        <v>0</v>
      </c>
      <c r="BH498" s="214">
        <f t="shared" si="87"/>
        <v>0</v>
      </c>
      <c r="BI498" s="214">
        <f t="shared" si="88"/>
        <v>0</v>
      </c>
      <c r="BJ498" s="16" t="s">
        <v>8</v>
      </c>
      <c r="BK498" s="214">
        <f t="shared" si="89"/>
        <v>0</v>
      </c>
      <c r="BL498" s="16" t="s">
        <v>255</v>
      </c>
      <c r="BM498" s="213" t="s">
        <v>1097</v>
      </c>
    </row>
    <row r="499" spans="1:65" s="2" customFormat="1" ht="16.5" customHeight="1">
      <c r="A499" s="33"/>
      <c r="B499" s="34"/>
      <c r="C499" s="202" t="s">
        <v>1098</v>
      </c>
      <c r="D499" s="202" t="s">
        <v>175</v>
      </c>
      <c r="E499" s="203" t="s">
        <v>1099</v>
      </c>
      <c r="F499" s="204" t="s">
        <v>1100</v>
      </c>
      <c r="G499" s="205" t="s">
        <v>289</v>
      </c>
      <c r="H499" s="206">
        <v>4</v>
      </c>
      <c r="I499" s="207"/>
      <c r="J499" s="208">
        <f t="shared" si="80"/>
        <v>0</v>
      </c>
      <c r="K499" s="204" t="s">
        <v>1</v>
      </c>
      <c r="L499" s="38"/>
      <c r="M499" s="209" t="s">
        <v>1</v>
      </c>
      <c r="N499" s="210" t="s">
        <v>42</v>
      </c>
      <c r="O499" s="70"/>
      <c r="P499" s="211">
        <f t="shared" si="81"/>
        <v>0</v>
      </c>
      <c r="Q499" s="211">
        <v>0</v>
      </c>
      <c r="R499" s="211">
        <f t="shared" si="82"/>
        <v>0</v>
      </c>
      <c r="S499" s="211">
        <v>0</v>
      </c>
      <c r="T499" s="212">
        <f t="shared" si="83"/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213" t="s">
        <v>255</v>
      </c>
      <c r="AT499" s="213" t="s">
        <v>175</v>
      </c>
      <c r="AU499" s="213" t="s">
        <v>189</v>
      </c>
      <c r="AY499" s="16" t="s">
        <v>173</v>
      </c>
      <c r="BE499" s="214">
        <f t="shared" si="84"/>
        <v>0</v>
      </c>
      <c r="BF499" s="214">
        <f t="shared" si="85"/>
        <v>0</v>
      </c>
      <c r="BG499" s="214">
        <f t="shared" si="86"/>
        <v>0</v>
      </c>
      <c r="BH499" s="214">
        <f t="shared" si="87"/>
        <v>0</v>
      </c>
      <c r="BI499" s="214">
        <f t="shared" si="88"/>
        <v>0</v>
      </c>
      <c r="BJ499" s="16" t="s">
        <v>8</v>
      </c>
      <c r="BK499" s="214">
        <f t="shared" si="89"/>
        <v>0</v>
      </c>
      <c r="BL499" s="16" t="s">
        <v>255</v>
      </c>
      <c r="BM499" s="213" t="s">
        <v>1101</v>
      </c>
    </row>
    <row r="500" spans="1:65" s="2" customFormat="1" ht="16.5" customHeight="1">
      <c r="A500" s="33"/>
      <c r="B500" s="34"/>
      <c r="C500" s="202" t="s">
        <v>1102</v>
      </c>
      <c r="D500" s="202" t="s">
        <v>175</v>
      </c>
      <c r="E500" s="203" t="s">
        <v>1103</v>
      </c>
      <c r="F500" s="204" t="s">
        <v>1104</v>
      </c>
      <c r="G500" s="205" t="s">
        <v>225</v>
      </c>
      <c r="H500" s="206">
        <v>0.02</v>
      </c>
      <c r="I500" s="207"/>
      <c r="J500" s="208">
        <f t="shared" si="80"/>
        <v>0</v>
      </c>
      <c r="K500" s="204" t="s">
        <v>1</v>
      </c>
      <c r="L500" s="38"/>
      <c r="M500" s="209" t="s">
        <v>1</v>
      </c>
      <c r="N500" s="210" t="s">
        <v>42</v>
      </c>
      <c r="O500" s="70"/>
      <c r="P500" s="211">
        <f t="shared" si="81"/>
        <v>0</v>
      </c>
      <c r="Q500" s="211">
        <v>0</v>
      </c>
      <c r="R500" s="211">
        <f t="shared" si="82"/>
        <v>0</v>
      </c>
      <c r="S500" s="211">
        <v>0</v>
      </c>
      <c r="T500" s="212">
        <f t="shared" si="83"/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213" t="s">
        <v>255</v>
      </c>
      <c r="AT500" s="213" t="s">
        <v>175</v>
      </c>
      <c r="AU500" s="213" t="s">
        <v>189</v>
      </c>
      <c r="AY500" s="16" t="s">
        <v>173</v>
      </c>
      <c r="BE500" s="214">
        <f t="shared" si="84"/>
        <v>0</v>
      </c>
      <c r="BF500" s="214">
        <f t="shared" si="85"/>
        <v>0</v>
      </c>
      <c r="BG500" s="214">
        <f t="shared" si="86"/>
        <v>0</v>
      </c>
      <c r="BH500" s="214">
        <f t="shared" si="87"/>
        <v>0</v>
      </c>
      <c r="BI500" s="214">
        <f t="shared" si="88"/>
        <v>0</v>
      </c>
      <c r="BJ500" s="16" t="s">
        <v>8</v>
      </c>
      <c r="BK500" s="214">
        <f t="shared" si="89"/>
        <v>0</v>
      </c>
      <c r="BL500" s="16" t="s">
        <v>255</v>
      </c>
      <c r="BM500" s="213" t="s">
        <v>1105</v>
      </c>
    </row>
    <row r="501" spans="1:65" s="12" customFormat="1" ht="20.85" customHeight="1">
      <c r="B501" s="186"/>
      <c r="C501" s="187"/>
      <c r="D501" s="188" t="s">
        <v>76</v>
      </c>
      <c r="E501" s="200" t="s">
        <v>1106</v>
      </c>
      <c r="F501" s="200" t="s">
        <v>1107</v>
      </c>
      <c r="G501" s="187"/>
      <c r="H501" s="187"/>
      <c r="I501" s="190"/>
      <c r="J501" s="201">
        <f>BK501</f>
        <v>0</v>
      </c>
      <c r="K501" s="187"/>
      <c r="L501" s="192"/>
      <c r="M501" s="193"/>
      <c r="N501" s="194"/>
      <c r="O501" s="194"/>
      <c r="P501" s="195">
        <f>SUM(P502:P526)</f>
        <v>0</v>
      </c>
      <c r="Q501" s="194"/>
      <c r="R501" s="195">
        <f>SUM(R502:R526)</f>
        <v>0</v>
      </c>
      <c r="S501" s="194"/>
      <c r="T501" s="196">
        <f>SUM(T502:T526)</f>
        <v>0</v>
      </c>
      <c r="AR501" s="197" t="s">
        <v>86</v>
      </c>
      <c r="AT501" s="198" t="s">
        <v>76</v>
      </c>
      <c r="AU501" s="198" t="s">
        <v>86</v>
      </c>
      <c r="AY501" s="197" t="s">
        <v>173</v>
      </c>
      <c r="BK501" s="199">
        <f>SUM(BK502:BK526)</f>
        <v>0</v>
      </c>
    </row>
    <row r="502" spans="1:65" s="2" customFormat="1" ht="16.5" customHeight="1">
      <c r="A502" s="33"/>
      <c r="B502" s="34"/>
      <c r="C502" s="202" t="s">
        <v>1108</v>
      </c>
      <c r="D502" s="202" t="s">
        <v>175</v>
      </c>
      <c r="E502" s="203" t="s">
        <v>1109</v>
      </c>
      <c r="F502" s="204" t="s">
        <v>1110</v>
      </c>
      <c r="G502" s="205" t="s">
        <v>289</v>
      </c>
      <c r="H502" s="206">
        <v>22</v>
      </c>
      <c r="I502" s="207"/>
      <c r="J502" s="208">
        <f t="shared" ref="J502:J526" si="90">ROUND(I502*H502,0)</f>
        <v>0</v>
      </c>
      <c r="K502" s="204" t="s">
        <v>1</v>
      </c>
      <c r="L502" s="38"/>
      <c r="M502" s="209" t="s">
        <v>1</v>
      </c>
      <c r="N502" s="210" t="s">
        <v>42</v>
      </c>
      <c r="O502" s="70"/>
      <c r="P502" s="211">
        <f t="shared" ref="P502:P526" si="91">O502*H502</f>
        <v>0</v>
      </c>
      <c r="Q502" s="211">
        <v>0</v>
      </c>
      <c r="R502" s="211">
        <f t="shared" ref="R502:R526" si="92">Q502*H502</f>
        <v>0</v>
      </c>
      <c r="S502" s="211">
        <v>0</v>
      </c>
      <c r="T502" s="212">
        <f t="shared" ref="T502:T526" si="93"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213" t="s">
        <v>255</v>
      </c>
      <c r="AT502" s="213" t="s">
        <v>175</v>
      </c>
      <c r="AU502" s="213" t="s">
        <v>189</v>
      </c>
      <c r="AY502" s="16" t="s">
        <v>173</v>
      </c>
      <c r="BE502" s="214">
        <f t="shared" ref="BE502:BE526" si="94">IF(N502="základní",J502,0)</f>
        <v>0</v>
      </c>
      <c r="BF502" s="214">
        <f t="shared" ref="BF502:BF526" si="95">IF(N502="snížená",J502,0)</f>
        <v>0</v>
      </c>
      <c r="BG502" s="214">
        <f t="shared" ref="BG502:BG526" si="96">IF(N502="zákl. přenesená",J502,0)</f>
        <v>0</v>
      </c>
      <c r="BH502" s="214">
        <f t="shared" ref="BH502:BH526" si="97">IF(N502="sníž. přenesená",J502,0)</f>
        <v>0</v>
      </c>
      <c r="BI502" s="214">
        <f t="shared" ref="BI502:BI526" si="98">IF(N502="nulová",J502,0)</f>
        <v>0</v>
      </c>
      <c r="BJ502" s="16" t="s">
        <v>8</v>
      </c>
      <c r="BK502" s="214">
        <f t="shared" ref="BK502:BK526" si="99">ROUND(I502*H502,0)</f>
        <v>0</v>
      </c>
      <c r="BL502" s="16" t="s">
        <v>255</v>
      </c>
      <c r="BM502" s="213" t="s">
        <v>1111</v>
      </c>
    </row>
    <row r="503" spans="1:65" s="2" customFormat="1" ht="16.5" customHeight="1">
      <c r="A503" s="33"/>
      <c r="B503" s="34"/>
      <c r="C503" s="227" t="s">
        <v>1112</v>
      </c>
      <c r="D503" s="227" t="s">
        <v>454</v>
      </c>
      <c r="E503" s="228" t="s">
        <v>1113</v>
      </c>
      <c r="F503" s="229" t="s">
        <v>1114</v>
      </c>
      <c r="G503" s="230" t="s">
        <v>427</v>
      </c>
      <c r="H503" s="231">
        <v>3</v>
      </c>
      <c r="I503" s="232"/>
      <c r="J503" s="233">
        <f t="shared" si="90"/>
        <v>0</v>
      </c>
      <c r="K503" s="229" t="s">
        <v>1</v>
      </c>
      <c r="L503" s="234"/>
      <c r="M503" s="235" t="s">
        <v>1</v>
      </c>
      <c r="N503" s="236" t="s">
        <v>42</v>
      </c>
      <c r="O503" s="70"/>
      <c r="P503" s="211">
        <f t="shared" si="91"/>
        <v>0</v>
      </c>
      <c r="Q503" s="211">
        <v>0</v>
      </c>
      <c r="R503" s="211">
        <f t="shared" si="92"/>
        <v>0</v>
      </c>
      <c r="S503" s="211">
        <v>0</v>
      </c>
      <c r="T503" s="212">
        <f t="shared" si="93"/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213" t="s">
        <v>341</v>
      </c>
      <c r="AT503" s="213" t="s">
        <v>454</v>
      </c>
      <c r="AU503" s="213" t="s">
        <v>189</v>
      </c>
      <c r="AY503" s="16" t="s">
        <v>173</v>
      </c>
      <c r="BE503" s="214">
        <f t="shared" si="94"/>
        <v>0</v>
      </c>
      <c r="BF503" s="214">
        <f t="shared" si="95"/>
        <v>0</v>
      </c>
      <c r="BG503" s="214">
        <f t="shared" si="96"/>
        <v>0</v>
      </c>
      <c r="BH503" s="214">
        <f t="shared" si="97"/>
        <v>0</v>
      </c>
      <c r="BI503" s="214">
        <f t="shared" si="98"/>
        <v>0</v>
      </c>
      <c r="BJ503" s="16" t="s">
        <v>8</v>
      </c>
      <c r="BK503" s="214">
        <f t="shared" si="99"/>
        <v>0</v>
      </c>
      <c r="BL503" s="16" t="s">
        <v>255</v>
      </c>
      <c r="BM503" s="213" t="s">
        <v>1115</v>
      </c>
    </row>
    <row r="504" spans="1:65" s="2" customFormat="1" ht="16.5" customHeight="1">
      <c r="A504" s="33"/>
      <c r="B504" s="34"/>
      <c r="C504" s="227" t="s">
        <v>1116</v>
      </c>
      <c r="D504" s="227" t="s">
        <v>454</v>
      </c>
      <c r="E504" s="228" t="s">
        <v>1117</v>
      </c>
      <c r="F504" s="229" t="s">
        <v>1118</v>
      </c>
      <c r="G504" s="230" t="s">
        <v>427</v>
      </c>
      <c r="H504" s="231">
        <v>2</v>
      </c>
      <c r="I504" s="232"/>
      <c r="J504" s="233">
        <f t="shared" si="90"/>
        <v>0</v>
      </c>
      <c r="K504" s="229" t="s">
        <v>1</v>
      </c>
      <c r="L504" s="234"/>
      <c r="M504" s="235" t="s">
        <v>1</v>
      </c>
      <c r="N504" s="236" t="s">
        <v>42</v>
      </c>
      <c r="O504" s="70"/>
      <c r="P504" s="211">
        <f t="shared" si="91"/>
        <v>0</v>
      </c>
      <c r="Q504" s="211">
        <v>0</v>
      </c>
      <c r="R504" s="211">
        <f t="shared" si="92"/>
        <v>0</v>
      </c>
      <c r="S504" s="211">
        <v>0</v>
      </c>
      <c r="T504" s="212">
        <f t="shared" si="93"/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213" t="s">
        <v>341</v>
      </c>
      <c r="AT504" s="213" t="s">
        <v>454</v>
      </c>
      <c r="AU504" s="213" t="s">
        <v>189</v>
      </c>
      <c r="AY504" s="16" t="s">
        <v>173</v>
      </c>
      <c r="BE504" s="214">
        <f t="shared" si="94"/>
        <v>0</v>
      </c>
      <c r="BF504" s="214">
        <f t="shared" si="95"/>
        <v>0</v>
      </c>
      <c r="BG504" s="214">
        <f t="shared" si="96"/>
        <v>0</v>
      </c>
      <c r="BH504" s="214">
        <f t="shared" si="97"/>
        <v>0</v>
      </c>
      <c r="BI504" s="214">
        <f t="shared" si="98"/>
        <v>0</v>
      </c>
      <c r="BJ504" s="16" t="s">
        <v>8</v>
      </c>
      <c r="BK504" s="214">
        <f t="shared" si="99"/>
        <v>0</v>
      </c>
      <c r="BL504" s="16" t="s">
        <v>255</v>
      </c>
      <c r="BM504" s="213" t="s">
        <v>1119</v>
      </c>
    </row>
    <row r="505" spans="1:65" s="2" customFormat="1" ht="16.5" customHeight="1">
      <c r="A505" s="33"/>
      <c r="B505" s="34"/>
      <c r="C505" s="227" t="s">
        <v>1120</v>
      </c>
      <c r="D505" s="227" t="s">
        <v>454</v>
      </c>
      <c r="E505" s="228" t="s">
        <v>1121</v>
      </c>
      <c r="F505" s="229" t="s">
        <v>1122</v>
      </c>
      <c r="G505" s="230" t="s">
        <v>427</v>
      </c>
      <c r="H505" s="231">
        <v>1</v>
      </c>
      <c r="I505" s="232"/>
      <c r="J505" s="233">
        <f t="shared" si="90"/>
        <v>0</v>
      </c>
      <c r="K505" s="229" t="s">
        <v>1</v>
      </c>
      <c r="L505" s="234"/>
      <c r="M505" s="235" t="s">
        <v>1</v>
      </c>
      <c r="N505" s="236" t="s">
        <v>42</v>
      </c>
      <c r="O505" s="70"/>
      <c r="P505" s="211">
        <f t="shared" si="91"/>
        <v>0</v>
      </c>
      <c r="Q505" s="211">
        <v>0</v>
      </c>
      <c r="R505" s="211">
        <f t="shared" si="92"/>
        <v>0</v>
      </c>
      <c r="S505" s="211">
        <v>0</v>
      </c>
      <c r="T505" s="212">
        <f t="shared" si="93"/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213" t="s">
        <v>341</v>
      </c>
      <c r="AT505" s="213" t="s">
        <v>454</v>
      </c>
      <c r="AU505" s="213" t="s">
        <v>189</v>
      </c>
      <c r="AY505" s="16" t="s">
        <v>173</v>
      </c>
      <c r="BE505" s="214">
        <f t="shared" si="94"/>
        <v>0</v>
      </c>
      <c r="BF505" s="214">
        <f t="shared" si="95"/>
        <v>0</v>
      </c>
      <c r="BG505" s="214">
        <f t="shared" si="96"/>
        <v>0</v>
      </c>
      <c r="BH505" s="214">
        <f t="shared" si="97"/>
        <v>0</v>
      </c>
      <c r="BI505" s="214">
        <f t="shared" si="98"/>
        <v>0</v>
      </c>
      <c r="BJ505" s="16" t="s">
        <v>8</v>
      </c>
      <c r="BK505" s="214">
        <f t="shared" si="99"/>
        <v>0</v>
      </c>
      <c r="BL505" s="16" t="s">
        <v>255</v>
      </c>
      <c r="BM505" s="213" t="s">
        <v>1123</v>
      </c>
    </row>
    <row r="506" spans="1:65" s="2" customFormat="1" ht="16.5" customHeight="1">
      <c r="A506" s="33"/>
      <c r="B506" s="34"/>
      <c r="C506" s="227" t="s">
        <v>1124</v>
      </c>
      <c r="D506" s="227" t="s">
        <v>454</v>
      </c>
      <c r="E506" s="228" t="s">
        <v>1125</v>
      </c>
      <c r="F506" s="229" t="s">
        <v>1126</v>
      </c>
      <c r="G506" s="230" t="s">
        <v>427</v>
      </c>
      <c r="H506" s="231">
        <v>2</v>
      </c>
      <c r="I506" s="232"/>
      <c r="J506" s="233">
        <f t="shared" si="90"/>
        <v>0</v>
      </c>
      <c r="K506" s="229" t="s">
        <v>1</v>
      </c>
      <c r="L506" s="234"/>
      <c r="M506" s="235" t="s">
        <v>1</v>
      </c>
      <c r="N506" s="236" t="s">
        <v>42</v>
      </c>
      <c r="O506" s="70"/>
      <c r="P506" s="211">
        <f t="shared" si="91"/>
        <v>0</v>
      </c>
      <c r="Q506" s="211">
        <v>0</v>
      </c>
      <c r="R506" s="211">
        <f t="shared" si="92"/>
        <v>0</v>
      </c>
      <c r="S506" s="211">
        <v>0</v>
      </c>
      <c r="T506" s="212">
        <f t="shared" si="93"/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213" t="s">
        <v>341</v>
      </c>
      <c r="AT506" s="213" t="s">
        <v>454</v>
      </c>
      <c r="AU506" s="213" t="s">
        <v>189</v>
      </c>
      <c r="AY506" s="16" t="s">
        <v>173</v>
      </c>
      <c r="BE506" s="214">
        <f t="shared" si="94"/>
        <v>0</v>
      </c>
      <c r="BF506" s="214">
        <f t="shared" si="95"/>
        <v>0</v>
      </c>
      <c r="BG506" s="214">
        <f t="shared" si="96"/>
        <v>0</v>
      </c>
      <c r="BH506" s="214">
        <f t="shared" si="97"/>
        <v>0</v>
      </c>
      <c r="BI506" s="214">
        <f t="shared" si="98"/>
        <v>0</v>
      </c>
      <c r="BJ506" s="16" t="s">
        <v>8</v>
      </c>
      <c r="BK506" s="214">
        <f t="shared" si="99"/>
        <v>0</v>
      </c>
      <c r="BL506" s="16" t="s">
        <v>255</v>
      </c>
      <c r="BM506" s="213" t="s">
        <v>1127</v>
      </c>
    </row>
    <row r="507" spans="1:65" s="2" customFormat="1" ht="16.5" customHeight="1">
      <c r="A507" s="33"/>
      <c r="B507" s="34"/>
      <c r="C507" s="227" t="s">
        <v>1128</v>
      </c>
      <c r="D507" s="227" t="s">
        <v>454</v>
      </c>
      <c r="E507" s="228" t="s">
        <v>1129</v>
      </c>
      <c r="F507" s="229" t="s">
        <v>1130</v>
      </c>
      <c r="G507" s="230" t="s">
        <v>427</v>
      </c>
      <c r="H507" s="231">
        <v>1</v>
      </c>
      <c r="I507" s="232"/>
      <c r="J507" s="233">
        <f t="shared" si="90"/>
        <v>0</v>
      </c>
      <c r="K507" s="229" t="s">
        <v>1</v>
      </c>
      <c r="L507" s="234"/>
      <c r="M507" s="235" t="s">
        <v>1</v>
      </c>
      <c r="N507" s="236" t="s">
        <v>42</v>
      </c>
      <c r="O507" s="70"/>
      <c r="P507" s="211">
        <f t="shared" si="91"/>
        <v>0</v>
      </c>
      <c r="Q507" s="211">
        <v>0</v>
      </c>
      <c r="R507" s="211">
        <f t="shared" si="92"/>
        <v>0</v>
      </c>
      <c r="S507" s="211">
        <v>0</v>
      </c>
      <c r="T507" s="212">
        <f t="shared" si="93"/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213" t="s">
        <v>341</v>
      </c>
      <c r="AT507" s="213" t="s">
        <v>454</v>
      </c>
      <c r="AU507" s="213" t="s">
        <v>189</v>
      </c>
      <c r="AY507" s="16" t="s">
        <v>173</v>
      </c>
      <c r="BE507" s="214">
        <f t="shared" si="94"/>
        <v>0</v>
      </c>
      <c r="BF507" s="214">
        <f t="shared" si="95"/>
        <v>0</v>
      </c>
      <c r="BG507" s="214">
        <f t="shared" si="96"/>
        <v>0</v>
      </c>
      <c r="BH507" s="214">
        <f t="shared" si="97"/>
        <v>0</v>
      </c>
      <c r="BI507" s="214">
        <f t="shared" si="98"/>
        <v>0</v>
      </c>
      <c r="BJ507" s="16" t="s">
        <v>8</v>
      </c>
      <c r="BK507" s="214">
        <f t="shared" si="99"/>
        <v>0</v>
      </c>
      <c r="BL507" s="16" t="s">
        <v>255</v>
      </c>
      <c r="BM507" s="213" t="s">
        <v>1131</v>
      </c>
    </row>
    <row r="508" spans="1:65" s="2" customFormat="1" ht="16.5" customHeight="1">
      <c r="A508" s="33"/>
      <c r="B508" s="34"/>
      <c r="C508" s="227" t="s">
        <v>1132</v>
      </c>
      <c r="D508" s="227" t="s">
        <v>454</v>
      </c>
      <c r="E508" s="228" t="s">
        <v>1133</v>
      </c>
      <c r="F508" s="229" t="s">
        <v>1134</v>
      </c>
      <c r="G508" s="230" t="s">
        <v>427</v>
      </c>
      <c r="H508" s="231">
        <v>1</v>
      </c>
      <c r="I508" s="232"/>
      <c r="J508" s="233">
        <f t="shared" si="90"/>
        <v>0</v>
      </c>
      <c r="K508" s="229" t="s">
        <v>1</v>
      </c>
      <c r="L508" s="234"/>
      <c r="M508" s="235" t="s">
        <v>1</v>
      </c>
      <c r="N508" s="236" t="s">
        <v>42</v>
      </c>
      <c r="O508" s="70"/>
      <c r="P508" s="211">
        <f t="shared" si="91"/>
        <v>0</v>
      </c>
      <c r="Q508" s="211">
        <v>0</v>
      </c>
      <c r="R508" s="211">
        <f t="shared" si="92"/>
        <v>0</v>
      </c>
      <c r="S508" s="211">
        <v>0</v>
      </c>
      <c r="T508" s="212">
        <f t="shared" si="93"/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213" t="s">
        <v>341</v>
      </c>
      <c r="AT508" s="213" t="s">
        <v>454</v>
      </c>
      <c r="AU508" s="213" t="s">
        <v>189</v>
      </c>
      <c r="AY508" s="16" t="s">
        <v>173</v>
      </c>
      <c r="BE508" s="214">
        <f t="shared" si="94"/>
        <v>0</v>
      </c>
      <c r="BF508" s="214">
        <f t="shared" si="95"/>
        <v>0</v>
      </c>
      <c r="BG508" s="214">
        <f t="shared" si="96"/>
        <v>0</v>
      </c>
      <c r="BH508" s="214">
        <f t="shared" si="97"/>
        <v>0</v>
      </c>
      <c r="BI508" s="214">
        <f t="shared" si="98"/>
        <v>0</v>
      </c>
      <c r="BJ508" s="16" t="s">
        <v>8</v>
      </c>
      <c r="BK508" s="214">
        <f t="shared" si="99"/>
        <v>0</v>
      </c>
      <c r="BL508" s="16" t="s">
        <v>255</v>
      </c>
      <c r="BM508" s="213" t="s">
        <v>1135</v>
      </c>
    </row>
    <row r="509" spans="1:65" s="2" customFormat="1" ht="16.5" customHeight="1">
      <c r="A509" s="33"/>
      <c r="B509" s="34"/>
      <c r="C509" s="227" t="s">
        <v>1136</v>
      </c>
      <c r="D509" s="227" t="s">
        <v>454</v>
      </c>
      <c r="E509" s="228" t="s">
        <v>1137</v>
      </c>
      <c r="F509" s="229" t="s">
        <v>1138</v>
      </c>
      <c r="G509" s="230" t="s">
        <v>427</v>
      </c>
      <c r="H509" s="231">
        <v>1</v>
      </c>
      <c r="I509" s="232"/>
      <c r="J509" s="233">
        <f t="shared" si="90"/>
        <v>0</v>
      </c>
      <c r="K509" s="229" t="s">
        <v>1</v>
      </c>
      <c r="L509" s="234"/>
      <c r="M509" s="235" t="s">
        <v>1</v>
      </c>
      <c r="N509" s="236" t="s">
        <v>42</v>
      </c>
      <c r="O509" s="70"/>
      <c r="P509" s="211">
        <f t="shared" si="91"/>
        <v>0</v>
      </c>
      <c r="Q509" s="211">
        <v>0</v>
      </c>
      <c r="R509" s="211">
        <f t="shared" si="92"/>
        <v>0</v>
      </c>
      <c r="S509" s="211">
        <v>0</v>
      </c>
      <c r="T509" s="212">
        <f t="shared" si="93"/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213" t="s">
        <v>341</v>
      </c>
      <c r="AT509" s="213" t="s">
        <v>454</v>
      </c>
      <c r="AU509" s="213" t="s">
        <v>189</v>
      </c>
      <c r="AY509" s="16" t="s">
        <v>173</v>
      </c>
      <c r="BE509" s="214">
        <f t="shared" si="94"/>
        <v>0</v>
      </c>
      <c r="BF509" s="214">
        <f t="shared" si="95"/>
        <v>0</v>
      </c>
      <c r="BG509" s="214">
        <f t="shared" si="96"/>
        <v>0</v>
      </c>
      <c r="BH509" s="214">
        <f t="shared" si="97"/>
        <v>0</v>
      </c>
      <c r="BI509" s="214">
        <f t="shared" si="98"/>
        <v>0</v>
      </c>
      <c r="BJ509" s="16" t="s">
        <v>8</v>
      </c>
      <c r="BK509" s="214">
        <f t="shared" si="99"/>
        <v>0</v>
      </c>
      <c r="BL509" s="16" t="s">
        <v>255</v>
      </c>
      <c r="BM509" s="213" t="s">
        <v>1139</v>
      </c>
    </row>
    <row r="510" spans="1:65" s="2" customFormat="1" ht="16.5" customHeight="1">
      <c r="A510" s="33"/>
      <c r="B510" s="34"/>
      <c r="C510" s="227" t="s">
        <v>1140</v>
      </c>
      <c r="D510" s="227" t="s">
        <v>454</v>
      </c>
      <c r="E510" s="228" t="s">
        <v>1141</v>
      </c>
      <c r="F510" s="229" t="s">
        <v>1142</v>
      </c>
      <c r="G510" s="230" t="s">
        <v>427</v>
      </c>
      <c r="H510" s="231">
        <v>2</v>
      </c>
      <c r="I510" s="232"/>
      <c r="J510" s="233">
        <f t="shared" si="90"/>
        <v>0</v>
      </c>
      <c r="K510" s="229" t="s">
        <v>1</v>
      </c>
      <c r="L510" s="234"/>
      <c r="M510" s="235" t="s">
        <v>1</v>
      </c>
      <c r="N510" s="236" t="s">
        <v>42</v>
      </c>
      <c r="O510" s="70"/>
      <c r="P510" s="211">
        <f t="shared" si="91"/>
        <v>0</v>
      </c>
      <c r="Q510" s="211">
        <v>0</v>
      </c>
      <c r="R510" s="211">
        <f t="shared" si="92"/>
        <v>0</v>
      </c>
      <c r="S510" s="211">
        <v>0</v>
      </c>
      <c r="T510" s="212">
        <f t="shared" si="93"/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213" t="s">
        <v>341</v>
      </c>
      <c r="AT510" s="213" t="s">
        <v>454</v>
      </c>
      <c r="AU510" s="213" t="s">
        <v>189</v>
      </c>
      <c r="AY510" s="16" t="s">
        <v>173</v>
      </c>
      <c r="BE510" s="214">
        <f t="shared" si="94"/>
        <v>0</v>
      </c>
      <c r="BF510" s="214">
        <f t="shared" si="95"/>
        <v>0</v>
      </c>
      <c r="BG510" s="214">
        <f t="shared" si="96"/>
        <v>0</v>
      </c>
      <c r="BH510" s="214">
        <f t="shared" si="97"/>
        <v>0</v>
      </c>
      <c r="BI510" s="214">
        <f t="shared" si="98"/>
        <v>0</v>
      </c>
      <c r="BJ510" s="16" t="s">
        <v>8</v>
      </c>
      <c r="BK510" s="214">
        <f t="shared" si="99"/>
        <v>0</v>
      </c>
      <c r="BL510" s="16" t="s">
        <v>255</v>
      </c>
      <c r="BM510" s="213" t="s">
        <v>1143</v>
      </c>
    </row>
    <row r="511" spans="1:65" s="2" customFormat="1" ht="16.5" customHeight="1">
      <c r="A511" s="33"/>
      <c r="B511" s="34"/>
      <c r="C511" s="227" t="s">
        <v>1144</v>
      </c>
      <c r="D511" s="227" t="s">
        <v>454</v>
      </c>
      <c r="E511" s="228" t="s">
        <v>1145</v>
      </c>
      <c r="F511" s="229" t="s">
        <v>1146</v>
      </c>
      <c r="G511" s="230" t="s">
        <v>427</v>
      </c>
      <c r="H511" s="231">
        <v>1</v>
      </c>
      <c r="I511" s="232"/>
      <c r="J511" s="233">
        <f t="shared" si="90"/>
        <v>0</v>
      </c>
      <c r="K511" s="229" t="s">
        <v>1</v>
      </c>
      <c r="L511" s="234"/>
      <c r="M511" s="235" t="s">
        <v>1</v>
      </c>
      <c r="N511" s="236" t="s">
        <v>42</v>
      </c>
      <c r="O511" s="70"/>
      <c r="P511" s="211">
        <f t="shared" si="91"/>
        <v>0</v>
      </c>
      <c r="Q511" s="211">
        <v>0</v>
      </c>
      <c r="R511" s="211">
        <f t="shared" si="92"/>
        <v>0</v>
      </c>
      <c r="S511" s="211">
        <v>0</v>
      </c>
      <c r="T511" s="212">
        <f t="shared" si="93"/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213" t="s">
        <v>341</v>
      </c>
      <c r="AT511" s="213" t="s">
        <v>454</v>
      </c>
      <c r="AU511" s="213" t="s">
        <v>189</v>
      </c>
      <c r="AY511" s="16" t="s">
        <v>173</v>
      </c>
      <c r="BE511" s="214">
        <f t="shared" si="94"/>
        <v>0</v>
      </c>
      <c r="BF511" s="214">
        <f t="shared" si="95"/>
        <v>0</v>
      </c>
      <c r="BG511" s="214">
        <f t="shared" si="96"/>
        <v>0</v>
      </c>
      <c r="BH511" s="214">
        <f t="shared" si="97"/>
        <v>0</v>
      </c>
      <c r="BI511" s="214">
        <f t="shared" si="98"/>
        <v>0</v>
      </c>
      <c r="BJ511" s="16" t="s">
        <v>8</v>
      </c>
      <c r="BK511" s="214">
        <f t="shared" si="99"/>
        <v>0</v>
      </c>
      <c r="BL511" s="16" t="s">
        <v>255</v>
      </c>
      <c r="BM511" s="213" t="s">
        <v>1147</v>
      </c>
    </row>
    <row r="512" spans="1:65" s="2" customFormat="1" ht="16.5" customHeight="1">
      <c r="A512" s="33"/>
      <c r="B512" s="34"/>
      <c r="C512" s="227" t="s">
        <v>1148</v>
      </c>
      <c r="D512" s="227" t="s">
        <v>454</v>
      </c>
      <c r="E512" s="228" t="s">
        <v>1149</v>
      </c>
      <c r="F512" s="229" t="s">
        <v>1150</v>
      </c>
      <c r="G512" s="230" t="s">
        <v>427</v>
      </c>
      <c r="H512" s="231">
        <v>4</v>
      </c>
      <c r="I512" s="232"/>
      <c r="J512" s="233">
        <f t="shared" si="90"/>
        <v>0</v>
      </c>
      <c r="K512" s="229" t="s">
        <v>1</v>
      </c>
      <c r="L512" s="234"/>
      <c r="M512" s="235" t="s">
        <v>1</v>
      </c>
      <c r="N512" s="236" t="s">
        <v>42</v>
      </c>
      <c r="O512" s="70"/>
      <c r="P512" s="211">
        <f t="shared" si="91"/>
        <v>0</v>
      </c>
      <c r="Q512" s="211">
        <v>0</v>
      </c>
      <c r="R512" s="211">
        <f t="shared" si="92"/>
        <v>0</v>
      </c>
      <c r="S512" s="211">
        <v>0</v>
      </c>
      <c r="T512" s="212">
        <f t="shared" si="93"/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213" t="s">
        <v>341</v>
      </c>
      <c r="AT512" s="213" t="s">
        <v>454</v>
      </c>
      <c r="AU512" s="213" t="s">
        <v>189</v>
      </c>
      <c r="AY512" s="16" t="s">
        <v>173</v>
      </c>
      <c r="BE512" s="214">
        <f t="shared" si="94"/>
        <v>0</v>
      </c>
      <c r="BF512" s="214">
        <f t="shared" si="95"/>
        <v>0</v>
      </c>
      <c r="BG512" s="214">
        <f t="shared" si="96"/>
        <v>0</v>
      </c>
      <c r="BH512" s="214">
        <f t="shared" si="97"/>
        <v>0</v>
      </c>
      <c r="BI512" s="214">
        <f t="shared" si="98"/>
        <v>0</v>
      </c>
      <c r="BJ512" s="16" t="s">
        <v>8</v>
      </c>
      <c r="BK512" s="214">
        <f t="shared" si="99"/>
        <v>0</v>
      </c>
      <c r="BL512" s="16" t="s">
        <v>255</v>
      </c>
      <c r="BM512" s="213" t="s">
        <v>1151</v>
      </c>
    </row>
    <row r="513" spans="1:65" s="2" customFormat="1" ht="16.5" customHeight="1">
      <c r="A513" s="33"/>
      <c r="B513" s="34"/>
      <c r="C513" s="227" t="s">
        <v>1152</v>
      </c>
      <c r="D513" s="227" t="s">
        <v>454</v>
      </c>
      <c r="E513" s="228" t="s">
        <v>1153</v>
      </c>
      <c r="F513" s="229" t="s">
        <v>1154</v>
      </c>
      <c r="G513" s="230" t="s">
        <v>427</v>
      </c>
      <c r="H513" s="231">
        <v>2</v>
      </c>
      <c r="I513" s="232"/>
      <c r="J513" s="233">
        <f t="shared" si="90"/>
        <v>0</v>
      </c>
      <c r="K513" s="229" t="s">
        <v>1</v>
      </c>
      <c r="L513" s="234"/>
      <c r="M513" s="235" t="s">
        <v>1</v>
      </c>
      <c r="N513" s="236" t="s">
        <v>42</v>
      </c>
      <c r="O513" s="70"/>
      <c r="P513" s="211">
        <f t="shared" si="91"/>
        <v>0</v>
      </c>
      <c r="Q513" s="211">
        <v>0</v>
      </c>
      <c r="R513" s="211">
        <f t="shared" si="92"/>
        <v>0</v>
      </c>
      <c r="S513" s="211">
        <v>0</v>
      </c>
      <c r="T513" s="212">
        <f t="shared" si="93"/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213" t="s">
        <v>341</v>
      </c>
      <c r="AT513" s="213" t="s">
        <v>454</v>
      </c>
      <c r="AU513" s="213" t="s">
        <v>189</v>
      </c>
      <c r="AY513" s="16" t="s">
        <v>173</v>
      </c>
      <c r="BE513" s="214">
        <f t="shared" si="94"/>
        <v>0</v>
      </c>
      <c r="BF513" s="214">
        <f t="shared" si="95"/>
        <v>0</v>
      </c>
      <c r="BG513" s="214">
        <f t="shared" si="96"/>
        <v>0</v>
      </c>
      <c r="BH513" s="214">
        <f t="shared" si="97"/>
        <v>0</v>
      </c>
      <c r="BI513" s="214">
        <f t="shared" si="98"/>
        <v>0</v>
      </c>
      <c r="BJ513" s="16" t="s">
        <v>8</v>
      </c>
      <c r="BK513" s="214">
        <f t="shared" si="99"/>
        <v>0</v>
      </c>
      <c r="BL513" s="16" t="s">
        <v>255</v>
      </c>
      <c r="BM513" s="213" t="s">
        <v>1155</v>
      </c>
    </row>
    <row r="514" spans="1:65" s="2" customFormat="1" ht="16.5" customHeight="1">
      <c r="A514" s="33"/>
      <c r="B514" s="34"/>
      <c r="C514" s="227" t="s">
        <v>1156</v>
      </c>
      <c r="D514" s="227" t="s">
        <v>454</v>
      </c>
      <c r="E514" s="228" t="s">
        <v>1157</v>
      </c>
      <c r="F514" s="229" t="s">
        <v>1158</v>
      </c>
      <c r="G514" s="230" t="s">
        <v>427</v>
      </c>
      <c r="H514" s="231">
        <v>1</v>
      </c>
      <c r="I514" s="232"/>
      <c r="J514" s="233">
        <f t="shared" si="90"/>
        <v>0</v>
      </c>
      <c r="K514" s="229" t="s">
        <v>1</v>
      </c>
      <c r="L514" s="234"/>
      <c r="M514" s="235" t="s">
        <v>1</v>
      </c>
      <c r="N514" s="236" t="s">
        <v>42</v>
      </c>
      <c r="O514" s="70"/>
      <c r="P514" s="211">
        <f t="shared" si="91"/>
        <v>0</v>
      </c>
      <c r="Q514" s="211">
        <v>0</v>
      </c>
      <c r="R514" s="211">
        <f t="shared" si="92"/>
        <v>0</v>
      </c>
      <c r="S514" s="211">
        <v>0</v>
      </c>
      <c r="T514" s="212">
        <f t="shared" si="93"/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213" t="s">
        <v>341</v>
      </c>
      <c r="AT514" s="213" t="s">
        <v>454</v>
      </c>
      <c r="AU514" s="213" t="s">
        <v>189</v>
      </c>
      <c r="AY514" s="16" t="s">
        <v>173</v>
      </c>
      <c r="BE514" s="214">
        <f t="shared" si="94"/>
        <v>0</v>
      </c>
      <c r="BF514" s="214">
        <f t="shared" si="95"/>
        <v>0</v>
      </c>
      <c r="BG514" s="214">
        <f t="shared" si="96"/>
        <v>0</v>
      </c>
      <c r="BH514" s="214">
        <f t="shared" si="97"/>
        <v>0</v>
      </c>
      <c r="BI514" s="214">
        <f t="shared" si="98"/>
        <v>0</v>
      </c>
      <c r="BJ514" s="16" t="s">
        <v>8</v>
      </c>
      <c r="BK514" s="214">
        <f t="shared" si="99"/>
        <v>0</v>
      </c>
      <c r="BL514" s="16" t="s">
        <v>255</v>
      </c>
      <c r="BM514" s="213" t="s">
        <v>1159</v>
      </c>
    </row>
    <row r="515" spans="1:65" s="2" customFormat="1" ht="16.5" customHeight="1">
      <c r="A515" s="33"/>
      <c r="B515" s="34"/>
      <c r="C515" s="227" t="s">
        <v>1160</v>
      </c>
      <c r="D515" s="227" t="s">
        <v>454</v>
      </c>
      <c r="E515" s="228" t="s">
        <v>1161</v>
      </c>
      <c r="F515" s="229" t="s">
        <v>1162</v>
      </c>
      <c r="G515" s="230" t="s">
        <v>427</v>
      </c>
      <c r="H515" s="231">
        <v>1</v>
      </c>
      <c r="I515" s="232"/>
      <c r="J515" s="233">
        <f t="shared" si="90"/>
        <v>0</v>
      </c>
      <c r="K515" s="229" t="s">
        <v>1</v>
      </c>
      <c r="L515" s="234"/>
      <c r="M515" s="235" t="s">
        <v>1</v>
      </c>
      <c r="N515" s="236" t="s">
        <v>42</v>
      </c>
      <c r="O515" s="70"/>
      <c r="P515" s="211">
        <f t="shared" si="91"/>
        <v>0</v>
      </c>
      <c r="Q515" s="211">
        <v>0</v>
      </c>
      <c r="R515" s="211">
        <f t="shared" si="92"/>
        <v>0</v>
      </c>
      <c r="S515" s="211">
        <v>0</v>
      </c>
      <c r="T515" s="212">
        <f t="shared" si="93"/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213" t="s">
        <v>341</v>
      </c>
      <c r="AT515" s="213" t="s">
        <v>454</v>
      </c>
      <c r="AU515" s="213" t="s">
        <v>189</v>
      </c>
      <c r="AY515" s="16" t="s">
        <v>173</v>
      </c>
      <c r="BE515" s="214">
        <f t="shared" si="94"/>
        <v>0</v>
      </c>
      <c r="BF515" s="214">
        <f t="shared" si="95"/>
        <v>0</v>
      </c>
      <c r="BG515" s="214">
        <f t="shared" si="96"/>
        <v>0</v>
      </c>
      <c r="BH515" s="214">
        <f t="shared" si="97"/>
        <v>0</v>
      </c>
      <c r="BI515" s="214">
        <f t="shared" si="98"/>
        <v>0</v>
      </c>
      <c r="BJ515" s="16" t="s">
        <v>8</v>
      </c>
      <c r="BK515" s="214">
        <f t="shared" si="99"/>
        <v>0</v>
      </c>
      <c r="BL515" s="16" t="s">
        <v>255</v>
      </c>
      <c r="BM515" s="213" t="s">
        <v>1163</v>
      </c>
    </row>
    <row r="516" spans="1:65" s="2" customFormat="1" ht="16.5" customHeight="1">
      <c r="A516" s="33"/>
      <c r="B516" s="34"/>
      <c r="C516" s="227" t="s">
        <v>1164</v>
      </c>
      <c r="D516" s="227" t="s">
        <v>454</v>
      </c>
      <c r="E516" s="228" t="s">
        <v>1165</v>
      </c>
      <c r="F516" s="229" t="s">
        <v>1166</v>
      </c>
      <c r="G516" s="230" t="s">
        <v>427</v>
      </c>
      <c r="H516" s="231">
        <v>1</v>
      </c>
      <c r="I516" s="232"/>
      <c r="J516" s="233">
        <f t="shared" si="90"/>
        <v>0</v>
      </c>
      <c r="K516" s="229" t="s">
        <v>1</v>
      </c>
      <c r="L516" s="234"/>
      <c r="M516" s="235" t="s">
        <v>1</v>
      </c>
      <c r="N516" s="236" t="s">
        <v>42</v>
      </c>
      <c r="O516" s="70"/>
      <c r="P516" s="211">
        <f t="shared" si="91"/>
        <v>0</v>
      </c>
      <c r="Q516" s="211">
        <v>0</v>
      </c>
      <c r="R516" s="211">
        <f t="shared" si="92"/>
        <v>0</v>
      </c>
      <c r="S516" s="211">
        <v>0</v>
      </c>
      <c r="T516" s="212">
        <f t="shared" si="93"/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213" t="s">
        <v>341</v>
      </c>
      <c r="AT516" s="213" t="s">
        <v>454</v>
      </c>
      <c r="AU516" s="213" t="s">
        <v>189</v>
      </c>
      <c r="AY516" s="16" t="s">
        <v>173</v>
      </c>
      <c r="BE516" s="214">
        <f t="shared" si="94"/>
        <v>0</v>
      </c>
      <c r="BF516" s="214">
        <f t="shared" si="95"/>
        <v>0</v>
      </c>
      <c r="BG516" s="214">
        <f t="shared" si="96"/>
        <v>0</v>
      </c>
      <c r="BH516" s="214">
        <f t="shared" si="97"/>
        <v>0</v>
      </c>
      <c r="BI516" s="214">
        <f t="shared" si="98"/>
        <v>0</v>
      </c>
      <c r="BJ516" s="16" t="s">
        <v>8</v>
      </c>
      <c r="BK516" s="214">
        <f t="shared" si="99"/>
        <v>0</v>
      </c>
      <c r="BL516" s="16" t="s">
        <v>255</v>
      </c>
      <c r="BM516" s="213" t="s">
        <v>1167</v>
      </c>
    </row>
    <row r="517" spans="1:65" s="2" customFormat="1" ht="16.5" customHeight="1">
      <c r="A517" s="33"/>
      <c r="B517" s="34"/>
      <c r="C517" s="202" t="s">
        <v>1168</v>
      </c>
      <c r="D517" s="202" t="s">
        <v>175</v>
      </c>
      <c r="E517" s="203" t="s">
        <v>1169</v>
      </c>
      <c r="F517" s="204" t="s">
        <v>1170</v>
      </c>
      <c r="G517" s="205" t="s">
        <v>427</v>
      </c>
      <c r="H517" s="206">
        <v>11</v>
      </c>
      <c r="I517" s="207"/>
      <c r="J517" s="208">
        <f t="shared" si="90"/>
        <v>0</v>
      </c>
      <c r="K517" s="204" t="s">
        <v>1</v>
      </c>
      <c r="L517" s="38"/>
      <c r="M517" s="209" t="s">
        <v>1</v>
      </c>
      <c r="N517" s="210" t="s">
        <v>42</v>
      </c>
      <c r="O517" s="70"/>
      <c r="P517" s="211">
        <f t="shared" si="91"/>
        <v>0</v>
      </c>
      <c r="Q517" s="211">
        <v>0</v>
      </c>
      <c r="R517" s="211">
        <f t="shared" si="92"/>
        <v>0</v>
      </c>
      <c r="S517" s="211">
        <v>0</v>
      </c>
      <c r="T517" s="212">
        <f t="shared" si="93"/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213" t="s">
        <v>255</v>
      </c>
      <c r="AT517" s="213" t="s">
        <v>175</v>
      </c>
      <c r="AU517" s="213" t="s">
        <v>189</v>
      </c>
      <c r="AY517" s="16" t="s">
        <v>173</v>
      </c>
      <c r="BE517" s="214">
        <f t="shared" si="94"/>
        <v>0</v>
      </c>
      <c r="BF517" s="214">
        <f t="shared" si="95"/>
        <v>0</v>
      </c>
      <c r="BG517" s="214">
        <f t="shared" si="96"/>
        <v>0</v>
      </c>
      <c r="BH517" s="214">
        <f t="shared" si="97"/>
        <v>0</v>
      </c>
      <c r="BI517" s="214">
        <f t="shared" si="98"/>
        <v>0</v>
      </c>
      <c r="BJ517" s="16" t="s">
        <v>8</v>
      </c>
      <c r="BK517" s="214">
        <f t="shared" si="99"/>
        <v>0</v>
      </c>
      <c r="BL517" s="16" t="s">
        <v>255</v>
      </c>
      <c r="BM517" s="213" t="s">
        <v>1171</v>
      </c>
    </row>
    <row r="518" spans="1:65" s="2" customFormat="1" ht="16.5" customHeight="1">
      <c r="A518" s="33"/>
      <c r="B518" s="34"/>
      <c r="C518" s="227" t="s">
        <v>1172</v>
      </c>
      <c r="D518" s="227" t="s">
        <v>454</v>
      </c>
      <c r="E518" s="228" t="s">
        <v>1173</v>
      </c>
      <c r="F518" s="229" t="s">
        <v>1174</v>
      </c>
      <c r="G518" s="230" t="s">
        <v>427</v>
      </c>
      <c r="H518" s="231">
        <v>2</v>
      </c>
      <c r="I518" s="232"/>
      <c r="J518" s="233">
        <f t="shared" si="90"/>
        <v>0</v>
      </c>
      <c r="K518" s="229" t="s">
        <v>1</v>
      </c>
      <c r="L518" s="234"/>
      <c r="M518" s="235" t="s">
        <v>1</v>
      </c>
      <c r="N518" s="236" t="s">
        <v>42</v>
      </c>
      <c r="O518" s="70"/>
      <c r="P518" s="211">
        <f t="shared" si="91"/>
        <v>0</v>
      </c>
      <c r="Q518" s="211">
        <v>0</v>
      </c>
      <c r="R518" s="211">
        <f t="shared" si="92"/>
        <v>0</v>
      </c>
      <c r="S518" s="211">
        <v>0</v>
      </c>
      <c r="T518" s="212">
        <f t="shared" si="93"/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213" t="s">
        <v>341</v>
      </c>
      <c r="AT518" s="213" t="s">
        <v>454</v>
      </c>
      <c r="AU518" s="213" t="s">
        <v>189</v>
      </c>
      <c r="AY518" s="16" t="s">
        <v>173</v>
      </c>
      <c r="BE518" s="214">
        <f t="shared" si="94"/>
        <v>0</v>
      </c>
      <c r="BF518" s="214">
        <f t="shared" si="95"/>
        <v>0</v>
      </c>
      <c r="BG518" s="214">
        <f t="shared" si="96"/>
        <v>0</v>
      </c>
      <c r="BH518" s="214">
        <f t="shared" si="97"/>
        <v>0</v>
      </c>
      <c r="BI518" s="214">
        <f t="shared" si="98"/>
        <v>0</v>
      </c>
      <c r="BJ518" s="16" t="s">
        <v>8</v>
      </c>
      <c r="BK518" s="214">
        <f t="shared" si="99"/>
        <v>0</v>
      </c>
      <c r="BL518" s="16" t="s">
        <v>255</v>
      </c>
      <c r="BM518" s="213" t="s">
        <v>1175</v>
      </c>
    </row>
    <row r="519" spans="1:65" s="2" customFormat="1" ht="16.5" customHeight="1">
      <c r="A519" s="33"/>
      <c r="B519" s="34"/>
      <c r="C519" s="227" t="s">
        <v>1176</v>
      </c>
      <c r="D519" s="227" t="s">
        <v>454</v>
      </c>
      <c r="E519" s="228" t="s">
        <v>1177</v>
      </c>
      <c r="F519" s="229" t="s">
        <v>1178</v>
      </c>
      <c r="G519" s="230" t="s">
        <v>427</v>
      </c>
      <c r="H519" s="231">
        <v>2</v>
      </c>
      <c r="I519" s="232"/>
      <c r="J519" s="233">
        <f t="shared" si="90"/>
        <v>0</v>
      </c>
      <c r="K519" s="229" t="s">
        <v>1</v>
      </c>
      <c r="L519" s="234"/>
      <c r="M519" s="235" t="s">
        <v>1</v>
      </c>
      <c r="N519" s="236" t="s">
        <v>42</v>
      </c>
      <c r="O519" s="70"/>
      <c r="P519" s="211">
        <f t="shared" si="91"/>
        <v>0</v>
      </c>
      <c r="Q519" s="211">
        <v>0</v>
      </c>
      <c r="R519" s="211">
        <f t="shared" si="92"/>
        <v>0</v>
      </c>
      <c r="S519" s="211">
        <v>0</v>
      </c>
      <c r="T519" s="212">
        <f t="shared" si="93"/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213" t="s">
        <v>341</v>
      </c>
      <c r="AT519" s="213" t="s">
        <v>454</v>
      </c>
      <c r="AU519" s="213" t="s">
        <v>189</v>
      </c>
      <c r="AY519" s="16" t="s">
        <v>173</v>
      </c>
      <c r="BE519" s="214">
        <f t="shared" si="94"/>
        <v>0</v>
      </c>
      <c r="BF519" s="214">
        <f t="shared" si="95"/>
        <v>0</v>
      </c>
      <c r="BG519" s="214">
        <f t="shared" si="96"/>
        <v>0</v>
      </c>
      <c r="BH519" s="214">
        <f t="shared" si="97"/>
        <v>0</v>
      </c>
      <c r="BI519" s="214">
        <f t="shared" si="98"/>
        <v>0</v>
      </c>
      <c r="BJ519" s="16" t="s">
        <v>8</v>
      </c>
      <c r="BK519" s="214">
        <f t="shared" si="99"/>
        <v>0</v>
      </c>
      <c r="BL519" s="16" t="s">
        <v>255</v>
      </c>
      <c r="BM519" s="213" t="s">
        <v>1179</v>
      </c>
    </row>
    <row r="520" spans="1:65" s="2" customFormat="1" ht="16.5" customHeight="1">
      <c r="A520" s="33"/>
      <c r="B520" s="34"/>
      <c r="C520" s="227" t="s">
        <v>1180</v>
      </c>
      <c r="D520" s="227" t="s">
        <v>454</v>
      </c>
      <c r="E520" s="228" t="s">
        <v>1181</v>
      </c>
      <c r="F520" s="229" t="s">
        <v>1182</v>
      </c>
      <c r="G520" s="230" t="s">
        <v>427</v>
      </c>
      <c r="H520" s="231">
        <v>7</v>
      </c>
      <c r="I520" s="232"/>
      <c r="J520" s="233">
        <f t="shared" si="90"/>
        <v>0</v>
      </c>
      <c r="K520" s="229" t="s">
        <v>1</v>
      </c>
      <c r="L520" s="234"/>
      <c r="M520" s="235" t="s">
        <v>1</v>
      </c>
      <c r="N520" s="236" t="s">
        <v>42</v>
      </c>
      <c r="O520" s="70"/>
      <c r="P520" s="211">
        <f t="shared" si="91"/>
        <v>0</v>
      </c>
      <c r="Q520" s="211">
        <v>0</v>
      </c>
      <c r="R520" s="211">
        <f t="shared" si="92"/>
        <v>0</v>
      </c>
      <c r="S520" s="211">
        <v>0</v>
      </c>
      <c r="T520" s="212">
        <f t="shared" si="93"/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213" t="s">
        <v>341</v>
      </c>
      <c r="AT520" s="213" t="s">
        <v>454</v>
      </c>
      <c r="AU520" s="213" t="s">
        <v>189</v>
      </c>
      <c r="AY520" s="16" t="s">
        <v>173</v>
      </c>
      <c r="BE520" s="214">
        <f t="shared" si="94"/>
        <v>0</v>
      </c>
      <c r="BF520" s="214">
        <f t="shared" si="95"/>
        <v>0</v>
      </c>
      <c r="BG520" s="214">
        <f t="shared" si="96"/>
        <v>0</v>
      </c>
      <c r="BH520" s="214">
        <f t="shared" si="97"/>
        <v>0</v>
      </c>
      <c r="BI520" s="214">
        <f t="shared" si="98"/>
        <v>0</v>
      </c>
      <c r="BJ520" s="16" t="s">
        <v>8</v>
      </c>
      <c r="BK520" s="214">
        <f t="shared" si="99"/>
        <v>0</v>
      </c>
      <c r="BL520" s="16" t="s">
        <v>255</v>
      </c>
      <c r="BM520" s="213" t="s">
        <v>1183</v>
      </c>
    </row>
    <row r="521" spans="1:65" s="2" customFormat="1" ht="16.5" customHeight="1">
      <c r="A521" s="33"/>
      <c r="B521" s="34"/>
      <c r="C521" s="227" t="s">
        <v>1184</v>
      </c>
      <c r="D521" s="227" t="s">
        <v>454</v>
      </c>
      <c r="E521" s="228" t="s">
        <v>1185</v>
      </c>
      <c r="F521" s="229" t="s">
        <v>1186</v>
      </c>
      <c r="G521" s="230" t="s">
        <v>427</v>
      </c>
      <c r="H521" s="231">
        <v>1</v>
      </c>
      <c r="I521" s="232"/>
      <c r="J521" s="233">
        <f t="shared" si="90"/>
        <v>0</v>
      </c>
      <c r="K521" s="229" t="s">
        <v>1</v>
      </c>
      <c r="L521" s="234"/>
      <c r="M521" s="235" t="s">
        <v>1</v>
      </c>
      <c r="N521" s="236" t="s">
        <v>42</v>
      </c>
      <c r="O521" s="70"/>
      <c r="P521" s="211">
        <f t="shared" si="91"/>
        <v>0</v>
      </c>
      <c r="Q521" s="211">
        <v>0</v>
      </c>
      <c r="R521" s="211">
        <f t="shared" si="92"/>
        <v>0</v>
      </c>
      <c r="S521" s="211">
        <v>0</v>
      </c>
      <c r="T521" s="212">
        <f t="shared" si="93"/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213" t="s">
        <v>341</v>
      </c>
      <c r="AT521" s="213" t="s">
        <v>454</v>
      </c>
      <c r="AU521" s="213" t="s">
        <v>189</v>
      </c>
      <c r="AY521" s="16" t="s">
        <v>173</v>
      </c>
      <c r="BE521" s="214">
        <f t="shared" si="94"/>
        <v>0</v>
      </c>
      <c r="BF521" s="214">
        <f t="shared" si="95"/>
        <v>0</v>
      </c>
      <c r="BG521" s="214">
        <f t="shared" si="96"/>
        <v>0</v>
      </c>
      <c r="BH521" s="214">
        <f t="shared" si="97"/>
        <v>0</v>
      </c>
      <c r="BI521" s="214">
        <f t="shared" si="98"/>
        <v>0</v>
      </c>
      <c r="BJ521" s="16" t="s">
        <v>8</v>
      </c>
      <c r="BK521" s="214">
        <f t="shared" si="99"/>
        <v>0</v>
      </c>
      <c r="BL521" s="16" t="s">
        <v>255</v>
      </c>
      <c r="BM521" s="213" t="s">
        <v>1187</v>
      </c>
    </row>
    <row r="522" spans="1:65" s="2" customFormat="1" ht="24" customHeight="1">
      <c r="A522" s="33"/>
      <c r="B522" s="34"/>
      <c r="C522" s="227" t="s">
        <v>1188</v>
      </c>
      <c r="D522" s="227" t="s">
        <v>454</v>
      </c>
      <c r="E522" s="228" t="s">
        <v>1189</v>
      </c>
      <c r="F522" s="229" t="s">
        <v>1190</v>
      </c>
      <c r="G522" s="230" t="s">
        <v>427</v>
      </c>
      <c r="H522" s="231">
        <v>1</v>
      </c>
      <c r="I522" s="232"/>
      <c r="J522" s="233">
        <f t="shared" si="90"/>
        <v>0</v>
      </c>
      <c r="K522" s="229" t="s">
        <v>1</v>
      </c>
      <c r="L522" s="234"/>
      <c r="M522" s="235" t="s">
        <v>1</v>
      </c>
      <c r="N522" s="236" t="s">
        <v>42</v>
      </c>
      <c r="O522" s="70"/>
      <c r="P522" s="211">
        <f t="shared" si="91"/>
        <v>0</v>
      </c>
      <c r="Q522" s="211">
        <v>0</v>
      </c>
      <c r="R522" s="211">
        <f t="shared" si="92"/>
        <v>0</v>
      </c>
      <c r="S522" s="211">
        <v>0</v>
      </c>
      <c r="T522" s="212">
        <f t="shared" si="93"/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213" t="s">
        <v>341</v>
      </c>
      <c r="AT522" s="213" t="s">
        <v>454</v>
      </c>
      <c r="AU522" s="213" t="s">
        <v>189</v>
      </c>
      <c r="AY522" s="16" t="s">
        <v>173</v>
      </c>
      <c r="BE522" s="214">
        <f t="shared" si="94"/>
        <v>0</v>
      </c>
      <c r="BF522" s="214">
        <f t="shared" si="95"/>
        <v>0</v>
      </c>
      <c r="BG522" s="214">
        <f t="shared" si="96"/>
        <v>0</v>
      </c>
      <c r="BH522" s="214">
        <f t="shared" si="97"/>
        <v>0</v>
      </c>
      <c r="BI522" s="214">
        <f t="shared" si="98"/>
        <v>0</v>
      </c>
      <c r="BJ522" s="16" t="s">
        <v>8</v>
      </c>
      <c r="BK522" s="214">
        <f t="shared" si="99"/>
        <v>0</v>
      </c>
      <c r="BL522" s="16" t="s">
        <v>255</v>
      </c>
      <c r="BM522" s="213" t="s">
        <v>1191</v>
      </c>
    </row>
    <row r="523" spans="1:65" s="2" customFormat="1" ht="16.5" customHeight="1">
      <c r="A523" s="33"/>
      <c r="B523" s="34"/>
      <c r="C523" s="227" t="s">
        <v>1192</v>
      </c>
      <c r="D523" s="227" t="s">
        <v>454</v>
      </c>
      <c r="E523" s="228" t="s">
        <v>1193</v>
      </c>
      <c r="F523" s="229" t="s">
        <v>1194</v>
      </c>
      <c r="G523" s="230" t="s">
        <v>427</v>
      </c>
      <c r="H523" s="231">
        <v>1</v>
      </c>
      <c r="I523" s="232"/>
      <c r="J523" s="233">
        <f t="shared" si="90"/>
        <v>0</v>
      </c>
      <c r="K523" s="229" t="s">
        <v>1</v>
      </c>
      <c r="L523" s="234"/>
      <c r="M523" s="235" t="s">
        <v>1</v>
      </c>
      <c r="N523" s="236" t="s">
        <v>42</v>
      </c>
      <c r="O523" s="70"/>
      <c r="P523" s="211">
        <f t="shared" si="91"/>
        <v>0</v>
      </c>
      <c r="Q523" s="211">
        <v>0</v>
      </c>
      <c r="R523" s="211">
        <f t="shared" si="92"/>
        <v>0</v>
      </c>
      <c r="S523" s="211">
        <v>0</v>
      </c>
      <c r="T523" s="212">
        <f t="shared" si="93"/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213" t="s">
        <v>341</v>
      </c>
      <c r="AT523" s="213" t="s">
        <v>454</v>
      </c>
      <c r="AU523" s="213" t="s">
        <v>189</v>
      </c>
      <c r="AY523" s="16" t="s">
        <v>173</v>
      </c>
      <c r="BE523" s="214">
        <f t="shared" si="94"/>
        <v>0</v>
      </c>
      <c r="BF523" s="214">
        <f t="shared" si="95"/>
        <v>0</v>
      </c>
      <c r="BG523" s="214">
        <f t="shared" si="96"/>
        <v>0</v>
      </c>
      <c r="BH523" s="214">
        <f t="shared" si="97"/>
        <v>0</v>
      </c>
      <c r="BI523" s="214">
        <f t="shared" si="98"/>
        <v>0</v>
      </c>
      <c r="BJ523" s="16" t="s">
        <v>8</v>
      </c>
      <c r="BK523" s="214">
        <f t="shared" si="99"/>
        <v>0</v>
      </c>
      <c r="BL523" s="16" t="s">
        <v>255</v>
      </c>
      <c r="BM523" s="213" t="s">
        <v>1195</v>
      </c>
    </row>
    <row r="524" spans="1:65" s="2" customFormat="1" ht="16.5" customHeight="1">
      <c r="A524" s="33"/>
      <c r="B524" s="34"/>
      <c r="C524" s="227" t="s">
        <v>1196</v>
      </c>
      <c r="D524" s="227" t="s">
        <v>454</v>
      </c>
      <c r="E524" s="228" t="s">
        <v>1197</v>
      </c>
      <c r="F524" s="229" t="s">
        <v>1198</v>
      </c>
      <c r="G524" s="230" t="s">
        <v>427</v>
      </c>
      <c r="H524" s="231">
        <v>2</v>
      </c>
      <c r="I524" s="232"/>
      <c r="J524" s="233">
        <f t="shared" si="90"/>
        <v>0</v>
      </c>
      <c r="K524" s="229" t="s">
        <v>1</v>
      </c>
      <c r="L524" s="234"/>
      <c r="M524" s="235" t="s">
        <v>1</v>
      </c>
      <c r="N524" s="236" t="s">
        <v>42</v>
      </c>
      <c r="O524" s="70"/>
      <c r="P524" s="211">
        <f t="shared" si="91"/>
        <v>0</v>
      </c>
      <c r="Q524" s="211">
        <v>0</v>
      </c>
      <c r="R524" s="211">
        <f t="shared" si="92"/>
        <v>0</v>
      </c>
      <c r="S524" s="211">
        <v>0</v>
      </c>
      <c r="T524" s="212">
        <f t="shared" si="93"/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213" t="s">
        <v>341</v>
      </c>
      <c r="AT524" s="213" t="s">
        <v>454</v>
      </c>
      <c r="AU524" s="213" t="s">
        <v>189</v>
      </c>
      <c r="AY524" s="16" t="s">
        <v>173</v>
      </c>
      <c r="BE524" s="214">
        <f t="shared" si="94"/>
        <v>0</v>
      </c>
      <c r="BF524" s="214">
        <f t="shared" si="95"/>
        <v>0</v>
      </c>
      <c r="BG524" s="214">
        <f t="shared" si="96"/>
        <v>0</v>
      </c>
      <c r="BH524" s="214">
        <f t="shared" si="97"/>
        <v>0</v>
      </c>
      <c r="BI524" s="214">
        <f t="shared" si="98"/>
        <v>0</v>
      </c>
      <c r="BJ524" s="16" t="s">
        <v>8</v>
      </c>
      <c r="BK524" s="214">
        <f t="shared" si="99"/>
        <v>0</v>
      </c>
      <c r="BL524" s="16" t="s">
        <v>255</v>
      </c>
      <c r="BM524" s="213" t="s">
        <v>1199</v>
      </c>
    </row>
    <row r="525" spans="1:65" s="2" customFormat="1" ht="16.5" customHeight="1">
      <c r="A525" s="33"/>
      <c r="B525" s="34"/>
      <c r="C525" s="202" t="s">
        <v>1200</v>
      </c>
      <c r="D525" s="202" t="s">
        <v>175</v>
      </c>
      <c r="E525" s="203" t="s">
        <v>1201</v>
      </c>
      <c r="F525" s="204" t="s">
        <v>1202</v>
      </c>
      <c r="G525" s="205" t="s">
        <v>289</v>
      </c>
      <c r="H525" s="206">
        <v>22</v>
      </c>
      <c r="I525" s="207"/>
      <c r="J525" s="208">
        <f t="shared" si="90"/>
        <v>0</v>
      </c>
      <c r="K525" s="204" t="s">
        <v>1</v>
      </c>
      <c r="L525" s="38"/>
      <c r="M525" s="209" t="s">
        <v>1</v>
      </c>
      <c r="N525" s="210" t="s">
        <v>42</v>
      </c>
      <c r="O525" s="70"/>
      <c r="P525" s="211">
        <f t="shared" si="91"/>
        <v>0</v>
      </c>
      <c r="Q525" s="211">
        <v>0</v>
      </c>
      <c r="R525" s="211">
        <f t="shared" si="92"/>
        <v>0</v>
      </c>
      <c r="S525" s="211">
        <v>0</v>
      </c>
      <c r="T525" s="212">
        <f t="shared" si="93"/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213" t="s">
        <v>255</v>
      </c>
      <c r="AT525" s="213" t="s">
        <v>175</v>
      </c>
      <c r="AU525" s="213" t="s">
        <v>189</v>
      </c>
      <c r="AY525" s="16" t="s">
        <v>173</v>
      </c>
      <c r="BE525" s="214">
        <f t="shared" si="94"/>
        <v>0</v>
      </c>
      <c r="BF525" s="214">
        <f t="shared" si="95"/>
        <v>0</v>
      </c>
      <c r="BG525" s="214">
        <f t="shared" si="96"/>
        <v>0</v>
      </c>
      <c r="BH525" s="214">
        <f t="shared" si="97"/>
        <v>0</v>
      </c>
      <c r="BI525" s="214">
        <f t="shared" si="98"/>
        <v>0</v>
      </c>
      <c r="BJ525" s="16" t="s">
        <v>8</v>
      </c>
      <c r="BK525" s="214">
        <f t="shared" si="99"/>
        <v>0</v>
      </c>
      <c r="BL525" s="16" t="s">
        <v>255</v>
      </c>
      <c r="BM525" s="213" t="s">
        <v>1203</v>
      </c>
    </row>
    <row r="526" spans="1:65" s="2" customFormat="1" ht="16.5" customHeight="1">
      <c r="A526" s="33"/>
      <c r="B526" s="34"/>
      <c r="C526" s="202" t="s">
        <v>1204</v>
      </c>
      <c r="D526" s="202" t="s">
        <v>175</v>
      </c>
      <c r="E526" s="203" t="s">
        <v>1205</v>
      </c>
      <c r="F526" s="204" t="s">
        <v>1206</v>
      </c>
      <c r="G526" s="205" t="s">
        <v>225</v>
      </c>
      <c r="H526" s="206">
        <v>0.9</v>
      </c>
      <c r="I526" s="207"/>
      <c r="J526" s="208">
        <f t="shared" si="90"/>
        <v>0</v>
      </c>
      <c r="K526" s="204" t="s">
        <v>1</v>
      </c>
      <c r="L526" s="38"/>
      <c r="M526" s="209" t="s">
        <v>1</v>
      </c>
      <c r="N526" s="210" t="s">
        <v>42</v>
      </c>
      <c r="O526" s="70"/>
      <c r="P526" s="211">
        <f t="shared" si="91"/>
        <v>0</v>
      </c>
      <c r="Q526" s="211">
        <v>0</v>
      </c>
      <c r="R526" s="211">
        <f t="shared" si="92"/>
        <v>0</v>
      </c>
      <c r="S526" s="211">
        <v>0</v>
      </c>
      <c r="T526" s="212">
        <f t="shared" si="93"/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213" t="s">
        <v>255</v>
      </c>
      <c r="AT526" s="213" t="s">
        <v>175</v>
      </c>
      <c r="AU526" s="213" t="s">
        <v>189</v>
      </c>
      <c r="AY526" s="16" t="s">
        <v>173</v>
      </c>
      <c r="BE526" s="214">
        <f t="shared" si="94"/>
        <v>0</v>
      </c>
      <c r="BF526" s="214">
        <f t="shared" si="95"/>
        <v>0</v>
      </c>
      <c r="BG526" s="214">
        <f t="shared" si="96"/>
        <v>0</v>
      </c>
      <c r="BH526" s="214">
        <f t="shared" si="97"/>
        <v>0</v>
      </c>
      <c r="BI526" s="214">
        <f t="shared" si="98"/>
        <v>0</v>
      </c>
      <c r="BJ526" s="16" t="s">
        <v>8</v>
      </c>
      <c r="BK526" s="214">
        <f t="shared" si="99"/>
        <v>0</v>
      </c>
      <c r="BL526" s="16" t="s">
        <v>255</v>
      </c>
      <c r="BM526" s="213" t="s">
        <v>1207</v>
      </c>
    </row>
    <row r="527" spans="1:65" s="12" customFormat="1" ht="20.85" customHeight="1">
      <c r="B527" s="186"/>
      <c r="C527" s="187"/>
      <c r="D527" s="188" t="s">
        <v>76</v>
      </c>
      <c r="E527" s="200" t="s">
        <v>1208</v>
      </c>
      <c r="F527" s="200" t="s">
        <v>1209</v>
      </c>
      <c r="G527" s="187"/>
      <c r="H527" s="187"/>
      <c r="I527" s="190"/>
      <c r="J527" s="201">
        <f>BK527</f>
        <v>0</v>
      </c>
      <c r="K527" s="187"/>
      <c r="L527" s="192"/>
      <c r="M527" s="193"/>
      <c r="N527" s="194"/>
      <c r="O527" s="194"/>
      <c r="P527" s="195">
        <f>SUM(P528:P531)</f>
        <v>0</v>
      </c>
      <c r="Q527" s="194"/>
      <c r="R527" s="195">
        <f>SUM(R528:R531)</f>
        <v>0</v>
      </c>
      <c r="S527" s="194"/>
      <c r="T527" s="196">
        <f>SUM(T528:T531)</f>
        <v>0</v>
      </c>
      <c r="AR527" s="197" t="s">
        <v>180</v>
      </c>
      <c r="AT527" s="198" t="s">
        <v>76</v>
      </c>
      <c r="AU527" s="198" t="s">
        <v>86</v>
      </c>
      <c r="AY527" s="197" t="s">
        <v>173</v>
      </c>
      <c r="BK527" s="199">
        <f>SUM(BK528:BK531)</f>
        <v>0</v>
      </c>
    </row>
    <row r="528" spans="1:65" s="2" customFormat="1" ht="16.5" customHeight="1">
      <c r="A528" s="33"/>
      <c r="B528" s="34"/>
      <c r="C528" s="202" t="s">
        <v>1210</v>
      </c>
      <c r="D528" s="202" t="s">
        <v>175</v>
      </c>
      <c r="E528" s="203" t="s">
        <v>1211</v>
      </c>
      <c r="F528" s="204" t="s">
        <v>1212</v>
      </c>
      <c r="G528" s="205" t="s">
        <v>785</v>
      </c>
      <c r="H528" s="206">
        <v>1</v>
      </c>
      <c r="I528" s="207"/>
      <c r="J528" s="208">
        <f>ROUND(I528*H528,0)</f>
        <v>0</v>
      </c>
      <c r="K528" s="204" t="s">
        <v>1</v>
      </c>
      <c r="L528" s="38"/>
      <c r="M528" s="209" t="s">
        <v>1</v>
      </c>
      <c r="N528" s="210" t="s">
        <v>42</v>
      </c>
      <c r="O528" s="70"/>
      <c r="P528" s="211">
        <f>O528*H528</f>
        <v>0</v>
      </c>
      <c r="Q528" s="211">
        <v>0</v>
      </c>
      <c r="R528" s="211">
        <f>Q528*H528</f>
        <v>0</v>
      </c>
      <c r="S528" s="211">
        <v>0</v>
      </c>
      <c r="T528" s="212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213" t="s">
        <v>1213</v>
      </c>
      <c r="AT528" s="213" t="s">
        <v>175</v>
      </c>
      <c r="AU528" s="213" t="s">
        <v>189</v>
      </c>
      <c r="AY528" s="16" t="s">
        <v>173</v>
      </c>
      <c r="BE528" s="214">
        <f>IF(N528="základní",J528,0)</f>
        <v>0</v>
      </c>
      <c r="BF528" s="214">
        <f>IF(N528="snížená",J528,0)</f>
        <v>0</v>
      </c>
      <c r="BG528" s="214">
        <f>IF(N528="zákl. přenesená",J528,0)</f>
        <v>0</v>
      </c>
      <c r="BH528" s="214">
        <f>IF(N528="sníž. přenesená",J528,0)</f>
        <v>0</v>
      </c>
      <c r="BI528" s="214">
        <f>IF(N528="nulová",J528,0)</f>
        <v>0</v>
      </c>
      <c r="BJ528" s="16" t="s">
        <v>8</v>
      </c>
      <c r="BK528" s="214">
        <f>ROUND(I528*H528,0)</f>
        <v>0</v>
      </c>
      <c r="BL528" s="16" t="s">
        <v>1213</v>
      </c>
      <c r="BM528" s="213" t="s">
        <v>1214</v>
      </c>
    </row>
    <row r="529" spans="1:65" s="2" customFormat="1" ht="24" customHeight="1">
      <c r="A529" s="33"/>
      <c r="B529" s="34"/>
      <c r="C529" s="202" t="s">
        <v>1215</v>
      </c>
      <c r="D529" s="202" t="s">
        <v>175</v>
      </c>
      <c r="E529" s="203" t="s">
        <v>1216</v>
      </c>
      <c r="F529" s="204" t="s">
        <v>1217</v>
      </c>
      <c r="G529" s="205" t="s">
        <v>785</v>
      </c>
      <c r="H529" s="206">
        <v>1</v>
      </c>
      <c r="I529" s="207"/>
      <c r="J529" s="208">
        <f>ROUND(I529*H529,0)</f>
        <v>0</v>
      </c>
      <c r="K529" s="204" t="s">
        <v>1</v>
      </c>
      <c r="L529" s="38"/>
      <c r="M529" s="209" t="s">
        <v>1</v>
      </c>
      <c r="N529" s="210" t="s">
        <v>42</v>
      </c>
      <c r="O529" s="70"/>
      <c r="P529" s="211">
        <f>O529*H529</f>
        <v>0</v>
      </c>
      <c r="Q529" s="211">
        <v>0</v>
      </c>
      <c r="R529" s="211">
        <f>Q529*H529</f>
        <v>0</v>
      </c>
      <c r="S529" s="211">
        <v>0</v>
      </c>
      <c r="T529" s="212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213" t="s">
        <v>1213</v>
      </c>
      <c r="AT529" s="213" t="s">
        <v>175</v>
      </c>
      <c r="AU529" s="213" t="s">
        <v>189</v>
      </c>
      <c r="AY529" s="16" t="s">
        <v>173</v>
      </c>
      <c r="BE529" s="214">
        <f>IF(N529="základní",J529,0)</f>
        <v>0</v>
      </c>
      <c r="BF529" s="214">
        <f>IF(N529="snížená",J529,0)</f>
        <v>0</v>
      </c>
      <c r="BG529" s="214">
        <f>IF(N529="zákl. přenesená",J529,0)</f>
        <v>0</v>
      </c>
      <c r="BH529" s="214">
        <f>IF(N529="sníž. přenesená",J529,0)</f>
        <v>0</v>
      </c>
      <c r="BI529" s="214">
        <f>IF(N529="nulová",J529,0)</f>
        <v>0</v>
      </c>
      <c r="BJ529" s="16" t="s">
        <v>8</v>
      </c>
      <c r="BK529" s="214">
        <f>ROUND(I529*H529,0)</f>
        <v>0</v>
      </c>
      <c r="BL529" s="16" t="s">
        <v>1213</v>
      </c>
      <c r="BM529" s="213" t="s">
        <v>1218</v>
      </c>
    </row>
    <row r="530" spans="1:65" s="2" customFormat="1" ht="16.5" customHeight="1">
      <c r="A530" s="33"/>
      <c r="B530" s="34"/>
      <c r="C530" s="202" t="s">
        <v>1219</v>
      </c>
      <c r="D530" s="202" t="s">
        <v>175</v>
      </c>
      <c r="E530" s="203" t="s">
        <v>1220</v>
      </c>
      <c r="F530" s="204" t="s">
        <v>1221</v>
      </c>
      <c r="G530" s="205" t="s">
        <v>785</v>
      </c>
      <c r="H530" s="206">
        <v>1</v>
      </c>
      <c r="I530" s="207"/>
      <c r="J530" s="208">
        <f>ROUND(I530*H530,0)</f>
        <v>0</v>
      </c>
      <c r="K530" s="204" t="s">
        <v>1</v>
      </c>
      <c r="L530" s="38"/>
      <c r="M530" s="209" t="s">
        <v>1</v>
      </c>
      <c r="N530" s="210" t="s">
        <v>42</v>
      </c>
      <c r="O530" s="70"/>
      <c r="P530" s="211">
        <f>O530*H530</f>
        <v>0</v>
      </c>
      <c r="Q530" s="211">
        <v>0</v>
      </c>
      <c r="R530" s="211">
        <f>Q530*H530</f>
        <v>0</v>
      </c>
      <c r="S530" s="211">
        <v>0</v>
      </c>
      <c r="T530" s="212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213" t="s">
        <v>1213</v>
      </c>
      <c r="AT530" s="213" t="s">
        <v>175</v>
      </c>
      <c r="AU530" s="213" t="s">
        <v>189</v>
      </c>
      <c r="AY530" s="16" t="s">
        <v>173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16" t="s">
        <v>8</v>
      </c>
      <c r="BK530" s="214">
        <f>ROUND(I530*H530,0)</f>
        <v>0</v>
      </c>
      <c r="BL530" s="16" t="s">
        <v>1213</v>
      </c>
      <c r="BM530" s="213" t="s">
        <v>1222</v>
      </c>
    </row>
    <row r="531" spans="1:65" s="2" customFormat="1" ht="16.5" customHeight="1">
      <c r="A531" s="33"/>
      <c r="B531" s="34"/>
      <c r="C531" s="202" t="s">
        <v>1223</v>
      </c>
      <c r="D531" s="202" t="s">
        <v>175</v>
      </c>
      <c r="E531" s="203" t="s">
        <v>1224</v>
      </c>
      <c r="F531" s="204" t="s">
        <v>1225</v>
      </c>
      <c r="G531" s="205" t="s">
        <v>1226</v>
      </c>
      <c r="H531" s="206">
        <v>24</v>
      </c>
      <c r="I531" s="207"/>
      <c r="J531" s="208">
        <f>ROUND(I531*H531,0)</f>
        <v>0</v>
      </c>
      <c r="K531" s="204" t="s">
        <v>1</v>
      </c>
      <c r="L531" s="38"/>
      <c r="M531" s="209" t="s">
        <v>1</v>
      </c>
      <c r="N531" s="210" t="s">
        <v>42</v>
      </c>
      <c r="O531" s="70"/>
      <c r="P531" s="211">
        <f>O531*H531</f>
        <v>0</v>
      </c>
      <c r="Q531" s="211">
        <v>0</v>
      </c>
      <c r="R531" s="211">
        <f>Q531*H531</f>
        <v>0</v>
      </c>
      <c r="S531" s="211">
        <v>0</v>
      </c>
      <c r="T531" s="212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213" t="s">
        <v>1213</v>
      </c>
      <c r="AT531" s="213" t="s">
        <v>175</v>
      </c>
      <c r="AU531" s="213" t="s">
        <v>189</v>
      </c>
      <c r="AY531" s="16" t="s">
        <v>173</v>
      </c>
      <c r="BE531" s="214">
        <f>IF(N531="základní",J531,0)</f>
        <v>0</v>
      </c>
      <c r="BF531" s="214">
        <f>IF(N531="snížená",J531,0)</f>
        <v>0</v>
      </c>
      <c r="BG531" s="214">
        <f>IF(N531="zákl. přenesená",J531,0)</f>
        <v>0</v>
      </c>
      <c r="BH531" s="214">
        <f>IF(N531="sníž. přenesená",J531,0)</f>
        <v>0</v>
      </c>
      <c r="BI531" s="214">
        <f>IF(N531="nulová",J531,0)</f>
        <v>0</v>
      </c>
      <c r="BJ531" s="16" t="s">
        <v>8</v>
      </c>
      <c r="BK531" s="214">
        <f>ROUND(I531*H531,0)</f>
        <v>0</v>
      </c>
      <c r="BL531" s="16" t="s">
        <v>1213</v>
      </c>
      <c r="BM531" s="213" t="s">
        <v>1227</v>
      </c>
    </row>
    <row r="532" spans="1:65" s="12" customFormat="1" ht="22.95" customHeight="1">
      <c r="B532" s="186"/>
      <c r="C532" s="187"/>
      <c r="D532" s="188" t="s">
        <v>76</v>
      </c>
      <c r="E532" s="200" t="s">
        <v>1228</v>
      </c>
      <c r="F532" s="200" t="s">
        <v>1229</v>
      </c>
      <c r="G532" s="187"/>
      <c r="H532" s="187"/>
      <c r="I532" s="190"/>
      <c r="J532" s="201">
        <f>BK532</f>
        <v>0</v>
      </c>
      <c r="K532" s="187"/>
      <c r="L532" s="192"/>
      <c r="M532" s="193"/>
      <c r="N532" s="194"/>
      <c r="O532" s="194"/>
      <c r="P532" s="195">
        <f>SUM(P533:P597)</f>
        <v>0</v>
      </c>
      <c r="Q532" s="194"/>
      <c r="R532" s="195">
        <f>SUM(R533:R597)</f>
        <v>15.558999999999999</v>
      </c>
      <c r="S532" s="194"/>
      <c r="T532" s="196">
        <f>SUM(T533:T597)</f>
        <v>0</v>
      </c>
      <c r="AR532" s="197" t="s">
        <v>86</v>
      </c>
      <c r="AT532" s="198" t="s">
        <v>76</v>
      </c>
      <c r="AU532" s="198" t="s">
        <v>8</v>
      </c>
      <c r="AY532" s="197" t="s">
        <v>173</v>
      </c>
      <c r="BK532" s="199">
        <f>SUM(BK533:BK597)</f>
        <v>0</v>
      </c>
    </row>
    <row r="533" spans="1:65" s="2" customFormat="1" ht="24" customHeight="1">
      <c r="A533" s="33"/>
      <c r="B533" s="34"/>
      <c r="C533" s="202" t="s">
        <v>1230</v>
      </c>
      <c r="D533" s="202" t="s">
        <v>175</v>
      </c>
      <c r="E533" s="203" t="s">
        <v>1231</v>
      </c>
      <c r="F533" s="204" t="s">
        <v>1232</v>
      </c>
      <c r="G533" s="205" t="s">
        <v>427</v>
      </c>
      <c r="H533" s="206">
        <v>1</v>
      </c>
      <c r="I533" s="207"/>
      <c r="J533" s="208">
        <f>ROUND(I533*H533,0)</f>
        <v>0</v>
      </c>
      <c r="K533" s="204" t="s">
        <v>1</v>
      </c>
      <c r="L533" s="38"/>
      <c r="M533" s="209" t="s">
        <v>1</v>
      </c>
      <c r="N533" s="210" t="s">
        <v>42</v>
      </c>
      <c r="O533" s="70"/>
      <c r="P533" s="211">
        <f>O533*H533</f>
        <v>0</v>
      </c>
      <c r="Q533" s="211">
        <v>0</v>
      </c>
      <c r="R533" s="211">
        <f>Q533*H533</f>
        <v>0</v>
      </c>
      <c r="S533" s="211">
        <v>0</v>
      </c>
      <c r="T533" s="212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213" t="s">
        <v>255</v>
      </c>
      <c r="AT533" s="213" t="s">
        <v>175</v>
      </c>
      <c r="AU533" s="213" t="s">
        <v>86</v>
      </c>
      <c r="AY533" s="16" t="s">
        <v>173</v>
      </c>
      <c r="BE533" s="214">
        <f>IF(N533="základní",J533,0)</f>
        <v>0</v>
      </c>
      <c r="BF533" s="214">
        <f>IF(N533="snížená",J533,0)</f>
        <v>0</v>
      </c>
      <c r="BG533" s="214">
        <f>IF(N533="zákl. přenesená",J533,0)</f>
        <v>0</v>
      </c>
      <c r="BH533" s="214">
        <f>IF(N533="sníž. přenesená",J533,0)</f>
        <v>0</v>
      </c>
      <c r="BI533" s="214">
        <f>IF(N533="nulová",J533,0)</f>
        <v>0</v>
      </c>
      <c r="BJ533" s="16" t="s">
        <v>8</v>
      </c>
      <c r="BK533" s="214">
        <f>ROUND(I533*H533,0)</f>
        <v>0</v>
      </c>
      <c r="BL533" s="16" t="s">
        <v>255</v>
      </c>
      <c r="BM533" s="213" t="s">
        <v>1233</v>
      </c>
    </row>
    <row r="534" spans="1:65" s="2" customFormat="1" ht="163.19999999999999">
      <c r="A534" s="33"/>
      <c r="B534" s="34"/>
      <c r="C534" s="35"/>
      <c r="D534" s="217" t="s">
        <v>1234</v>
      </c>
      <c r="E534" s="35"/>
      <c r="F534" s="248" t="s">
        <v>1235</v>
      </c>
      <c r="G534" s="35"/>
      <c r="H534" s="35"/>
      <c r="I534" s="114"/>
      <c r="J534" s="35"/>
      <c r="K534" s="35"/>
      <c r="L534" s="38"/>
      <c r="M534" s="249"/>
      <c r="N534" s="250"/>
      <c r="O534" s="70"/>
      <c r="P534" s="70"/>
      <c r="Q534" s="70"/>
      <c r="R534" s="70"/>
      <c r="S534" s="70"/>
      <c r="T534" s="71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T534" s="16" t="s">
        <v>1234</v>
      </c>
      <c r="AU534" s="16" t="s">
        <v>86</v>
      </c>
    </row>
    <row r="535" spans="1:65" s="2" customFormat="1" ht="24" customHeight="1">
      <c r="A535" s="33"/>
      <c r="B535" s="34"/>
      <c r="C535" s="202" t="s">
        <v>1236</v>
      </c>
      <c r="D535" s="202" t="s">
        <v>175</v>
      </c>
      <c r="E535" s="203" t="s">
        <v>1237</v>
      </c>
      <c r="F535" s="204" t="s">
        <v>1238</v>
      </c>
      <c r="G535" s="205" t="s">
        <v>371</v>
      </c>
      <c r="H535" s="206">
        <v>440</v>
      </c>
      <c r="I535" s="207"/>
      <c r="J535" s="208">
        <f>ROUND(I535*H535,0)</f>
        <v>0</v>
      </c>
      <c r="K535" s="204" t="s">
        <v>179</v>
      </c>
      <c r="L535" s="38"/>
      <c r="M535" s="209" t="s">
        <v>1</v>
      </c>
      <c r="N535" s="210" t="s">
        <v>42</v>
      </c>
      <c r="O535" s="70"/>
      <c r="P535" s="211">
        <f>O535*H535</f>
        <v>0</v>
      </c>
      <c r="Q535" s="211">
        <v>0</v>
      </c>
      <c r="R535" s="211">
        <f>Q535*H535</f>
        <v>0</v>
      </c>
      <c r="S535" s="211">
        <v>0</v>
      </c>
      <c r="T535" s="212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213" t="s">
        <v>255</v>
      </c>
      <c r="AT535" s="213" t="s">
        <v>175</v>
      </c>
      <c r="AU535" s="213" t="s">
        <v>86</v>
      </c>
      <c r="AY535" s="16" t="s">
        <v>173</v>
      </c>
      <c r="BE535" s="214">
        <f>IF(N535="základní",J535,0)</f>
        <v>0</v>
      </c>
      <c r="BF535" s="214">
        <f>IF(N535="snížená",J535,0)</f>
        <v>0</v>
      </c>
      <c r="BG535" s="214">
        <f>IF(N535="zákl. přenesená",J535,0)</f>
        <v>0</v>
      </c>
      <c r="BH535" s="214">
        <f>IF(N535="sníž. přenesená",J535,0)</f>
        <v>0</v>
      </c>
      <c r="BI535" s="214">
        <f>IF(N535="nulová",J535,0)</f>
        <v>0</v>
      </c>
      <c r="BJ535" s="16" t="s">
        <v>8</v>
      </c>
      <c r="BK535" s="214">
        <f>ROUND(I535*H535,0)</f>
        <v>0</v>
      </c>
      <c r="BL535" s="16" t="s">
        <v>255</v>
      </c>
      <c r="BM535" s="213" t="s">
        <v>1239</v>
      </c>
    </row>
    <row r="536" spans="1:65" s="2" customFormat="1" ht="16.5" customHeight="1">
      <c r="A536" s="33"/>
      <c r="B536" s="34"/>
      <c r="C536" s="227" t="s">
        <v>1240</v>
      </c>
      <c r="D536" s="227" t="s">
        <v>454</v>
      </c>
      <c r="E536" s="228" t="s">
        <v>1241</v>
      </c>
      <c r="F536" s="229" t="s">
        <v>1242</v>
      </c>
      <c r="G536" s="230" t="s">
        <v>371</v>
      </c>
      <c r="H536" s="231">
        <v>484</v>
      </c>
      <c r="I536" s="232"/>
      <c r="J536" s="233">
        <f>ROUND(I536*H536,0)</f>
        <v>0</v>
      </c>
      <c r="K536" s="229" t="s">
        <v>179</v>
      </c>
      <c r="L536" s="234"/>
      <c r="M536" s="235" t="s">
        <v>1</v>
      </c>
      <c r="N536" s="236" t="s">
        <v>42</v>
      </c>
      <c r="O536" s="70"/>
      <c r="P536" s="211">
        <f>O536*H536</f>
        <v>0</v>
      </c>
      <c r="Q536" s="211">
        <v>4.0000000000000003E-5</v>
      </c>
      <c r="R536" s="211">
        <f>Q536*H536</f>
        <v>1.9360000000000002E-2</v>
      </c>
      <c r="S536" s="211">
        <v>0</v>
      </c>
      <c r="T536" s="212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213" t="s">
        <v>341</v>
      </c>
      <c r="AT536" s="213" t="s">
        <v>454</v>
      </c>
      <c r="AU536" s="213" t="s">
        <v>86</v>
      </c>
      <c r="AY536" s="16" t="s">
        <v>173</v>
      </c>
      <c r="BE536" s="214">
        <f>IF(N536="základní",J536,0)</f>
        <v>0</v>
      </c>
      <c r="BF536" s="214">
        <f>IF(N536="snížená",J536,0)</f>
        <v>0</v>
      </c>
      <c r="BG536" s="214">
        <f>IF(N536="zákl. přenesená",J536,0)</f>
        <v>0</v>
      </c>
      <c r="BH536" s="214">
        <f>IF(N536="sníž. přenesená",J536,0)</f>
        <v>0</v>
      </c>
      <c r="BI536" s="214">
        <f>IF(N536="nulová",J536,0)</f>
        <v>0</v>
      </c>
      <c r="BJ536" s="16" t="s">
        <v>8</v>
      </c>
      <c r="BK536" s="214">
        <f>ROUND(I536*H536,0)</f>
        <v>0</v>
      </c>
      <c r="BL536" s="16" t="s">
        <v>255</v>
      </c>
      <c r="BM536" s="213" t="s">
        <v>1243</v>
      </c>
    </row>
    <row r="537" spans="1:65" s="13" customFormat="1">
      <c r="B537" s="215"/>
      <c r="C537" s="216"/>
      <c r="D537" s="217" t="s">
        <v>182</v>
      </c>
      <c r="E537" s="218" t="s">
        <v>1</v>
      </c>
      <c r="F537" s="219" t="s">
        <v>1244</v>
      </c>
      <c r="G537" s="216"/>
      <c r="H537" s="220">
        <v>484</v>
      </c>
      <c r="I537" s="221"/>
      <c r="J537" s="216"/>
      <c r="K537" s="216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182</v>
      </c>
      <c r="AU537" s="226" t="s">
        <v>86</v>
      </c>
      <c r="AV537" s="13" t="s">
        <v>86</v>
      </c>
      <c r="AW537" s="13" t="s">
        <v>33</v>
      </c>
      <c r="AX537" s="13" t="s">
        <v>77</v>
      </c>
      <c r="AY537" s="226" t="s">
        <v>173</v>
      </c>
    </row>
    <row r="538" spans="1:65" s="2" customFormat="1" ht="24" customHeight="1">
      <c r="A538" s="33"/>
      <c r="B538" s="34"/>
      <c r="C538" s="202" t="s">
        <v>1245</v>
      </c>
      <c r="D538" s="202" t="s">
        <v>175</v>
      </c>
      <c r="E538" s="203" t="s">
        <v>1246</v>
      </c>
      <c r="F538" s="204" t="s">
        <v>1247</v>
      </c>
      <c r="G538" s="205" t="s">
        <v>289</v>
      </c>
      <c r="H538" s="206">
        <v>95</v>
      </c>
      <c r="I538" s="207"/>
      <c r="J538" s="208">
        <f t="shared" ref="J538:J543" si="100">ROUND(I538*H538,0)</f>
        <v>0</v>
      </c>
      <c r="K538" s="204" t="s">
        <v>179</v>
      </c>
      <c r="L538" s="38"/>
      <c r="M538" s="209" t="s">
        <v>1</v>
      </c>
      <c r="N538" s="210" t="s">
        <v>42</v>
      </c>
      <c r="O538" s="70"/>
      <c r="P538" s="211">
        <f t="shared" ref="P538:P543" si="101">O538*H538</f>
        <v>0</v>
      </c>
      <c r="Q538" s="211">
        <v>0</v>
      </c>
      <c r="R538" s="211">
        <f t="shared" ref="R538:R543" si="102">Q538*H538</f>
        <v>0</v>
      </c>
      <c r="S538" s="211">
        <v>0</v>
      </c>
      <c r="T538" s="212">
        <f t="shared" ref="T538:T543" si="103"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213" t="s">
        <v>255</v>
      </c>
      <c r="AT538" s="213" t="s">
        <v>175</v>
      </c>
      <c r="AU538" s="213" t="s">
        <v>86</v>
      </c>
      <c r="AY538" s="16" t="s">
        <v>173</v>
      </c>
      <c r="BE538" s="214">
        <f t="shared" ref="BE538:BE543" si="104">IF(N538="základní",J538,0)</f>
        <v>0</v>
      </c>
      <c r="BF538" s="214">
        <f t="shared" ref="BF538:BF543" si="105">IF(N538="snížená",J538,0)</f>
        <v>0</v>
      </c>
      <c r="BG538" s="214">
        <f t="shared" ref="BG538:BG543" si="106">IF(N538="zákl. přenesená",J538,0)</f>
        <v>0</v>
      </c>
      <c r="BH538" s="214">
        <f t="shared" ref="BH538:BH543" si="107">IF(N538="sníž. přenesená",J538,0)</f>
        <v>0</v>
      </c>
      <c r="BI538" s="214">
        <f t="shared" ref="BI538:BI543" si="108">IF(N538="nulová",J538,0)</f>
        <v>0</v>
      </c>
      <c r="BJ538" s="16" t="s">
        <v>8</v>
      </c>
      <c r="BK538" s="214">
        <f t="shared" ref="BK538:BK543" si="109">ROUND(I538*H538,0)</f>
        <v>0</v>
      </c>
      <c r="BL538" s="16" t="s">
        <v>255</v>
      </c>
      <c r="BM538" s="213" t="s">
        <v>1248</v>
      </c>
    </row>
    <row r="539" spans="1:65" s="2" customFormat="1" ht="16.5" customHeight="1">
      <c r="A539" s="33"/>
      <c r="B539" s="34"/>
      <c r="C539" s="227" t="s">
        <v>1249</v>
      </c>
      <c r="D539" s="227" t="s">
        <v>454</v>
      </c>
      <c r="E539" s="228" t="s">
        <v>1250</v>
      </c>
      <c r="F539" s="229" t="s">
        <v>1251</v>
      </c>
      <c r="G539" s="230" t="s">
        <v>427</v>
      </c>
      <c r="H539" s="231">
        <v>95</v>
      </c>
      <c r="I539" s="232"/>
      <c r="J539" s="233">
        <f t="shared" si="100"/>
        <v>0</v>
      </c>
      <c r="K539" s="229" t="s">
        <v>1</v>
      </c>
      <c r="L539" s="234"/>
      <c r="M539" s="235" t="s">
        <v>1</v>
      </c>
      <c r="N539" s="236" t="s">
        <v>42</v>
      </c>
      <c r="O539" s="70"/>
      <c r="P539" s="211">
        <f t="shared" si="101"/>
        <v>0</v>
      </c>
      <c r="Q539" s="211">
        <v>0</v>
      </c>
      <c r="R539" s="211">
        <f t="shared" si="102"/>
        <v>0</v>
      </c>
      <c r="S539" s="211">
        <v>0</v>
      </c>
      <c r="T539" s="212">
        <f t="shared" si="103"/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213" t="s">
        <v>341</v>
      </c>
      <c r="AT539" s="213" t="s">
        <v>454</v>
      </c>
      <c r="AU539" s="213" t="s">
        <v>86</v>
      </c>
      <c r="AY539" s="16" t="s">
        <v>173</v>
      </c>
      <c r="BE539" s="214">
        <f t="shared" si="104"/>
        <v>0</v>
      </c>
      <c r="BF539" s="214">
        <f t="shared" si="105"/>
        <v>0</v>
      </c>
      <c r="BG539" s="214">
        <f t="shared" si="106"/>
        <v>0</v>
      </c>
      <c r="BH539" s="214">
        <f t="shared" si="107"/>
        <v>0</v>
      </c>
      <c r="BI539" s="214">
        <f t="shared" si="108"/>
        <v>0</v>
      </c>
      <c r="BJ539" s="16" t="s">
        <v>8</v>
      </c>
      <c r="BK539" s="214">
        <f t="shared" si="109"/>
        <v>0</v>
      </c>
      <c r="BL539" s="16" t="s">
        <v>255</v>
      </c>
      <c r="BM539" s="213" t="s">
        <v>1252</v>
      </c>
    </row>
    <row r="540" spans="1:65" s="2" customFormat="1" ht="24" customHeight="1">
      <c r="A540" s="33"/>
      <c r="B540" s="34"/>
      <c r="C540" s="202" t="s">
        <v>1253</v>
      </c>
      <c r="D540" s="202" t="s">
        <v>175</v>
      </c>
      <c r="E540" s="203" t="s">
        <v>1254</v>
      </c>
      <c r="F540" s="204" t="s">
        <v>1255</v>
      </c>
      <c r="G540" s="205" t="s">
        <v>289</v>
      </c>
      <c r="H540" s="206">
        <v>2</v>
      </c>
      <c r="I540" s="207"/>
      <c r="J540" s="208">
        <f t="shared" si="100"/>
        <v>0</v>
      </c>
      <c r="K540" s="204" t="s">
        <v>179</v>
      </c>
      <c r="L540" s="38"/>
      <c r="M540" s="209" t="s">
        <v>1</v>
      </c>
      <c r="N540" s="210" t="s">
        <v>42</v>
      </c>
      <c r="O540" s="70"/>
      <c r="P540" s="211">
        <f t="shared" si="101"/>
        <v>0</v>
      </c>
      <c r="Q540" s="211">
        <v>0</v>
      </c>
      <c r="R540" s="211">
        <f t="shared" si="102"/>
        <v>0</v>
      </c>
      <c r="S540" s="211">
        <v>0</v>
      </c>
      <c r="T540" s="212">
        <f t="shared" si="103"/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213" t="s">
        <v>255</v>
      </c>
      <c r="AT540" s="213" t="s">
        <v>175</v>
      </c>
      <c r="AU540" s="213" t="s">
        <v>86</v>
      </c>
      <c r="AY540" s="16" t="s">
        <v>173</v>
      </c>
      <c r="BE540" s="214">
        <f t="shared" si="104"/>
        <v>0</v>
      </c>
      <c r="BF540" s="214">
        <f t="shared" si="105"/>
        <v>0</v>
      </c>
      <c r="BG540" s="214">
        <f t="shared" si="106"/>
        <v>0</v>
      </c>
      <c r="BH540" s="214">
        <f t="shared" si="107"/>
        <v>0</v>
      </c>
      <c r="BI540" s="214">
        <f t="shared" si="108"/>
        <v>0</v>
      </c>
      <c r="BJ540" s="16" t="s">
        <v>8</v>
      </c>
      <c r="BK540" s="214">
        <f t="shared" si="109"/>
        <v>0</v>
      </c>
      <c r="BL540" s="16" t="s">
        <v>255</v>
      </c>
      <c r="BM540" s="213" t="s">
        <v>1256</v>
      </c>
    </row>
    <row r="541" spans="1:65" s="2" customFormat="1" ht="16.5" customHeight="1">
      <c r="A541" s="33"/>
      <c r="B541" s="34"/>
      <c r="C541" s="227" t="s">
        <v>1257</v>
      </c>
      <c r="D541" s="227" t="s">
        <v>454</v>
      </c>
      <c r="E541" s="228" t="s">
        <v>1258</v>
      </c>
      <c r="F541" s="229" t="s">
        <v>1259</v>
      </c>
      <c r="G541" s="230" t="s">
        <v>427</v>
      </c>
      <c r="H541" s="231">
        <v>2</v>
      </c>
      <c r="I541" s="232"/>
      <c r="J541" s="233">
        <f t="shared" si="100"/>
        <v>0</v>
      </c>
      <c r="K541" s="229" t="s">
        <v>1</v>
      </c>
      <c r="L541" s="234"/>
      <c r="M541" s="235" t="s">
        <v>1</v>
      </c>
      <c r="N541" s="236" t="s">
        <v>42</v>
      </c>
      <c r="O541" s="70"/>
      <c r="P541" s="211">
        <f t="shared" si="101"/>
        <v>0</v>
      </c>
      <c r="Q541" s="211">
        <v>0</v>
      </c>
      <c r="R541" s="211">
        <f t="shared" si="102"/>
        <v>0</v>
      </c>
      <c r="S541" s="211">
        <v>0</v>
      </c>
      <c r="T541" s="212">
        <f t="shared" si="103"/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213" t="s">
        <v>341</v>
      </c>
      <c r="AT541" s="213" t="s">
        <v>454</v>
      </c>
      <c r="AU541" s="213" t="s">
        <v>86</v>
      </c>
      <c r="AY541" s="16" t="s">
        <v>173</v>
      </c>
      <c r="BE541" s="214">
        <f t="shared" si="104"/>
        <v>0</v>
      </c>
      <c r="BF541" s="214">
        <f t="shared" si="105"/>
        <v>0</v>
      </c>
      <c r="BG541" s="214">
        <f t="shared" si="106"/>
        <v>0</v>
      </c>
      <c r="BH541" s="214">
        <f t="shared" si="107"/>
        <v>0</v>
      </c>
      <c r="BI541" s="214">
        <f t="shared" si="108"/>
        <v>0</v>
      </c>
      <c r="BJ541" s="16" t="s">
        <v>8</v>
      </c>
      <c r="BK541" s="214">
        <f t="shared" si="109"/>
        <v>0</v>
      </c>
      <c r="BL541" s="16" t="s">
        <v>255</v>
      </c>
      <c r="BM541" s="213" t="s">
        <v>1260</v>
      </c>
    </row>
    <row r="542" spans="1:65" s="2" customFormat="1" ht="16.5" customHeight="1">
      <c r="A542" s="33"/>
      <c r="B542" s="34"/>
      <c r="C542" s="227" t="s">
        <v>1261</v>
      </c>
      <c r="D542" s="227" t="s">
        <v>454</v>
      </c>
      <c r="E542" s="228" t="s">
        <v>1262</v>
      </c>
      <c r="F542" s="229" t="s">
        <v>1263</v>
      </c>
      <c r="G542" s="230" t="s">
        <v>289</v>
      </c>
      <c r="H542" s="231">
        <v>170</v>
      </c>
      <c r="I542" s="232"/>
      <c r="J542" s="233">
        <f t="shared" si="100"/>
        <v>0</v>
      </c>
      <c r="K542" s="229" t="s">
        <v>1</v>
      </c>
      <c r="L542" s="234"/>
      <c r="M542" s="235" t="s">
        <v>1</v>
      </c>
      <c r="N542" s="236" t="s">
        <v>42</v>
      </c>
      <c r="O542" s="70"/>
      <c r="P542" s="211">
        <f t="shared" si="101"/>
        <v>0</v>
      </c>
      <c r="Q542" s="211">
        <v>0</v>
      </c>
      <c r="R542" s="211">
        <f t="shared" si="102"/>
        <v>0</v>
      </c>
      <c r="S542" s="211">
        <v>0</v>
      </c>
      <c r="T542" s="212">
        <f t="shared" si="103"/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213" t="s">
        <v>341</v>
      </c>
      <c r="AT542" s="213" t="s">
        <v>454</v>
      </c>
      <c r="AU542" s="213" t="s">
        <v>86</v>
      </c>
      <c r="AY542" s="16" t="s">
        <v>173</v>
      </c>
      <c r="BE542" s="214">
        <f t="shared" si="104"/>
        <v>0</v>
      </c>
      <c r="BF542" s="214">
        <f t="shared" si="105"/>
        <v>0</v>
      </c>
      <c r="BG542" s="214">
        <f t="shared" si="106"/>
        <v>0</v>
      </c>
      <c r="BH542" s="214">
        <f t="shared" si="107"/>
        <v>0</v>
      </c>
      <c r="BI542" s="214">
        <f t="shared" si="108"/>
        <v>0</v>
      </c>
      <c r="BJ542" s="16" t="s">
        <v>8</v>
      </c>
      <c r="BK542" s="214">
        <f t="shared" si="109"/>
        <v>0</v>
      </c>
      <c r="BL542" s="16" t="s">
        <v>255</v>
      </c>
      <c r="BM542" s="213" t="s">
        <v>1264</v>
      </c>
    </row>
    <row r="543" spans="1:65" s="2" customFormat="1" ht="24" customHeight="1">
      <c r="A543" s="33"/>
      <c r="B543" s="34"/>
      <c r="C543" s="202" t="s">
        <v>1265</v>
      </c>
      <c r="D543" s="202" t="s">
        <v>175</v>
      </c>
      <c r="E543" s="203" t="s">
        <v>1266</v>
      </c>
      <c r="F543" s="204" t="s">
        <v>1267</v>
      </c>
      <c r="G543" s="205" t="s">
        <v>371</v>
      </c>
      <c r="H543" s="206">
        <v>366</v>
      </c>
      <c r="I543" s="207"/>
      <c r="J543" s="208">
        <f t="shared" si="100"/>
        <v>0</v>
      </c>
      <c r="K543" s="204" t="s">
        <v>179</v>
      </c>
      <c r="L543" s="38"/>
      <c r="M543" s="209" t="s">
        <v>1</v>
      </c>
      <c r="N543" s="210" t="s">
        <v>42</v>
      </c>
      <c r="O543" s="70"/>
      <c r="P543" s="211">
        <f t="shared" si="101"/>
        <v>0</v>
      </c>
      <c r="Q543" s="211">
        <v>0</v>
      </c>
      <c r="R543" s="211">
        <f t="shared" si="102"/>
        <v>0</v>
      </c>
      <c r="S543" s="211">
        <v>0</v>
      </c>
      <c r="T543" s="212">
        <f t="shared" si="103"/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213" t="s">
        <v>255</v>
      </c>
      <c r="AT543" s="213" t="s">
        <v>175</v>
      </c>
      <c r="AU543" s="213" t="s">
        <v>86</v>
      </c>
      <c r="AY543" s="16" t="s">
        <v>173</v>
      </c>
      <c r="BE543" s="214">
        <f t="shared" si="104"/>
        <v>0</v>
      </c>
      <c r="BF543" s="214">
        <f t="shared" si="105"/>
        <v>0</v>
      </c>
      <c r="BG543" s="214">
        <f t="shared" si="106"/>
        <v>0</v>
      </c>
      <c r="BH543" s="214">
        <f t="shared" si="107"/>
        <v>0</v>
      </c>
      <c r="BI543" s="214">
        <f t="shared" si="108"/>
        <v>0</v>
      </c>
      <c r="BJ543" s="16" t="s">
        <v>8</v>
      </c>
      <c r="BK543" s="214">
        <f t="shared" si="109"/>
        <v>0</v>
      </c>
      <c r="BL543" s="16" t="s">
        <v>255</v>
      </c>
      <c r="BM543" s="213" t="s">
        <v>1268</v>
      </c>
    </row>
    <row r="544" spans="1:65" s="13" customFormat="1">
      <c r="B544" s="215"/>
      <c r="C544" s="216"/>
      <c r="D544" s="217" t="s">
        <v>182</v>
      </c>
      <c r="E544" s="218" t="s">
        <v>1</v>
      </c>
      <c r="F544" s="219" t="s">
        <v>1269</v>
      </c>
      <c r="G544" s="216"/>
      <c r="H544" s="220">
        <v>366</v>
      </c>
      <c r="I544" s="221"/>
      <c r="J544" s="216"/>
      <c r="K544" s="216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182</v>
      </c>
      <c r="AU544" s="226" t="s">
        <v>86</v>
      </c>
      <c r="AV544" s="13" t="s">
        <v>86</v>
      </c>
      <c r="AW544" s="13" t="s">
        <v>33</v>
      </c>
      <c r="AX544" s="13" t="s">
        <v>77</v>
      </c>
      <c r="AY544" s="226" t="s">
        <v>173</v>
      </c>
    </row>
    <row r="545" spans="1:65" s="2" customFormat="1" ht="16.5" customHeight="1">
      <c r="A545" s="33"/>
      <c r="B545" s="34"/>
      <c r="C545" s="227" t="s">
        <v>1270</v>
      </c>
      <c r="D545" s="227" t="s">
        <v>454</v>
      </c>
      <c r="E545" s="228" t="s">
        <v>1271</v>
      </c>
      <c r="F545" s="229" t="s">
        <v>1272</v>
      </c>
      <c r="G545" s="230" t="s">
        <v>371</v>
      </c>
      <c r="H545" s="231">
        <v>358.6</v>
      </c>
      <c r="I545" s="232"/>
      <c r="J545" s="233">
        <f>ROUND(I545*H545,0)</f>
        <v>0</v>
      </c>
      <c r="K545" s="229" t="s">
        <v>179</v>
      </c>
      <c r="L545" s="234"/>
      <c r="M545" s="235" t="s">
        <v>1</v>
      </c>
      <c r="N545" s="236" t="s">
        <v>42</v>
      </c>
      <c r="O545" s="70"/>
      <c r="P545" s="211">
        <f>O545*H545</f>
        <v>0</v>
      </c>
      <c r="Q545" s="211">
        <v>6.9999999999999994E-5</v>
      </c>
      <c r="R545" s="211">
        <f>Q545*H545</f>
        <v>2.5101999999999999E-2</v>
      </c>
      <c r="S545" s="211">
        <v>0</v>
      </c>
      <c r="T545" s="212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213" t="s">
        <v>341</v>
      </c>
      <c r="AT545" s="213" t="s">
        <v>454</v>
      </c>
      <c r="AU545" s="213" t="s">
        <v>86</v>
      </c>
      <c r="AY545" s="16" t="s">
        <v>173</v>
      </c>
      <c r="BE545" s="214">
        <f>IF(N545="základní",J545,0)</f>
        <v>0</v>
      </c>
      <c r="BF545" s="214">
        <f>IF(N545="snížená",J545,0)</f>
        <v>0</v>
      </c>
      <c r="BG545" s="214">
        <f>IF(N545="zákl. přenesená",J545,0)</f>
        <v>0</v>
      </c>
      <c r="BH545" s="214">
        <f>IF(N545="sníž. přenesená",J545,0)</f>
        <v>0</v>
      </c>
      <c r="BI545" s="214">
        <f>IF(N545="nulová",J545,0)</f>
        <v>0</v>
      </c>
      <c r="BJ545" s="16" t="s">
        <v>8</v>
      </c>
      <c r="BK545" s="214">
        <f>ROUND(I545*H545,0)</f>
        <v>0</v>
      </c>
      <c r="BL545" s="16" t="s">
        <v>255</v>
      </c>
      <c r="BM545" s="213" t="s">
        <v>1273</v>
      </c>
    </row>
    <row r="546" spans="1:65" s="13" customFormat="1">
      <c r="B546" s="215"/>
      <c r="C546" s="216"/>
      <c r="D546" s="217" t="s">
        <v>182</v>
      </c>
      <c r="E546" s="218" t="s">
        <v>1</v>
      </c>
      <c r="F546" s="219" t="s">
        <v>1274</v>
      </c>
      <c r="G546" s="216"/>
      <c r="H546" s="220">
        <v>358.6</v>
      </c>
      <c r="I546" s="221"/>
      <c r="J546" s="216"/>
      <c r="K546" s="216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182</v>
      </c>
      <c r="AU546" s="226" t="s">
        <v>86</v>
      </c>
      <c r="AV546" s="13" t="s">
        <v>86</v>
      </c>
      <c r="AW546" s="13" t="s">
        <v>33</v>
      </c>
      <c r="AX546" s="13" t="s">
        <v>77</v>
      </c>
      <c r="AY546" s="226" t="s">
        <v>173</v>
      </c>
    </row>
    <row r="547" spans="1:65" s="2" customFormat="1" ht="16.5" customHeight="1">
      <c r="A547" s="33"/>
      <c r="B547" s="34"/>
      <c r="C547" s="227" t="s">
        <v>1275</v>
      </c>
      <c r="D547" s="227" t="s">
        <v>454</v>
      </c>
      <c r="E547" s="228" t="s">
        <v>1276</v>
      </c>
      <c r="F547" s="229" t="s">
        <v>1277</v>
      </c>
      <c r="G547" s="230" t="s">
        <v>371</v>
      </c>
      <c r="H547" s="231">
        <v>44</v>
      </c>
      <c r="I547" s="232"/>
      <c r="J547" s="233">
        <f>ROUND(I547*H547,0)</f>
        <v>0</v>
      </c>
      <c r="K547" s="229" t="s">
        <v>179</v>
      </c>
      <c r="L547" s="234"/>
      <c r="M547" s="235" t="s">
        <v>1</v>
      </c>
      <c r="N547" s="236" t="s">
        <v>42</v>
      </c>
      <c r="O547" s="70"/>
      <c r="P547" s="211">
        <f>O547*H547</f>
        <v>0</v>
      </c>
      <c r="Q547" s="211">
        <v>1.8000000000000001E-4</v>
      </c>
      <c r="R547" s="211">
        <f>Q547*H547</f>
        <v>7.92E-3</v>
      </c>
      <c r="S547" s="211">
        <v>0</v>
      </c>
      <c r="T547" s="212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213" t="s">
        <v>341</v>
      </c>
      <c r="AT547" s="213" t="s">
        <v>454</v>
      </c>
      <c r="AU547" s="213" t="s">
        <v>86</v>
      </c>
      <c r="AY547" s="16" t="s">
        <v>173</v>
      </c>
      <c r="BE547" s="214">
        <f>IF(N547="základní",J547,0)</f>
        <v>0</v>
      </c>
      <c r="BF547" s="214">
        <f>IF(N547="snížená",J547,0)</f>
        <v>0</v>
      </c>
      <c r="BG547" s="214">
        <f>IF(N547="zákl. přenesená",J547,0)</f>
        <v>0</v>
      </c>
      <c r="BH547" s="214">
        <f>IF(N547="sníž. přenesená",J547,0)</f>
        <v>0</v>
      </c>
      <c r="BI547" s="214">
        <f>IF(N547="nulová",J547,0)</f>
        <v>0</v>
      </c>
      <c r="BJ547" s="16" t="s">
        <v>8</v>
      </c>
      <c r="BK547" s="214">
        <f>ROUND(I547*H547,0)</f>
        <v>0</v>
      </c>
      <c r="BL547" s="16" t="s">
        <v>255</v>
      </c>
      <c r="BM547" s="213" t="s">
        <v>1278</v>
      </c>
    </row>
    <row r="548" spans="1:65" s="13" customFormat="1">
      <c r="B548" s="215"/>
      <c r="C548" s="216"/>
      <c r="D548" s="217" t="s">
        <v>182</v>
      </c>
      <c r="E548" s="218" t="s">
        <v>1</v>
      </c>
      <c r="F548" s="219" t="s">
        <v>1279</v>
      </c>
      <c r="G548" s="216"/>
      <c r="H548" s="220">
        <v>44</v>
      </c>
      <c r="I548" s="221"/>
      <c r="J548" s="216"/>
      <c r="K548" s="216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182</v>
      </c>
      <c r="AU548" s="226" t="s">
        <v>86</v>
      </c>
      <c r="AV548" s="13" t="s">
        <v>86</v>
      </c>
      <c r="AW548" s="13" t="s">
        <v>33</v>
      </c>
      <c r="AX548" s="13" t="s">
        <v>77</v>
      </c>
      <c r="AY548" s="226" t="s">
        <v>173</v>
      </c>
    </row>
    <row r="549" spans="1:65" s="2" customFormat="1" ht="24" customHeight="1">
      <c r="A549" s="33"/>
      <c r="B549" s="34"/>
      <c r="C549" s="202" t="s">
        <v>1280</v>
      </c>
      <c r="D549" s="202" t="s">
        <v>175</v>
      </c>
      <c r="E549" s="203" t="s">
        <v>1281</v>
      </c>
      <c r="F549" s="204" t="s">
        <v>1282</v>
      </c>
      <c r="G549" s="205" t="s">
        <v>371</v>
      </c>
      <c r="H549" s="206">
        <v>142</v>
      </c>
      <c r="I549" s="207"/>
      <c r="J549" s="208">
        <f>ROUND(I549*H549,0)</f>
        <v>0</v>
      </c>
      <c r="K549" s="204" t="s">
        <v>179</v>
      </c>
      <c r="L549" s="38"/>
      <c r="M549" s="209" t="s">
        <v>1</v>
      </c>
      <c r="N549" s="210" t="s">
        <v>42</v>
      </c>
      <c r="O549" s="70"/>
      <c r="P549" s="211">
        <f>O549*H549</f>
        <v>0</v>
      </c>
      <c r="Q549" s="211">
        <v>0</v>
      </c>
      <c r="R549" s="211">
        <f>Q549*H549</f>
        <v>0</v>
      </c>
      <c r="S549" s="211">
        <v>0</v>
      </c>
      <c r="T549" s="212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213" t="s">
        <v>255</v>
      </c>
      <c r="AT549" s="213" t="s">
        <v>175</v>
      </c>
      <c r="AU549" s="213" t="s">
        <v>86</v>
      </c>
      <c r="AY549" s="16" t="s">
        <v>173</v>
      </c>
      <c r="BE549" s="214">
        <f>IF(N549="základní",J549,0)</f>
        <v>0</v>
      </c>
      <c r="BF549" s="214">
        <f>IF(N549="snížená",J549,0)</f>
        <v>0</v>
      </c>
      <c r="BG549" s="214">
        <f>IF(N549="zákl. přenesená",J549,0)</f>
        <v>0</v>
      </c>
      <c r="BH549" s="214">
        <f>IF(N549="sníž. přenesená",J549,0)</f>
        <v>0</v>
      </c>
      <c r="BI549" s="214">
        <f>IF(N549="nulová",J549,0)</f>
        <v>0</v>
      </c>
      <c r="BJ549" s="16" t="s">
        <v>8</v>
      </c>
      <c r="BK549" s="214">
        <f>ROUND(I549*H549,0)</f>
        <v>0</v>
      </c>
      <c r="BL549" s="16" t="s">
        <v>255</v>
      </c>
      <c r="BM549" s="213" t="s">
        <v>1283</v>
      </c>
    </row>
    <row r="550" spans="1:65" s="2" customFormat="1" ht="16.5" customHeight="1">
      <c r="A550" s="33"/>
      <c r="B550" s="34"/>
      <c r="C550" s="227" t="s">
        <v>1284</v>
      </c>
      <c r="D550" s="227" t="s">
        <v>454</v>
      </c>
      <c r="E550" s="228" t="s">
        <v>1285</v>
      </c>
      <c r="F550" s="229" t="s">
        <v>1286</v>
      </c>
      <c r="G550" s="230" t="s">
        <v>371</v>
      </c>
      <c r="H550" s="231">
        <v>156.19999999999999</v>
      </c>
      <c r="I550" s="232"/>
      <c r="J550" s="233">
        <f>ROUND(I550*H550,0)</f>
        <v>0</v>
      </c>
      <c r="K550" s="229" t="s">
        <v>179</v>
      </c>
      <c r="L550" s="234"/>
      <c r="M550" s="235" t="s">
        <v>1</v>
      </c>
      <c r="N550" s="236" t="s">
        <v>42</v>
      </c>
      <c r="O550" s="70"/>
      <c r="P550" s="211">
        <f>O550*H550</f>
        <v>0</v>
      </c>
      <c r="Q550" s="211">
        <v>5.0000000000000002E-5</v>
      </c>
      <c r="R550" s="211">
        <f>Q550*H550</f>
        <v>7.8100000000000001E-3</v>
      </c>
      <c r="S550" s="211">
        <v>0</v>
      </c>
      <c r="T550" s="212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213" t="s">
        <v>341</v>
      </c>
      <c r="AT550" s="213" t="s">
        <v>454</v>
      </c>
      <c r="AU550" s="213" t="s">
        <v>86</v>
      </c>
      <c r="AY550" s="16" t="s">
        <v>173</v>
      </c>
      <c r="BE550" s="214">
        <f>IF(N550="základní",J550,0)</f>
        <v>0</v>
      </c>
      <c r="BF550" s="214">
        <f>IF(N550="snížená",J550,0)</f>
        <v>0</v>
      </c>
      <c r="BG550" s="214">
        <f>IF(N550="zákl. přenesená",J550,0)</f>
        <v>0</v>
      </c>
      <c r="BH550" s="214">
        <f>IF(N550="sníž. přenesená",J550,0)</f>
        <v>0</v>
      </c>
      <c r="BI550" s="214">
        <f>IF(N550="nulová",J550,0)</f>
        <v>0</v>
      </c>
      <c r="BJ550" s="16" t="s">
        <v>8</v>
      </c>
      <c r="BK550" s="214">
        <f>ROUND(I550*H550,0)</f>
        <v>0</v>
      </c>
      <c r="BL550" s="16" t="s">
        <v>255</v>
      </c>
      <c r="BM550" s="213" t="s">
        <v>1287</v>
      </c>
    </row>
    <row r="551" spans="1:65" s="13" customFormat="1">
      <c r="B551" s="215"/>
      <c r="C551" s="216"/>
      <c r="D551" s="217" t="s">
        <v>182</v>
      </c>
      <c r="E551" s="218" t="s">
        <v>1</v>
      </c>
      <c r="F551" s="219" t="s">
        <v>1288</v>
      </c>
      <c r="G551" s="216"/>
      <c r="H551" s="220">
        <v>156.19999999999999</v>
      </c>
      <c r="I551" s="221"/>
      <c r="J551" s="216"/>
      <c r="K551" s="216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182</v>
      </c>
      <c r="AU551" s="226" t="s">
        <v>86</v>
      </c>
      <c r="AV551" s="13" t="s">
        <v>86</v>
      </c>
      <c r="AW551" s="13" t="s">
        <v>33</v>
      </c>
      <c r="AX551" s="13" t="s">
        <v>77</v>
      </c>
      <c r="AY551" s="226" t="s">
        <v>173</v>
      </c>
    </row>
    <row r="552" spans="1:65" s="2" customFormat="1" ht="24" customHeight="1">
      <c r="A552" s="33"/>
      <c r="B552" s="34"/>
      <c r="C552" s="202" t="s">
        <v>1289</v>
      </c>
      <c r="D552" s="202" t="s">
        <v>175</v>
      </c>
      <c r="E552" s="203" t="s">
        <v>1290</v>
      </c>
      <c r="F552" s="204" t="s">
        <v>1291</v>
      </c>
      <c r="G552" s="205" t="s">
        <v>371</v>
      </c>
      <c r="H552" s="206">
        <v>118</v>
      </c>
      <c r="I552" s="207"/>
      <c r="J552" s="208">
        <f>ROUND(I552*H552,0)</f>
        <v>0</v>
      </c>
      <c r="K552" s="204" t="s">
        <v>179</v>
      </c>
      <c r="L552" s="38"/>
      <c r="M552" s="209" t="s">
        <v>1</v>
      </c>
      <c r="N552" s="210" t="s">
        <v>42</v>
      </c>
      <c r="O552" s="70"/>
      <c r="P552" s="211">
        <f>O552*H552</f>
        <v>0</v>
      </c>
      <c r="Q552" s="211">
        <v>0</v>
      </c>
      <c r="R552" s="211">
        <f>Q552*H552</f>
        <v>0</v>
      </c>
      <c r="S552" s="211">
        <v>0</v>
      </c>
      <c r="T552" s="21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213" t="s">
        <v>255</v>
      </c>
      <c r="AT552" s="213" t="s">
        <v>175</v>
      </c>
      <c r="AU552" s="213" t="s">
        <v>86</v>
      </c>
      <c r="AY552" s="16" t="s">
        <v>173</v>
      </c>
      <c r="BE552" s="214">
        <f>IF(N552="základní",J552,0)</f>
        <v>0</v>
      </c>
      <c r="BF552" s="214">
        <f>IF(N552="snížená",J552,0)</f>
        <v>0</v>
      </c>
      <c r="BG552" s="214">
        <f>IF(N552="zákl. přenesená",J552,0)</f>
        <v>0</v>
      </c>
      <c r="BH552" s="214">
        <f>IF(N552="sníž. přenesená",J552,0)</f>
        <v>0</v>
      </c>
      <c r="BI552" s="214">
        <f>IF(N552="nulová",J552,0)</f>
        <v>0</v>
      </c>
      <c r="BJ552" s="16" t="s">
        <v>8</v>
      </c>
      <c r="BK552" s="214">
        <f>ROUND(I552*H552,0)</f>
        <v>0</v>
      </c>
      <c r="BL552" s="16" t="s">
        <v>255</v>
      </c>
      <c r="BM552" s="213" t="s">
        <v>1292</v>
      </c>
    </row>
    <row r="553" spans="1:65" s="2" customFormat="1" ht="16.5" customHeight="1">
      <c r="A553" s="33"/>
      <c r="B553" s="34"/>
      <c r="C553" s="227" t="s">
        <v>1293</v>
      </c>
      <c r="D553" s="227" t="s">
        <v>454</v>
      </c>
      <c r="E553" s="228" t="s">
        <v>1294</v>
      </c>
      <c r="F553" s="229" t="s">
        <v>1295</v>
      </c>
      <c r="G553" s="230" t="s">
        <v>371</v>
      </c>
      <c r="H553" s="231">
        <v>129.80000000000001</v>
      </c>
      <c r="I553" s="232"/>
      <c r="J553" s="233">
        <f>ROUND(I553*H553,0)</f>
        <v>0</v>
      </c>
      <c r="K553" s="229" t="s">
        <v>179</v>
      </c>
      <c r="L553" s="234"/>
      <c r="M553" s="235" t="s">
        <v>1</v>
      </c>
      <c r="N553" s="236" t="s">
        <v>42</v>
      </c>
      <c r="O553" s="70"/>
      <c r="P553" s="211">
        <f>O553*H553</f>
        <v>0</v>
      </c>
      <c r="Q553" s="211">
        <v>6.9999999999999994E-5</v>
      </c>
      <c r="R553" s="211">
        <f>Q553*H553</f>
        <v>9.0860000000000003E-3</v>
      </c>
      <c r="S553" s="211">
        <v>0</v>
      </c>
      <c r="T553" s="212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213" t="s">
        <v>341</v>
      </c>
      <c r="AT553" s="213" t="s">
        <v>454</v>
      </c>
      <c r="AU553" s="213" t="s">
        <v>86</v>
      </c>
      <c r="AY553" s="16" t="s">
        <v>173</v>
      </c>
      <c r="BE553" s="214">
        <f>IF(N553="základní",J553,0)</f>
        <v>0</v>
      </c>
      <c r="BF553" s="214">
        <f>IF(N553="snížená",J553,0)</f>
        <v>0</v>
      </c>
      <c r="BG553" s="214">
        <f>IF(N553="zákl. přenesená",J553,0)</f>
        <v>0</v>
      </c>
      <c r="BH553" s="214">
        <f>IF(N553="sníž. přenesená",J553,0)</f>
        <v>0</v>
      </c>
      <c r="BI553" s="214">
        <f>IF(N553="nulová",J553,0)</f>
        <v>0</v>
      </c>
      <c r="BJ553" s="16" t="s">
        <v>8</v>
      </c>
      <c r="BK553" s="214">
        <f>ROUND(I553*H553,0)</f>
        <v>0</v>
      </c>
      <c r="BL553" s="16" t="s">
        <v>255</v>
      </c>
      <c r="BM553" s="213" t="s">
        <v>1296</v>
      </c>
    </row>
    <row r="554" spans="1:65" s="13" customFormat="1">
      <c r="B554" s="215"/>
      <c r="C554" s="216"/>
      <c r="D554" s="217" t="s">
        <v>182</v>
      </c>
      <c r="E554" s="218" t="s">
        <v>1</v>
      </c>
      <c r="F554" s="219" t="s">
        <v>1297</v>
      </c>
      <c r="G554" s="216"/>
      <c r="H554" s="220">
        <v>129.80000000000001</v>
      </c>
      <c r="I554" s="221"/>
      <c r="J554" s="216"/>
      <c r="K554" s="216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182</v>
      </c>
      <c r="AU554" s="226" t="s">
        <v>86</v>
      </c>
      <c r="AV554" s="13" t="s">
        <v>86</v>
      </c>
      <c r="AW554" s="13" t="s">
        <v>33</v>
      </c>
      <c r="AX554" s="13" t="s">
        <v>77</v>
      </c>
      <c r="AY554" s="226" t="s">
        <v>173</v>
      </c>
    </row>
    <row r="555" spans="1:65" s="2" customFormat="1" ht="24" customHeight="1">
      <c r="A555" s="33"/>
      <c r="B555" s="34"/>
      <c r="C555" s="202" t="s">
        <v>1298</v>
      </c>
      <c r="D555" s="202" t="s">
        <v>175</v>
      </c>
      <c r="E555" s="203" t="s">
        <v>1299</v>
      </c>
      <c r="F555" s="204" t="s">
        <v>1300</v>
      </c>
      <c r="G555" s="205" t="s">
        <v>371</v>
      </c>
      <c r="H555" s="206">
        <v>80</v>
      </c>
      <c r="I555" s="207"/>
      <c r="J555" s="208">
        <f>ROUND(I555*H555,0)</f>
        <v>0</v>
      </c>
      <c r="K555" s="204" t="s">
        <v>179</v>
      </c>
      <c r="L555" s="38"/>
      <c r="M555" s="209" t="s">
        <v>1</v>
      </c>
      <c r="N555" s="210" t="s">
        <v>42</v>
      </c>
      <c r="O555" s="70"/>
      <c r="P555" s="211">
        <f>O555*H555</f>
        <v>0</v>
      </c>
      <c r="Q555" s="211">
        <v>0</v>
      </c>
      <c r="R555" s="211">
        <f>Q555*H555</f>
        <v>0</v>
      </c>
      <c r="S555" s="211">
        <v>0</v>
      </c>
      <c r="T555" s="212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213" t="s">
        <v>255</v>
      </c>
      <c r="AT555" s="213" t="s">
        <v>175</v>
      </c>
      <c r="AU555" s="213" t="s">
        <v>86</v>
      </c>
      <c r="AY555" s="16" t="s">
        <v>173</v>
      </c>
      <c r="BE555" s="214">
        <f>IF(N555="základní",J555,0)</f>
        <v>0</v>
      </c>
      <c r="BF555" s="214">
        <f>IF(N555="snížená",J555,0)</f>
        <v>0</v>
      </c>
      <c r="BG555" s="214">
        <f>IF(N555="zákl. přenesená",J555,0)</f>
        <v>0</v>
      </c>
      <c r="BH555" s="214">
        <f>IF(N555="sníž. přenesená",J555,0)</f>
        <v>0</v>
      </c>
      <c r="BI555" s="214">
        <f>IF(N555="nulová",J555,0)</f>
        <v>0</v>
      </c>
      <c r="BJ555" s="16" t="s">
        <v>8</v>
      </c>
      <c r="BK555" s="214">
        <f>ROUND(I555*H555,0)</f>
        <v>0</v>
      </c>
      <c r="BL555" s="16" t="s">
        <v>255</v>
      </c>
      <c r="BM555" s="213" t="s">
        <v>1301</v>
      </c>
    </row>
    <row r="556" spans="1:65" s="2" customFormat="1" ht="16.5" customHeight="1">
      <c r="A556" s="33"/>
      <c r="B556" s="34"/>
      <c r="C556" s="227" t="s">
        <v>1302</v>
      </c>
      <c r="D556" s="227" t="s">
        <v>454</v>
      </c>
      <c r="E556" s="228" t="s">
        <v>1303</v>
      </c>
      <c r="F556" s="229" t="s">
        <v>1304</v>
      </c>
      <c r="G556" s="230" t="s">
        <v>371</v>
      </c>
      <c r="H556" s="231">
        <v>88</v>
      </c>
      <c r="I556" s="232"/>
      <c r="J556" s="233">
        <f>ROUND(I556*H556,0)</f>
        <v>0</v>
      </c>
      <c r="K556" s="229" t="s">
        <v>179</v>
      </c>
      <c r="L556" s="234"/>
      <c r="M556" s="235" t="s">
        <v>1</v>
      </c>
      <c r="N556" s="236" t="s">
        <v>42</v>
      </c>
      <c r="O556" s="70"/>
      <c r="P556" s="211">
        <f>O556*H556</f>
        <v>0</v>
      </c>
      <c r="Q556" s="211">
        <v>1.6800000000000001E-3</v>
      </c>
      <c r="R556" s="211">
        <f>Q556*H556</f>
        <v>0.14784</v>
      </c>
      <c r="S556" s="211">
        <v>0</v>
      </c>
      <c r="T556" s="212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213" t="s">
        <v>341</v>
      </c>
      <c r="AT556" s="213" t="s">
        <v>454</v>
      </c>
      <c r="AU556" s="213" t="s">
        <v>86</v>
      </c>
      <c r="AY556" s="16" t="s">
        <v>173</v>
      </c>
      <c r="BE556" s="214">
        <f>IF(N556="základní",J556,0)</f>
        <v>0</v>
      </c>
      <c r="BF556" s="214">
        <f>IF(N556="snížená",J556,0)</f>
        <v>0</v>
      </c>
      <c r="BG556" s="214">
        <f>IF(N556="zákl. přenesená",J556,0)</f>
        <v>0</v>
      </c>
      <c r="BH556" s="214">
        <f>IF(N556="sníž. přenesená",J556,0)</f>
        <v>0</v>
      </c>
      <c r="BI556" s="214">
        <f>IF(N556="nulová",J556,0)</f>
        <v>0</v>
      </c>
      <c r="BJ556" s="16" t="s">
        <v>8</v>
      </c>
      <c r="BK556" s="214">
        <f>ROUND(I556*H556,0)</f>
        <v>0</v>
      </c>
      <c r="BL556" s="16" t="s">
        <v>255</v>
      </c>
      <c r="BM556" s="213" t="s">
        <v>1305</v>
      </c>
    </row>
    <row r="557" spans="1:65" s="13" customFormat="1">
      <c r="B557" s="215"/>
      <c r="C557" s="216"/>
      <c r="D557" s="217" t="s">
        <v>182</v>
      </c>
      <c r="E557" s="218" t="s">
        <v>1</v>
      </c>
      <c r="F557" s="219" t="s">
        <v>1306</v>
      </c>
      <c r="G557" s="216"/>
      <c r="H557" s="220">
        <v>88</v>
      </c>
      <c r="I557" s="221"/>
      <c r="J557" s="216"/>
      <c r="K557" s="216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182</v>
      </c>
      <c r="AU557" s="226" t="s">
        <v>86</v>
      </c>
      <c r="AV557" s="13" t="s">
        <v>86</v>
      </c>
      <c r="AW557" s="13" t="s">
        <v>33</v>
      </c>
      <c r="AX557" s="13" t="s">
        <v>77</v>
      </c>
      <c r="AY557" s="226" t="s">
        <v>173</v>
      </c>
    </row>
    <row r="558" spans="1:65" s="2" customFormat="1" ht="24" customHeight="1">
      <c r="A558" s="33"/>
      <c r="B558" s="34"/>
      <c r="C558" s="202" t="s">
        <v>1307</v>
      </c>
      <c r="D558" s="202" t="s">
        <v>175</v>
      </c>
      <c r="E558" s="203" t="s">
        <v>1308</v>
      </c>
      <c r="F558" s="204" t="s">
        <v>1309</v>
      </c>
      <c r="G558" s="205" t="s">
        <v>371</v>
      </c>
      <c r="H558" s="206">
        <v>66</v>
      </c>
      <c r="I558" s="207"/>
      <c r="J558" s="208">
        <f>ROUND(I558*H558,0)</f>
        <v>0</v>
      </c>
      <c r="K558" s="204" t="s">
        <v>179</v>
      </c>
      <c r="L558" s="38"/>
      <c r="M558" s="209" t="s">
        <v>1</v>
      </c>
      <c r="N558" s="210" t="s">
        <v>42</v>
      </c>
      <c r="O558" s="70"/>
      <c r="P558" s="211">
        <f>O558*H558</f>
        <v>0</v>
      </c>
      <c r="Q558" s="211">
        <v>0</v>
      </c>
      <c r="R558" s="211">
        <f>Q558*H558</f>
        <v>0</v>
      </c>
      <c r="S558" s="211">
        <v>0</v>
      </c>
      <c r="T558" s="21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213" t="s">
        <v>255</v>
      </c>
      <c r="AT558" s="213" t="s">
        <v>175</v>
      </c>
      <c r="AU558" s="213" t="s">
        <v>86</v>
      </c>
      <c r="AY558" s="16" t="s">
        <v>173</v>
      </c>
      <c r="BE558" s="214">
        <f>IF(N558="základní",J558,0)</f>
        <v>0</v>
      </c>
      <c r="BF558" s="214">
        <f>IF(N558="snížená",J558,0)</f>
        <v>0</v>
      </c>
      <c r="BG558" s="214">
        <f>IF(N558="zákl. přenesená",J558,0)</f>
        <v>0</v>
      </c>
      <c r="BH558" s="214">
        <f>IF(N558="sníž. přenesená",J558,0)</f>
        <v>0</v>
      </c>
      <c r="BI558" s="214">
        <f>IF(N558="nulová",J558,0)</f>
        <v>0</v>
      </c>
      <c r="BJ558" s="16" t="s">
        <v>8</v>
      </c>
      <c r="BK558" s="214">
        <f>ROUND(I558*H558,0)</f>
        <v>0</v>
      </c>
      <c r="BL558" s="16" t="s">
        <v>255</v>
      </c>
      <c r="BM558" s="213" t="s">
        <v>1310</v>
      </c>
    </row>
    <row r="559" spans="1:65" s="13" customFormat="1">
      <c r="B559" s="215"/>
      <c r="C559" s="216"/>
      <c r="D559" s="217" t="s">
        <v>182</v>
      </c>
      <c r="E559" s="218" t="s">
        <v>1</v>
      </c>
      <c r="F559" s="219" t="s">
        <v>1311</v>
      </c>
      <c r="G559" s="216"/>
      <c r="H559" s="220">
        <v>66</v>
      </c>
      <c r="I559" s="221"/>
      <c r="J559" s="216"/>
      <c r="K559" s="216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182</v>
      </c>
      <c r="AU559" s="226" t="s">
        <v>86</v>
      </c>
      <c r="AV559" s="13" t="s">
        <v>86</v>
      </c>
      <c r="AW559" s="13" t="s">
        <v>33</v>
      </c>
      <c r="AX559" s="13" t="s">
        <v>77</v>
      </c>
      <c r="AY559" s="226" t="s">
        <v>173</v>
      </c>
    </row>
    <row r="560" spans="1:65" s="2" customFormat="1" ht="16.5" customHeight="1">
      <c r="A560" s="33"/>
      <c r="B560" s="34"/>
      <c r="C560" s="227" t="s">
        <v>1312</v>
      </c>
      <c r="D560" s="227" t="s">
        <v>454</v>
      </c>
      <c r="E560" s="228" t="s">
        <v>1313</v>
      </c>
      <c r="F560" s="229" t="s">
        <v>1314</v>
      </c>
      <c r="G560" s="230" t="s">
        <v>371</v>
      </c>
      <c r="H560" s="231">
        <v>44</v>
      </c>
      <c r="I560" s="232"/>
      <c r="J560" s="233">
        <f>ROUND(I560*H560,0)</f>
        <v>0</v>
      </c>
      <c r="K560" s="229" t="s">
        <v>179</v>
      </c>
      <c r="L560" s="234"/>
      <c r="M560" s="235" t="s">
        <v>1</v>
      </c>
      <c r="N560" s="236" t="s">
        <v>42</v>
      </c>
      <c r="O560" s="70"/>
      <c r="P560" s="211">
        <f>O560*H560</f>
        <v>0</v>
      </c>
      <c r="Q560" s="211">
        <v>1.6000000000000001E-4</v>
      </c>
      <c r="R560" s="211">
        <f>Q560*H560</f>
        <v>7.0400000000000003E-3</v>
      </c>
      <c r="S560" s="211">
        <v>0</v>
      </c>
      <c r="T560" s="212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213" t="s">
        <v>341</v>
      </c>
      <c r="AT560" s="213" t="s">
        <v>454</v>
      </c>
      <c r="AU560" s="213" t="s">
        <v>86</v>
      </c>
      <c r="AY560" s="16" t="s">
        <v>173</v>
      </c>
      <c r="BE560" s="214">
        <f>IF(N560="základní",J560,0)</f>
        <v>0</v>
      </c>
      <c r="BF560" s="214">
        <f>IF(N560="snížená",J560,0)</f>
        <v>0</v>
      </c>
      <c r="BG560" s="214">
        <f>IF(N560="zákl. přenesená",J560,0)</f>
        <v>0</v>
      </c>
      <c r="BH560" s="214">
        <f>IF(N560="sníž. přenesená",J560,0)</f>
        <v>0</v>
      </c>
      <c r="BI560" s="214">
        <f>IF(N560="nulová",J560,0)</f>
        <v>0</v>
      </c>
      <c r="BJ560" s="16" t="s">
        <v>8</v>
      </c>
      <c r="BK560" s="214">
        <f>ROUND(I560*H560,0)</f>
        <v>0</v>
      </c>
      <c r="BL560" s="16" t="s">
        <v>255</v>
      </c>
      <c r="BM560" s="213" t="s">
        <v>1315</v>
      </c>
    </row>
    <row r="561" spans="1:65" s="13" customFormat="1">
      <c r="B561" s="215"/>
      <c r="C561" s="216"/>
      <c r="D561" s="217" t="s">
        <v>182</v>
      </c>
      <c r="E561" s="218" t="s">
        <v>1</v>
      </c>
      <c r="F561" s="219" t="s">
        <v>1316</v>
      </c>
      <c r="G561" s="216"/>
      <c r="H561" s="220">
        <v>44</v>
      </c>
      <c r="I561" s="221"/>
      <c r="J561" s="216"/>
      <c r="K561" s="216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182</v>
      </c>
      <c r="AU561" s="226" t="s">
        <v>86</v>
      </c>
      <c r="AV561" s="13" t="s">
        <v>86</v>
      </c>
      <c r="AW561" s="13" t="s">
        <v>33</v>
      </c>
      <c r="AX561" s="13" t="s">
        <v>77</v>
      </c>
      <c r="AY561" s="226" t="s">
        <v>173</v>
      </c>
    </row>
    <row r="562" spans="1:65" s="2" customFormat="1" ht="16.5" customHeight="1">
      <c r="A562" s="33"/>
      <c r="B562" s="34"/>
      <c r="C562" s="227" t="s">
        <v>1317</v>
      </c>
      <c r="D562" s="227" t="s">
        <v>454</v>
      </c>
      <c r="E562" s="228" t="s">
        <v>1318</v>
      </c>
      <c r="F562" s="229" t="s">
        <v>1319</v>
      </c>
      <c r="G562" s="230" t="s">
        <v>371</v>
      </c>
      <c r="H562" s="231">
        <v>28.6</v>
      </c>
      <c r="I562" s="232"/>
      <c r="J562" s="233">
        <f>ROUND(I562*H562,0)</f>
        <v>0</v>
      </c>
      <c r="K562" s="229" t="s">
        <v>179</v>
      </c>
      <c r="L562" s="234"/>
      <c r="M562" s="235" t="s">
        <v>1</v>
      </c>
      <c r="N562" s="236" t="s">
        <v>42</v>
      </c>
      <c r="O562" s="70"/>
      <c r="P562" s="211">
        <f>O562*H562</f>
        <v>0</v>
      </c>
      <c r="Q562" s="211">
        <v>2.5000000000000001E-4</v>
      </c>
      <c r="R562" s="211">
        <f>Q562*H562</f>
        <v>7.1500000000000001E-3</v>
      </c>
      <c r="S562" s="211">
        <v>0</v>
      </c>
      <c r="T562" s="21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213" t="s">
        <v>341</v>
      </c>
      <c r="AT562" s="213" t="s">
        <v>454</v>
      </c>
      <c r="AU562" s="213" t="s">
        <v>86</v>
      </c>
      <c r="AY562" s="16" t="s">
        <v>173</v>
      </c>
      <c r="BE562" s="214">
        <f>IF(N562="základní",J562,0)</f>
        <v>0</v>
      </c>
      <c r="BF562" s="214">
        <f>IF(N562="snížená",J562,0)</f>
        <v>0</v>
      </c>
      <c r="BG562" s="214">
        <f>IF(N562="zákl. přenesená",J562,0)</f>
        <v>0</v>
      </c>
      <c r="BH562" s="214">
        <f>IF(N562="sníž. přenesená",J562,0)</f>
        <v>0</v>
      </c>
      <c r="BI562" s="214">
        <f>IF(N562="nulová",J562,0)</f>
        <v>0</v>
      </c>
      <c r="BJ562" s="16" t="s">
        <v>8</v>
      </c>
      <c r="BK562" s="214">
        <f>ROUND(I562*H562,0)</f>
        <v>0</v>
      </c>
      <c r="BL562" s="16" t="s">
        <v>255</v>
      </c>
      <c r="BM562" s="213" t="s">
        <v>1320</v>
      </c>
    </row>
    <row r="563" spans="1:65" s="13" customFormat="1">
      <c r="B563" s="215"/>
      <c r="C563" s="216"/>
      <c r="D563" s="217" t="s">
        <v>182</v>
      </c>
      <c r="E563" s="218" t="s">
        <v>1</v>
      </c>
      <c r="F563" s="219" t="s">
        <v>1321</v>
      </c>
      <c r="G563" s="216"/>
      <c r="H563" s="220">
        <v>28.6</v>
      </c>
      <c r="I563" s="221"/>
      <c r="J563" s="216"/>
      <c r="K563" s="216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182</v>
      </c>
      <c r="AU563" s="226" t="s">
        <v>86</v>
      </c>
      <c r="AV563" s="13" t="s">
        <v>86</v>
      </c>
      <c r="AW563" s="13" t="s">
        <v>33</v>
      </c>
      <c r="AX563" s="13" t="s">
        <v>77</v>
      </c>
      <c r="AY563" s="226" t="s">
        <v>173</v>
      </c>
    </row>
    <row r="564" spans="1:65" s="2" customFormat="1" ht="24" customHeight="1">
      <c r="A564" s="33"/>
      <c r="B564" s="34"/>
      <c r="C564" s="202" t="s">
        <v>1322</v>
      </c>
      <c r="D564" s="202" t="s">
        <v>175</v>
      </c>
      <c r="E564" s="203" t="s">
        <v>1323</v>
      </c>
      <c r="F564" s="204" t="s">
        <v>1324</v>
      </c>
      <c r="G564" s="205" t="s">
        <v>371</v>
      </c>
      <c r="H564" s="206">
        <v>831</v>
      </c>
      <c r="I564" s="207"/>
      <c r="J564" s="208">
        <f>ROUND(I564*H564,0)</f>
        <v>0</v>
      </c>
      <c r="K564" s="204" t="s">
        <v>179</v>
      </c>
      <c r="L564" s="38"/>
      <c r="M564" s="209" t="s">
        <v>1</v>
      </c>
      <c r="N564" s="210" t="s">
        <v>42</v>
      </c>
      <c r="O564" s="70"/>
      <c r="P564" s="211">
        <f>O564*H564</f>
        <v>0</v>
      </c>
      <c r="Q564" s="211">
        <v>0</v>
      </c>
      <c r="R564" s="211">
        <f>Q564*H564</f>
        <v>0</v>
      </c>
      <c r="S564" s="211">
        <v>0</v>
      </c>
      <c r="T564" s="212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213" t="s">
        <v>255</v>
      </c>
      <c r="AT564" s="213" t="s">
        <v>175</v>
      </c>
      <c r="AU564" s="213" t="s">
        <v>86</v>
      </c>
      <c r="AY564" s="16" t="s">
        <v>173</v>
      </c>
      <c r="BE564" s="214">
        <f>IF(N564="základní",J564,0)</f>
        <v>0</v>
      </c>
      <c r="BF564" s="214">
        <f>IF(N564="snížená",J564,0)</f>
        <v>0</v>
      </c>
      <c r="BG564" s="214">
        <f>IF(N564="zákl. přenesená",J564,0)</f>
        <v>0</v>
      </c>
      <c r="BH564" s="214">
        <f>IF(N564="sníž. přenesená",J564,0)</f>
        <v>0</v>
      </c>
      <c r="BI564" s="214">
        <f>IF(N564="nulová",J564,0)</f>
        <v>0</v>
      </c>
      <c r="BJ564" s="16" t="s">
        <v>8</v>
      </c>
      <c r="BK564" s="214">
        <f>ROUND(I564*H564,0)</f>
        <v>0</v>
      </c>
      <c r="BL564" s="16" t="s">
        <v>255</v>
      </c>
      <c r="BM564" s="213" t="s">
        <v>1325</v>
      </c>
    </row>
    <row r="565" spans="1:65" s="13" customFormat="1">
      <c r="B565" s="215"/>
      <c r="C565" s="216"/>
      <c r="D565" s="217" t="s">
        <v>182</v>
      </c>
      <c r="E565" s="218" t="s">
        <v>1</v>
      </c>
      <c r="F565" s="219" t="s">
        <v>1326</v>
      </c>
      <c r="G565" s="216"/>
      <c r="H565" s="220">
        <v>831</v>
      </c>
      <c r="I565" s="221"/>
      <c r="J565" s="216"/>
      <c r="K565" s="216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182</v>
      </c>
      <c r="AU565" s="226" t="s">
        <v>86</v>
      </c>
      <c r="AV565" s="13" t="s">
        <v>86</v>
      </c>
      <c r="AW565" s="13" t="s">
        <v>33</v>
      </c>
      <c r="AX565" s="13" t="s">
        <v>77</v>
      </c>
      <c r="AY565" s="226" t="s">
        <v>173</v>
      </c>
    </row>
    <row r="566" spans="1:65" s="2" customFormat="1" ht="16.5" customHeight="1">
      <c r="A566" s="33"/>
      <c r="B566" s="34"/>
      <c r="C566" s="227" t="s">
        <v>1327</v>
      </c>
      <c r="D566" s="227" t="s">
        <v>454</v>
      </c>
      <c r="E566" s="228" t="s">
        <v>1328</v>
      </c>
      <c r="F566" s="229" t="s">
        <v>1329</v>
      </c>
      <c r="G566" s="230" t="s">
        <v>371</v>
      </c>
      <c r="H566" s="231">
        <v>342.1</v>
      </c>
      <c r="I566" s="232"/>
      <c r="J566" s="233">
        <f>ROUND(I566*H566,0)</f>
        <v>0</v>
      </c>
      <c r="K566" s="229" t="s">
        <v>179</v>
      </c>
      <c r="L566" s="234"/>
      <c r="M566" s="235" t="s">
        <v>1</v>
      </c>
      <c r="N566" s="236" t="s">
        <v>42</v>
      </c>
      <c r="O566" s="70"/>
      <c r="P566" s="211">
        <f>O566*H566</f>
        <v>0</v>
      </c>
      <c r="Q566" s="211">
        <v>1.2E-4</v>
      </c>
      <c r="R566" s="211">
        <f>Q566*H566</f>
        <v>4.1052000000000005E-2</v>
      </c>
      <c r="S566" s="211">
        <v>0</v>
      </c>
      <c r="T566" s="212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213" t="s">
        <v>341</v>
      </c>
      <c r="AT566" s="213" t="s">
        <v>454</v>
      </c>
      <c r="AU566" s="213" t="s">
        <v>86</v>
      </c>
      <c r="AY566" s="16" t="s">
        <v>173</v>
      </c>
      <c r="BE566" s="214">
        <f>IF(N566="základní",J566,0)</f>
        <v>0</v>
      </c>
      <c r="BF566" s="214">
        <f>IF(N566="snížená",J566,0)</f>
        <v>0</v>
      </c>
      <c r="BG566" s="214">
        <f>IF(N566="zákl. přenesená",J566,0)</f>
        <v>0</v>
      </c>
      <c r="BH566" s="214">
        <f>IF(N566="sníž. přenesená",J566,0)</f>
        <v>0</v>
      </c>
      <c r="BI566" s="214">
        <f>IF(N566="nulová",J566,0)</f>
        <v>0</v>
      </c>
      <c r="BJ566" s="16" t="s">
        <v>8</v>
      </c>
      <c r="BK566" s="214">
        <f>ROUND(I566*H566,0)</f>
        <v>0</v>
      </c>
      <c r="BL566" s="16" t="s">
        <v>255</v>
      </c>
      <c r="BM566" s="213" t="s">
        <v>1330</v>
      </c>
    </row>
    <row r="567" spans="1:65" s="13" customFormat="1">
      <c r="B567" s="215"/>
      <c r="C567" s="216"/>
      <c r="D567" s="217" t="s">
        <v>182</v>
      </c>
      <c r="E567" s="218" t="s">
        <v>1</v>
      </c>
      <c r="F567" s="219" t="s">
        <v>1331</v>
      </c>
      <c r="G567" s="216"/>
      <c r="H567" s="220">
        <v>342.1</v>
      </c>
      <c r="I567" s="221"/>
      <c r="J567" s="216"/>
      <c r="K567" s="216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182</v>
      </c>
      <c r="AU567" s="226" t="s">
        <v>86</v>
      </c>
      <c r="AV567" s="13" t="s">
        <v>86</v>
      </c>
      <c r="AW567" s="13" t="s">
        <v>33</v>
      </c>
      <c r="AX567" s="13" t="s">
        <v>77</v>
      </c>
      <c r="AY567" s="226" t="s">
        <v>173</v>
      </c>
    </row>
    <row r="568" spans="1:65" s="2" customFormat="1" ht="16.5" customHeight="1">
      <c r="A568" s="33"/>
      <c r="B568" s="34"/>
      <c r="C568" s="227" t="s">
        <v>1332</v>
      </c>
      <c r="D568" s="227" t="s">
        <v>454</v>
      </c>
      <c r="E568" s="228" t="s">
        <v>1333</v>
      </c>
      <c r="F568" s="229" t="s">
        <v>1334</v>
      </c>
      <c r="G568" s="230" t="s">
        <v>371</v>
      </c>
      <c r="H568" s="231">
        <v>572</v>
      </c>
      <c r="I568" s="232"/>
      <c r="J568" s="233">
        <f>ROUND(I568*H568,0)</f>
        <v>0</v>
      </c>
      <c r="K568" s="229" t="s">
        <v>179</v>
      </c>
      <c r="L568" s="234"/>
      <c r="M568" s="235" t="s">
        <v>1</v>
      </c>
      <c r="N568" s="236" t="s">
        <v>42</v>
      </c>
      <c r="O568" s="70"/>
      <c r="P568" s="211">
        <f>O568*H568</f>
        <v>0</v>
      </c>
      <c r="Q568" s="211">
        <v>1.7000000000000001E-4</v>
      </c>
      <c r="R568" s="211">
        <f>Q568*H568</f>
        <v>9.7240000000000007E-2</v>
      </c>
      <c r="S568" s="211">
        <v>0</v>
      </c>
      <c r="T568" s="212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213" t="s">
        <v>341</v>
      </c>
      <c r="AT568" s="213" t="s">
        <v>454</v>
      </c>
      <c r="AU568" s="213" t="s">
        <v>86</v>
      </c>
      <c r="AY568" s="16" t="s">
        <v>173</v>
      </c>
      <c r="BE568" s="214">
        <f>IF(N568="základní",J568,0)</f>
        <v>0</v>
      </c>
      <c r="BF568" s="214">
        <f>IF(N568="snížená",J568,0)</f>
        <v>0</v>
      </c>
      <c r="BG568" s="214">
        <f>IF(N568="zákl. přenesená",J568,0)</f>
        <v>0</v>
      </c>
      <c r="BH568" s="214">
        <f>IF(N568="sníž. přenesená",J568,0)</f>
        <v>0</v>
      </c>
      <c r="BI568" s="214">
        <f>IF(N568="nulová",J568,0)</f>
        <v>0</v>
      </c>
      <c r="BJ568" s="16" t="s">
        <v>8</v>
      </c>
      <c r="BK568" s="214">
        <f>ROUND(I568*H568,0)</f>
        <v>0</v>
      </c>
      <c r="BL568" s="16" t="s">
        <v>255</v>
      </c>
      <c r="BM568" s="213" t="s">
        <v>1335</v>
      </c>
    </row>
    <row r="569" spans="1:65" s="13" customFormat="1">
      <c r="B569" s="215"/>
      <c r="C569" s="216"/>
      <c r="D569" s="217" t="s">
        <v>182</v>
      </c>
      <c r="E569" s="218" t="s">
        <v>1</v>
      </c>
      <c r="F569" s="219" t="s">
        <v>1336</v>
      </c>
      <c r="G569" s="216"/>
      <c r="H569" s="220">
        <v>572</v>
      </c>
      <c r="I569" s="221"/>
      <c r="J569" s="216"/>
      <c r="K569" s="216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182</v>
      </c>
      <c r="AU569" s="226" t="s">
        <v>86</v>
      </c>
      <c r="AV569" s="13" t="s">
        <v>86</v>
      </c>
      <c r="AW569" s="13" t="s">
        <v>33</v>
      </c>
      <c r="AX569" s="13" t="s">
        <v>77</v>
      </c>
      <c r="AY569" s="226" t="s">
        <v>173</v>
      </c>
    </row>
    <row r="570" spans="1:65" s="2" customFormat="1" ht="24" customHeight="1">
      <c r="A570" s="33"/>
      <c r="B570" s="34"/>
      <c r="C570" s="202" t="s">
        <v>1337</v>
      </c>
      <c r="D570" s="202" t="s">
        <v>175</v>
      </c>
      <c r="E570" s="203" t="s">
        <v>1338</v>
      </c>
      <c r="F570" s="204" t="s">
        <v>1339</v>
      </c>
      <c r="G570" s="205" t="s">
        <v>371</v>
      </c>
      <c r="H570" s="206">
        <v>20</v>
      </c>
      <c r="I570" s="207"/>
      <c r="J570" s="208">
        <f>ROUND(I570*H570,0)</f>
        <v>0</v>
      </c>
      <c r="K570" s="204" t="s">
        <v>179</v>
      </c>
      <c r="L570" s="38"/>
      <c r="M570" s="209" t="s">
        <v>1</v>
      </c>
      <c r="N570" s="210" t="s">
        <v>42</v>
      </c>
      <c r="O570" s="70"/>
      <c r="P570" s="211">
        <f>O570*H570</f>
        <v>0</v>
      </c>
      <c r="Q570" s="211">
        <v>0</v>
      </c>
      <c r="R570" s="211">
        <f>Q570*H570</f>
        <v>0</v>
      </c>
      <c r="S570" s="211">
        <v>0</v>
      </c>
      <c r="T570" s="212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213" t="s">
        <v>255</v>
      </c>
      <c r="AT570" s="213" t="s">
        <v>175</v>
      </c>
      <c r="AU570" s="213" t="s">
        <v>86</v>
      </c>
      <c r="AY570" s="16" t="s">
        <v>173</v>
      </c>
      <c r="BE570" s="214">
        <f>IF(N570="základní",J570,0)</f>
        <v>0</v>
      </c>
      <c r="BF570" s="214">
        <f>IF(N570="snížená",J570,0)</f>
        <v>0</v>
      </c>
      <c r="BG570" s="214">
        <f>IF(N570="zákl. přenesená",J570,0)</f>
        <v>0</v>
      </c>
      <c r="BH570" s="214">
        <f>IF(N570="sníž. přenesená",J570,0)</f>
        <v>0</v>
      </c>
      <c r="BI570" s="214">
        <f>IF(N570="nulová",J570,0)</f>
        <v>0</v>
      </c>
      <c r="BJ570" s="16" t="s">
        <v>8</v>
      </c>
      <c r="BK570" s="214">
        <f>ROUND(I570*H570,0)</f>
        <v>0</v>
      </c>
      <c r="BL570" s="16" t="s">
        <v>255</v>
      </c>
      <c r="BM570" s="213" t="s">
        <v>1340</v>
      </c>
    </row>
    <row r="571" spans="1:65" s="2" customFormat="1" ht="16.5" customHeight="1">
      <c r="A571" s="33"/>
      <c r="B571" s="34"/>
      <c r="C571" s="227" t="s">
        <v>1341</v>
      </c>
      <c r="D571" s="227" t="s">
        <v>454</v>
      </c>
      <c r="E571" s="228" t="s">
        <v>1342</v>
      </c>
      <c r="F571" s="229" t="s">
        <v>1343</v>
      </c>
      <c r="G571" s="230" t="s">
        <v>371</v>
      </c>
      <c r="H571" s="231">
        <v>22</v>
      </c>
      <c r="I571" s="232"/>
      <c r="J571" s="233">
        <f>ROUND(I571*H571,0)</f>
        <v>0</v>
      </c>
      <c r="K571" s="229" t="s">
        <v>179</v>
      </c>
      <c r="L571" s="234"/>
      <c r="M571" s="235" t="s">
        <v>1</v>
      </c>
      <c r="N571" s="236" t="s">
        <v>42</v>
      </c>
      <c r="O571" s="70"/>
      <c r="P571" s="211">
        <f>O571*H571</f>
        <v>0</v>
      </c>
      <c r="Q571" s="211">
        <v>3.4000000000000002E-4</v>
      </c>
      <c r="R571" s="211">
        <f>Q571*H571</f>
        <v>7.4800000000000005E-3</v>
      </c>
      <c r="S571" s="211">
        <v>0</v>
      </c>
      <c r="T571" s="212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213" t="s">
        <v>341</v>
      </c>
      <c r="AT571" s="213" t="s">
        <v>454</v>
      </c>
      <c r="AU571" s="213" t="s">
        <v>86</v>
      </c>
      <c r="AY571" s="16" t="s">
        <v>173</v>
      </c>
      <c r="BE571" s="214">
        <f>IF(N571="základní",J571,0)</f>
        <v>0</v>
      </c>
      <c r="BF571" s="214">
        <f>IF(N571="snížená",J571,0)</f>
        <v>0</v>
      </c>
      <c r="BG571" s="214">
        <f>IF(N571="zákl. přenesená",J571,0)</f>
        <v>0</v>
      </c>
      <c r="BH571" s="214">
        <f>IF(N571="sníž. přenesená",J571,0)</f>
        <v>0</v>
      </c>
      <c r="BI571" s="214">
        <f>IF(N571="nulová",J571,0)</f>
        <v>0</v>
      </c>
      <c r="BJ571" s="16" t="s">
        <v>8</v>
      </c>
      <c r="BK571" s="214">
        <f>ROUND(I571*H571,0)</f>
        <v>0</v>
      </c>
      <c r="BL571" s="16" t="s">
        <v>255</v>
      </c>
      <c r="BM571" s="213" t="s">
        <v>1344</v>
      </c>
    </row>
    <row r="572" spans="1:65" s="13" customFormat="1">
      <c r="B572" s="215"/>
      <c r="C572" s="216"/>
      <c r="D572" s="217" t="s">
        <v>182</v>
      </c>
      <c r="E572" s="218" t="s">
        <v>1</v>
      </c>
      <c r="F572" s="219" t="s">
        <v>1345</v>
      </c>
      <c r="G572" s="216"/>
      <c r="H572" s="220">
        <v>22</v>
      </c>
      <c r="I572" s="221"/>
      <c r="J572" s="216"/>
      <c r="K572" s="216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182</v>
      </c>
      <c r="AU572" s="226" t="s">
        <v>86</v>
      </c>
      <c r="AV572" s="13" t="s">
        <v>86</v>
      </c>
      <c r="AW572" s="13" t="s">
        <v>33</v>
      </c>
      <c r="AX572" s="13" t="s">
        <v>77</v>
      </c>
      <c r="AY572" s="226" t="s">
        <v>173</v>
      </c>
    </row>
    <row r="573" spans="1:65" s="2" customFormat="1" ht="24" customHeight="1">
      <c r="A573" s="33"/>
      <c r="B573" s="34"/>
      <c r="C573" s="202" t="s">
        <v>1346</v>
      </c>
      <c r="D573" s="202" t="s">
        <v>175</v>
      </c>
      <c r="E573" s="203" t="s">
        <v>1347</v>
      </c>
      <c r="F573" s="204" t="s">
        <v>1348</v>
      </c>
      <c r="G573" s="205" t="s">
        <v>371</v>
      </c>
      <c r="H573" s="206">
        <v>18</v>
      </c>
      <c r="I573" s="207"/>
      <c r="J573" s="208">
        <f>ROUND(I573*H573,0)</f>
        <v>0</v>
      </c>
      <c r="K573" s="204" t="s">
        <v>179</v>
      </c>
      <c r="L573" s="38"/>
      <c r="M573" s="209" t="s">
        <v>1</v>
      </c>
      <c r="N573" s="210" t="s">
        <v>42</v>
      </c>
      <c r="O573" s="70"/>
      <c r="P573" s="211">
        <f>O573*H573</f>
        <v>0</v>
      </c>
      <c r="Q573" s="211">
        <v>0</v>
      </c>
      <c r="R573" s="211">
        <f>Q573*H573</f>
        <v>0</v>
      </c>
      <c r="S573" s="211">
        <v>0</v>
      </c>
      <c r="T573" s="212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213" t="s">
        <v>255</v>
      </c>
      <c r="AT573" s="213" t="s">
        <v>175</v>
      </c>
      <c r="AU573" s="213" t="s">
        <v>86</v>
      </c>
      <c r="AY573" s="16" t="s">
        <v>173</v>
      </c>
      <c r="BE573" s="214">
        <f>IF(N573="základní",J573,0)</f>
        <v>0</v>
      </c>
      <c r="BF573" s="214">
        <f>IF(N573="snížená",J573,0)</f>
        <v>0</v>
      </c>
      <c r="BG573" s="214">
        <f>IF(N573="zákl. přenesená",J573,0)</f>
        <v>0</v>
      </c>
      <c r="BH573" s="214">
        <f>IF(N573="sníž. přenesená",J573,0)</f>
        <v>0</v>
      </c>
      <c r="BI573" s="214">
        <f>IF(N573="nulová",J573,0)</f>
        <v>0</v>
      </c>
      <c r="BJ573" s="16" t="s">
        <v>8</v>
      </c>
      <c r="BK573" s="214">
        <f>ROUND(I573*H573,0)</f>
        <v>0</v>
      </c>
      <c r="BL573" s="16" t="s">
        <v>255</v>
      </c>
      <c r="BM573" s="213" t="s">
        <v>1349</v>
      </c>
    </row>
    <row r="574" spans="1:65" s="2" customFormat="1" ht="16.5" customHeight="1">
      <c r="A574" s="33"/>
      <c r="B574" s="34"/>
      <c r="C574" s="227" t="s">
        <v>1350</v>
      </c>
      <c r="D574" s="227" t="s">
        <v>454</v>
      </c>
      <c r="E574" s="228" t="s">
        <v>1351</v>
      </c>
      <c r="F574" s="229" t="s">
        <v>1352</v>
      </c>
      <c r="G574" s="230" t="s">
        <v>371</v>
      </c>
      <c r="H574" s="231">
        <v>19.8</v>
      </c>
      <c r="I574" s="232"/>
      <c r="J574" s="233">
        <f>ROUND(I574*H574,0)</f>
        <v>0</v>
      </c>
      <c r="K574" s="229" t="s">
        <v>1</v>
      </c>
      <c r="L574" s="234"/>
      <c r="M574" s="235" t="s">
        <v>1</v>
      </c>
      <c r="N574" s="236" t="s">
        <v>42</v>
      </c>
      <c r="O574" s="70"/>
      <c r="P574" s="211">
        <f>O574*H574</f>
        <v>0</v>
      </c>
      <c r="Q574" s="211">
        <v>0.76500000000000001</v>
      </c>
      <c r="R574" s="211">
        <f>Q574*H574</f>
        <v>15.147</v>
      </c>
      <c r="S574" s="211">
        <v>0</v>
      </c>
      <c r="T574" s="212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213" t="s">
        <v>341</v>
      </c>
      <c r="AT574" s="213" t="s">
        <v>454</v>
      </c>
      <c r="AU574" s="213" t="s">
        <v>86</v>
      </c>
      <c r="AY574" s="16" t="s">
        <v>173</v>
      </c>
      <c r="BE574" s="214">
        <f>IF(N574="základní",J574,0)</f>
        <v>0</v>
      </c>
      <c r="BF574" s="214">
        <f>IF(N574="snížená",J574,0)</f>
        <v>0</v>
      </c>
      <c r="BG574" s="214">
        <f>IF(N574="zákl. přenesená",J574,0)</f>
        <v>0</v>
      </c>
      <c r="BH574" s="214">
        <f>IF(N574="sníž. přenesená",J574,0)</f>
        <v>0</v>
      </c>
      <c r="BI574" s="214">
        <f>IF(N574="nulová",J574,0)</f>
        <v>0</v>
      </c>
      <c r="BJ574" s="16" t="s">
        <v>8</v>
      </c>
      <c r="BK574" s="214">
        <f>ROUND(I574*H574,0)</f>
        <v>0</v>
      </c>
      <c r="BL574" s="16" t="s">
        <v>255</v>
      </c>
      <c r="BM574" s="213" t="s">
        <v>1353</v>
      </c>
    </row>
    <row r="575" spans="1:65" s="13" customFormat="1">
      <c r="B575" s="215"/>
      <c r="C575" s="216"/>
      <c r="D575" s="217" t="s">
        <v>182</v>
      </c>
      <c r="E575" s="218" t="s">
        <v>1</v>
      </c>
      <c r="F575" s="219" t="s">
        <v>1354</v>
      </c>
      <c r="G575" s="216"/>
      <c r="H575" s="220">
        <v>19.8</v>
      </c>
      <c r="I575" s="221"/>
      <c r="J575" s="216"/>
      <c r="K575" s="216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182</v>
      </c>
      <c r="AU575" s="226" t="s">
        <v>86</v>
      </c>
      <c r="AV575" s="13" t="s">
        <v>86</v>
      </c>
      <c r="AW575" s="13" t="s">
        <v>33</v>
      </c>
      <c r="AX575" s="13" t="s">
        <v>77</v>
      </c>
      <c r="AY575" s="226" t="s">
        <v>173</v>
      </c>
    </row>
    <row r="576" spans="1:65" s="2" customFormat="1" ht="16.5" customHeight="1">
      <c r="A576" s="33"/>
      <c r="B576" s="34"/>
      <c r="C576" s="202" t="s">
        <v>1355</v>
      </c>
      <c r="D576" s="202" t="s">
        <v>175</v>
      </c>
      <c r="E576" s="203" t="s">
        <v>1356</v>
      </c>
      <c r="F576" s="204" t="s">
        <v>1357</v>
      </c>
      <c r="G576" s="205" t="s">
        <v>371</v>
      </c>
      <c r="H576" s="206">
        <v>12</v>
      </c>
      <c r="I576" s="207"/>
      <c r="J576" s="208">
        <f>ROUND(I576*H576,0)</f>
        <v>0</v>
      </c>
      <c r="K576" s="204" t="s">
        <v>179</v>
      </c>
      <c r="L576" s="38"/>
      <c r="M576" s="209" t="s">
        <v>1</v>
      </c>
      <c r="N576" s="210" t="s">
        <v>42</v>
      </c>
      <c r="O576" s="70"/>
      <c r="P576" s="211">
        <f>O576*H576</f>
        <v>0</v>
      </c>
      <c r="Q576" s="211">
        <v>0</v>
      </c>
      <c r="R576" s="211">
        <f>Q576*H576</f>
        <v>0</v>
      </c>
      <c r="S576" s="211">
        <v>0</v>
      </c>
      <c r="T576" s="212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213" t="s">
        <v>255</v>
      </c>
      <c r="AT576" s="213" t="s">
        <v>175</v>
      </c>
      <c r="AU576" s="213" t="s">
        <v>86</v>
      </c>
      <c r="AY576" s="16" t="s">
        <v>173</v>
      </c>
      <c r="BE576" s="214">
        <f>IF(N576="základní",J576,0)</f>
        <v>0</v>
      </c>
      <c r="BF576" s="214">
        <f>IF(N576="snížená",J576,0)</f>
        <v>0</v>
      </c>
      <c r="BG576" s="214">
        <f>IF(N576="zákl. přenesená",J576,0)</f>
        <v>0</v>
      </c>
      <c r="BH576" s="214">
        <f>IF(N576="sníž. přenesená",J576,0)</f>
        <v>0</v>
      </c>
      <c r="BI576" s="214">
        <f>IF(N576="nulová",J576,0)</f>
        <v>0</v>
      </c>
      <c r="BJ576" s="16" t="s">
        <v>8</v>
      </c>
      <c r="BK576" s="214">
        <f>ROUND(I576*H576,0)</f>
        <v>0</v>
      </c>
      <c r="BL576" s="16" t="s">
        <v>255</v>
      </c>
      <c r="BM576" s="213" t="s">
        <v>1358</v>
      </c>
    </row>
    <row r="577" spans="1:65" s="2" customFormat="1" ht="16.5" customHeight="1">
      <c r="A577" s="33"/>
      <c r="B577" s="34"/>
      <c r="C577" s="227" t="s">
        <v>1359</v>
      </c>
      <c r="D577" s="227" t="s">
        <v>454</v>
      </c>
      <c r="E577" s="228" t="s">
        <v>1360</v>
      </c>
      <c r="F577" s="229" t="s">
        <v>1361</v>
      </c>
      <c r="G577" s="230" t="s">
        <v>454</v>
      </c>
      <c r="H577" s="231">
        <v>13.2</v>
      </c>
      <c r="I577" s="232"/>
      <c r="J577" s="233">
        <f>ROUND(I577*H577,0)</f>
        <v>0</v>
      </c>
      <c r="K577" s="229" t="s">
        <v>1</v>
      </c>
      <c r="L577" s="234"/>
      <c r="M577" s="235" t="s">
        <v>1</v>
      </c>
      <c r="N577" s="236" t="s">
        <v>42</v>
      </c>
      <c r="O577" s="70"/>
      <c r="P577" s="211">
        <f>O577*H577</f>
        <v>0</v>
      </c>
      <c r="Q577" s="211">
        <v>0</v>
      </c>
      <c r="R577" s="211">
        <f>Q577*H577</f>
        <v>0</v>
      </c>
      <c r="S577" s="211">
        <v>0</v>
      </c>
      <c r="T577" s="212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213" t="s">
        <v>341</v>
      </c>
      <c r="AT577" s="213" t="s">
        <v>454</v>
      </c>
      <c r="AU577" s="213" t="s">
        <v>86</v>
      </c>
      <c r="AY577" s="16" t="s">
        <v>173</v>
      </c>
      <c r="BE577" s="214">
        <f>IF(N577="základní",J577,0)</f>
        <v>0</v>
      </c>
      <c r="BF577" s="214">
        <f>IF(N577="snížená",J577,0)</f>
        <v>0</v>
      </c>
      <c r="BG577" s="214">
        <f>IF(N577="zákl. přenesená",J577,0)</f>
        <v>0</v>
      </c>
      <c r="BH577" s="214">
        <f>IF(N577="sníž. přenesená",J577,0)</f>
        <v>0</v>
      </c>
      <c r="BI577" s="214">
        <f>IF(N577="nulová",J577,0)</f>
        <v>0</v>
      </c>
      <c r="BJ577" s="16" t="s">
        <v>8</v>
      </c>
      <c r="BK577" s="214">
        <f>ROUND(I577*H577,0)</f>
        <v>0</v>
      </c>
      <c r="BL577" s="16" t="s">
        <v>255</v>
      </c>
      <c r="BM577" s="213" t="s">
        <v>1362</v>
      </c>
    </row>
    <row r="578" spans="1:65" s="13" customFormat="1">
      <c r="B578" s="215"/>
      <c r="C578" s="216"/>
      <c r="D578" s="217" t="s">
        <v>182</v>
      </c>
      <c r="E578" s="218" t="s">
        <v>1</v>
      </c>
      <c r="F578" s="219" t="s">
        <v>1363</v>
      </c>
      <c r="G578" s="216"/>
      <c r="H578" s="220">
        <v>13.2</v>
      </c>
      <c r="I578" s="221"/>
      <c r="J578" s="216"/>
      <c r="K578" s="216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182</v>
      </c>
      <c r="AU578" s="226" t="s">
        <v>86</v>
      </c>
      <c r="AV578" s="13" t="s">
        <v>86</v>
      </c>
      <c r="AW578" s="13" t="s">
        <v>33</v>
      </c>
      <c r="AX578" s="13" t="s">
        <v>77</v>
      </c>
      <c r="AY578" s="226" t="s">
        <v>173</v>
      </c>
    </row>
    <row r="579" spans="1:65" s="2" customFormat="1" ht="24" customHeight="1">
      <c r="A579" s="33"/>
      <c r="B579" s="34"/>
      <c r="C579" s="202" t="s">
        <v>1364</v>
      </c>
      <c r="D579" s="202" t="s">
        <v>175</v>
      </c>
      <c r="E579" s="203" t="s">
        <v>1365</v>
      </c>
      <c r="F579" s="204" t="s">
        <v>1366</v>
      </c>
      <c r="G579" s="205" t="s">
        <v>289</v>
      </c>
      <c r="H579" s="206">
        <v>2</v>
      </c>
      <c r="I579" s="207"/>
      <c r="J579" s="208">
        <f t="shared" ref="J579:J588" si="110">ROUND(I579*H579,0)</f>
        <v>0</v>
      </c>
      <c r="K579" s="204" t="s">
        <v>179</v>
      </c>
      <c r="L579" s="38"/>
      <c r="M579" s="209" t="s">
        <v>1</v>
      </c>
      <c r="N579" s="210" t="s">
        <v>42</v>
      </c>
      <c r="O579" s="70"/>
      <c r="P579" s="211">
        <f t="shared" ref="P579:P588" si="111">O579*H579</f>
        <v>0</v>
      </c>
      <c r="Q579" s="211">
        <v>0</v>
      </c>
      <c r="R579" s="211">
        <f t="shared" ref="R579:R588" si="112">Q579*H579</f>
        <v>0</v>
      </c>
      <c r="S579" s="211">
        <v>0</v>
      </c>
      <c r="T579" s="212">
        <f t="shared" ref="T579:T588" si="113"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213" t="s">
        <v>255</v>
      </c>
      <c r="AT579" s="213" t="s">
        <v>175</v>
      </c>
      <c r="AU579" s="213" t="s">
        <v>86</v>
      </c>
      <c r="AY579" s="16" t="s">
        <v>173</v>
      </c>
      <c r="BE579" s="214">
        <f t="shared" ref="BE579:BE588" si="114">IF(N579="základní",J579,0)</f>
        <v>0</v>
      </c>
      <c r="BF579" s="214">
        <f t="shared" ref="BF579:BF588" si="115">IF(N579="snížená",J579,0)</f>
        <v>0</v>
      </c>
      <c r="BG579" s="214">
        <f t="shared" ref="BG579:BG588" si="116">IF(N579="zákl. přenesená",J579,0)</f>
        <v>0</v>
      </c>
      <c r="BH579" s="214">
        <f t="shared" ref="BH579:BH588" si="117">IF(N579="sníž. přenesená",J579,0)</f>
        <v>0</v>
      </c>
      <c r="BI579" s="214">
        <f t="shared" ref="BI579:BI588" si="118">IF(N579="nulová",J579,0)</f>
        <v>0</v>
      </c>
      <c r="BJ579" s="16" t="s">
        <v>8</v>
      </c>
      <c r="BK579" s="214">
        <f t="shared" ref="BK579:BK588" si="119">ROUND(I579*H579,0)</f>
        <v>0</v>
      </c>
      <c r="BL579" s="16" t="s">
        <v>255</v>
      </c>
      <c r="BM579" s="213" t="s">
        <v>1367</v>
      </c>
    </row>
    <row r="580" spans="1:65" s="2" customFormat="1" ht="16.5" customHeight="1">
      <c r="A580" s="33"/>
      <c r="B580" s="34"/>
      <c r="C580" s="227" t="s">
        <v>1368</v>
      </c>
      <c r="D580" s="227" t="s">
        <v>454</v>
      </c>
      <c r="E580" s="228" t="s">
        <v>1369</v>
      </c>
      <c r="F580" s="229" t="s">
        <v>1370</v>
      </c>
      <c r="G580" s="230" t="s">
        <v>289</v>
      </c>
      <c r="H580" s="231">
        <v>1</v>
      </c>
      <c r="I580" s="232"/>
      <c r="J580" s="233">
        <f t="shared" si="110"/>
        <v>0</v>
      </c>
      <c r="K580" s="229" t="s">
        <v>1</v>
      </c>
      <c r="L580" s="234"/>
      <c r="M580" s="235" t="s">
        <v>1</v>
      </c>
      <c r="N580" s="236" t="s">
        <v>42</v>
      </c>
      <c r="O580" s="70"/>
      <c r="P580" s="211">
        <f t="shared" si="111"/>
        <v>0</v>
      </c>
      <c r="Q580" s="211">
        <v>1.6930000000000001E-2</v>
      </c>
      <c r="R580" s="211">
        <f t="shared" si="112"/>
        <v>1.6930000000000001E-2</v>
      </c>
      <c r="S580" s="211">
        <v>0</v>
      </c>
      <c r="T580" s="212">
        <f t="shared" si="113"/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213" t="s">
        <v>341</v>
      </c>
      <c r="AT580" s="213" t="s">
        <v>454</v>
      </c>
      <c r="AU580" s="213" t="s">
        <v>86</v>
      </c>
      <c r="AY580" s="16" t="s">
        <v>173</v>
      </c>
      <c r="BE580" s="214">
        <f t="shared" si="114"/>
        <v>0</v>
      </c>
      <c r="BF580" s="214">
        <f t="shared" si="115"/>
        <v>0</v>
      </c>
      <c r="BG580" s="214">
        <f t="shared" si="116"/>
        <v>0</v>
      </c>
      <c r="BH580" s="214">
        <f t="shared" si="117"/>
        <v>0</v>
      </c>
      <c r="BI580" s="214">
        <f t="shared" si="118"/>
        <v>0</v>
      </c>
      <c r="BJ580" s="16" t="s">
        <v>8</v>
      </c>
      <c r="BK580" s="214">
        <f t="shared" si="119"/>
        <v>0</v>
      </c>
      <c r="BL580" s="16" t="s">
        <v>255</v>
      </c>
      <c r="BM580" s="213" t="s">
        <v>1371</v>
      </c>
    </row>
    <row r="581" spans="1:65" s="2" customFormat="1" ht="16.5" customHeight="1">
      <c r="A581" s="33"/>
      <c r="B581" s="34"/>
      <c r="C581" s="227" t="s">
        <v>1372</v>
      </c>
      <c r="D581" s="227" t="s">
        <v>454</v>
      </c>
      <c r="E581" s="228" t="s">
        <v>1373</v>
      </c>
      <c r="F581" s="229" t="s">
        <v>1374</v>
      </c>
      <c r="G581" s="230" t="s">
        <v>289</v>
      </c>
      <c r="H581" s="231">
        <v>1</v>
      </c>
      <c r="I581" s="232"/>
      <c r="J581" s="233">
        <f t="shared" si="110"/>
        <v>0</v>
      </c>
      <c r="K581" s="229" t="s">
        <v>1</v>
      </c>
      <c r="L581" s="234"/>
      <c r="M581" s="235" t="s">
        <v>1</v>
      </c>
      <c r="N581" s="236" t="s">
        <v>42</v>
      </c>
      <c r="O581" s="70"/>
      <c r="P581" s="211">
        <f t="shared" si="111"/>
        <v>0</v>
      </c>
      <c r="Q581" s="211">
        <v>1.234E-2</v>
      </c>
      <c r="R581" s="211">
        <f t="shared" si="112"/>
        <v>1.234E-2</v>
      </c>
      <c r="S581" s="211">
        <v>0</v>
      </c>
      <c r="T581" s="212">
        <f t="shared" si="113"/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213" t="s">
        <v>341</v>
      </c>
      <c r="AT581" s="213" t="s">
        <v>454</v>
      </c>
      <c r="AU581" s="213" t="s">
        <v>86</v>
      </c>
      <c r="AY581" s="16" t="s">
        <v>173</v>
      </c>
      <c r="BE581" s="214">
        <f t="shared" si="114"/>
        <v>0</v>
      </c>
      <c r="BF581" s="214">
        <f t="shared" si="115"/>
        <v>0</v>
      </c>
      <c r="BG581" s="214">
        <f t="shared" si="116"/>
        <v>0</v>
      </c>
      <c r="BH581" s="214">
        <f t="shared" si="117"/>
        <v>0</v>
      </c>
      <c r="BI581" s="214">
        <f t="shared" si="118"/>
        <v>0</v>
      </c>
      <c r="BJ581" s="16" t="s">
        <v>8</v>
      </c>
      <c r="BK581" s="214">
        <f t="shared" si="119"/>
        <v>0</v>
      </c>
      <c r="BL581" s="16" t="s">
        <v>255</v>
      </c>
      <c r="BM581" s="213" t="s">
        <v>1375</v>
      </c>
    </row>
    <row r="582" spans="1:65" s="2" customFormat="1" ht="24" customHeight="1">
      <c r="A582" s="33"/>
      <c r="B582" s="34"/>
      <c r="C582" s="202" t="s">
        <v>1376</v>
      </c>
      <c r="D582" s="202" t="s">
        <v>175</v>
      </c>
      <c r="E582" s="203" t="s">
        <v>1377</v>
      </c>
      <c r="F582" s="204" t="s">
        <v>1378</v>
      </c>
      <c r="G582" s="205" t="s">
        <v>289</v>
      </c>
      <c r="H582" s="206">
        <v>12</v>
      </c>
      <c r="I582" s="207"/>
      <c r="J582" s="208">
        <f t="shared" si="110"/>
        <v>0</v>
      </c>
      <c r="K582" s="204" t="s">
        <v>179</v>
      </c>
      <c r="L582" s="38"/>
      <c r="M582" s="209" t="s">
        <v>1</v>
      </c>
      <c r="N582" s="210" t="s">
        <v>42</v>
      </c>
      <c r="O582" s="70"/>
      <c r="P582" s="211">
        <f t="shared" si="111"/>
        <v>0</v>
      </c>
      <c r="Q582" s="211">
        <v>0</v>
      </c>
      <c r="R582" s="211">
        <f t="shared" si="112"/>
        <v>0</v>
      </c>
      <c r="S582" s="211">
        <v>0</v>
      </c>
      <c r="T582" s="212">
        <f t="shared" si="113"/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213" t="s">
        <v>255</v>
      </c>
      <c r="AT582" s="213" t="s">
        <v>175</v>
      </c>
      <c r="AU582" s="213" t="s">
        <v>86</v>
      </c>
      <c r="AY582" s="16" t="s">
        <v>173</v>
      </c>
      <c r="BE582" s="214">
        <f t="shared" si="114"/>
        <v>0</v>
      </c>
      <c r="BF582" s="214">
        <f t="shared" si="115"/>
        <v>0</v>
      </c>
      <c r="BG582" s="214">
        <f t="shared" si="116"/>
        <v>0</v>
      </c>
      <c r="BH582" s="214">
        <f t="shared" si="117"/>
        <v>0</v>
      </c>
      <c r="BI582" s="214">
        <f t="shared" si="118"/>
        <v>0</v>
      </c>
      <c r="BJ582" s="16" t="s">
        <v>8</v>
      </c>
      <c r="BK582" s="214">
        <f t="shared" si="119"/>
        <v>0</v>
      </c>
      <c r="BL582" s="16" t="s">
        <v>255</v>
      </c>
      <c r="BM582" s="213" t="s">
        <v>1379</v>
      </c>
    </row>
    <row r="583" spans="1:65" s="2" customFormat="1" ht="16.5" customHeight="1">
      <c r="A583" s="33"/>
      <c r="B583" s="34"/>
      <c r="C583" s="227" t="s">
        <v>1380</v>
      </c>
      <c r="D583" s="227" t="s">
        <v>454</v>
      </c>
      <c r="E583" s="228" t="s">
        <v>1381</v>
      </c>
      <c r="F583" s="229" t="s">
        <v>1382</v>
      </c>
      <c r="G583" s="230" t="s">
        <v>289</v>
      </c>
      <c r="H583" s="231">
        <v>12</v>
      </c>
      <c r="I583" s="232"/>
      <c r="J583" s="233">
        <f t="shared" si="110"/>
        <v>0</v>
      </c>
      <c r="K583" s="229" t="s">
        <v>179</v>
      </c>
      <c r="L583" s="234"/>
      <c r="M583" s="235" t="s">
        <v>1</v>
      </c>
      <c r="N583" s="236" t="s">
        <v>42</v>
      </c>
      <c r="O583" s="70"/>
      <c r="P583" s="211">
        <f t="shared" si="111"/>
        <v>0</v>
      </c>
      <c r="Q583" s="211">
        <v>5.0000000000000002E-5</v>
      </c>
      <c r="R583" s="211">
        <f t="shared" si="112"/>
        <v>6.0000000000000006E-4</v>
      </c>
      <c r="S583" s="211">
        <v>0</v>
      </c>
      <c r="T583" s="212">
        <f t="shared" si="113"/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213" t="s">
        <v>341</v>
      </c>
      <c r="AT583" s="213" t="s">
        <v>454</v>
      </c>
      <c r="AU583" s="213" t="s">
        <v>86</v>
      </c>
      <c r="AY583" s="16" t="s">
        <v>173</v>
      </c>
      <c r="BE583" s="214">
        <f t="shared" si="114"/>
        <v>0</v>
      </c>
      <c r="BF583" s="214">
        <f t="shared" si="115"/>
        <v>0</v>
      </c>
      <c r="BG583" s="214">
        <f t="shared" si="116"/>
        <v>0</v>
      </c>
      <c r="BH583" s="214">
        <f t="shared" si="117"/>
        <v>0</v>
      </c>
      <c r="BI583" s="214">
        <f t="shared" si="118"/>
        <v>0</v>
      </c>
      <c r="BJ583" s="16" t="s">
        <v>8</v>
      </c>
      <c r="BK583" s="214">
        <f t="shared" si="119"/>
        <v>0</v>
      </c>
      <c r="BL583" s="16" t="s">
        <v>255</v>
      </c>
      <c r="BM583" s="213" t="s">
        <v>1383</v>
      </c>
    </row>
    <row r="584" spans="1:65" s="2" customFormat="1" ht="24" customHeight="1">
      <c r="A584" s="33"/>
      <c r="B584" s="34"/>
      <c r="C584" s="202" t="s">
        <v>1384</v>
      </c>
      <c r="D584" s="202" t="s">
        <v>175</v>
      </c>
      <c r="E584" s="203" t="s">
        <v>1385</v>
      </c>
      <c r="F584" s="204" t="s">
        <v>1386</v>
      </c>
      <c r="G584" s="205" t="s">
        <v>289</v>
      </c>
      <c r="H584" s="206">
        <v>1</v>
      </c>
      <c r="I584" s="207"/>
      <c r="J584" s="208">
        <f t="shared" si="110"/>
        <v>0</v>
      </c>
      <c r="K584" s="204" t="s">
        <v>179</v>
      </c>
      <c r="L584" s="38"/>
      <c r="M584" s="209" t="s">
        <v>1</v>
      </c>
      <c r="N584" s="210" t="s">
        <v>42</v>
      </c>
      <c r="O584" s="70"/>
      <c r="P584" s="211">
        <f t="shared" si="111"/>
        <v>0</v>
      </c>
      <c r="Q584" s="211">
        <v>0</v>
      </c>
      <c r="R584" s="211">
        <f t="shared" si="112"/>
        <v>0</v>
      </c>
      <c r="S584" s="211">
        <v>0</v>
      </c>
      <c r="T584" s="212">
        <f t="shared" si="113"/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213" t="s">
        <v>255</v>
      </c>
      <c r="AT584" s="213" t="s">
        <v>175</v>
      </c>
      <c r="AU584" s="213" t="s">
        <v>86</v>
      </c>
      <c r="AY584" s="16" t="s">
        <v>173</v>
      </c>
      <c r="BE584" s="214">
        <f t="shared" si="114"/>
        <v>0</v>
      </c>
      <c r="BF584" s="214">
        <f t="shared" si="115"/>
        <v>0</v>
      </c>
      <c r="BG584" s="214">
        <f t="shared" si="116"/>
        <v>0</v>
      </c>
      <c r="BH584" s="214">
        <f t="shared" si="117"/>
        <v>0</v>
      </c>
      <c r="BI584" s="214">
        <f t="shared" si="118"/>
        <v>0</v>
      </c>
      <c r="BJ584" s="16" t="s">
        <v>8</v>
      </c>
      <c r="BK584" s="214">
        <f t="shared" si="119"/>
        <v>0</v>
      </c>
      <c r="BL584" s="16" t="s">
        <v>255</v>
      </c>
      <c r="BM584" s="213" t="s">
        <v>1387</v>
      </c>
    </row>
    <row r="585" spans="1:65" s="2" customFormat="1" ht="16.5" customHeight="1">
      <c r="A585" s="33"/>
      <c r="B585" s="34"/>
      <c r="C585" s="227" t="s">
        <v>1388</v>
      </c>
      <c r="D585" s="227" t="s">
        <v>454</v>
      </c>
      <c r="E585" s="228" t="s">
        <v>1389</v>
      </c>
      <c r="F585" s="229" t="s">
        <v>1390</v>
      </c>
      <c r="G585" s="230" t="s">
        <v>289</v>
      </c>
      <c r="H585" s="231">
        <v>1</v>
      </c>
      <c r="I585" s="232"/>
      <c r="J585" s="233">
        <f t="shared" si="110"/>
        <v>0</v>
      </c>
      <c r="K585" s="229" t="s">
        <v>179</v>
      </c>
      <c r="L585" s="234"/>
      <c r="M585" s="235" t="s">
        <v>1</v>
      </c>
      <c r="N585" s="236" t="s">
        <v>42</v>
      </c>
      <c r="O585" s="70"/>
      <c r="P585" s="211">
        <f t="shared" si="111"/>
        <v>0</v>
      </c>
      <c r="Q585" s="211">
        <v>5.0000000000000002E-5</v>
      </c>
      <c r="R585" s="211">
        <f t="shared" si="112"/>
        <v>5.0000000000000002E-5</v>
      </c>
      <c r="S585" s="211">
        <v>0</v>
      </c>
      <c r="T585" s="212">
        <f t="shared" si="113"/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213" t="s">
        <v>341</v>
      </c>
      <c r="AT585" s="213" t="s">
        <v>454</v>
      </c>
      <c r="AU585" s="213" t="s">
        <v>86</v>
      </c>
      <c r="AY585" s="16" t="s">
        <v>173</v>
      </c>
      <c r="BE585" s="214">
        <f t="shared" si="114"/>
        <v>0</v>
      </c>
      <c r="BF585" s="214">
        <f t="shared" si="115"/>
        <v>0</v>
      </c>
      <c r="BG585" s="214">
        <f t="shared" si="116"/>
        <v>0</v>
      </c>
      <c r="BH585" s="214">
        <f t="shared" si="117"/>
        <v>0</v>
      </c>
      <c r="BI585" s="214">
        <f t="shared" si="118"/>
        <v>0</v>
      </c>
      <c r="BJ585" s="16" t="s">
        <v>8</v>
      </c>
      <c r="BK585" s="214">
        <f t="shared" si="119"/>
        <v>0</v>
      </c>
      <c r="BL585" s="16" t="s">
        <v>255</v>
      </c>
      <c r="BM585" s="213" t="s">
        <v>1391</v>
      </c>
    </row>
    <row r="586" spans="1:65" s="2" customFormat="1" ht="24" customHeight="1">
      <c r="A586" s="33"/>
      <c r="B586" s="34"/>
      <c r="C586" s="202" t="s">
        <v>1392</v>
      </c>
      <c r="D586" s="202" t="s">
        <v>175</v>
      </c>
      <c r="E586" s="203" t="s">
        <v>1393</v>
      </c>
      <c r="F586" s="204" t="s">
        <v>1394</v>
      </c>
      <c r="G586" s="205" t="s">
        <v>289</v>
      </c>
      <c r="H586" s="206">
        <v>4</v>
      </c>
      <c r="I586" s="207"/>
      <c r="J586" s="208">
        <f t="shared" si="110"/>
        <v>0</v>
      </c>
      <c r="K586" s="204" t="s">
        <v>179</v>
      </c>
      <c r="L586" s="38"/>
      <c r="M586" s="209" t="s">
        <v>1</v>
      </c>
      <c r="N586" s="210" t="s">
        <v>42</v>
      </c>
      <c r="O586" s="70"/>
      <c r="P586" s="211">
        <f t="shared" si="111"/>
        <v>0</v>
      </c>
      <c r="Q586" s="211">
        <v>0</v>
      </c>
      <c r="R586" s="211">
        <f t="shared" si="112"/>
        <v>0</v>
      </c>
      <c r="S586" s="211">
        <v>0</v>
      </c>
      <c r="T586" s="212">
        <f t="shared" si="113"/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213" t="s">
        <v>255</v>
      </c>
      <c r="AT586" s="213" t="s">
        <v>175</v>
      </c>
      <c r="AU586" s="213" t="s">
        <v>86</v>
      </c>
      <c r="AY586" s="16" t="s">
        <v>173</v>
      </c>
      <c r="BE586" s="214">
        <f t="shared" si="114"/>
        <v>0</v>
      </c>
      <c r="BF586" s="214">
        <f t="shared" si="115"/>
        <v>0</v>
      </c>
      <c r="BG586" s="214">
        <f t="shared" si="116"/>
        <v>0</v>
      </c>
      <c r="BH586" s="214">
        <f t="shared" si="117"/>
        <v>0</v>
      </c>
      <c r="BI586" s="214">
        <f t="shared" si="118"/>
        <v>0</v>
      </c>
      <c r="BJ586" s="16" t="s">
        <v>8</v>
      </c>
      <c r="BK586" s="214">
        <f t="shared" si="119"/>
        <v>0</v>
      </c>
      <c r="BL586" s="16" t="s">
        <v>255</v>
      </c>
      <c r="BM586" s="213" t="s">
        <v>1395</v>
      </c>
    </row>
    <row r="587" spans="1:65" s="2" customFormat="1" ht="16.5" customHeight="1">
      <c r="A587" s="33"/>
      <c r="B587" s="34"/>
      <c r="C587" s="227" t="s">
        <v>1396</v>
      </c>
      <c r="D587" s="227" t="s">
        <v>454</v>
      </c>
      <c r="E587" s="228" t="s">
        <v>1397</v>
      </c>
      <c r="F587" s="229" t="s">
        <v>1398</v>
      </c>
      <c r="G587" s="230" t="s">
        <v>289</v>
      </c>
      <c r="H587" s="231">
        <v>4</v>
      </c>
      <c r="I587" s="232"/>
      <c r="J587" s="233">
        <f t="shared" si="110"/>
        <v>0</v>
      </c>
      <c r="K587" s="229" t="s">
        <v>179</v>
      </c>
      <c r="L587" s="234"/>
      <c r="M587" s="235" t="s">
        <v>1</v>
      </c>
      <c r="N587" s="236" t="s">
        <v>42</v>
      </c>
      <c r="O587" s="70"/>
      <c r="P587" s="211">
        <f t="shared" si="111"/>
        <v>0</v>
      </c>
      <c r="Q587" s="211">
        <v>5.0000000000000002E-5</v>
      </c>
      <c r="R587" s="211">
        <f t="shared" si="112"/>
        <v>2.0000000000000001E-4</v>
      </c>
      <c r="S587" s="211">
        <v>0</v>
      </c>
      <c r="T587" s="212">
        <f t="shared" si="113"/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213" t="s">
        <v>341</v>
      </c>
      <c r="AT587" s="213" t="s">
        <v>454</v>
      </c>
      <c r="AU587" s="213" t="s">
        <v>86</v>
      </c>
      <c r="AY587" s="16" t="s">
        <v>173</v>
      </c>
      <c r="BE587" s="214">
        <f t="shared" si="114"/>
        <v>0</v>
      </c>
      <c r="BF587" s="214">
        <f t="shared" si="115"/>
        <v>0</v>
      </c>
      <c r="BG587" s="214">
        <f t="shared" si="116"/>
        <v>0</v>
      </c>
      <c r="BH587" s="214">
        <f t="shared" si="117"/>
        <v>0</v>
      </c>
      <c r="BI587" s="214">
        <f t="shared" si="118"/>
        <v>0</v>
      </c>
      <c r="BJ587" s="16" t="s">
        <v>8</v>
      </c>
      <c r="BK587" s="214">
        <f t="shared" si="119"/>
        <v>0</v>
      </c>
      <c r="BL587" s="16" t="s">
        <v>255</v>
      </c>
      <c r="BM587" s="213" t="s">
        <v>1399</v>
      </c>
    </row>
    <row r="588" spans="1:65" s="2" customFormat="1" ht="24" customHeight="1">
      <c r="A588" s="33"/>
      <c r="B588" s="34"/>
      <c r="C588" s="202" t="s">
        <v>1400</v>
      </c>
      <c r="D588" s="202" t="s">
        <v>175</v>
      </c>
      <c r="E588" s="203" t="s">
        <v>1401</v>
      </c>
      <c r="F588" s="204" t="s">
        <v>1402</v>
      </c>
      <c r="G588" s="205" t="s">
        <v>289</v>
      </c>
      <c r="H588" s="206">
        <v>52</v>
      </c>
      <c r="I588" s="207"/>
      <c r="J588" s="208">
        <f t="shared" si="110"/>
        <v>0</v>
      </c>
      <c r="K588" s="204" t="s">
        <v>179</v>
      </c>
      <c r="L588" s="38"/>
      <c r="M588" s="209" t="s">
        <v>1</v>
      </c>
      <c r="N588" s="210" t="s">
        <v>42</v>
      </c>
      <c r="O588" s="70"/>
      <c r="P588" s="211">
        <f t="shared" si="111"/>
        <v>0</v>
      </c>
      <c r="Q588" s="211">
        <v>0</v>
      </c>
      <c r="R588" s="211">
        <f t="shared" si="112"/>
        <v>0</v>
      </c>
      <c r="S588" s="211">
        <v>0</v>
      </c>
      <c r="T588" s="212">
        <f t="shared" si="113"/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213" t="s">
        <v>255</v>
      </c>
      <c r="AT588" s="213" t="s">
        <v>175</v>
      </c>
      <c r="AU588" s="213" t="s">
        <v>86</v>
      </c>
      <c r="AY588" s="16" t="s">
        <v>173</v>
      </c>
      <c r="BE588" s="214">
        <f t="shared" si="114"/>
        <v>0</v>
      </c>
      <c r="BF588" s="214">
        <f t="shared" si="115"/>
        <v>0</v>
      </c>
      <c r="BG588" s="214">
        <f t="shared" si="116"/>
        <v>0</v>
      </c>
      <c r="BH588" s="214">
        <f t="shared" si="117"/>
        <v>0</v>
      </c>
      <c r="BI588" s="214">
        <f t="shared" si="118"/>
        <v>0</v>
      </c>
      <c r="BJ588" s="16" t="s">
        <v>8</v>
      </c>
      <c r="BK588" s="214">
        <f t="shared" si="119"/>
        <v>0</v>
      </c>
      <c r="BL588" s="16" t="s">
        <v>255</v>
      </c>
      <c r="BM588" s="213" t="s">
        <v>1403</v>
      </c>
    </row>
    <row r="589" spans="1:65" s="13" customFormat="1">
      <c r="B589" s="215"/>
      <c r="C589" s="216"/>
      <c r="D589" s="217" t="s">
        <v>182</v>
      </c>
      <c r="E589" s="218" t="s">
        <v>1</v>
      </c>
      <c r="F589" s="219" t="s">
        <v>1404</v>
      </c>
      <c r="G589" s="216"/>
      <c r="H589" s="220">
        <v>52</v>
      </c>
      <c r="I589" s="221"/>
      <c r="J589" s="216"/>
      <c r="K589" s="216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182</v>
      </c>
      <c r="AU589" s="226" t="s">
        <v>86</v>
      </c>
      <c r="AV589" s="13" t="s">
        <v>86</v>
      </c>
      <c r="AW589" s="13" t="s">
        <v>33</v>
      </c>
      <c r="AX589" s="13" t="s">
        <v>77</v>
      </c>
      <c r="AY589" s="226" t="s">
        <v>173</v>
      </c>
    </row>
    <row r="590" spans="1:65" s="2" customFormat="1" ht="16.5" customHeight="1">
      <c r="A590" s="33"/>
      <c r="B590" s="34"/>
      <c r="C590" s="227" t="s">
        <v>1405</v>
      </c>
      <c r="D590" s="227" t="s">
        <v>454</v>
      </c>
      <c r="E590" s="228" t="s">
        <v>1406</v>
      </c>
      <c r="F590" s="229" t="s">
        <v>1407</v>
      </c>
      <c r="G590" s="230" t="s">
        <v>289</v>
      </c>
      <c r="H590" s="231">
        <v>13</v>
      </c>
      <c r="I590" s="232"/>
      <c r="J590" s="233">
        <f t="shared" ref="J590:J597" si="120">ROUND(I590*H590,0)</f>
        <v>0</v>
      </c>
      <c r="K590" s="229" t="s">
        <v>179</v>
      </c>
      <c r="L590" s="234"/>
      <c r="M590" s="235" t="s">
        <v>1</v>
      </c>
      <c r="N590" s="236" t="s">
        <v>42</v>
      </c>
      <c r="O590" s="70"/>
      <c r="P590" s="211">
        <f t="shared" ref="P590:P597" si="121">O590*H590</f>
        <v>0</v>
      </c>
      <c r="Q590" s="211">
        <v>6.0000000000000002E-5</v>
      </c>
      <c r="R590" s="211">
        <f t="shared" ref="R590:R597" si="122">Q590*H590</f>
        <v>7.7999999999999999E-4</v>
      </c>
      <c r="S590" s="211">
        <v>0</v>
      </c>
      <c r="T590" s="212">
        <f t="shared" ref="T590:T597" si="123"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213" t="s">
        <v>341</v>
      </c>
      <c r="AT590" s="213" t="s">
        <v>454</v>
      </c>
      <c r="AU590" s="213" t="s">
        <v>86</v>
      </c>
      <c r="AY590" s="16" t="s">
        <v>173</v>
      </c>
      <c r="BE590" s="214">
        <f t="shared" ref="BE590:BE597" si="124">IF(N590="základní",J590,0)</f>
        <v>0</v>
      </c>
      <c r="BF590" s="214">
        <f t="shared" ref="BF590:BF597" si="125">IF(N590="snížená",J590,0)</f>
        <v>0</v>
      </c>
      <c r="BG590" s="214">
        <f t="shared" ref="BG590:BG597" si="126">IF(N590="zákl. přenesená",J590,0)</f>
        <v>0</v>
      </c>
      <c r="BH590" s="214">
        <f t="shared" ref="BH590:BH597" si="127">IF(N590="sníž. přenesená",J590,0)</f>
        <v>0</v>
      </c>
      <c r="BI590" s="214">
        <f t="shared" ref="BI590:BI597" si="128">IF(N590="nulová",J590,0)</f>
        <v>0</v>
      </c>
      <c r="BJ590" s="16" t="s">
        <v>8</v>
      </c>
      <c r="BK590" s="214">
        <f t="shared" ref="BK590:BK597" si="129">ROUND(I590*H590,0)</f>
        <v>0</v>
      </c>
      <c r="BL590" s="16" t="s">
        <v>255</v>
      </c>
      <c r="BM590" s="213" t="s">
        <v>1408</v>
      </c>
    </row>
    <row r="591" spans="1:65" s="2" customFormat="1" ht="16.5" customHeight="1">
      <c r="A591" s="33"/>
      <c r="B591" s="34"/>
      <c r="C591" s="227" t="s">
        <v>1409</v>
      </c>
      <c r="D591" s="227" t="s">
        <v>454</v>
      </c>
      <c r="E591" s="228" t="s">
        <v>1410</v>
      </c>
      <c r="F591" s="229" t="s">
        <v>1411</v>
      </c>
      <c r="G591" s="230" t="s">
        <v>289</v>
      </c>
      <c r="H591" s="231">
        <v>30</v>
      </c>
      <c r="I591" s="232"/>
      <c r="J591" s="233">
        <f t="shared" si="120"/>
        <v>0</v>
      </c>
      <c r="K591" s="229" t="s">
        <v>179</v>
      </c>
      <c r="L591" s="234"/>
      <c r="M591" s="235" t="s">
        <v>1</v>
      </c>
      <c r="N591" s="236" t="s">
        <v>42</v>
      </c>
      <c r="O591" s="70"/>
      <c r="P591" s="211">
        <f t="shared" si="121"/>
        <v>0</v>
      </c>
      <c r="Q591" s="211">
        <v>6.0000000000000002E-5</v>
      </c>
      <c r="R591" s="211">
        <f t="shared" si="122"/>
        <v>1.8E-3</v>
      </c>
      <c r="S591" s="211">
        <v>0</v>
      </c>
      <c r="T591" s="212">
        <f t="shared" si="123"/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213" t="s">
        <v>341</v>
      </c>
      <c r="AT591" s="213" t="s">
        <v>454</v>
      </c>
      <c r="AU591" s="213" t="s">
        <v>86</v>
      </c>
      <c r="AY591" s="16" t="s">
        <v>173</v>
      </c>
      <c r="BE591" s="214">
        <f t="shared" si="124"/>
        <v>0</v>
      </c>
      <c r="BF591" s="214">
        <f t="shared" si="125"/>
        <v>0</v>
      </c>
      <c r="BG591" s="214">
        <f t="shared" si="126"/>
        <v>0</v>
      </c>
      <c r="BH591" s="214">
        <f t="shared" si="127"/>
        <v>0</v>
      </c>
      <c r="BI591" s="214">
        <f t="shared" si="128"/>
        <v>0</v>
      </c>
      <c r="BJ591" s="16" t="s">
        <v>8</v>
      </c>
      <c r="BK591" s="214">
        <f t="shared" si="129"/>
        <v>0</v>
      </c>
      <c r="BL591" s="16" t="s">
        <v>255</v>
      </c>
      <c r="BM591" s="213" t="s">
        <v>1412</v>
      </c>
    </row>
    <row r="592" spans="1:65" s="2" customFormat="1" ht="16.5" customHeight="1">
      <c r="A592" s="33"/>
      <c r="B592" s="34"/>
      <c r="C592" s="227" t="s">
        <v>1413</v>
      </c>
      <c r="D592" s="227" t="s">
        <v>454</v>
      </c>
      <c r="E592" s="228" t="s">
        <v>1414</v>
      </c>
      <c r="F592" s="229" t="s">
        <v>1415</v>
      </c>
      <c r="G592" s="230" t="s">
        <v>289</v>
      </c>
      <c r="H592" s="231">
        <v>30</v>
      </c>
      <c r="I592" s="232"/>
      <c r="J592" s="233">
        <f t="shared" si="120"/>
        <v>0</v>
      </c>
      <c r="K592" s="229" t="s">
        <v>1</v>
      </c>
      <c r="L592" s="234"/>
      <c r="M592" s="235" t="s">
        <v>1</v>
      </c>
      <c r="N592" s="236" t="s">
        <v>42</v>
      </c>
      <c r="O592" s="70"/>
      <c r="P592" s="211">
        <f t="shared" si="121"/>
        <v>0</v>
      </c>
      <c r="Q592" s="211">
        <v>6.0000000000000002E-5</v>
      </c>
      <c r="R592" s="211">
        <f t="shared" si="122"/>
        <v>1.8E-3</v>
      </c>
      <c r="S592" s="211">
        <v>0</v>
      </c>
      <c r="T592" s="212">
        <f t="shared" si="123"/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213" t="s">
        <v>341</v>
      </c>
      <c r="AT592" s="213" t="s">
        <v>454</v>
      </c>
      <c r="AU592" s="213" t="s">
        <v>86</v>
      </c>
      <c r="AY592" s="16" t="s">
        <v>173</v>
      </c>
      <c r="BE592" s="214">
        <f t="shared" si="124"/>
        <v>0</v>
      </c>
      <c r="BF592" s="214">
        <f t="shared" si="125"/>
        <v>0</v>
      </c>
      <c r="BG592" s="214">
        <f t="shared" si="126"/>
        <v>0</v>
      </c>
      <c r="BH592" s="214">
        <f t="shared" si="127"/>
        <v>0</v>
      </c>
      <c r="BI592" s="214">
        <f t="shared" si="128"/>
        <v>0</v>
      </c>
      <c r="BJ592" s="16" t="s">
        <v>8</v>
      </c>
      <c r="BK592" s="214">
        <f t="shared" si="129"/>
        <v>0</v>
      </c>
      <c r="BL592" s="16" t="s">
        <v>255</v>
      </c>
      <c r="BM592" s="213" t="s">
        <v>1416</v>
      </c>
    </row>
    <row r="593" spans="1:65" s="2" customFormat="1" ht="16.5" customHeight="1">
      <c r="A593" s="33"/>
      <c r="B593" s="34"/>
      <c r="C593" s="227" t="s">
        <v>1417</v>
      </c>
      <c r="D593" s="227" t="s">
        <v>454</v>
      </c>
      <c r="E593" s="228" t="s">
        <v>1418</v>
      </c>
      <c r="F593" s="229" t="s">
        <v>1419</v>
      </c>
      <c r="G593" s="230" t="s">
        <v>289</v>
      </c>
      <c r="H593" s="231">
        <v>6</v>
      </c>
      <c r="I593" s="232"/>
      <c r="J593" s="233">
        <f t="shared" si="120"/>
        <v>0</v>
      </c>
      <c r="K593" s="229" t="s">
        <v>179</v>
      </c>
      <c r="L593" s="234"/>
      <c r="M593" s="235" t="s">
        <v>1</v>
      </c>
      <c r="N593" s="236" t="s">
        <v>42</v>
      </c>
      <c r="O593" s="70"/>
      <c r="P593" s="211">
        <f t="shared" si="121"/>
        <v>0</v>
      </c>
      <c r="Q593" s="211">
        <v>6.0000000000000002E-5</v>
      </c>
      <c r="R593" s="211">
        <f t="shared" si="122"/>
        <v>3.6000000000000002E-4</v>
      </c>
      <c r="S593" s="211">
        <v>0</v>
      </c>
      <c r="T593" s="212">
        <f t="shared" si="123"/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213" t="s">
        <v>341</v>
      </c>
      <c r="AT593" s="213" t="s">
        <v>454</v>
      </c>
      <c r="AU593" s="213" t="s">
        <v>86</v>
      </c>
      <c r="AY593" s="16" t="s">
        <v>173</v>
      </c>
      <c r="BE593" s="214">
        <f t="shared" si="124"/>
        <v>0</v>
      </c>
      <c r="BF593" s="214">
        <f t="shared" si="125"/>
        <v>0</v>
      </c>
      <c r="BG593" s="214">
        <f t="shared" si="126"/>
        <v>0</v>
      </c>
      <c r="BH593" s="214">
        <f t="shared" si="127"/>
        <v>0</v>
      </c>
      <c r="BI593" s="214">
        <f t="shared" si="128"/>
        <v>0</v>
      </c>
      <c r="BJ593" s="16" t="s">
        <v>8</v>
      </c>
      <c r="BK593" s="214">
        <f t="shared" si="129"/>
        <v>0</v>
      </c>
      <c r="BL593" s="16" t="s">
        <v>255</v>
      </c>
      <c r="BM593" s="213" t="s">
        <v>1420</v>
      </c>
    </row>
    <row r="594" spans="1:65" s="2" customFormat="1" ht="16.5" customHeight="1">
      <c r="A594" s="33"/>
      <c r="B594" s="34"/>
      <c r="C594" s="227" t="s">
        <v>1421</v>
      </c>
      <c r="D594" s="227" t="s">
        <v>454</v>
      </c>
      <c r="E594" s="228" t="s">
        <v>1422</v>
      </c>
      <c r="F594" s="229" t="s">
        <v>1423</v>
      </c>
      <c r="G594" s="230" t="s">
        <v>289</v>
      </c>
      <c r="H594" s="231">
        <v>1</v>
      </c>
      <c r="I594" s="232"/>
      <c r="J594" s="233">
        <f t="shared" si="120"/>
        <v>0</v>
      </c>
      <c r="K594" s="229" t="s">
        <v>179</v>
      </c>
      <c r="L594" s="234"/>
      <c r="M594" s="235" t="s">
        <v>1</v>
      </c>
      <c r="N594" s="236" t="s">
        <v>42</v>
      </c>
      <c r="O594" s="70"/>
      <c r="P594" s="211">
        <f t="shared" si="121"/>
        <v>0</v>
      </c>
      <c r="Q594" s="211">
        <v>6.0000000000000002E-5</v>
      </c>
      <c r="R594" s="211">
        <f t="shared" si="122"/>
        <v>6.0000000000000002E-5</v>
      </c>
      <c r="S594" s="211">
        <v>0</v>
      </c>
      <c r="T594" s="212">
        <f t="shared" si="123"/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213" t="s">
        <v>341</v>
      </c>
      <c r="AT594" s="213" t="s">
        <v>454</v>
      </c>
      <c r="AU594" s="213" t="s">
        <v>86</v>
      </c>
      <c r="AY594" s="16" t="s">
        <v>173</v>
      </c>
      <c r="BE594" s="214">
        <f t="shared" si="124"/>
        <v>0</v>
      </c>
      <c r="BF594" s="214">
        <f t="shared" si="125"/>
        <v>0</v>
      </c>
      <c r="BG594" s="214">
        <f t="shared" si="126"/>
        <v>0</v>
      </c>
      <c r="BH594" s="214">
        <f t="shared" si="127"/>
        <v>0</v>
      </c>
      <c r="BI594" s="214">
        <f t="shared" si="128"/>
        <v>0</v>
      </c>
      <c r="BJ594" s="16" t="s">
        <v>8</v>
      </c>
      <c r="BK594" s="214">
        <f t="shared" si="129"/>
        <v>0</v>
      </c>
      <c r="BL594" s="16" t="s">
        <v>255</v>
      </c>
      <c r="BM594" s="213" t="s">
        <v>1424</v>
      </c>
    </row>
    <row r="595" spans="1:65" s="2" customFormat="1" ht="24" customHeight="1">
      <c r="A595" s="33"/>
      <c r="B595" s="34"/>
      <c r="C595" s="202" t="s">
        <v>1425</v>
      </c>
      <c r="D595" s="202" t="s">
        <v>175</v>
      </c>
      <c r="E595" s="203" t="s">
        <v>1426</v>
      </c>
      <c r="F595" s="204" t="s">
        <v>1427</v>
      </c>
      <c r="G595" s="205" t="s">
        <v>289</v>
      </c>
      <c r="H595" s="206">
        <v>1</v>
      </c>
      <c r="I595" s="207"/>
      <c r="J595" s="208">
        <f t="shared" si="120"/>
        <v>0</v>
      </c>
      <c r="K595" s="204" t="s">
        <v>179</v>
      </c>
      <c r="L595" s="38"/>
      <c r="M595" s="209" t="s">
        <v>1</v>
      </c>
      <c r="N595" s="210" t="s">
        <v>42</v>
      </c>
      <c r="O595" s="70"/>
      <c r="P595" s="211">
        <f t="shared" si="121"/>
        <v>0</v>
      </c>
      <c r="Q595" s="211">
        <v>0</v>
      </c>
      <c r="R595" s="211">
        <f t="shared" si="122"/>
        <v>0</v>
      </c>
      <c r="S595" s="211">
        <v>0</v>
      </c>
      <c r="T595" s="212">
        <f t="shared" si="123"/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213" t="s">
        <v>255</v>
      </c>
      <c r="AT595" s="213" t="s">
        <v>175</v>
      </c>
      <c r="AU595" s="213" t="s">
        <v>86</v>
      </c>
      <c r="AY595" s="16" t="s">
        <v>173</v>
      </c>
      <c r="BE595" s="214">
        <f t="shared" si="124"/>
        <v>0</v>
      </c>
      <c r="BF595" s="214">
        <f t="shared" si="125"/>
        <v>0</v>
      </c>
      <c r="BG595" s="214">
        <f t="shared" si="126"/>
        <v>0</v>
      </c>
      <c r="BH595" s="214">
        <f t="shared" si="127"/>
        <v>0</v>
      </c>
      <c r="BI595" s="214">
        <f t="shared" si="128"/>
        <v>0</v>
      </c>
      <c r="BJ595" s="16" t="s">
        <v>8</v>
      </c>
      <c r="BK595" s="214">
        <f t="shared" si="129"/>
        <v>0</v>
      </c>
      <c r="BL595" s="16" t="s">
        <v>255</v>
      </c>
      <c r="BM595" s="213" t="s">
        <v>1428</v>
      </c>
    </row>
    <row r="596" spans="1:65" s="2" customFormat="1" ht="16.5" customHeight="1">
      <c r="A596" s="33"/>
      <c r="B596" s="34"/>
      <c r="C596" s="202" t="s">
        <v>1429</v>
      </c>
      <c r="D596" s="202" t="s">
        <v>175</v>
      </c>
      <c r="E596" s="203" t="s">
        <v>1430</v>
      </c>
      <c r="F596" s="204" t="s">
        <v>691</v>
      </c>
      <c r="G596" s="205" t="s">
        <v>692</v>
      </c>
      <c r="H596" s="247"/>
      <c r="I596" s="207"/>
      <c r="J596" s="208">
        <f t="shared" si="120"/>
        <v>0</v>
      </c>
      <c r="K596" s="204" t="s">
        <v>1</v>
      </c>
      <c r="L596" s="38"/>
      <c r="M596" s="209" t="s">
        <v>1</v>
      </c>
      <c r="N596" s="210" t="s">
        <v>42</v>
      </c>
      <c r="O596" s="70"/>
      <c r="P596" s="211">
        <f t="shared" si="121"/>
        <v>0</v>
      </c>
      <c r="Q596" s="211">
        <v>0</v>
      </c>
      <c r="R596" s="211">
        <f t="shared" si="122"/>
        <v>0</v>
      </c>
      <c r="S596" s="211">
        <v>0</v>
      </c>
      <c r="T596" s="212">
        <f t="shared" si="123"/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213" t="s">
        <v>255</v>
      </c>
      <c r="AT596" s="213" t="s">
        <v>175</v>
      </c>
      <c r="AU596" s="213" t="s">
        <v>86</v>
      </c>
      <c r="AY596" s="16" t="s">
        <v>173</v>
      </c>
      <c r="BE596" s="214">
        <f t="shared" si="124"/>
        <v>0</v>
      </c>
      <c r="BF596" s="214">
        <f t="shared" si="125"/>
        <v>0</v>
      </c>
      <c r="BG596" s="214">
        <f t="shared" si="126"/>
        <v>0</v>
      </c>
      <c r="BH596" s="214">
        <f t="shared" si="127"/>
        <v>0</v>
      </c>
      <c r="BI596" s="214">
        <f t="shared" si="128"/>
        <v>0</v>
      </c>
      <c r="BJ596" s="16" t="s">
        <v>8</v>
      </c>
      <c r="BK596" s="214">
        <f t="shared" si="129"/>
        <v>0</v>
      </c>
      <c r="BL596" s="16" t="s">
        <v>255</v>
      </c>
      <c r="BM596" s="213" t="s">
        <v>1431</v>
      </c>
    </row>
    <row r="597" spans="1:65" s="2" customFormat="1" ht="24" customHeight="1">
      <c r="A597" s="33"/>
      <c r="B597" s="34"/>
      <c r="C597" s="202" t="s">
        <v>1432</v>
      </c>
      <c r="D597" s="202" t="s">
        <v>175</v>
      </c>
      <c r="E597" s="203" t="s">
        <v>1433</v>
      </c>
      <c r="F597" s="204" t="s">
        <v>1434</v>
      </c>
      <c r="G597" s="205" t="s">
        <v>225</v>
      </c>
      <c r="H597" s="206">
        <v>15.558999999999999</v>
      </c>
      <c r="I597" s="207"/>
      <c r="J597" s="208">
        <f t="shared" si="120"/>
        <v>0</v>
      </c>
      <c r="K597" s="204" t="s">
        <v>179</v>
      </c>
      <c r="L597" s="38"/>
      <c r="M597" s="209" t="s">
        <v>1</v>
      </c>
      <c r="N597" s="210" t="s">
        <v>42</v>
      </c>
      <c r="O597" s="70"/>
      <c r="P597" s="211">
        <f t="shared" si="121"/>
        <v>0</v>
      </c>
      <c r="Q597" s="211">
        <v>0</v>
      </c>
      <c r="R597" s="211">
        <f t="shared" si="122"/>
        <v>0</v>
      </c>
      <c r="S597" s="211">
        <v>0</v>
      </c>
      <c r="T597" s="212">
        <f t="shared" si="123"/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213" t="s">
        <v>255</v>
      </c>
      <c r="AT597" s="213" t="s">
        <v>175</v>
      </c>
      <c r="AU597" s="213" t="s">
        <v>86</v>
      </c>
      <c r="AY597" s="16" t="s">
        <v>173</v>
      </c>
      <c r="BE597" s="214">
        <f t="shared" si="124"/>
        <v>0</v>
      </c>
      <c r="BF597" s="214">
        <f t="shared" si="125"/>
        <v>0</v>
      </c>
      <c r="BG597" s="214">
        <f t="shared" si="126"/>
        <v>0</v>
      </c>
      <c r="BH597" s="214">
        <f t="shared" si="127"/>
        <v>0</v>
      </c>
      <c r="BI597" s="214">
        <f t="shared" si="128"/>
        <v>0</v>
      </c>
      <c r="BJ597" s="16" t="s">
        <v>8</v>
      </c>
      <c r="BK597" s="214">
        <f t="shared" si="129"/>
        <v>0</v>
      </c>
      <c r="BL597" s="16" t="s">
        <v>255</v>
      </c>
      <c r="BM597" s="213" t="s">
        <v>1435</v>
      </c>
    </row>
    <row r="598" spans="1:65" s="12" customFormat="1" ht="22.95" customHeight="1">
      <c r="B598" s="186"/>
      <c r="C598" s="187"/>
      <c r="D598" s="188" t="s">
        <v>76</v>
      </c>
      <c r="E598" s="200" t="s">
        <v>1436</v>
      </c>
      <c r="F598" s="200" t="s">
        <v>1437</v>
      </c>
      <c r="G598" s="187"/>
      <c r="H598" s="187"/>
      <c r="I598" s="190"/>
      <c r="J598" s="201">
        <f>BK598</f>
        <v>0</v>
      </c>
      <c r="K598" s="187"/>
      <c r="L598" s="192"/>
      <c r="M598" s="193"/>
      <c r="N598" s="194"/>
      <c r="O598" s="194"/>
      <c r="P598" s="195">
        <f>SUM(P599:P613)</f>
        <v>0</v>
      </c>
      <c r="Q598" s="194"/>
      <c r="R598" s="195">
        <f>SUM(R599:R613)</f>
        <v>0</v>
      </c>
      <c r="S598" s="194"/>
      <c r="T598" s="196">
        <f>SUM(T599:T613)</f>
        <v>0</v>
      </c>
      <c r="AR598" s="197" t="s">
        <v>86</v>
      </c>
      <c r="AT598" s="198" t="s">
        <v>76</v>
      </c>
      <c r="AU598" s="198" t="s">
        <v>8</v>
      </c>
      <c r="AY598" s="197" t="s">
        <v>173</v>
      </c>
      <c r="BK598" s="199">
        <f>SUM(BK599:BK613)</f>
        <v>0</v>
      </c>
    </row>
    <row r="599" spans="1:65" s="2" customFormat="1" ht="16.5" customHeight="1">
      <c r="A599" s="33"/>
      <c r="B599" s="34"/>
      <c r="C599" s="202" t="s">
        <v>1438</v>
      </c>
      <c r="D599" s="202" t="s">
        <v>175</v>
      </c>
      <c r="E599" s="203" t="s">
        <v>1439</v>
      </c>
      <c r="F599" s="204" t="s">
        <v>1440</v>
      </c>
      <c r="G599" s="205" t="s">
        <v>427</v>
      </c>
      <c r="H599" s="206">
        <v>64</v>
      </c>
      <c r="I599" s="207"/>
      <c r="J599" s="208">
        <f>ROUND(I599*H599,0)</f>
        <v>0</v>
      </c>
      <c r="K599" s="204" t="s">
        <v>1</v>
      </c>
      <c r="L599" s="38"/>
      <c r="M599" s="209" t="s">
        <v>1</v>
      </c>
      <c r="N599" s="210" t="s">
        <v>42</v>
      </c>
      <c r="O599" s="70"/>
      <c r="P599" s="211">
        <f>O599*H599</f>
        <v>0</v>
      </c>
      <c r="Q599" s="211">
        <v>0</v>
      </c>
      <c r="R599" s="211">
        <f>Q599*H599</f>
        <v>0</v>
      </c>
      <c r="S599" s="211">
        <v>0</v>
      </c>
      <c r="T599" s="212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213" t="s">
        <v>255</v>
      </c>
      <c r="AT599" s="213" t="s">
        <v>175</v>
      </c>
      <c r="AU599" s="213" t="s">
        <v>86</v>
      </c>
      <c r="AY599" s="16" t="s">
        <v>173</v>
      </c>
      <c r="BE599" s="214">
        <f>IF(N599="základní",J599,0)</f>
        <v>0</v>
      </c>
      <c r="BF599" s="214">
        <f>IF(N599="snížená",J599,0)</f>
        <v>0</v>
      </c>
      <c r="BG599" s="214">
        <f>IF(N599="zákl. přenesená",J599,0)</f>
        <v>0</v>
      </c>
      <c r="BH599" s="214">
        <f>IF(N599="sníž. přenesená",J599,0)</f>
        <v>0</v>
      </c>
      <c r="BI599" s="214">
        <f>IF(N599="nulová",J599,0)</f>
        <v>0</v>
      </c>
      <c r="BJ599" s="16" t="s">
        <v>8</v>
      </c>
      <c r="BK599" s="214">
        <f>ROUND(I599*H599,0)</f>
        <v>0</v>
      </c>
      <c r="BL599" s="16" t="s">
        <v>255</v>
      </c>
      <c r="BM599" s="213" t="s">
        <v>1441</v>
      </c>
    </row>
    <row r="600" spans="1:65" s="13" customFormat="1">
      <c r="B600" s="215"/>
      <c r="C600" s="216"/>
      <c r="D600" s="217" t="s">
        <v>182</v>
      </c>
      <c r="E600" s="218" t="s">
        <v>1</v>
      </c>
      <c r="F600" s="219" t="s">
        <v>1442</v>
      </c>
      <c r="G600" s="216"/>
      <c r="H600" s="220">
        <v>64</v>
      </c>
      <c r="I600" s="221"/>
      <c r="J600" s="216"/>
      <c r="K600" s="216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182</v>
      </c>
      <c r="AU600" s="226" t="s">
        <v>86</v>
      </c>
      <c r="AV600" s="13" t="s">
        <v>86</v>
      </c>
      <c r="AW600" s="13" t="s">
        <v>33</v>
      </c>
      <c r="AX600" s="13" t="s">
        <v>77</v>
      </c>
      <c r="AY600" s="226" t="s">
        <v>173</v>
      </c>
    </row>
    <row r="601" spans="1:65" s="2" customFormat="1" ht="60" customHeight="1">
      <c r="A601" s="33"/>
      <c r="B601" s="34"/>
      <c r="C601" s="227" t="s">
        <v>1443</v>
      </c>
      <c r="D601" s="227" t="s">
        <v>454</v>
      </c>
      <c r="E601" s="228" t="s">
        <v>1444</v>
      </c>
      <c r="F601" s="229" t="s">
        <v>1445</v>
      </c>
      <c r="G601" s="230" t="s">
        <v>427</v>
      </c>
      <c r="H601" s="231">
        <v>1</v>
      </c>
      <c r="I601" s="232"/>
      <c r="J601" s="233">
        <f t="shared" ref="J601:J613" si="130">ROUND(I601*H601,0)</f>
        <v>0</v>
      </c>
      <c r="K601" s="229" t="s">
        <v>1</v>
      </c>
      <c r="L601" s="234"/>
      <c r="M601" s="235" t="s">
        <v>1</v>
      </c>
      <c r="N601" s="236" t="s">
        <v>42</v>
      </c>
      <c r="O601" s="70"/>
      <c r="P601" s="211">
        <f t="shared" ref="P601:P613" si="131">O601*H601</f>
        <v>0</v>
      </c>
      <c r="Q601" s="211">
        <v>0</v>
      </c>
      <c r="R601" s="211">
        <f t="shared" ref="R601:R613" si="132">Q601*H601</f>
        <v>0</v>
      </c>
      <c r="S601" s="211">
        <v>0</v>
      </c>
      <c r="T601" s="212">
        <f t="shared" ref="T601:T613" si="133"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213" t="s">
        <v>341</v>
      </c>
      <c r="AT601" s="213" t="s">
        <v>454</v>
      </c>
      <c r="AU601" s="213" t="s">
        <v>86</v>
      </c>
      <c r="AY601" s="16" t="s">
        <v>173</v>
      </c>
      <c r="BE601" s="214">
        <f t="shared" ref="BE601:BE613" si="134">IF(N601="základní",J601,0)</f>
        <v>0</v>
      </c>
      <c r="BF601" s="214">
        <f t="shared" ref="BF601:BF613" si="135">IF(N601="snížená",J601,0)</f>
        <v>0</v>
      </c>
      <c r="BG601" s="214">
        <f t="shared" ref="BG601:BG613" si="136">IF(N601="zákl. přenesená",J601,0)</f>
        <v>0</v>
      </c>
      <c r="BH601" s="214">
        <f t="shared" ref="BH601:BH613" si="137">IF(N601="sníž. přenesená",J601,0)</f>
        <v>0</v>
      </c>
      <c r="BI601" s="214">
        <f t="shared" ref="BI601:BI613" si="138">IF(N601="nulová",J601,0)</f>
        <v>0</v>
      </c>
      <c r="BJ601" s="16" t="s">
        <v>8</v>
      </c>
      <c r="BK601" s="214">
        <f t="shared" ref="BK601:BK613" si="139">ROUND(I601*H601,0)</f>
        <v>0</v>
      </c>
      <c r="BL601" s="16" t="s">
        <v>255</v>
      </c>
      <c r="BM601" s="213" t="s">
        <v>1446</v>
      </c>
    </row>
    <row r="602" spans="1:65" s="2" customFormat="1" ht="48" customHeight="1">
      <c r="A602" s="33"/>
      <c r="B602" s="34"/>
      <c r="C602" s="227" t="s">
        <v>1447</v>
      </c>
      <c r="D602" s="227" t="s">
        <v>454</v>
      </c>
      <c r="E602" s="228" t="s">
        <v>1448</v>
      </c>
      <c r="F602" s="229" t="s">
        <v>1449</v>
      </c>
      <c r="G602" s="230" t="s">
        <v>427</v>
      </c>
      <c r="H602" s="231">
        <v>6</v>
      </c>
      <c r="I602" s="232"/>
      <c r="J602" s="233">
        <f t="shared" si="130"/>
        <v>0</v>
      </c>
      <c r="K602" s="229" t="s">
        <v>1</v>
      </c>
      <c r="L602" s="234"/>
      <c r="M602" s="235" t="s">
        <v>1</v>
      </c>
      <c r="N602" s="236" t="s">
        <v>42</v>
      </c>
      <c r="O602" s="70"/>
      <c r="P602" s="211">
        <f t="shared" si="131"/>
        <v>0</v>
      </c>
      <c r="Q602" s="211">
        <v>0</v>
      </c>
      <c r="R602" s="211">
        <f t="shared" si="132"/>
        <v>0</v>
      </c>
      <c r="S602" s="211">
        <v>0</v>
      </c>
      <c r="T602" s="212">
        <f t="shared" si="133"/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213" t="s">
        <v>341</v>
      </c>
      <c r="AT602" s="213" t="s">
        <v>454</v>
      </c>
      <c r="AU602" s="213" t="s">
        <v>86</v>
      </c>
      <c r="AY602" s="16" t="s">
        <v>173</v>
      </c>
      <c r="BE602" s="214">
        <f t="shared" si="134"/>
        <v>0</v>
      </c>
      <c r="BF602" s="214">
        <f t="shared" si="135"/>
        <v>0</v>
      </c>
      <c r="BG602" s="214">
        <f t="shared" si="136"/>
        <v>0</v>
      </c>
      <c r="BH602" s="214">
        <f t="shared" si="137"/>
        <v>0</v>
      </c>
      <c r="BI602" s="214">
        <f t="shared" si="138"/>
        <v>0</v>
      </c>
      <c r="BJ602" s="16" t="s">
        <v>8</v>
      </c>
      <c r="BK602" s="214">
        <f t="shared" si="139"/>
        <v>0</v>
      </c>
      <c r="BL602" s="16" t="s">
        <v>255</v>
      </c>
      <c r="BM602" s="213" t="s">
        <v>1450</v>
      </c>
    </row>
    <row r="603" spans="1:65" s="2" customFormat="1" ht="48" customHeight="1">
      <c r="A603" s="33"/>
      <c r="B603" s="34"/>
      <c r="C603" s="227" t="s">
        <v>1451</v>
      </c>
      <c r="D603" s="227" t="s">
        <v>454</v>
      </c>
      <c r="E603" s="228" t="s">
        <v>1452</v>
      </c>
      <c r="F603" s="229" t="s">
        <v>1453</v>
      </c>
      <c r="G603" s="230" t="s">
        <v>427</v>
      </c>
      <c r="H603" s="231">
        <v>2</v>
      </c>
      <c r="I603" s="232"/>
      <c r="J603" s="233">
        <f t="shared" si="130"/>
        <v>0</v>
      </c>
      <c r="K603" s="229" t="s">
        <v>1</v>
      </c>
      <c r="L603" s="234"/>
      <c r="M603" s="235" t="s">
        <v>1</v>
      </c>
      <c r="N603" s="236" t="s">
        <v>42</v>
      </c>
      <c r="O603" s="70"/>
      <c r="P603" s="211">
        <f t="shared" si="131"/>
        <v>0</v>
      </c>
      <c r="Q603" s="211">
        <v>0</v>
      </c>
      <c r="R603" s="211">
        <f t="shared" si="132"/>
        <v>0</v>
      </c>
      <c r="S603" s="211">
        <v>0</v>
      </c>
      <c r="T603" s="212">
        <f t="shared" si="133"/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213" t="s">
        <v>341</v>
      </c>
      <c r="AT603" s="213" t="s">
        <v>454</v>
      </c>
      <c r="AU603" s="213" t="s">
        <v>86</v>
      </c>
      <c r="AY603" s="16" t="s">
        <v>173</v>
      </c>
      <c r="BE603" s="214">
        <f t="shared" si="134"/>
        <v>0</v>
      </c>
      <c r="BF603" s="214">
        <f t="shared" si="135"/>
        <v>0</v>
      </c>
      <c r="BG603" s="214">
        <f t="shared" si="136"/>
        <v>0</v>
      </c>
      <c r="BH603" s="214">
        <f t="shared" si="137"/>
        <v>0</v>
      </c>
      <c r="BI603" s="214">
        <f t="shared" si="138"/>
        <v>0</v>
      </c>
      <c r="BJ603" s="16" t="s">
        <v>8</v>
      </c>
      <c r="BK603" s="214">
        <f t="shared" si="139"/>
        <v>0</v>
      </c>
      <c r="BL603" s="16" t="s">
        <v>255</v>
      </c>
      <c r="BM603" s="213" t="s">
        <v>1454</v>
      </c>
    </row>
    <row r="604" spans="1:65" s="2" customFormat="1" ht="16.5" customHeight="1">
      <c r="A604" s="33"/>
      <c r="B604" s="34"/>
      <c r="C604" s="227" t="s">
        <v>1455</v>
      </c>
      <c r="D604" s="227" t="s">
        <v>454</v>
      </c>
      <c r="E604" s="228" t="s">
        <v>1456</v>
      </c>
      <c r="F604" s="229" t="s">
        <v>1457</v>
      </c>
      <c r="G604" s="230" t="s">
        <v>427</v>
      </c>
      <c r="H604" s="231">
        <v>4</v>
      </c>
      <c r="I604" s="232"/>
      <c r="J604" s="233">
        <f t="shared" si="130"/>
        <v>0</v>
      </c>
      <c r="K604" s="229" t="s">
        <v>1</v>
      </c>
      <c r="L604" s="234"/>
      <c r="M604" s="235" t="s">
        <v>1</v>
      </c>
      <c r="N604" s="236" t="s">
        <v>42</v>
      </c>
      <c r="O604" s="70"/>
      <c r="P604" s="211">
        <f t="shared" si="131"/>
        <v>0</v>
      </c>
      <c r="Q604" s="211">
        <v>0</v>
      </c>
      <c r="R604" s="211">
        <f t="shared" si="132"/>
        <v>0</v>
      </c>
      <c r="S604" s="211">
        <v>0</v>
      </c>
      <c r="T604" s="212">
        <f t="shared" si="133"/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213" t="s">
        <v>341</v>
      </c>
      <c r="AT604" s="213" t="s">
        <v>454</v>
      </c>
      <c r="AU604" s="213" t="s">
        <v>86</v>
      </c>
      <c r="AY604" s="16" t="s">
        <v>173</v>
      </c>
      <c r="BE604" s="214">
        <f t="shared" si="134"/>
        <v>0</v>
      </c>
      <c r="BF604" s="214">
        <f t="shared" si="135"/>
        <v>0</v>
      </c>
      <c r="BG604" s="214">
        <f t="shared" si="136"/>
        <v>0</v>
      </c>
      <c r="BH604" s="214">
        <f t="shared" si="137"/>
        <v>0</v>
      </c>
      <c r="BI604" s="214">
        <f t="shared" si="138"/>
        <v>0</v>
      </c>
      <c r="BJ604" s="16" t="s">
        <v>8</v>
      </c>
      <c r="BK604" s="214">
        <f t="shared" si="139"/>
        <v>0</v>
      </c>
      <c r="BL604" s="16" t="s">
        <v>255</v>
      </c>
      <c r="BM604" s="213" t="s">
        <v>1458</v>
      </c>
    </row>
    <row r="605" spans="1:65" s="2" customFormat="1" ht="60" customHeight="1">
      <c r="A605" s="33"/>
      <c r="B605" s="34"/>
      <c r="C605" s="227" t="s">
        <v>1459</v>
      </c>
      <c r="D605" s="227" t="s">
        <v>454</v>
      </c>
      <c r="E605" s="228" t="s">
        <v>1460</v>
      </c>
      <c r="F605" s="229" t="s">
        <v>1461</v>
      </c>
      <c r="G605" s="230" t="s">
        <v>427</v>
      </c>
      <c r="H605" s="231">
        <v>16</v>
      </c>
      <c r="I605" s="232"/>
      <c r="J605" s="233">
        <f t="shared" si="130"/>
        <v>0</v>
      </c>
      <c r="K605" s="229" t="s">
        <v>1</v>
      </c>
      <c r="L605" s="234"/>
      <c r="M605" s="235" t="s">
        <v>1</v>
      </c>
      <c r="N605" s="236" t="s">
        <v>42</v>
      </c>
      <c r="O605" s="70"/>
      <c r="P605" s="211">
        <f t="shared" si="131"/>
        <v>0</v>
      </c>
      <c r="Q605" s="211">
        <v>0</v>
      </c>
      <c r="R605" s="211">
        <f t="shared" si="132"/>
        <v>0</v>
      </c>
      <c r="S605" s="211">
        <v>0</v>
      </c>
      <c r="T605" s="212">
        <f t="shared" si="133"/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213" t="s">
        <v>341</v>
      </c>
      <c r="AT605" s="213" t="s">
        <v>454</v>
      </c>
      <c r="AU605" s="213" t="s">
        <v>86</v>
      </c>
      <c r="AY605" s="16" t="s">
        <v>173</v>
      </c>
      <c r="BE605" s="214">
        <f t="shared" si="134"/>
        <v>0</v>
      </c>
      <c r="BF605" s="214">
        <f t="shared" si="135"/>
        <v>0</v>
      </c>
      <c r="BG605" s="214">
        <f t="shared" si="136"/>
        <v>0</v>
      </c>
      <c r="BH605" s="214">
        <f t="shared" si="137"/>
        <v>0</v>
      </c>
      <c r="BI605" s="214">
        <f t="shared" si="138"/>
        <v>0</v>
      </c>
      <c r="BJ605" s="16" t="s">
        <v>8</v>
      </c>
      <c r="BK605" s="214">
        <f t="shared" si="139"/>
        <v>0</v>
      </c>
      <c r="BL605" s="16" t="s">
        <v>255</v>
      </c>
      <c r="BM605" s="213" t="s">
        <v>1462</v>
      </c>
    </row>
    <row r="606" spans="1:65" s="2" customFormat="1" ht="16.5" customHeight="1">
      <c r="A606" s="33"/>
      <c r="B606" s="34"/>
      <c r="C606" s="227" t="s">
        <v>1463</v>
      </c>
      <c r="D606" s="227" t="s">
        <v>454</v>
      </c>
      <c r="E606" s="228" t="s">
        <v>1464</v>
      </c>
      <c r="F606" s="229" t="s">
        <v>1465</v>
      </c>
      <c r="G606" s="230" t="s">
        <v>427</v>
      </c>
      <c r="H606" s="231">
        <v>48</v>
      </c>
      <c r="I606" s="232"/>
      <c r="J606" s="233">
        <f t="shared" si="130"/>
        <v>0</v>
      </c>
      <c r="K606" s="229" t="s">
        <v>1</v>
      </c>
      <c r="L606" s="234"/>
      <c r="M606" s="235" t="s">
        <v>1</v>
      </c>
      <c r="N606" s="236" t="s">
        <v>42</v>
      </c>
      <c r="O606" s="70"/>
      <c r="P606" s="211">
        <f t="shared" si="131"/>
        <v>0</v>
      </c>
      <c r="Q606" s="211">
        <v>0</v>
      </c>
      <c r="R606" s="211">
        <f t="shared" si="132"/>
        <v>0</v>
      </c>
      <c r="S606" s="211">
        <v>0</v>
      </c>
      <c r="T606" s="212">
        <f t="shared" si="133"/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213" t="s">
        <v>341</v>
      </c>
      <c r="AT606" s="213" t="s">
        <v>454</v>
      </c>
      <c r="AU606" s="213" t="s">
        <v>86</v>
      </c>
      <c r="AY606" s="16" t="s">
        <v>173</v>
      </c>
      <c r="BE606" s="214">
        <f t="shared" si="134"/>
        <v>0</v>
      </c>
      <c r="BF606" s="214">
        <f t="shared" si="135"/>
        <v>0</v>
      </c>
      <c r="BG606" s="214">
        <f t="shared" si="136"/>
        <v>0</v>
      </c>
      <c r="BH606" s="214">
        <f t="shared" si="137"/>
        <v>0</v>
      </c>
      <c r="BI606" s="214">
        <f t="shared" si="138"/>
        <v>0</v>
      </c>
      <c r="BJ606" s="16" t="s">
        <v>8</v>
      </c>
      <c r="BK606" s="214">
        <f t="shared" si="139"/>
        <v>0</v>
      </c>
      <c r="BL606" s="16" t="s">
        <v>255</v>
      </c>
      <c r="BM606" s="213" t="s">
        <v>1466</v>
      </c>
    </row>
    <row r="607" spans="1:65" s="2" customFormat="1" ht="60" customHeight="1">
      <c r="A607" s="33"/>
      <c r="B607" s="34"/>
      <c r="C607" s="227" t="s">
        <v>1467</v>
      </c>
      <c r="D607" s="227" t="s">
        <v>454</v>
      </c>
      <c r="E607" s="228" t="s">
        <v>1468</v>
      </c>
      <c r="F607" s="229" t="s">
        <v>1469</v>
      </c>
      <c r="G607" s="230" t="s">
        <v>427</v>
      </c>
      <c r="H607" s="231">
        <v>14</v>
      </c>
      <c r="I607" s="232"/>
      <c r="J607" s="233">
        <f t="shared" si="130"/>
        <v>0</v>
      </c>
      <c r="K607" s="229" t="s">
        <v>1</v>
      </c>
      <c r="L607" s="234"/>
      <c r="M607" s="235" t="s">
        <v>1</v>
      </c>
      <c r="N607" s="236" t="s">
        <v>42</v>
      </c>
      <c r="O607" s="70"/>
      <c r="P607" s="211">
        <f t="shared" si="131"/>
        <v>0</v>
      </c>
      <c r="Q607" s="211">
        <v>0</v>
      </c>
      <c r="R607" s="211">
        <f t="shared" si="132"/>
        <v>0</v>
      </c>
      <c r="S607" s="211">
        <v>0</v>
      </c>
      <c r="T607" s="212">
        <f t="shared" si="133"/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213" t="s">
        <v>341</v>
      </c>
      <c r="AT607" s="213" t="s">
        <v>454</v>
      </c>
      <c r="AU607" s="213" t="s">
        <v>86</v>
      </c>
      <c r="AY607" s="16" t="s">
        <v>173</v>
      </c>
      <c r="BE607" s="214">
        <f t="shared" si="134"/>
        <v>0</v>
      </c>
      <c r="BF607" s="214">
        <f t="shared" si="135"/>
        <v>0</v>
      </c>
      <c r="BG607" s="214">
        <f t="shared" si="136"/>
        <v>0</v>
      </c>
      <c r="BH607" s="214">
        <f t="shared" si="137"/>
        <v>0</v>
      </c>
      <c r="BI607" s="214">
        <f t="shared" si="138"/>
        <v>0</v>
      </c>
      <c r="BJ607" s="16" t="s">
        <v>8</v>
      </c>
      <c r="BK607" s="214">
        <f t="shared" si="139"/>
        <v>0</v>
      </c>
      <c r="BL607" s="16" t="s">
        <v>255</v>
      </c>
      <c r="BM607" s="213" t="s">
        <v>1470</v>
      </c>
    </row>
    <row r="608" spans="1:65" s="2" customFormat="1" ht="16.5" customHeight="1">
      <c r="A608" s="33"/>
      <c r="B608" s="34"/>
      <c r="C608" s="227" t="s">
        <v>1471</v>
      </c>
      <c r="D608" s="227" t="s">
        <v>454</v>
      </c>
      <c r="E608" s="228" t="s">
        <v>1472</v>
      </c>
      <c r="F608" s="229" t="s">
        <v>1473</v>
      </c>
      <c r="G608" s="230" t="s">
        <v>427</v>
      </c>
      <c r="H608" s="231">
        <v>28</v>
      </c>
      <c r="I608" s="232"/>
      <c r="J608" s="233">
        <f t="shared" si="130"/>
        <v>0</v>
      </c>
      <c r="K608" s="229" t="s">
        <v>1</v>
      </c>
      <c r="L608" s="234"/>
      <c r="M608" s="235" t="s">
        <v>1</v>
      </c>
      <c r="N608" s="236" t="s">
        <v>42</v>
      </c>
      <c r="O608" s="70"/>
      <c r="P608" s="211">
        <f t="shared" si="131"/>
        <v>0</v>
      </c>
      <c r="Q608" s="211">
        <v>0</v>
      </c>
      <c r="R608" s="211">
        <f t="shared" si="132"/>
        <v>0</v>
      </c>
      <c r="S608" s="211">
        <v>0</v>
      </c>
      <c r="T608" s="212">
        <f t="shared" si="133"/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213" t="s">
        <v>341</v>
      </c>
      <c r="AT608" s="213" t="s">
        <v>454</v>
      </c>
      <c r="AU608" s="213" t="s">
        <v>86</v>
      </c>
      <c r="AY608" s="16" t="s">
        <v>173</v>
      </c>
      <c r="BE608" s="214">
        <f t="shared" si="134"/>
        <v>0</v>
      </c>
      <c r="BF608" s="214">
        <f t="shared" si="135"/>
        <v>0</v>
      </c>
      <c r="BG608" s="214">
        <f t="shared" si="136"/>
        <v>0</v>
      </c>
      <c r="BH608" s="214">
        <f t="shared" si="137"/>
        <v>0</v>
      </c>
      <c r="BI608" s="214">
        <f t="shared" si="138"/>
        <v>0</v>
      </c>
      <c r="BJ608" s="16" t="s">
        <v>8</v>
      </c>
      <c r="BK608" s="214">
        <f t="shared" si="139"/>
        <v>0</v>
      </c>
      <c r="BL608" s="16" t="s">
        <v>255</v>
      </c>
      <c r="BM608" s="213" t="s">
        <v>1474</v>
      </c>
    </row>
    <row r="609" spans="1:65" s="2" customFormat="1" ht="36" customHeight="1">
      <c r="A609" s="33"/>
      <c r="B609" s="34"/>
      <c r="C609" s="227" t="s">
        <v>1475</v>
      </c>
      <c r="D609" s="227" t="s">
        <v>454</v>
      </c>
      <c r="E609" s="228" t="s">
        <v>1476</v>
      </c>
      <c r="F609" s="229" t="s">
        <v>1477</v>
      </c>
      <c r="G609" s="230" t="s">
        <v>427</v>
      </c>
      <c r="H609" s="231">
        <v>7</v>
      </c>
      <c r="I609" s="232"/>
      <c r="J609" s="233">
        <f t="shared" si="130"/>
        <v>0</v>
      </c>
      <c r="K609" s="229" t="s">
        <v>1</v>
      </c>
      <c r="L609" s="234"/>
      <c r="M609" s="235" t="s">
        <v>1</v>
      </c>
      <c r="N609" s="236" t="s">
        <v>42</v>
      </c>
      <c r="O609" s="70"/>
      <c r="P609" s="211">
        <f t="shared" si="131"/>
        <v>0</v>
      </c>
      <c r="Q609" s="211">
        <v>0</v>
      </c>
      <c r="R609" s="211">
        <f t="shared" si="132"/>
        <v>0</v>
      </c>
      <c r="S609" s="211">
        <v>0</v>
      </c>
      <c r="T609" s="212">
        <f t="shared" si="133"/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213" t="s">
        <v>341</v>
      </c>
      <c r="AT609" s="213" t="s">
        <v>454</v>
      </c>
      <c r="AU609" s="213" t="s">
        <v>86</v>
      </c>
      <c r="AY609" s="16" t="s">
        <v>173</v>
      </c>
      <c r="BE609" s="214">
        <f t="shared" si="134"/>
        <v>0</v>
      </c>
      <c r="BF609" s="214">
        <f t="shared" si="135"/>
        <v>0</v>
      </c>
      <c r="BG609" s="214">
        <f t="shared" si="136"/>
        <v>0</v>
      </c>
      <c r="BH609" s="214">
        <f t="shared" si="137"/>
        <v>0</v>
      </c>
      <c r="BI609" s="214">
        <f t="shared" si="138"/>
        <v>0</v>
      </c>
      <c r="BJ609" s="16" t="s">
        <v>8</v>
      </c>
      <c r="BK609" s="214">
        <f t="shared" si="139"/>
        <v>0</v>
      </c>
      <c r="BL609" s="16" t="s">
        <v>255</v>
      </c>
      <c r="BM609" s="213" t="s">
        <v>1478</v>
      </c>
    </row>
    <row r="610" spans="1:65" s="2" customFormat="1" ht="16.5" customHeight="1">
      <c r="A610" s="33"/>
      <c r="B610" s="34"/>
      <c r="C610" s="227" t="s">
        <v>1479</v>
      </c>
      <c r="D610" s="227" t="s">
        <v>454</v>
      </c>
      <c r="E610" s="228" t="s">
        <v>1480</v>
      </c>
      <c r="F610" s="229" t="s">
        <v>1481</v>
      </c>
      <c r="G610" s="230" t="s">
        <v>1</v>
      </c>
      <c r="H610" s="231">
        <v>14</v>
      </c>
      <c r="I610" s="232"/>
      <c r="J610" s="233">
        <f t="shared" si="130"/>
        <v>0</v>
      </c>
      <c r="K610" s="229" t="s">
        <v>1</v>
      </c>
      <c r="L610" s="234"/>
      <c r="M610" s="235" t="s">
        <v>1</v>
      </c>
      <c r="N610" s="236" t="s">
        <v>42</v>
      </c>
      <c r="O610" s="70"/>
      <c r="P610" s="211">
        <f t="shared" si="131"/>
        <v>0</v>
      </c>
      <c r="Q610" s="211">
        <v>0</v>
      </c>
      <c r="R610" s="211">
        <f t="shared" si="132"/>
        <v>0</v>
      </c>
      <c r="S610" s="211">
        <v>0</v>
      </c>
      <c r="T610" s="212">
        <f t="shared" si="133"/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213" t="s">
        <v>341</v>
      </c>
      <c r="AT610" s="213" t="s">
        <v>454</v>
      </c>
      <c r="AU610" s="213" t="s">
        <v>86</v>
      </c>
      <c r="AY610" s="16" t="s">
        <v>173</v>
      </c>
      <c r="BE610" s="214">
        <f t="shared" si="134"/>
        <v>0</v>
      </c>
      <c r="BF610" s="214">
        <f t="shared" si="135"/>
        <v>0</v>
      </c>
      <c r="BG610" s="214">
        <f t="shared" si="136"/>
        <v>0</v>
      </c>
      <c r="BH610" s="214">
        <f t="shared" si="137"/>
        <v>0</v>
      </c>
      <c r="BI610" s="214">
        <f t="shared" si="138"/>
        <v>0</v>
      </c>
      <c r="BJ610" s="16" t="s">
        <v>8</v>
      </c>
      <c r="BK610" s="214">
        <f t="shared" si="139"/>
        <v>0</v>
      </c>
      <c r="BL610" s="16" t="s">
        <v>255</v>
      </c>
      <c r="BM610" s="213" t="s">
        <v>1482</v>
      </c>
    </row>
    <row r="611" spans="1:65" s="2" customFormat="1" ht="48" customHeight="1">
      <c r="A611" s="33"/>
      <c r="B611" s="34"/>
      <c r="C611" s="227" t="s">
        <v>1483</v>
      </c>
      <c r="D611" s="227" t="s">
        <v>454</v>
      </c>
      <c r="E611" s="228" t="s">
        <v>1484</v>
      </c>
      <c r="F611" s="229" t="s">
        <v>1485</v>
      </c>
      <c r="G611" s="230" t="s">
        <v>427</v>
      </c>
      <c r="H611" s="231">
        <v>1</v>
      </c>
      <c r="I611" s="232"/>
      <c r="J611" s="233">
        <f t="shared" si="130"/>
        <v>0</v>
      </c>
      <c r="K611" s="229" t="s">
        <v>1</v>
      </c>
      <c r="L611" s="234"/>
      <c r="M611" s="235" t="s">
        <v>1</v>
      </c>
      <c r="N611" s="236" t="s">
        <v>42</v>
      </c>
      <c r="O611" s="70"/>
      <c r="P611" s="211">
        <f t="shared" si="131"/>
        <v>0</v>
      </c>
      <c r="Q611" s="211">
        <v>0</v>
      </c>
      <c r="R611" s="211">
        <f t="shared" si="132"/>
        <v>0</v>
      </c>
      <c r="S611" s="211">
        <v>0</v>
      </c>
      <c r="T611" s="212">
        <f t="shared" si="133"/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213" t="s">
        <v>341</v>
      </c>
      <c r="AT611" s="213" t="s">
        <v>454</v>
      </c>
      <c r="AU611" s="213" t="s">
        <v>86</v>
      </c>
      <c r="AY611" s="16" t="s">
        <v>173</v>
      </c>
      <c r="BE611" s="214">
        <f t="shared" si="134"/>
        <v>0</v>
      </c>
      <c r="BF611" s="214">
        <f t="shared" si="135"/>
        <v>0</v>
      </c>
      <c r="BG611" s="214">
        <f t="shared" si="136"/>
        <v>0</v>
      </c>
      <c r="BH611" s="214">
        <f t="shared" si="137"/>
        <v>0</v>
      </c>
      <c r="BI611" s="214">
        <f t="shared" si="138"/>
        <v>0</v>
      </c>
      <c r="BJ611" s="16" t="s">
        <v>8</v>
      </c>
      <c r="BK611" s="214">
        <f t="shared" si="139"/>
        <v>0</v>
      </c>
      <c r="BL611" s="16" t="s">
        <v>255</v>
      </c>
      <c r="BM611" s="213" t="s">
        <v>1486</v>
      </c>
    </row>
    <row r="612" spans="1:65" s="2" customFormat="1" ht="48" customHeight="1">
      <c r="A612" s="33"/>
      <c r="B612" s="34"/>
      <c r="C612" s="227" t="s">
        <v>1487</v>
      </c>
      <c r="D612" s="227" t="s">
        <v>454</v>
      </c>
      <c r="E612" s="228" t="s">
        <v>1488</v>
      </c>
      <c r="F612" s="229" t="s">
        <v>1489</v>
      </c>
      <c r="G612" s="230" t="s">
        <v>1</v>
      </c>
      <c r="H612" s="231">
        <v>17</v>
      </c>
      <c r="I612" s="232"/>
      <c r="J612" s="233">
        <f t="shared" si="130"/>
        <v>0</v>
      </c>
      <c r="K612" s="229" t="s">
        <v>1</v>
      </c>
      <c r="L612" s="234"/>
      <c r="M612" s="235" t="s">
        <v>1</v>
      </c>
      <c r="N612" s="236" t="s">
        <v>42</v>
      </c>
      <c r="O612" s="70"/>
      <c r="P612" s="211">
        <f t="shared" si="131"/>
        <v>0</v>
      </c>
      <c r="Q612" s="211">
        <v>0</v>
      </c>
      <c r="R612" s="211">
        <f t="shared" si="132"/>
        <v>0</v>
      </c>
      <c r="S612" s="211">
        <v>0</v>
      </c>
      <c r="T612" s="212">
        <f t="shared" si="133"/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213" t="s">
        <v>341</v>
      </c>
      <c r="AT612" s="213" t="s">
        <v>454</v>
      </c>
      <c r="AU612" s="213" t="s">
        <v>86</v>
      </c>
      <c r="AY612" s="16" t="s">
        <v>173</v>
      </c>
      <c r="BE612" s="214">
        <f t="shared" si="134"/>
        <v>0</v>
      </c>
      <c r="BF612" s="214">
        <f t="shared" si="135"/>
        <v>0</v>
      </c>
      <c r="BG612" s="214">
        <f t="shared" si="136"/>
        <v>0</v>
      </c>
      <c r="BH612" s="214">
        <f t="shared" si="137"/>
        <v>0</v>
      </c>
      <c r="BI612" s="214">
        <f t="shared" si="138"/>
        <v>0</v>
      </c>
      <c r="BJ612" s="16" t="s">
        <v>8</v>
      </c>
      <c r="BK612" s="214">
        <f t="shared" si="139"/>
        <v>0</v>
      </c>
      <c r="BL612" s="16" t="s">
        <v>255</v>
      </c>
      <c r="BM612" s="213" t="s">
        <v>1490</v>
      </c>
    </row>
    <row r="613" spans="1:65" s="2" customFormat="1" ht="24" customHeight="1">
      <c r="A613" s="33"/>
      <c r="B613" s="34"/>
      <c r="C613" s="202" t="s">
        <v>1491</v>
      </c>
      <c r="D613" s="202" t="s">
        <v>175</v>
      </c>
      <c r="E613" s="203" t="s">
        <v>1492</v>
      </c>
      <c r="F613" s="204" t="s">
        <v>1493</v>
      </c>
      <c r="G613" s="205" t="s">
        <v>692</v>
      </c>
      <c r="H613" s="247"/>
      <c r="I613" s="207"/>
      <c r="J613" s="208">
        <f t="shared" si="130"/>
        <v>0</v>
      </c>
      <c r="K613" s="204" t="s">
        <v>179</v>
      </c>
      <c r="L613" s="38"/>
      <c r="M613" s="209" t="s">
        <v>1</v>
      </c>
      <c r="N613" s="210" t="s">
        <v>42</v>
      </c>
      <c r="O613" s="70"/>
      <c r="P613" s="211">
        <f t="shared" si="131"/>
        <v>0</v>
      </c>
      <c r="Q613" s="211">
        <v>0</v>
      </c>
      <c r="R613" s="211">
        <f t="shared" si="132"/>
        <v>0</v>
      </c>
      <c r="S613" s="211">
        <v>0</v>
      </c>
      <c r="T613" s="212">
        <f t="shared" si="133"/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213" t="s">
        <v>255</v>
      </c>
      <c r="AT613" s="213" t="s">
        <v>175</v>
      </c>
      <c r="AU613" s="213" t="s">
        <v>86</v>
      </c>
      <c r="AY613" s="16" t="s">
        <v>173</v>
      </c>
      <c r="BE613" s="214">
        <f t="shared" si="134"/>
        <v>0</v>
      </c>
      <c r="BF613" s="214">
        <f t="shared" si="135"/>
        <v>0</v>
      </c>
      <c r="BG613" s="214">
        <f t="shared" si="136"/>
        <v>0</v>
      </c>
      <c r="BH613" s="214">
        <f t="shared" si="137"/>
        <v>0</v>
      </c>
      <c r="BI613" s="214">
        <f t="shared" si="138"/>
        <v>0</v>
      </c>
      <c r="BJ613" s="16" t="s">
        <v>8</v>
      </c>
      <c r="BK613" s="214">
        <f t="shared" si="139"/>
        <v>0</v>
      </c>
      <c r="BL613" s="16" t="s">
        <v>255</v>
      </c>
      <c r="BM613" s="213" t="s">
        <v>1494</v>
      </c>
    </row>
    <row r="614" spans="1:65" s="12" customFormat="1" ht="22.95" customHeight="1">
      <c r="B614" s="186"/>
      <c r="C614" s="187"/>
      <c r="D614" s="188" t="s">
        <v>76</v>
      </c>
      <c r="E614" s="200" t="s">
        <v>1495</v>
      </c>
      <c r="F614" s="200" t="s">
        <v>1496</v>
      </c>
      <c r="G614" s="187"/>
      <c r="H614" s="187"/>
      <c r="I614" s="190"/>
      <c r="J614" s="201">
        <f>BK614</f>
        <v>0</v>
      </c>
      <c r="K614" s="187"/>
      <c r="L614" s="192"/>
      <c r="M614" s="193"/>
      <c r="N614" s="194"/>
      <c r="O614" s="194"/>
      <c r="P614" s="195">
        <f>SUM(P615:P627)</f>
        <v>0</v>
      </c>
      <c r="Q614" s="194"/>
      <c r="R614" s="195">
        <f>SUM(R615:R627)</f>
        <v>8.25E-4</v>
      </c>
      <c r="S614" s="194"/>
      <c r="T614" s="196">
        <f>SUM(T615:T627)</f>
        <v>0</v>
      </c>
      <c r="AR614" s="197" t="s">
        <v>86</v>
      </c>
      <c r="AT614" s="198" t="s">
        <v>76</v>
      </c>
      <c r="AU614" s="198" t="s">
        <v>8</v>
      </c>
      <c r="AY614" s="197" t="s">
        <v>173</v>
      </c>
      <c r="BK614" s="199">
        <f>SUM(BK615:BK627)</f>
        <v>0</v>
      </c>
    </row>
    <row r="615" spans="1:65" s="2" customFormat="1" ht="16.5" customHeight="1">
      <c r="A615" s="33"/>
      <c r="B615" s="34"/>
      <c r="C615" s="202" t="s">
        <v>1497</v>
      </c>
      <c r="D615" s="202" t="s">
        <v>175</v>
      </c>
      <c r="E615" s="203" t="s">
        <v>1498</v>
      </c>
      <c r="F615" s="204" t="s">
        <v>1499</v>
      </c>
      <c r="G615" s="205" t="s">
        <v>371</v>
      </c>
      <c r="H615" s="206">
        <v>281</v>
      </c>
      <c r="I615" s="207"/>
      <c r="J615" s="208">
        <f>ROUND(I615*H615,0)</f>
        <v>0</v>
      </c>
      <c r="K615" s="204" t="s">
        <v>179</v>
      </c>
      <c r="L615" s="38"/>
      <c r="M615" s="209" t="s">
        <v>1</v>
      </c>
      <c r="N615" s="210" t="s">
        <v>42</v>
      </c>
      <c r="O615" s="70"/>
      <c r="P615" s="211">
        <f>O615*H615</f>
        <v>0</v>
      </c>
      <c r="Q615" s="211">
        <v>0</v>
      </c>
      <c r="R615" s="211">
        <f>Q615*H615</f>
        <v>0</v>
      </c>
      <c r="S615" s="211">
        <v>0</v>
      </c>
      <c r="T615" s="212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213" t="s">
        <v>255</v>
      </c>
      <c r="AT615" s="213" t="s">
        <v>175</v>
      </c>
      <c r="AU615" s="213" t="s">
        <v>86</v>
      </c>
      <c r="AY615" s="16" t="s">
        <v>173</v>
      </c>
      <c r="BE615" s="214">
        <f>IF(N615="základní",J615,0)</f>
        <v>0</v>
      </c>
      <c r="BF615" s="214">
        <f>IF(N615="snížená",J615,0)</f>
        <v>0</v>
      </c>
      <c r="BG615" s="214">
        <f>IF(N615="zákl. přenesená",J615,0)</f>
        <v>0</v>
      </c>
      <c r="BH615" s="214">
        <f>IF(N615="sníž. přenesená",J615,0)</f>
        <v>0</v>
      </c>
      <c r="BI615" s="214">
        <f>IF(N615="nulová",J615,0)</f>
        <v>0</v>
      </c>
      <c r="BJ615" s="16" t="s">
        <v>8</v>
      </c>
      <c r="BK615" s="214">
        <f>ROUND(I615*H615,0)</f>
        <v>0</v>
      </c>
      <c r="BL615" s="16" t="s">
        <v>255</v>
      </c>
      <c r="BM615" s="213" t="s">
        <v>1500</v>
      </c>
    </row>
    <row r="616" spans="1:65" s="13" customFormat="1">
      <c r="B616" s="215"/>
      <c r="C616" s="216"/>
      <c r="D616" s="217" t="s">
        <v>182</v>
      </c>
      <c r="E616" s="218" t="s">
        <v>1</v>
      </c>
      <c r="F616" s="219" t="s">
        <v>1501</v>
      </c>
      <c r="G616" s="216"/>
      <c r="H616" s="220">
        <v>281</v>
      </c>
      <c r="I616" s="221"/>
      <c r="J616" s="216"/>
      <c r="K616" s="216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182</v>
      </c>
      <c r="AU616" s="226" t="s">
        <v>86</v>
      </c>
      <c r="AV616" s="13" t="s">
        <v>86</v>
      </c>
      <c r="AW616" s="13" t="s">
        <v>33</v>
      </c>
      <c r="AX616" s="13" t="s">
        <v>77</v>
      </c>
      <c r="AY616" s="226" t="s">
        <v>173</v>
      </c>
    </row>
    <row r="617" spans="1:65" s="2" customFormat="1" ht="16.5" customHeight="1">
      <c r="A617" s="33"/>
      <c r="B617" s="34"/>
      <c r="C617" s="227" t="s">
        <v>1502</v>
      </c>
      <c r="D617" s="227" t="s">
        <v>454</v>
      </c>
      <c r="E617" s="228" t="s">
        <v>1503</v>
      </c>
      <c r="F617" s="229" t="s">
        <v>1504</v>
      </c>
      <c r="G617" s="230" t="s">
        <v>371</v>
      </c>
      <c r="H617" s="231">
        <v>103.4</v>
      </c>
      <c r="I617" s="232"/>
      <c r="J617" s="233">
        <f>ROUND(I617*H617,0)</f>
        <v>0</v>
      </c>
      <c r="K617" s="229" t="s">
        <v>1</v>
      </c>
      <c r="L617" s="234"/>
      <c r="M617" s="235" t="s">
        <v>1</v>
      </c>
      <c r="N617" s="236" t="s">
        <v>42</v>
      </c>
      <c r="O617" s="70"/>
      <c r="P617" s="211">
        <f>O617*H617</f>
        <v>0</v>
      </c>
      <c r="Q617" s="211">
        <v>0</v>
      </c>
      <c r="R617" s="211">
        <f>Q617*H617</f>
        <v>0</v>
      </c>
      <c r="S617" s="211">
        <v>0</v>
      </c>
      <c r="T617" s="212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213" t="s">
        <v>341</v>
      </c>
      <c r="AT617" s="213" t="s">
        <v>454</v>
      </c>
      <c r="AU617" s="213" t="s">
        <v>86</v>
      </c>
      <c r="AY617" s="16" t="s">
        <v>173</v>
      </c>
      <c r="BE617" s="214">
        <f>IF(N617="základní",J617,0)</f>
        <v>0</v>
      </c>
      <c r="BF617" s="214">
        <f>IF(N617="snížená",J617,0)</f>
        <v>0</v>
      </c>
      <c r="BG617" s="214">
        <f>IF(N617="zákl. přenesená",J617,0)</f>
        <v>0</v>
      </c>
      <c r="BH617" s="214">
        <f>IF(N617="sníž. přenesená",J617,0)</f>
        <v>0</v>
      </c>
      <c r="BI617" s="214">
        <f>IF(N617="nulová",J617,0)</f>
        <v>0</v>
      </c>
      <c r="BJ617" s="16" t="s">
        <v>8</v>
      </c>
      <c r="BK617" s="214">
        <f>ROUND(I617*H617,0)</f>
        <v>0</v>
      </c>
      <c r="BL617" s="16" t="s">
        <v>255</v>
      </c>
      <c r="BM617" s="213" t="s">
        <v>1505</v>
      </c>
    </row>
    <row r="618" spans="1:65" s="13" customFormat="1">
      <c r="B618" s="215"/>
      <c r="C618" s="216"/>
      <c r="D618" s="217" t="s">
        <v>182</v>
      </c>
      <c r="E618" s="218" t="s">
        <v>1</v>
      </c>
      <c r="F618" s="219" t="s">
        <v>1506</v>
      </c>
      <c r="G618" s="216"/>
      <c r="H618" s="220">
        <v>103.4</v>
      </c>
      <c r="I618" s="221"/>
      <c r="J618" s="216"/>
      <c r="K618" s="216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182</v>
      </c>
      <c r="AU618" s="226" t="s">
        <v>86</v>
      </c>
      <c r="AV618" s="13" t="s">
        <v>86</v>
      </c>
      <c r="AW618" s="13" t="s">
        <v>33</v>
      </c>
      <c r="AX618" s="13" t="s">
        <v>77</v>
      </c>
      <c r="AY618" s="226" t="s">
        <v>173</v>
      </c>
    </row>
    <row r="619" spans="1:65" s="2" customFormat="1" ht="16.5" customHeight="1">
      <c r="A619" s="33"/>
      <c r="B619" s="34"/>
      <c r="C619" s="227" t="s">
        <v>1507</v>
      </c>
      <c r="D619" s="227" t="s">
        <v>454</v>
      </c>
      <c r="E619" s="228" t="s">
        <v>1508</v>
      </c>
      <c r="F619" s="229" t="s">
        <v>1509</v>
      </c>
      <c r="G619" s="230" t="s">
        <v>371</v>
      </c>
      <c r="H619" s="231">
        <v>13.2</v>
      </c>
      <c r="I619" s="232"/>
      <c r="J619" s="233">
        <f>ROUND(I619*H619,0)</f>
        <v>0</v>
      </c>
      <c r="K619" s="229" t="s">
        <v>1</v>
      </c>
      <c r="L619" s="234"/>
      <c r="M619" s="235" t="s">
        <v>1</v>
      </c>
      <c r="N619" s="236" t="s">
        <v>42</v>
      </c>
      <c r="O619" s="70"/>
      <c r="P619" s="211">
        <f>O619*H619</f>
        <v>0</v>
      </c>
      <c r="Q619" s="211">
        <v>0</v>
      </c>
      <c r="R619" s="211">
        <f>Q619*H619</f>
        <v>0</v>
      </c>
      <c r="S619" s="211">
        <v>0</v>
      </c>
      <c r="T619" s="212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213" t="s">
        <v>341</v>
      </c>
      <c r="AT619" s="213" t="s">
        <v>454</v>
      </c>
      <c r="AU619" s="213" t="s">
        <v>86</v>
      </c>
      <c r="AY619" s="16" t="s">
        <v>173</v>
      </c>
      <c r="BE619" s="214">
        <f>IF(N619="základní",J619,0)</f>
        <v>0</v>
      </c>
      <c r="BF619" s="214">
        <f>IF(N619="snížená",J619,0)</f>
        <v>0</v>
      </c>
      <c r="BG619" s="214">
        <f>IF(N619="zákl. přenesená",J619,0)</f>
        <v>0</v>
      </c>
      <c r="BH619" s="214">
        <f>IF(N619="sníž. přenesená",J619,0)</f>
        <v>0</v>
      </c>
      <c r="BI619" s="214">
        <f>IF(N619="nulová",J619,0)</f>
        <v>0</v>
      </c>
      <c r="BJ619" s="16" t="s">
        <v>8</v>
      </c>
      <c r="BK619" s="214">
        <f>ROUND(I619*H619,0)</f>
        <v>0</v>
      </c>
      <c r="BL619" s="16" t="s">
        <v>255</v>
      </c>
      <c r="BM619" s="213" t="s">
        <v>1510</v>
      </c>
    </row>
    <row r="620" spans="1:65" s="13" customFormat="1">
      <c r="B620" s="215"/>
      <c r="C620" s="216"/>
      <c r="D620" s="217" t="s">
        <v>182</v>
      </c>
      <c r="E620" s="218" t="s">
        <v>1</v>
      </c>
      <c r="F620" s="219" t="s">
        <v>1363</v>
      </c>
      <c r="G620" s="216"/>
      <c r="H620" s="220">
        <v>13.2</v>
      </c>
      <c r="I620" s="221"/>
      <c r="J620" s="216"/>
      <c r="K620" s="216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182</v>
      </c>
      <c r="AU620" s="226" t="s">
        <v>86</v>
      </c>
      <c r="AV620" s="13" t="s">
        <v>86</v>
      </c>
      <c r="AW620" s="13" t="s">
        <v>33</v>
      </c>
      <c r="AX620" s="13" t="s">
        <v>77</v>
      </c>
      <c r="AY620" s="226" t="s">
        <v>173</v>
      </c>
    </row>
    <row r="621" spans="1:65" s="2" customFormat="1" ht="16.5" customHeight="1">
      <c r="A621" s="33"/>
      <c r="B621" s="34"/>
      <c r="C621" s="227" t="s">
        <v>1511</v>
      </c>
      <c r="D621" s="227" t="s">
        <v>454</v>
      </c>
      <c r="E621" s="228" t="s">
        <v>1512</v>
      </c>
      <c r="F621" s="229" t="s">
        <v>1513</v>
      </c>
      <c r="G621" s="230" t="s">
        <v>371</v>
      </c>
      <c r="H621" s="231">
        <v>165</v>
      </c>
      <c r="I621" s="232"/>
      <c r="J621" s="233">
        <f>ROUND(I621*H621,0)</f>
        <v>0</v>
      </c>
      <c r="K621" s="229" t="s">
        <v>1</v>
      </c>
      <c r="L621" s="234"/>
      <c r="M621" s="235" t="s">
        <v>1</v>
      </c>
      <c r="N621" s="236" t="s">
        <v>42</v>
      </c>
      <c r="O621" s="70"/>
      <c r="P621" s="211">
        <f>O621*H621</f>
        <v>0</v>
      </c>
      <c r="Q621" s="211">
        <v>0</v>
      </c>
      <c r="R621" s="211">
        <f>Q621*H621</f>
        <v>0</v>
      </c>
      <c r="S621" s="211">
        <v>0</v>
      </c>
      <c r="T621" s="212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213" t="s">
        <v>341</v>
      </c>
      <c r="AT621" s="213" t="s">
        <v>454</v>
      </c>
      <c r="AU621" s="213" t="s">
        <v>86</v>
      </c>
      <c r="AY621" s="16" t="s">
        <v>173</v>
      </c>
      <c r="BE621" s="214">
        <f>IF(N621="základní",J621,0)</f>
        <v>0</v>
      </c>
      <c r="BF621" s="214">
        <f>IF(N621="snížená",J621,0)</f>
        <v>0</v>
      </c>
      <c r="BG621" s="214">
        <f>IF(N621="zákl. přenesená",J621,0)</f>
        <v>0</v>
      </c>
      <c r="BH621" s="214">
        <f>IF(N621="sníž. přenesená",J621,0)</f>
        <v>0</v>
      </c>
      <c r="BI621" s="214">
        <f>IF(N621="nulová",J621,0)</f>
        <v>0</v>
      </c>
      <c r="BJ621" s="16" t="s">
        <v>8</v>
      </c>
      <c r="BK621" s="214">
        <f>ROUND(I621*H621,0)</f>
        <v>0</v>
      </c>
      <c r="BL621" s="16" t="s">
        <v>255</v>
      </c>
      <c r="BM621" s="213" t="s">
        <v>1514</v>
      </c>
    </row>
    <row r="622" spans="1:65" s="13" customFormat="1">
      <c r="B622" s="215"/>
      <c r="C622" s="216"/>
      <c r="D622" s="217" t="s">
        <v>182</v>
      </c>
      <c r="E622" s="218" t="s">
        <v>1</v>
      </c>
      <c r="F622" s="219" t="s">
        <v>1515</v>
      </c>
      <c r="G622" s="216"/>
      <c r="H622" s="220">
        <v>165</v>
      </c>
      <c r="I622" s="221"/>
      <c r="J622" s="216"/>
      <c r="K622" s="216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182</v>
      </c>
      <c r="AU622" s="226" t="s">
        <v>86</v>
      </c>
      <c r="AV622" s="13" t="s">
        <v>86</v>
      </c>
      <c r="AW622" s="13" t="s">
        <v>33</v>
      </c>
      <c r="AX622" s="13" t="s">
        <v>77</v>
      </c>
      <c r="AY622" s="226" t="s">
        <v>173</v>
      </c>
    </row>
    <row r="623" spans="1:65" s="2" customFormat="1" ht="16.5" customHeight="1">
      <c r="A623" s="33"/>
      <c r="B623" s="34"/>
      <c r="C623" s="227" t="s">
        <v>1516</v>
      </c>
      <c r="D623" s="227" t="s">
        <v>454</v>
      </c>
      <c r="E623" s="228" t="s">
        <v>1517</v>
      </c>
      <c r="F623" s="229" t="s">
        <v>1518</v>
      </c>
      <c r="G623" s="230" t="s">
        <v>371</v>
      </c>
      <c r="H623" s="231">
        <v>27.5</v>
      </c>
      <c r="I623" s="232"/>
      <c r="J623" s="233">
        <f>ROUND(I623*H623,0)</f>
        <v>0</v>
      </c>
      <c r="K623" s="229" t="s">
        <v>1</v>
      </c>
      <c r="L623" s="234"/>
      <c r="M623" s="235" t="s">
        <v>1</v>
      </c>
      <c r="N623" s="236" t="s">
        <v>42</v>
      </c>
      <c r="O623" s="70"/>
      <c r="P623" s="211">
        <f>O623*H623</f>
        <v>0</v>
      </c>
      <c r="Q623" s="211">
        <v>3.0000000000000001E-5</v>
      </c>
      <c r="R623" s="211">
        <f>Q623*H623</f>
        <v>8.25E-4</v>
      </c>
      <c r="S623" s="211">
        <v>0</v>
      </c>
      <c r="T623" s="212">
        <f>S623*H623</f>
        <v>0</v>
      </c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R623" s="213" t="s">
        <v>341</v>
      </c>
      <c r="AT623" s="213" t="s">
        <v>454</v>
      </c>
      <c r="AU623" s="213" t="s">
        <v>86</v>
      </c>
      <c r="AY623" s="16" t="s">
        <v>173</v>
      </c>
      <c r="BE623" s="214">
        <f>IF(N623="základní",J623,0)</f>
        <v>0</v>
      </c>
      <c r="BF623" s="214">
        <f>IF(N623="snížená",J623,0)</f>
        <v>0</v>
      </c>
      <c r="BG623" s="214">
        <f>IF(N623="zákl. přenesená",J623,0)</f>
        <v>0</v>
      </c>
      <c r="BH623" s="214">
        <f>IF(N623="sníž. přenesená",J623,0)</f>
        <v>0</v>
      </c>
      <c r="BI623" s="214">
        <f>IF(N623="nulová",J623,0)</f>
        <v>0</v>
      </c>
      <c r="BJ623" s="16" t="s">
        <v>8</v>
      </c>
      <c r="BK623" s="214">
        <f>ROUND(I623*H623,0)</f>
        <v>0</v>
      </c>
      <c r="BL623" s="16" t="s">
        <v>255</v>
      </c>
      <c r="BM623" s="213" t="s">
        <v>1519</v>
      </c>
    </row>
    <row r="624" spans="1:65" s="13" customFormat="1">
      <c r="B624" s="215"/>
      <c r="C624" s="216"/>
      <c r="D624" s="217" t="s">
        <v>182</v>
      </c>
      <c r="E624" s="218" t="s">
        <v>1</v>
      </c>
      <c r="F624" s="219" t="s">
        <v>1520</v>
      </c>
      <c r="G624" s="216"/>
      <c r="H624" s="220">
        <v>27.5</v>
      </c>
      <c r="I624" s="221"/>
      <c r="J624" s="216"/>
      <c r="K624" s="216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182</v>
      </c>
      <c r="AU624" s="226" t="s">
        <v>86</v>
      </c>
      <c r="AV624" s="13" t="s">
        <v>86</v>
      </c>
      <c r="AW624" s="13" t="s">
        <v>33</v>
      </c>
      <c r="AX624" s="13" t="s">
        <v>77</v>
      </c>
      <c r="AY624" s="226" t="s">
        <v>173</v>
      </c>
    </row>
    <row r="625" spans="1:65" s="2" customFormat="1" ht="24" customHeight="1">
      <c r="A625" s="33"/>
      <c r="B625" s="34"/>
      <c r="C625" s="202" t="s">
        <v>1521</v>
      </c>
      <c r="D625" s="202" t="s">
        <v>175</v>
      </c>
      <c r="E625" s="203" t="s">
        <v>1522</v>
      </c>
      <c r="F625" s="204" t="s">
        <v>1523</v>
      </c>
      <c r="G625" s="205" t="s">
        <v>427</v>
      </c>
      <c r="H625" s="206">
        <v>1</v>
      </c>
      <c r="I625" s="207"/>
      <c r="J625" s="208">
        <f>ROUND(I625*H625,0)</f>
        <v>0</v>
      </c>
      <c r="K625" s="204" t="s">
        <v>1</v>
      </c>
      <c r="L625" s="38"/>
      <c r="M625" s="209" t="s">
        <v>1</v>
      </c>
      <c r="N625" s="210" t="s">
        <v>42</v>
      </c>
      <c r="O625" s="70"/>
      <c r="P625" s="211">
        <f>O625*H625</f>
        <v>0</v>
      </c>
      <c r="Q625" s="211">
        <v>0</v>
      </c>
      <c r="R625" s="211">
        <f>Q625*H625</f>
        <v>0</v>
      </c>
      <c r="S625" s="211">
        <v>0</v>
      </c>
      <c r="T625" s="212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213" t="s">
        <v>255</v>
      </c>
      <c r="AT625" s="213" t="s">
        <v>175</v>
      </c>
      <c r="AU625" s="213" t="s">
        <v>86</v>
      </c>
      <c r="AY625" s="16" t="s">
        <v>173</v>
      </c>
      <c r="BE625" s="214">
        <f>IF(N625="základní",J625,0)</f>
        <v>0</v>
      </c>
      <c r="BF625" s="214">
        <f>IF(N625="snížená",J625,0)</f>
        <v>0</v>
      </c>
      <c r="BG625" s="214">
        <f>IF(N625="zákl. přenesená",J625,0)</f>
        <v>0</v>
      </c>
      <c r="BH625" s="214">
        <f>IF(N625="sníž. přenesená",J625,0)</f>
        <v>0</v>
      </c>
      <c r="BI625" s="214">
        <f>IF(N625="nulová",J625,0)</f>
        <v>0</v>
      </c>
      <c r="BJ625" s="16" t="s">
        <v>8</v>
      </c>
      <c r="BK625" s="214">
        <f>ROUND(I625*H625,0)</f>
        <v>0</v>
      </c>
      <c r="BL625" s="16" t="s">
        <v>255</v>
      </c>
      <c r="BM625" s="213" t="s">
        <v>1524</v>
      </c>
    </row>
    <row r="626" spans="1:65" s="2" customFormat="1" ht="96">
      <c r="A626" s="33"/>
      <c r="B626" s="34"/>
      <c r="C626" s="35"/>
      <c r="D626" s="217" t="s">
        <v>1234</v>
      </c>
      <c r="E626" s="35"/>
      <c r="F626" s="248" t="s">
        <v>1525</v>
      </c>
      <c r="G626" s="35"/>
      <c r="H626" s="35"/>
      <c r="I626" s="114"/>
      <c r="J626" s="35"/>
      <c r="K626" s="35"/>
      <c r="L626" s="38"/>
      <c r="M626" s="249"/>
      <c r="N626" s="250"/>
      <c r="O626" s="70"/>
      <c r="P626" s="70"/>
      <c r="Q626" s="70"/>
      <c r="R626" s="70"/>
      <c r="S626" s="70"/>
      <c r="T626" s="71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T626" s="16" t="s">
        <v>1234</v>
      </c>
      <c r="AU626" s="16" t="s">
        <v>86</v>
      </c>
    </row>
    <row r="627" spans="1:65" s="2" customFormat="1" ht="24" customHeight="1">
      <c r="A627" s="33"/>
      <c r="B627" s="34"/>
      <c r="C627" s="202" t="s">
        <v>1526</v>
      </c>
      <c r="D627" s="202" t="s">
        <v>175</v>
      </c>
      <c r="E627" s="203" t="s">
        <v>1527</v>
      </c>
      <c r="F627" s="204" t="s">
        <v>1528</v>
      </c>
      <c r="G627" s="205" t="s">
        <v>692</v>
      </c>
      <c r="H627" s="247"/>
      <c r="I627" s="207"/>
      <c r="J627" s="208">
        <f>ROUND(I627*H627,0)</f>
        <v>0</v>
      </c>
      <c r="K627" s="204" t="s">
        <v>179</v>
      </c>
      <c r="L627" s="38"/>
      <c r="M627" s="209" t="s">
        <v>1</v>
      </c>
      <c r="N627" s="210" t="s">
        <v>42</v>
      </c>
      <c r="O627" s="70"/>
      <c r="P627" s="211">
        <f>O627*H627</f>
        <v>0</v>
      </c>
      <c r="Q627" s="211">
        <v>0</v>
      </c>
      <c r="R627" s="211">
        <f>Q627*H627</f>
        <v>0</v>
      </c>
      <c r="S627" s="211">
        <v>0</v>
      </c>
      <c r="T627" s="212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213" t="s">
        <v>255</v>
      </c>
      <c r="AT627" s="213" t="s">
        <v>175</v>
      </c>
      <c r="AU627" s="213" t="s">
        <v>86</v>
      </c>
      <c r="AY627" s="16" t="s">
        <v>173</v>
      </c>
      <c r="BE627" s="214">
        <f>IF(N627="základní",J627,0)</f>
        <v>0</v>
      </c>
      <c r="BF627" s="214">
        <f>IF(N627="snížená",J627,0)</f>
        <v>0</v>
      </c>
      <c r="BG627" s="214">
        <f>IF(N627="zákl. přenesená",J627,0)</f>
        <v>0</v>
      </c>
      <c r="BH627" s="214">
        <f>IF(N627="sníž. přenesená",J627,0)</f>
        <v>0</v>
      </c>
      <c r="BI627" s="214">
        <f>IF(N627="nulová",J627,0)</f>
        <v>0</v>
      </c>
      <c r="BJ627" s="16" t="s">
        <v>8</v>
      </c>
      <c r="BK627" s="214">
        <f>ROUND(I627*H627,0)</f>
        <v>0</v>
      </c>
      <c r="BL627" s="16" t="s">
        <v>255</v>
      </c>
      <c r="BM627" s="213" t="s">
        <v>1529</v>
      </c>
    </row>
    <row r="628" spans="1:65" s="12" customFormat="1" ht="22.95" customHeight="1">
      <c r="B628" s="186"/>
      <c r="C628" s="187"/>
      <c r="D628" s="188" t="s">
        <v>76</v>
      </c>
      <c r="E628" s="200" t="s">
        <v>1530</v>
      </c>
      <c r="F628" s="200" t="s">
        <v>1531</v>
      </c>
      <c r="G628" s="187"/>
      <c r="H628" s="187"/>
      <c r="I628" s="190"/>
      <c r="J628" s="201">
        <f>BK628</f>
        <v>0</v>
      </c>
      <c r="K628" s="187"/>
      <c r="L628" s="192"/>
      <c r="M628" s="193"/>
      <c r="N628" s="194"/>
      <c r="O628" s="194"/>
      <c r="P628" s="195">
        <f>SUM(P629:P665)</f>
        <v>0</v>
      </c>
      <c r="Q628" s="194"/>
      <c r="R628" s="195">
        <f>SUM(R629:R665)</f>
        <v>0.29000600000000004</v>
      </c>
      <c r="S628" s="194"/>
      <c r="T628" s="196">
        <f>SUM(T629:T665)</f>
        <v>0</v>
      </c>
      <c r="AR628" s="197" t="s">
        <v>86</v>
      </c>
      <c r="AT628" s="198" t="s">
        <v>76</v>
      </c>
      <c r="AU628" s="198" t="s">
        <v>8</v>
      </c>
      <c r="AY628" s="197" t="s">
        <v>173</v>
      </c>
      <c r="BK628" s="199">
        <f>SUM(BK629:BK665)</f>
        <v>0</v>
      </c>
    </row>
    <row r="629" spans="1:65" s="2" customFormat="1" ht="24" customHeight="1">
      <c r="A629" s="33"/>
      <c r="B629" s="34"/>
      <c r="C629" s="202" t="s">
        <v>1532</v>
      </c>
      <c r="D629" s="202" t="s">
        <v>175</v>
      </c>
      <c r="E629" s="203" t="s">
        <v>1533</v>
      </c>
      <c r="F629" s="204" t="s">
        <v>1534</v>
      </c>
      <c r="G629" s="205" t="s">
        <v>371</v>
      </c>
      <c r="H629" s="206">
        <v>102</v>
      </c>
      <c r="I629" s="207"/>
      <c r="J629" s="208">
        <f>ROUND(I629*H629,0)</f>
        <v>0</v>
      </c>
      <c r="K629" s="204" t="s">
        <v>179</v>
      </c>
      <c r="L629" s="38"/>
      <c r="M629" s="209" t="s">
        <v>1</v>
      </c>
      <c r="N629" s="210" t="s">
        <v>42</v>
      </c>
      <c r="O629" s="70"/>
      <c r="P629" s="211">
        <f>O629*H629</f>
        <v>0</v>
      </c>
      <c r="Q629" s="211">
        <v>0</v>
      </c>
      <c r="R629" s="211">
        <f>Q629*H629</f>
        <v>0</v>
      </c>
      <c r="S629" s="211">
        <v>0</v>
      </c>
      <c r="T629" s="212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213" t="s">
        <v>255</v>
      </c>
      <c r="AT629" s="213" t="s">
        <v>175</v>
      </c>
      <c r="AU629" s="213" t="s">
        <v>86</v>
      </c>
      <c r="AY629" s="16" t="s">
        <v>173</v>
      </c>
      <c r="BE629" s="214">
        <f>IF(N629="základní",J629,0)</f>
        <v>0</v>
      </c>
      <c r="BF629" s="214">
        <f>IF(N629="snížená",J629,0)</f>
        <v>0</v>
      </c>
      <c r="BG629" s="214">
        <f>IF(N629="zákl. přenesená",J629,0)</f>
        <v>0</v>
      </c>
      <c r="BH629" s="214">
        <f>IF(N629="sníž. přenesená",J629,0)</f>
        <v>0</v>
      </c>
      <c r="BI629" s="214">
        <f>IF(N629="nulová",J629,0)</f>
        <v>0</v>
      </c>
      <c r="BJ629" s="16" t="s">
        <v>8</v>
      </c>
      <c r="BK629" s="214">
        <f>ROUND(I629*H629,0)</f>
        <v>0</v>
      </c>
      <c r="BL629" s="16" t="s">
        <v>255</v>
      </c>
      <c r="BM629" s="213" t="s">
        <v>1535</v>
      </c>
    </row>
    <row r="630" spans="1:65" s="13" customFormat="1">
      <c r="B630" s="215"/>
      <c r="C630" s="216"/>
      <c r="D630" s="217" t="s">
        <v>182</v>
      </c>
      <c r="E630" s="218" t="s">
        <v>1</v>
      </c>
      <c r="F630" s="219" t="s">
        <v>1536</v>
      </c>
      <c r="G630" s="216"/>
      <c r="H630" s="220">
        <v>102</v>
      </c>
      <c r="I630" s="221"/>
      <c r="J630" s="216"/>
      <c r="K630" s="216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182</v>
      </c>
      <c r="AU630" s="226" t="s">
        <v>86</v>
      </c>
      <c r="AV630" s="13" t="s">
        <v>86</v>
      </c>
      <c r="AW630" s="13" t="s">
        <v>33</v>
      </c>
      <c r="AX630" s="13" t="s">
        <v>77</v>
      </c>
      <c r="AY630" s="226" t="s">
        <v>173</v>
      </c>
    </row>
    <row r="631" spans="1:65" s="2" customFormat="1" ht="16.5" customHeight="1">
      <c r="A631" s="33"/>
      <c r="B631" s="34"/>
      <c r="C631" s="227" t="s">
        <v>1537</v>
      </c>
      <c r="D631" s="227" t="s">
        <v>454</v>
      </c>
      <c r="E631" s="228" t="s">
        <v>1538</v>
      </c>
      <c r="F631" s="229" t="s">
        <v>1539</v>
      </c>
      <c r="G631" s="230" t="s">
        <v>1540</v>
      </c>
      <c r="H631" s="231">
        <v>106.59</v>
      </c>
      <c r="I631" s="232"/>
      <c r="J631" s="233">
        <f>ROUND(I631*H631,0)</f>
        <v>0</v>
      </c>
      <c r="K631" s="229" t="s">
        <v>179</v>
      </c>
      <c r="L631" s="234"/>
      <c r="M631" s="235" t="s">
        <v>1</v>
      </c>
      <c r="N631" s="236" t="s">
        <v>42</v>
      </c>
      <c r="O631" s="70"/>
      <c r="P631" s="211">
        <f>O631*H631</f>
        <v>0</v>
      </c>
      <c r="Q631" s="211">
        <v>1E-3</v>
      </c>
      <c r="R631" s="211">
        <f>Q631*H631</f>
        <v>0.10659</v>
      </c>
      <c r="S631" s="211">
        <v>0</v>
      </c>
      <c r="T631" s="212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213" t="s">
        <v>341</v>
      </c>
      <c r="AT631" s="213" t="s">
        <v>454</v>
      </c>
      <c r="AU631" s="213" t="s">
        <v>86</v>
      </c>
      <c r="AY631" s="16" t="s">
        <v>173</v>
      </c>
      <c r="BE631" s="214">
        <f>IF(N631="základní",J631,0)</f>
        <v>0</v>
      </c>
      <c r="BF631" s="214">
        <f>IF(N631="snížená",J631,0)</f>
        <v>0</v>
      </c>
      <c r="BG631" s="214">
        <f>IF(N631="zákl. přenesená",J631,0)</f>
        <v>0</v>
      </c>
      <c r="BH631" s="214">
        <f>IF(N631="sníž. přenesená",J631,0)</f>
        <v>0</v>
      </c>
      <c r="BI631" s="214">
        <f>IF(N631="nulová",J631,0)</f>
        <v>0</v>
      </c>
      <c r="BJ631" s="16" t="s">
        <v>8</v>
      </c>
      <c r="BK631" s="214">
        <f>ROUND(I631*H631,0)</f>
        <v>0</v>
      </c>
      <c r="BL631" s="16" t="s">
        <v>255</v>
      </c>
      <c r="BM631" s="213" t="s">
        <v>1541</v>
      </c>
    </row>
    <row r="632" spans="1:65" s="13" customFormat="1">
      <c r="B632" s="215"/>
      <c r="C632" s="216"/>
      <c r="D632" s="217" t="s">
        <v>182</v>
      </c>
      <c r="E632" s="218" t="s">
        <v>1</v>
      </c>
      <c r="F632" s="219" t="s">
        <v>1542</v>
      </c>
      <c r="G632" s="216"/>
      <c r="H632" s="220">
        <v>106.59</v>
      </c>
      <c r="I632" s="221"/>
      <c r="J632" s="216"/>
      <c r="K632" s="216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182</v>
      </c>
      <c r="AU632" s="226" t="s">
        <v>86</v>
      </c>
      <c r="AV632" s="13" t="s">
        <v>86</v>
      </c>
      <c r="AW632" s="13" t="s">
        <v>33</v>
      </c>
      <c r="AX632" s="13" t="s">
        <v>77</v>
      </c>
      <c r="AY632" s="226" t="s">
        <v>173</v>
      </c>
    </row>
    <row r="633" spans="1:65" s="2" customFormat="1" ht="24" customHeight="1">
      <c r="A633" s="33"/>
      <c r="B633" s="34"/>
      <c r="C633" s="202" t="s">
        <v>1543</v>
      </c>
      <c r="D633" s="202" t="s">
        <v>175</v>
      </c>
      <c r="E633" s="203" t="s">
        <v>1544</v>
      </c>
      <c r="F633" s="204" t="s">
        <v>1545</v>
      </c>
      <c r="G633" s="205" t="s">
        <v>371</v>
      </c>
      <c r="H633" s="206">
        <v>50</v>
      </c>
      <c r="I633" s="207"/>
      <c r="J633" s="208">
        <f>ROUND(I633*H633,0)</f>
        <v>0</v>
      </c>
      <c r="K633" s="204" t="s">
        <v>179</v>
      </c>
      <c r="L633" s="38"/>
      <c r="M633" s="209" t="s">
        <v>1</v>
      </c>
      <c r="N633" s="210" t="s">
        <v>42</v>
      </c>
      <c r="O633" s="70"/>
      <c r="P633" s="211">
        <f>O633*H633</f>
        <v>0</v>
      </c>
      <c r="Q633" s="211">
        <v>0</v>
      </c>
      <c r="R633" s="211">
        <f>Q633*H633</f>
        <v>0</v>
      </c>
      <c r="S633" s="211">
        <v>0</v>
      </c>
      <c r="T633" s="212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213" t="s">
        <v>255</v>
      </c>
      <c r="AT633" s="213" t="s">
        <v>175</v>
      </c>
      <c r="AU633" s="213" t="s">
        <v>86</v>
      </c>
      <c r="AY633" s="16" t="s">
        <v>173</v>
      </c>
      <c r="BE633" s="214">
        <f>IF(N633="základní",J633,0)</f>
        <v>0</v>
      </c>
      <c r="BF633" s="214">
        <f>IF(N633="snížená",J633,0)</f>
        <v>0</v>
      </c>
      <c r="BG633" s="214">
        <f>IF(N633="zákl. přenesená",J633,0)</f>
        <v>0</v>
      </c>
      <c r="BH633" s="214">
        <f>IF(N633="sníž. přenesená",J633,0)</f>
        <v>0</v>
      </c>
      <c r="BI633" s="214">
        <f>IF(N633="nulová",J633,0)</f>
        <v>0</v>
      </c>
      <c r="BJ633" s="16" t="s">
        <v>8</v>
      </c>
      <c r="BK633" s="214">
        <f>ROUND(I633*H633,0)</f>
        <v>0</v>
      </c>
      <c r="BL633" s="16" t="s">
        <v>255</v>
      </c>
      <c r="BM633" s="213" t="s">
        <v>1546</v>
      </c>
    </row>
    <row r="634" spans="1:65" s="13" customFormat="1">
      <c r="B634" s="215"/>
      <c r="C634" s="216"/>
      <c r="D634" s="217" t="s">
        <v>182</v>
      </c>
      <c r="E634" s="218" t="s">
        <v>1</v>
      </c>
      <c r="F634" s="219" t="s">
        <v>1547</v>
      </c>
      <c r="G634" s="216"/>
      <c r="H634" s="220">
        <v>50</v>
      </c>
      <c r="I634" s="221"/>
      <c r="J634" s="216"/>
      <c r="K634" s="216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182</v>
      </c>
      <c r="AU634" s="226" t="s">
        <v>86</v>
      </c>
      <c r="AV634" s="13" t="s">
        <v>86</v>
      </c>
      <c r="AW634" s="13" t="s">
        <v>33</v>
      </c>
      <c r="AX634" s="13" t="s">
        <v>77</v>
      </c>
      <c r="AY634" s="226" t="s">
        <v>173</v>
      </c>
    </row>
    <row r="635" spans="1:65" s="2" customFormat="1" ht="16.5" customHeight="1">
      <c r="A635" s="33"/>
      <c r="B635" s="34"/>
      <c r="C635" s="227" t="s">
        <v>1548</v>
      </c>
      <c r="D635" s="227" t="s">
        <v>454</v>
      </c>
      <c r="E635" s="228" t="s">
        <v>1549</v>
      </c>
      <c r="F635" s="229" t="s">
        <v>1550</v>
      </c>
      <c r="G635" s="230" t="s">
        <v>1540</v>
      </c>
      <c r="H635" s="231">
        <v>34.1</v>
      </c>
      <c r="I635" s="232"/>
      <c r="J635" s="233">
        <f>ROUND(I635*H635,0)</f>
        <v>0</v>
      </c>
      <c r="K635" s="229" t="s">
        <v>179</v>
      </c>
      <c r="L635" s="234"/>
      <c r="M635" s="235" t="s">
        <v>1</v>
      </c>
      <c r="N635" s="236" t="s">
        <v>42</v>
      </c>
      <c r="O635" s="70"/>
      <c r="P635" s="211">
        <f>O635*H635</f>
        <v>0</v>
      </c>
      <c r="Q635" s="211">
        <v>1E-3</v>
      </c>
      <c r="R635" s="211">
        <f>Q635*H635</f>
        <v>3.4100000000000005E-2</v>
      </c>
      <c r="S635" s="211">
        <v>0</v>
      </c>
      <c r="T635" s="212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213" t="s">
        <v>341</v>
      </c>
      <c r="AT635" s="213" t="s">
        <v>454</v>
      </c>
      <c r="AU635" s="213" t="s">
        <v>86</v>
      </c>
      <c r="AY635" s="16" t="s">
        <v>173</v>
      </c>
      <c r="BE635" s="214">
        <f>IF(N635="základní",J635,0)</f>
        <v>0</v>
      </c>
      <c r="BF635" s="214">
        <f>IF(N635="snížená",J635,0)</f>
        <v>0</v>
      </c>
      <c r="BG635" s="214">
        <f>IF(N635="zákl. přenesená",J635,0)</f>
        <v>0</v>
      </c>
      <c r="BH635" s="214">
        <f>IF(N635="sníž. přenesená",J635,0)</f>
        <v>0</v>
      </c>
      <c r="BI635" s="214">
        <f>IF(N635="nulová",J635,0)</f>
        <v>0</v>
      </c>
      <c r="BJ635" s="16" t="s">
        <v>8</v>
      </c>
      <c r="BK635" s="214">
        <f>ROUND(I635*H635,0)</f>
        <v>0</v>
      </c>
      <c r="BL635" s="16" t="s">
        <v>255</v>
      </c>
      <c r="BM635" s="213" t="s">
        <v>1551</v>
      </c>
    </row>
    <row r="636" spans="1:65" s="13" customFormat="1">
      <c r="B636" s="215"/>
      <c r="C636" s="216"/>
      <c r="D636" s="217" t="s">
        <v>182</v>
      </c>
      <c r="E636" s="218" t="s">
        <v>1</v>
      </c>
      <c r="F636" s="219" t="s">
        <v>1552</v>
      </c>
      <c r="G636" s="216"/>
      <c r="H636" s="220">
        <v>34.1</v>
      </c>
      <c r="I636" s="221"/>
      <c r="J636" s="216"/>
      <c r="K636" s="216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182</v>
      </c>
      <c r="AU636" s="226" t="s">
        <v>86</v>
      </c>
      <c r="AV636" s="13" t="s">
        <v>86</v>
      </c>
      <c r="AW636" s="13" t="s">
        <v>33</v>
      </c>
      <c r="AX636" s="13" t="s">
        <v>77</v>
      </c>
      <c r="AY636" s="226" t="s">
        <v>173</v>
      </c>
    </row>
    <row r="637" spans="1:65" s="2" customFormat="1" ht="24" customHeight="1">
      <c r="A637" s="33"/>
      <c r="B637" s="34"/>
      <c r="C637" s="202" t="s">
        <v>1553</v>
      </c>
      <c r="D637" s="202" t="s">
        <v>175</v>
      </c>
      <c r="E637" s="203" t="s">
        <v>1554</v>
      </c>
      <c r="F637" s="204" t="s">
        <v>1555</v>
      </c>
      <c r="G637" s="205" t="s">
        <v>371</v>
      </c>
      <c r="H637" s="206">
        <v>356</v>
      </c>
      <c r="I637" s="207"/>
      <c r="J637" s="208">
        <f>ROUND(I637*H637,0)</f>
        <v>0</v>
      </c>
      <c r="K637" s="204" t="s">
        <v>179</v>
      </c>
      <c r="L637" s="38"/>
      <c r="M637" s="209" t="s">
        <v>1</v>
      </c>
      <c r="N637" s="210" t="s">
        <v>42</v>
      </c>
      <c r="O637" s="70"/>
      <c r="P637" s="211">
        <f>O637*H637</f>
        <v>0</v>
      </c>
      <c r="Q637" s="211">
        <v>0</v>
      </c>
      <c r="R637" s="211">
        <f>Q637*H637</f>
        <v>0</v>
      </c>
      <c r="S637" s="211">
        <v>0</v>
      </c>
      <c r="T637" s="212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213" t="s">
        <v>255</v>
      </c>
      <c r="AT637" s="213" t="s">
        <v>175</v>
      </c>
      <c r="AU637" s="213" t="s">
        <v>86</v>
      </c>
      <c r="AY637" s="16" t="s">
        <v>173</v>
      </c>
      <c r="BE637" s="214">
        <f>IF(N637="základní",J637,0)</f>
        <v>0</v>
      </c>
      <c r="BF637" s="214">
        <f>IF(N637="snížená",J637,0)</f>
        <v>0</v>
      </c>
      <c r="BG637" s="214">
        <f>IF(N637="zákl. přenesená",J637,0)</f>
        <v>0</v>
      </c>
      <c r="BH637" s="214">
        <f>IF(N637="sníž. přenesená",J637,0)</f>
        <v>0</v>
      </c>
      <c r="BI637" s="214">
        <f>IF(N637="nulová",J637,0)</f>
        <v>0</v>
      </c>
      <c r="BJ637" s="16" t="s">
        <v>8</v>
      </c>
      <c r="BK637" s="214">
        <f>ROUND(I637*H637,0)</f>
        <v>0</v>
      </c>
      <c r="BL637" s="16" t="s">
        <v>255</v>
      </c>
      <c r="BM637" s="213" t="s">
        <v>1556</v>
      </c>
    </row>
    <row r="638" spans="1:65" s="13" customFormat="1">
      <c r="B638" s="215"/>
      <c r="C638" s="216"/>
      <c r="D638" s="217" t="s">
        <v>182</v>
      </c>
      <c r="E638" s="218" t="s">
        <v>1</v>
      </c>
      <c r="F638" s="219" t="s">
        <v>1557</v>
      </c>
      <c r="G638" s="216"/>
      <c r="H638" s="220">
        <v>356</v>
      </c>
      <c r="I638" s="221"/>
      <c r="J638" s="216"/>
      <c r="K638" s="216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182</v>
      </c>
      <c r="AU638" s="226" t="s">
        <v>86</v>
      </c>
      <c r="AV638" s="13" t="s">
        <v>86</v>
      </c>
      <c r="AW638" s="13" t="s">
        <v>33</v>
      </c>
      <c r="AX638" s="13" t="s">
        <v>77</v>
      </c>
      <c r="AY638" s="226" t="s">
        <v>173</v>
      </c>
    </row>
    <row r="639" spans="1:65" s="2" customFormat="1" ht="16.5" customHeight="1">
      <c r="A639" s="33"/>
      <c r="B639" s="34"/>
      <c r="C639" s="227" t="s">
        <v>1558</v>
      </c>
      <c r="D639" s="227" t="s">
        <v>454</v>
      </c>
      <c r="E639" s="228" t="s">
        <v>1559</v>
      </c>
      <c r="F639" s="229" t="s">
        <v>1560</v>
      </c>
      <c r="G639" s="230" t="s">
        <v>1540</v>
      </c>
      <c r="H639" s="231">
        <v>52.866</v>
      </c>
      <c r="I639" s="232"/>
      <c r="J639" s="233">
        <f>ROUND(I639*H639,0)</f>
        <v>0</v>
      </c>
      <c r="K639" s="229" t="s">
        <v>179</v>
      </c>
      <c r="L639" s="234"/>
      <c r="M639" s="235" t="s">
        <v>1</v>
      </c>
      <c r="N639" s="236" t="s">
        <v>42</v>
      </c>
      <c r="O639" s="70"/>
      <c r="P639" s="211">
        <f>O639*H639</f>
        <v>0</v>
      </c>
      <c r="Q639" s="211">
        <v>1E-3</v>
      </c>
      <c r="R639" s="211">
        <f>Q639*H639</f>
        <v>5.2866000000000003E-2</v>
      </c>
      <c r="S639" s="211">
        <v>0</v>
      </c>
      <c r="T639" s="212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213" t="s">
        <v>341</v>
      </c>
      <c r="AT639" s="213" t="s">
        <v>454</v>
      </c>
      <c r="AU639" s="213" t="s">
        <v>86</v>
      </c>
      <c r="AY639" s="16" t="s">
        <v>173</v>
      </c>
      <c r="BE639" s="214">
        <f>IF(N639="základní",J639,0)</f>
        <v>0</v>
      </c>
      <c r="BF639" s="214">
        <f>IF(N639="snížená",J639,0)</f>
        <v>0</v>
      </c>
      <c r="BG639" s="214">
        <f>IF(N639="zákl. přenesená",J639,0)</f>
        <v>0</v>
      </c>
      <c r="BH639" s="214">
        <f>IF(N639="sníž. přenesená",J639,0)</f>
        <v>0</v>
      </c>
      <c r="BI639" s="214">
        <f>IF(N639="nulová",J639,0)</f>
        <v>0</v>
      </c>
      <c r="BJ639" s="16" t="s">
        <v>8</v>
      </c>
      <c r="BK639" s="214">
        <f>ROUND(I639*H639,0)</f>
        <v>0</v>
      </c>
      <c r="BL639" s="16" t="s">
        <v>255</v>
      </c>
      <c r="BM639" s="213" t="s">
        <v>1561</v>
      </c>
    </row>
    <row r="640" spans="1:65" s="13" customFormat="1">
      <c r="B640" s="215"/>
      <c r="C640" s="216"/>
      <c r="D640" s="217" t="s">
        <v>182</v>
      </c>
      <c r="E640" s="218" t="s">
        <v>1</v>
      </c>
      <c r="F640" s="219" t="s">
        <v>1562</v>
      </c>
      <c r="G640" s="216"/>
      <c r="H640" s="220">
        <v>52.866</v>
      </c>
      <c r="I640" s="221"/>
      <c r="J640" s="216"/>
      <c r="K640" s="216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182</v>
      </c>
      <c r="AU640" s="226" t="s">
        <v>86</v>
      </c>
      <c r="AV640" s="13" t="s">
        <v>86</v>
      </c>
      <c r="AW640" s="13" t="s">
        <v>33</v>
      </c>
      <c r="AX640" s="13" t="s">
        <v>77</v>
      </c>
      <c r="AY640" s="226" t="s">
        <v>173</v>
      </c>
    </row>
    <row r="641" spans="1:65" s="2" customFormat="1" ht="16.5" customHeight="1">
      <c r="A641" s="33"/>
      <c r="B641" s="34"/>
      <c r="C641" s="227" t="s">
        <v>1563</v>
      </c>
      <c r="D641" s="227" t="s">
        <v>454</v>
      </c>
      <c r="E641" s="228" t="s">
        <v>1564</v>
      </c>
      <c r="F641" s="229" t="s">
        <v>1565</v>
      </c>
      <c r="G641" s="230" t="s">
        <v>289</v>
      </c>
      <c r="H641" s="231">
        <v>24</v>
      </c>
      <c r="I641" s="232"/>
      <c r="J641" s="233">
        <f>ROUND(I641*H641,0)</f>
        <v>0</v>
      </c>
      <c r="K641" s="229" t="s">
        <v>179</v>
      </c>
      <c r="L641" s="234"/>
      <c r="M641" s="235" t="s">
        <v>1</v>
      </c>
      <c r="N641" s="236" t="s">
        <v>42</v>
      </c>
      <c r="O641" s="70"/>
      <c r="P641" s="211">
        <f>O641*H641</f>
        <v>0</v>
      </c>
      <c r="Q641" s="211">
        <v>1.3999999999999999E-4</v>
      </c>
      <c r="R641" s="211">
        <f>Q641*H641</f>
        <v>3.3599999999999997E-3</v>
      </c>
      <c r="S641" s="211">
        <v>0</v>
      </c>
      <c r="T641" s="212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213" t="s">
        <v>341</v>
      </c>
      <c r="AT641" s="213" t="s">
        <v>454</v>
      </c>
      <c r="AU641" s="213" t="s">
        <v>86</v>
      </c>
      <c r="AY641" s="16" t="s">
        <v>173</v>
      </c>
      <c r="BE641" s="214">
        <f>IF(N641="základní",J641,0)</f>
        <v>0</v>
      </c>
      <c r="BF641" s="214">
        <f>IF(N641="snížená",J641,0)</f>
        <v>0</v>
      </c>
      <c r="BG641" s="214">
        <f>IF(N641="zákl. přenesená",J641,0)</f>
        <v>0</v>
      </c>
      <c r="BH641" s="214">
        <f>IF(N641="sníž. přenesená",J641,0)</f>
        <v>0</v>
      </c>
      <c r="BI641" s="214">
        <f>IF(N641="nulová",J641,0)</f>
        <v>0</v>
      </c>
      <c r="BJ641" s="16" t="s">
        <v>8</v>
      </c>
      <c r="BK641" s="214">
        <f>ROUND(I641*H641,0)</f>
        <v>0</v>
      </c>
      <c r="BL641" s="16" t="s">
        <v>255</v>
      </c>
      <c r="BM641" s="213" t="s">
        <v>1566</v>
      </c>
    </row>
    <row r="642" spans="1:65" s="13" customFormat="1">
      <c r="B642" s="215"/>
      <c r="C642" s="216"/>
      <c r="D642" s="217" t="s">
        <v>182</v>
      </c>
      <c r="E642" s="218" t="s">
        <v>1</v>
      </c>
      <c r="F642" s="219" t="s">
        <v>1567</v>
      </c>
      <c r="G642" s="216"/>
      <c r="H642" s="220">
        <v>24</v>
      </c>
      <c r="I642" s="221"/>
      <c r="J642" s="216"/>
      <c r="K642" s="216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182</v>
      </c>
      <c r="AU642" s="226" t="s">
        <v>86</v>
      </c>
      <c r="AV642" s="13" t="s">
        <v>86</v>
      </c>
      <c r="AW642" s="13" t="s">
        <v>33</v>
      </c>
      <c r="AX642" s="13" t="s">
        <v>77</v>
      </c>
      <c r="AY642" s="226" t="s">
        <v>173</v>
      </c>
    </row>
    <row r="643" spans="1:65" s="2" customFormat="1" ht="16.5" customHeight="1">
      <c r="A643" s="33"/>
      <c r="B643" s="34"/>
      <c r="C643" s="227" t="s">
        <v>1568</v>
      </c>
      <c r="D643" s="227" t="s">
        <v>454</v>
      </c>
      <c r="E643" s="228" t="s">
        <v>1569</v>
      </c>
      <c r="F643" s="229" t="s">
        <v>1570</v>
      </c>
      <c r="G643" s="230" t="s">
        <v>427</v>
      </c>
      <c r="H643" s="231">
        <v>400</v>
      </c>
      <c r="I643" s="232"/>
      <c r="J643" s="233">
        <f>ROUND(I643*H643,0)</f>
        <v>0</v>
      </c>
      <c r="K643" s="229" t="s">
        <v>1</v>
      </c>
      <c r="L643" s="234"/>
      <c r="M643" s="235" t="s">
        <v>1</v>
      </c>
      <c r="N643" s="236" t="s">
        <v>42</v>
      </c>
      <c r="O643" s="70"/>
      <c r="P643" s="211">
        <f>O643*H643</f>
        <v>0</v>
      </c>
      <c r="Q643" s="211">
        <v>0</v>
      </c>
      <c r="R643" s="211">
        <f>Q643*H643</f>
        <v>0</v>
      </c>
      <c r="S643" s="211">
        <v>0</v>
      </c>
      <c r="T643" s="212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213" t="s">
        <v>341</v>
      </c>
      <c r="AT643" s="213" t="s">
        <v>454</v>
      </c>
      <c r="AU643" s="213" t="s">
        <v>86</v>
      </c>
      <c r="AY643" s="16" t="s">
        <v>173</v>
      </c>
      <c r="BE643" s="214">
        <f>IF(N643="základní",J643,0)</f>
        <v>0</v>
      </c>
      <c r="BF643" s="214">
        <f>IF(N643="snížená",J643,0)</f>
        <v>0</v>
      </c>
      <c r="BG643" s="214">
        <f>IF(N643="zákl. přenesená",J643,0)</f>
        <v>0</v>
      </c>
      <c r="BH643" s="214">
        <f>IF(N643="sníž. přenesená",J643,0)</f>
        <v>0</v>
      </c>
      <c r="BI643" s="214">
        <f>IF(N643="nulová",J643,0)</f>
        <v>0</v>
      </c>
      <c r="BJ643" s="16" t="s">
        <v>8</v>
      </c>
      <c r="BK643" s="214">
        <f>ROUND(I643*H643,0)</f>
        <v>0</v>
      </c>
      <c r="BL643" s="16" t="s">
        <v>255</v>
      </c>
      <c r="BM643" s="213" t="s">
        <v>1571</v>
      </c>
    </row>
    <row r="644" spans="1:65" s="13" customFormat="1">
      <c r="B644" s="215"/>
      <c r="C644" s="216"/>
      <c r="D644" s="217" t="s">
        <v>182</v>
      </c>
      <c r="E644" s="218" t="s">
        <v>1</v>
      </c>
      <c r="F644" s="219" t="s">
        <v>1572</v>
      </c>
      <c r="G644" s="216"/>
      <c r="H644" s="220">
        <v>400</v>
      </c>
      <c r="I644" s="221"/>
      <c r="J644" s="216"/>
      <c r="K644" s="216"/>
      <c r="L644" s="222"/>
      <c r="M644" s="223"/>
      <c r="N644" s="224"/>
      <c r="O644" s="224"/>
      <c r="P644" s="224"/>
      <c r="Q644" s="224"/>
      <c r="R644" s="224"/>
      <c r="S644" s="224"/>
      <c r="T644" s="225"/>
      <c r="AT644" s="226" t="s">
        <v>182</v>
      </c>
      <c r="AU644" s="226" t="s">
        <v>86</v>
      </c>
      <c r="AV644" s="13" t="s">
        <v>86</v>
      </c>
      <c r="AW644" s="13" t="s">
        <v>33</v>
      </c>
      <c r="AX644" s="13" t="s">
        <v>77</v>
      </c>
      <c r="AY644" s="226" t="s">
        <v>173</v>
      </c>
    </row>
    <row r="645" spans="1:65" s="2" customFormat="1" ht="16.5" customHeight="1">
      <c r="A645" s="33"/>
      <c r="B645" s="34"/>
      <c r="C645" s="202" t="s">
        <v>1573</v>
      </c>
      <c r="D645" s="202" t="s">
        <v>175</v>
      </c>
      <c r="E645" s="203" t="s">
        <v>1574</v>
      </c>
      <c r="F645" s="204" t="s">
        <v>1575</v>
      </c>
      <c r="G645" s="205" t="s">
        <v>289</v>
      </c>
      <c r="H645" s="206">
        <v>173</v>
      </c>
      <c r="I645" s="207"/>
      <c r="J645" s="208">
        <f>ROUND(I645*H645,0)</f>
        <v>0</v>
      </c>
      <c r="K645" s="204" t="s">
        <v>179</v>
      </c>
      <c r="L645" s="38"/>
      <c r="M645" s="209" t="s">
        <v>1</v>
      </c>
      <c r="N645" s="210" t="s">
        <v>42</v>
      </c>
      <c r="O645" s="70"/>
      <c r="P645" s="211">
        <f>O645*H645</f>
        <v>0</v>
      </c>
      <c r="Q645" s="211">
        <v>0</v>
      </c>
      <c r="R645" s="211">
        <f>Q645*H645</f>
        <v>0</v>
      </c>
      <c r="S645" s="211">
        <v>0</v>
      </c>
      <c r="T645" s="212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213" t="s">
        <v>255</v>
      </c>
      <c r="AT645" s="213" t="s">
        <v>175</v>
      </c>
      <c r="AU645" s="213" t="s">
        <v>86</v>
      </c>
      <c r="AY645" s="16" t="s">
        <v>173</v>
      </c>
      <c r="BE645" s="214">
        <f>IF(N645="základní",J645,0)</f>
        <v>0</v>
      </c>
      <c r="BF645" s="214">
        <f>IF(N645="snížená",J645,0)</f>
        <v>0</v>
      </c>
      <c r="BG645" s="214">
        <f>IF(N645="zákl. přenesená",J645,0)</f>
        <v>0</v>
      </c>
      <c r="BH645" s="214">
        <f>IF(N645="sníž. přenesená",J645,0)</f>
        <v>0</v>
      </c>
      <c r="BI645" s="214">
        <f>IF(N645="nulová",J645,0)</f>
        <v>0</v>
      </c>
      <c r="BJ645" s="16" t="s">
        <v>8</v>
      </c>
      <c r="BK645" s="214">
        <f>ROUND(I645*H645,0)</f>
        <v>0</v>
      </c>
      <c r="BL645" s="16" t="s">
        <v>255</v>
      </c>
      <c r="BM645" s="213" t="s">
        <v>1576</v>
      </c>
    </row>
    <row r="646" spans="1:65" s="13" customFormat="1">
      <c r="B646" s="215"/>
      <c r="C646" s="216"/>
      <c r="D646" s="217" t="s">
        <v>182</v>
      </c>
      <c r="E646" s="218" t="s">
        <v>1</v>
      </c>
      <c r="F646" s="219" t="s">
        <v>1577</v>
      </c>
      <c r="G646" s="216"/>
      <c r="H646" s="220">
        <v>173</v>
      </c>
      <c r="I646" s="221"/>
      <c r="J646" s="216"/>
      <c r="K646" s="216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182</v>
      </c>
      <c r="AU646" s="226" t="s">
        <v>86</v>
      </c>
      <c r="AV646" s="13" t="s">
        <v>86</v>
      </c>
      <c r="AW646" s="13" t="s">
        <v>33</v>
      </c>
      <c r="AX646" s="13" t="s">
        <v>77</v>
      </c>
      <c r="AY646" s="226" t="s">
        <v>173</v>
      </c>
    </row>
    <row r="647" spans="1:65" s="2" customFormat="1" ht="16.5" customHeight="1">
      <c r="A647" s="33"/>
      <c r="B647" s="34"/>
      <c r="C647" s="227" t="s">
        <v>1578</v>
      </c>
      <c r="D647" s="227" t="s">
        <v>454</v>
      </c>
      <c r="E647" s="228" t="s">
        <v>1579</v>
      </c>
      <c r="F647" s="229" t="s">
        <v>1580</v>
      </c>
      <c r="G647" s="230" t="s">
        <v>289</v>
      </c>
      <c r="H647" s="231">
        <v>8</v>
      </c>
      <c r="I647" s="232"/>
      <c r="J647" s="233">
        <f>ROUND(I647*H647,0)</f>
        <v>0</v>
      </c>
      <c r="K647" s="229" t="s">
        <v>179</v>
      </c>
      <c r="L647" s="234"/>
      <c r="M647" s="235" t="s">
        <v>1</v>
      </c>
      <c r="N647" s="236" t="s">
        <v>42</v>
      </c>
      <c r="O647" s="70"/>
      <c r="P647" s="211">
        <f>O647*H647</f>
        <v>0</v>
      </c>
      <c r="Q647" s="211">
        <v>2.0000000000000001E-4</v>
      </c>
      <c r="R647" s="211">
        <f>Q647*H647</f>
        <v>1.6000000000000001E-3</v>
      </c>
      <c r="S647" s="211">
        <v>0</v>
      </c>
      <c r="T647" s="212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213" t="s">
        <v>341</v>
      </c>
      <c r="AT647" s="213" t="s">
        <v>454</v>
      </c>
      <c r="AU647" s="213" t="s">
        <v>86</v>
      </c>
      <c r="AY647" s="16" t="s">
        <v>173</v>
      </c>
      <c r="BE647" s="214">
        <f>IF(N647="základní",J647,0)</f>
        <v>0</v>
      </c>
      <c r="BF647" s="214">
        <f>IF(N647="snížená",J647,0)</f>
        <v>0</v>
      </c>
      <c r="BG647" s="214">
        <f>IF(N647="zákl. přenesená",J647,0)</f>
        <v>0</v>
      </c>
      <c r="BH647" s="214">
        <f>IF(N647="sníž. přenesená",J647,0)</f>
        <v>0</v>
      </c>
      <c r="BI647" s="214">
        <f>IF(N647="nulová",J647,0)</f>
        <v>0</v>
      </c>
      <c r="BJ647" s="16" t="s">
        <v>8</v>
      </c>
      <c r="BK647" s="214">
        <f>ROUND(I647*H647,0)</f>
        <v>0</v>
      </c>
      <c r="BL647" s="16" t="s">
        <v>255</v>
      </c>
      <c r="BM647" s="213" t="s">
        <v>1581</v>
      </c>
    </row>
    <row r="648" spans="1:65" s="2" customFormat="1" ht="16.5" customHeight="1">
      <c r="A648" s="33"/>
      <c r="B648" s="34"/>
      <c r="C648" s="227" t="s">
        <v>1582</v>
      </c>
      <c r="D648" s="227" t="s">
        <v>454</v>
      </c>
      <c r="E648" s="228" t="s">
        <v>1583</v>
      </c>
      <c r="F648" s="229" t="s">
        <v>1584</v>
      </c>
      <c r="G648" s="230" t="s">
        <v>289</v>
      </c>
      <c r="H648" s="231">
        <v>160</v>
      </c>
      <c r="I648" s="232"/>
      <c r="J648" s="233">
        <f>ROUND(I648*H648,0)</f>
        <v>0</v>
      </c>
      <c r="K648" s="229" t="s">
        <v>179</v>
      </c>
      <c r="L648" s="234"/>
      <c r="M648" s="235" t="s">
        <v>1</v>
      </c>
      <c r="N648" s="236" t="s">
        <v>42</v>
      </c>
      <c r="O648" s="70"/>
      <c r="P648" s="211">
        <f>O648*H648</f>
        <v>0</v>
      </c>
      <c r="Q648" s="211">
        <v>2.3000000000000001E-4</v>
      </c>
      <c r="R648" s="211">
        <f>Q648*H648</f>
        <v>3.6799999999999999E-2</v>
      </c>
      <c r="S648" s="211">
        <v>0</v>
      </c>
      <c r="T648" s="212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213" t="s">
        <v>341</v>
      </c>
      <c r="AT648" s="213" t="s">
        <v>454</v>
      </c>
      <c r="AU648" s="213" t="s">
        <v>86</v>
      </c>
      <c r="AY648" s="16" t="s">
        <v>173</v>
      </c>
      <c r="BE648" s="214">
        <f>IF(N648="základní",J648,0)</f>
        <v>0</v>
      </c>
      <c r="BF648" s="214">
        <f>IF(N648="snížená",J648,0)</f>
        <v>0</v>
      </c>
      <c r="BG648" s="214">
        <f>IF(N648="zákl. přenesená",J648,0)</f>
        <v>0</v>
      </c>
      <c r="BH648" s="214">
        <f>IF(N648="sníž. přenesená",J648,0)</f>
        <v>0</v>
      </c>
      <c r="BI648" s="214">
        <f>IF(N648="nulová",J648,0)</f>
        <v>0</v>
      </c>
      <c r="BJ648" s="16" t="s">
        <v>8</v>
      </c>
      <c r="BK648" s="214">
        <f>ROUND(I648*H648,0)</f>
        <v>0</v>
      </c>
      <c r="BL648" s="16" t="s">
        <v>255</v>
      </c>
      <c r="BM648" s="213" t="s">
        <v>1585</v>
      </c>
    </row>
    <row r="649" spans="1:65" s="2" customFormat="1" ht="16.5" customHeight="1">
      <c r="A649" s="33"/>
      <c r="B649" s="34"/>
      <c r="C649" s="227" t="s">
        <v>1586</v>
      </c>
      <c r="D649" s="227" t="s">
        <v>454</v>
      </c>
      <c r="E649" s="228" t="s">
        <v>1587</v>
      </c>
      <c r="F649" s="229" t="s">
        <v>1588</v>
      </c>
      <c r="G649" s="230" t="s">
        <v>289</v>
      </c>
      <c r="H649" s="231">
        <v>5</v>
      </c>
      <c r="I649" s="232"/>
      <c r="J649" s="233">
        <f>ROUND(I649*H649,0)</f>
        <v>0</v>
      </c>
      <c r="K649" s="229" t="s">
        <v>179</v>
      </c>
      <c r="L649" s="234"/>
      <c r="M649" s="235" t="s">
        <v>1</v>
      </c>
      <c r="N649" s="236" t="s">
        <v>42</v>
      </c>
      <c r="O649" s="70"/>
      <c r="P649" s="211">
        <f>O649*H649</f>
        <v>0</v>
      </c>
      <c r="Q649" s="211">
        <v>1.2999999999999999E-4</v>
      </c>
      <c r="R649" s="211">
        <f>Q649*H649</f>
        <v>6.4999999999999997E-4</v>
      </c>
      <c r="S649" s="211">
        <v>0</v>
      </c>
      <c r="T649" s="212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213" t="s">
        <v>341</v>
      </c>
      <c r="AT649" s="213" t="s">
        <v>454</v>
      </c>
      <c r="AU649" s="213" t="s">
        <v>86</v>
      </c>
      <c r="AY649" s="16" t="s">
        <v>173</v>
      </c>
      <c r="BE649" s="214">
        <f>IF(N649="základní",J649,0)</f>
        <v>0</v>
      </c>
      <c r="BF649" s="214">
        <f>IF(N649="snížená",J649,0)</f>
        <v>0</v>
      </c>
      <c r="BG649" s="214">
        <f>IF(N649="zákl. přenesená",J649,0)</f>
        <v>0</v>
      </c>
      <c r="BH649" s="214">
        <f>IF(N649="sníž. přenesená",J649,0)</f>
        <v>0</v>
      </c>
      <c r="BI649" s="214">
        <f>IF(N649="nulová",J649,0)</f>
        <v>0</v>
      </c>
      <c r="BJ649" s="16" t="s">
        <v>8</v>
      </c>
      <c r="BK649" s="214">
        <f>ROUND(I649*H649,0)</f>
        <v>0</v>
      </c>
      <c r="BL649" s="16" t="s">
        <v>255</v>
      </c>
      <c r="BM649" s="213" t="s">
        <v>1589</v>
      </c>
    </row>
    <row r="650" spans="1:65" s="2" customFormat="1" ht="16.5" customHeight="1">
      <c r="A650" s="33"/>
      <c r="B650" s="34"/>
      <c r="C650" s="202" t="s">
        <v>1590</v>
      </c>
      <c r="D650" s="202" t="s">
        <v>175</v>
      </c>
      <c r="E650" s="203" t="s">
        <v>1591</v>
      </c>
      <c r="F650" s="204" t="s">
        <v>1592</v>
      </c>
      <c r="G650" s="205" t="s">
        <v>289</v>
      </c>
      <c r="H650" s="206">
        <v>44</v>
      </c>
      <c r="I650" s="207"/>
      <c r="J650" s="208">
        <f>ROUND(I650*H650,0)</f>
        <v>0</v>
      </c>
      <c r="K650" s="204" t="s">
        <v>179</v>
      </c>
      <c r="L650" s="38"/>
      <c r="M650" s="209" t="s">
        <v>1</v>
      </c>
      <c r="N650" s="210" t="s">
        <v>42</v>
      </c>
      <c r="O650" s="70"/>
      <c r="P650" s="211">
        <f>O650*H650</f>
        <v>0</v>
      </c>
      <c r="Q650" s="211">
        <v>0</v>
      </c>
      <c r="R650" s="211">
        <f>Q650*H650</f>
        <v>0</v>
      </c>
      <c r="S650" s="211">
        <v>0</v>
      </c>
      <c r="T650" s="212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213" t="s">
        <v>255</v>
      </c>
      <c r="AT650" s="213" t="s">
        <v>175</v>
      </c>
      <c r="AU650" s="213" t="s">
        <v>86</v>
      </c>
      <c r="AY650" s="16" t="s">
        <v>173</v>
      </c>
      <c r="BE650" s="214">
        <f>IF(N650="základní",J650,0)</f>
        <v>0</v>
      </c>
      <c r="BF650" s="214">
        <f>IF(N650="snížená",J650,0)</f>
        <v>0</v>
      </c>
      <c r="BG650" s="214">
        <f>IF(N650="zákl. přenesená",J650,0)</f>
        <v>0</v>
      </c>
      <c r="BH650" s="214">
        <f>IF(N650="sníž. přenesená",J650,0)</f>
        <v>0</v>
      </c>
      <c r="BI650" s="214">
        <f>IF(N650="nulová",J650,0)</f>
        <v>0</v>
      </c>
      <c r="BJ650" s="16" t="s">
        <v>8</v>
      </c>
      <c r="BK650" s="214">
        <f>ROUND(I650*H650,0)</f>
        <v>0</v>
      </c>
      <c r="BL650" s="16" t="s">
        <v>255</v>
      </c>
      <c r="BM650" s="213" t="s">
        <v>1593</v>
      </c>
    </row>
    <row r="651" spans="1:65" s="13" customFormat="1">
      <c r="B651" s="215"/>
      <c r="C651" s="216"/>
      <c r="D651" s="217" t="s">
        <v>182</v>
      </c>
      <c r="E651" s="218" t="s">
        <v>1</v>
      </c>
      <c r="F651" s="219" t="s">
        <v>1594</v>
      </c>
      <c r="G651" s="216"/>
      <c r="H651" s="220">
        <v>44</v>
      </c>
      <c r="I651" s="221"/>
      <c r="J651" s="216"/>
      <c r="K651" s="216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182</v>
      </c>
      <c r="AU651" s="226" t="s">
        <v>86</v>
      </c>
      <c r="AV651" s="13" t="s">
        <v>86</v>
      </c>
      <c r="AW651" s="13" t="s">
        <v>33</v>
      </c>
      <c r="AX651" s="13" t="s">
        <v>77</v>
      </c>
      <c r="AY651" s="226" t="s">
        <v>173</v>
      </c>
    </row>
    <row r="652" spans="1:65" s="2" customFormat="1" ht="24" customHeight="1">
      <c r="A652" s="33"/>
      <c r="B652" s="34"/>
      <c r="C652" s="227" t="s">
        <v>1595</v>
      </c>
      <c r="D652" s="227" t="s">
        <v>454</v>
      </c>
      <c r="E652" s="228" t="s">
        <v>1596</v>
      </c>
      <c r="F652" s="229" t="s">
        <v>1597</v>
      </c>
      <c r="G652" s="230" t="s">
        <v>289</v>
      </c>
      <c r="H652" s="231">
        <v>18</v>
      </c>
      <c r="I652" s="232"/>
      <c r="J652" s="233">
        <f>ROUND(I652*H652,0)</f>
        <v>0</v>
      </c>
      <c r="K652" s="229" t="s">
        <v>179</v>
      </c>
      <c r="L652" s="234"/>
      <c r="M652" s="235" t="s">
        <v>1</v>
      </c>
      <c r="N652" s="236" t="s">
        <v>42</v>
      </c>
      <c r="O652" s="70"/>
      <c r="P652" s="211">
        <f>O652*H652</f>
        <v>0</v>
      </c>
      <c r="Q652" s="211">
        <v>2.5999999999999998E-4</v>
      </c>
      <c r="R652" s="211">
        <f>Q652*H652</f>
        <v>4.6799999999999993E-3</v>
      </c>
      <c r="S652" s="211">
        <v>0</v>
      </c>
      <c r="T652" s="212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213" t="s">
        <v>341</v>
      </c>
      <c r="AT652" s="213" t="s">
        <v>454</v>
      </c>
      <c r="AU652" s="213" t="s">
        <v>86</v>
      </c>
      <c r="AY652" s="16" t="s">
        <v>173</v>
      </c>
      <c r="BE652" s="214">
        <f>IF(N652="základní",J652,0)</f>
        <v>0</v>
      </c>
      <c r="BF652" s="214">
        <f>IF(N652="snížená",J652,0)</f>
        <v>0</v>
      </c>
      <c r="BG652" s="214">
        <f>IF(N652="zákl. přenesená",J652,0)</f>
        <v>0</v>
      </c>
      <c r="BH652" s="214">
        <f>IF(N652="sníž. přenesená",J652,0)</f>
        <v>0</v>
      </c>
      <c r="BI652" s="214">
        <f>IF(N652="nulová",J652,0)</f>
        <v>0</v>
      </c>
      <c r="BJ652" s="16" t="s">
        <v>8</v>
      </c>
      <c r="BK652" s="214">
        <f>ROUND(I652*H652,0)</f>
        <v>0</v>
      </c>
      <c r="BL652" s="16" t="s">
        <v>255</v>
      </c>
      <c r="BM652" s="213" t="s">
        <v>1598</v>
      </c>
    </row>
    <row r="653" spans="1:65" s="2" customFormat="1" ht="24" customHeight="1">
      <c r="A653" s="33"/>
      <c r="B653" s="34"/>
      <c r="C653" s="227" t="s">
        <v>1599</v>
      </c>
      <c r="D653" s="227" t="s">
        <v>454</v>
      </c>
      <c r="E653" s="228" t="s">
        <v>1600</v>
      </c>
      <c r="F653" s="229" t="s">
        <v>1601</v>
      </c>
      <c r="G653" s="230" t="s">
        <v>289</v>
      </c>
      <c r="H653" s="231">
        <v>12</v>
      </c>
      <c r="I653" s="232"/>
      <c r="J653" s="233">
        <f>ROUND(I653*H653,0)</f>
        <v>0</v>
      </c>
      <c r="K653" s="229" t="s">
        <v>179</v>
      </c>
      <c r="L653" s="234"/>
      <c r="M653" s="235" t="s">
        <v>1</v>
      </c>
      <c r="N653" s="236" t="s">
        <v>42</v>
      </c>
      <c r="O653" s="70"/>
      <c r="P653" s="211">
        <f>O653*H653</f>
        <v>0</v>
      </c>
      <c r="Q653" s="211">
        <v>6.9999999999999999E-4</v>
      </c>
      <c r="R653" s="211">
        <f>Q653*H653</f>
        <v>8.3999999999999995E-3</v>
      </c>
      <c r="S653" s="211">
        <v>0</v>
      </c>
      <c r="T653" s="212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213" t="s">
        <v>341</v>
      </c>
      <c r="AT653" s="213" t="s">
        <v>454</v>
      </c>
      <c r="AU653" s="213" t="s">
        <v>86</v>
      </c>
      <c r="AY653" s="16" t="s">
        <v>173</v>
      </c>
      <c r="BE653" s="214">
        <f>IF(N653="základní",J653,0)</f>
        <v>0</v>
      </c>
      <c r="BF653" s="214">
        <f>IF(N653="snížená",J653,0)</f>
        <v>0</v>
      </c>
      <c r="BG653" s="214">
        <f>IF(N653="zákl. přenesená",J653,0)</f>
        <v>0</v>
      </c>
      <c r="BH653" s="214">
        <f>IF(N653="sníž. přenesená",J653,0)</f>
        <v>0</v>
      </c>
      <c r="BI653" s="214">
        <f>IF(N653="nulová",J653,0)</f>
        <v>0</v>
      </c>
      <c r="BJ653" s="16" t="s">
        <v>8</v>
      </c>
      <c r="BK653" s="214">
        <f>ROUND(I653*H653,0)</f>
        <v>0</v>
      </c>
      <c r="BL653" s="16" t="s">
        <v>255</v>
      </c>
      <c r="BM653" s="213" t="s">
        <v>1602</v>
      </c>
    </row>
    <row r="654" spans="1:65" s="2" customFormat="1" ht="16.5" customHeight="1">
      <c r="A654" s="33"/>
      <c r="B654" s="34"/>
      <c r="C654" s="227" t="s">
        <v>1603</v>
      </c>
      <c r="D654" s="227" t="s">
        <v>454</v>
      </c>
      <c r="E654" s="228" t="s">
        <v>1604</v>
      </c>
      <c r="F654" s="229" t="s">
        <v>1605</v>
      </c>
      <c r="G654" s="230" t="s">
        <v>289</v>
      </c>
      <c r="H654" s="231">
        <v>14</v>
      </c>
      <c r="I654" s="232"/>
      <c r="J654" s="233">
        <f>ROUND(I654*H654,0)</f>
        <v>0</v>
      </c>
      <c r="K654" s="229" t="s">
        <v>179</v>
      </c>
      <c r="L654" s="234"/>
      <c r="M654" s="235" t="s">
        <v>1</v>
      </c>
      <c r="N654" s="236" t="s">
        <v>42</v>
      </c>
      <c r="O654" s="70"/>
      <c r="P654" s="211">
        <f>O654*H654</f>
        <v>0</v>
      </c>
      <c r="Q654" s="211">
        <v>1.6000000000000001E-4</v>
      </c>
      <c r="R654" s="211">
        <f>Q654*H654</f>
        <v>2.2400000000000002E-3</v>
      </c>
      <c r="S654" s="211">
        <v>0</v>
      </c>
      <c r="T654" s="212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213" t="s">
        <v>341</v>
      </c>
      <c r="AT654" s="213" t="s">
        <v>454</v>
      </c>
      <c r="AU654" s="213" t="s">
        <v>86</v>
      </c>
      <c r="AY654" s="16" t="s">
        <v>173</v>
      </c>
      <c r="BE654" s="214">
        <f>IF(N654="základní",J654,0)</f>
        <v>0</v>
      </c>
      <c r="BF654" s="214">
        <f>IF(N654="snížená",J654,0)</f>
        <v>0</v>
      </c>
      <c r="BG654" s="214">
        <f>IF(N654="zákl. přenesená",J654,0)</f>
        <v>0</v>
      </c>
      <c r="BH654" s="214">
        <f>IF(N654="sníž. přenesená",J654,0)</f>
        <v>0</v>
      </c>
      <c r="BI654" s="214">
        <f>IF(N654="nulová",J654,0)</f>
        <v>0</v>
      </c>
      <c r="BJ654" s="16" t="s">
        <v>8</v>
      </c>
      <c r="BK654" s="214">
        <f>ROUND(I654*H654,0)</f>
        <v>0</v>
      </c>
      <c r="BL654" s="16" t="s">
        <v>255</v>
      </c>
      <c r="BM654" s="213" t="s">
        <v>1606</v>
      </c>
    </row>
    <row r="655" spans="1:65" s="2" customFormat="1" ht="24" customHeight="1">
      <c r="A655" s="33"/>
      <c r="B655" s="34"/>
      <c r="C655" s="202" t="s">
        <v>1607</v>
      </c>
      <c r="D655" s="202" t="s">
        <v>175</v>
      </c>
      <c r="E655" s="203" t="s">
        <v>1608</v>
      </c>
      <c r="F655" s="204" t="s">
        <v>1609</v>
      </c>
      <c r="G655" s="205" t="s">
        <v>289</v>
      </c>
      <c r="H655" s="206">
        <v>8</v>
      </c>
      <c r="I655" s="207"/>
      <c r="J655" s="208">
        <f>ROUND(I655*H655,0)</f>
        <v>0</v>
      </c>
      <c r="K655" s="204" t="s">
        <v>179</v>
      </c>
      <c r="L655" s="38"/>
      <c r="M655" s="209" t="s">
        <v>1</v>
      </c>
      <c r="N655" s="210" t="s">
        <v>42</v>
      </c>
      <c r="O655" s="70"/>
      <c r="P655" s="211">
        <f>O655*H655</f>
        <v>0</v>
      </c>
      <c r="Q655" s="211">
        <v>0</v>
      </c>
      <c r="R655" s="211">
        <f>Q655*H655</f>
        <v>0</v>
      </c>
      <c r="S655" s="211">
        <v>0</v>
      </c>
      <c r="T655" s="212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213" t="s">
        <v>255</v>
      </c>
      <c r="AT655" s="213" t="s">
        <v>175</v>
      </c>
      <c r="AU655" s="213" t="s">
        <v>86</v>
      </c>
      <c r="AY655" s="16" t="s">
        <v>173</v>
      </c>
      <c r="BE655" s="214">
        <f>IF(N655="základní",J655,0)</f>
        <v>0</v>
      </c>
      <c r="BF655" s="214">
        <f>IF(N655="snížená",J655,0)</f>
        <v>0</v>
      </c>
      <c r="BG655" s="214">
        <f>IF(N655="zákl. přenesená",J655,0)</f>
        <v>0</v>
      </c>
      <c r="BH655" s="214">
        <f>IF(N655="sníž. přenesená",J655,0)</f>
        <v>0</v>
      </c>
      <c r="BI655" s="214">
        <f>IF(N655="nulová",J655,0)</f>
        <v>0</v>
      </c>
      <c r="BJ655" s="16" t="s">
        <v>8</v>
      </c>
      <c r="BK655" s="214">
        <f>ROUND(I655*H655,0)</f>
        <v>0</v>
      </c>
      <c r="BL655" s="16" t="s">
        <v>255</v>
      </c>
      <c r="BM655" s="213" t="s">
        <v>1610</v>
      </c>
    </row>
    <row r="656" spans="1:65" s="13" customFormat="1">
      <c r="B656" s="215"/>
      <c r="C656" s="216"/>
      <c r="D656" s="217" t="s">
        <v>182</v>
      </c>
      <c r="E656" s="218" t="s">
        <v>1</v>
      </c>
      <c r="F656" s="219" t="s">
        <v>1611</v>
      </c>
      <c r="G656" s="216"/>
      <c r="H656" s="220">
        <v>8</v>
      </c>
      <c r="I656" s="221"/>
      <c r="J656" s="216"/>
      <c r="K656" s="216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182</v>
      </c>
      <c r="AU656" s="226" t="s">
        <v>86</v>
      </c>
      <c r="AV656" s="13" t="s">
        <v>86</v>
      </c>
      <c r="AW656" s="13" t="s">
        <v>33</v>
      </c>
      <c r="AX656" s="13" t="s">
        <v>77</v>
      </c>
      <c r="AY656" s="226" t="s">
        <v>173</v>
      </c>
    </row>
    <row r="657" spans="1:65" s="2" customFormat="1" ht="16.5" customHeight="1">
      <c r="A657" s="33"/>
      <c r="B657" s="34"/>
      <c r="C657" s="227" t="s">
        <v>1612</v>
      </c>
      <c r="D657" s="227" t="s">
        <v>454</v>
      </c>
      <c r="E657" s="228" t="s">
        <v>1613</v>
      </c>
      <c r="F657" s="229" t="s">
        <v>1614</v>
      </c>
      <c r="G657" s="230" t="s">
        <v>289</v>
      </c>
      <c r="H657" s="231">
        <v>8</v>
      </c>
      <c r="I657" s="232"/>
      <c r="J657" s="233">
        <f>ROUND(I657*H657,0)</f>
        <v>0</v>
      </c>
      <c r="K657" s="229" t="s">
        <v>179</v>
      </c>
      <c r="L657" s="234"/>
      <c r="M657" s="235" t="s">
        <v>1</v>
      </c>
      <c r="N657" s="236" t="s">
        <v>42</v>
      </c>
      <c r="O657" s="70"/>
      <c r="P657" s="211">
        <f>O657*H657</f>
        <v>0</v>
      </c>
      <c r="Q657" s="211">
        <v>4.1999999999999997E-3</v>
      </c>
      <c r="R657" s="211">
        <f>Q657*H657</f>
        <v>3.3599999999999998E-2</v>
      </c>
      <c r="S657" s="211">
        <v>0</v>
      </c>
      <c r="T657" s="212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213" t="s">
        <v>341</v>
      </c>
      <c r="AT657" s="213" t="s">
        <v>454</v>
      </c>
      <c r="AU657" s="213" t="s">
        <v>86</v>
      </c>
      <c r="AY657" s="16" t="s">
        <v>173</v>
      </c>
      <c r="BE657" s="214">
        <f>IF(N657="základní",J657,0)</f>
        <v>0</v>
      </c>
      <c r="BF657" s="214">
        <f>IF(N657="snížená",J657,0)</f>
        <v>0</v>
      </c>
      <c r="BG657" s="214">
        <f>IF(N657="zákl. přenesená",J657,0)</f>
        <v>0</v>
      </c>
      <c r="BH657" s="214">
        <f>IF(N657="sníž. přenesená",J657,0)</f>
        <v>0</v>
      </c>
      <c r="BI657" s="214">
        <f>IF(N657="nulová",J657,0)</f>
        <v>0</v>
      </c>
      <c r="BJ657" s="16" t="s">
        <v>8</v>
      </c>
      <c r="BK657" s="214">
        <f>ROUND(I657*H657,0)</f>
        <v>0</v>
      </c>
      <c r="BL657" s="16" t="s">
        <v>255</v>
      </c>
      <c r="BM657" s="213" t="s">
        <v>1615</v>
      </c>
    </row>
    <row r="658" spans="1:65" s="2" customFormat="1" ht="16.5" customHeight="1">
      <c r="A658" s="33"/>
      <c r="B658" s="34"/>
      <c r="C658" s="227" t="s">
        <v>1616</v>
      </c>
      <c r="D658" s="227" t="s">
        <v>454</v>
      </c>
      <c r="E658" s="228" t="s">
        <v>1617</v>
      </c>
      <c r="F658" s="229" t="s">
        <v>1618</v>
      </c>
      <c r="G658" s="230" t="s">
        <v>289</v>
      </c>
      <c r="H658" s="231">
        <v>16</v>
      </c>
      <c r="I658" s="232"/>
      <c r="J658" s="233">
        <f>ROUND(I658*H658,0)</f>
        <v>0</v>
      </c>
      <c r="K658" s="229" t="s">
        <v>179</v>
      </c>
      <c r="L658" s="234"/>
      <c r="M658" s="235" t="s">
        <v>1</v>
      </c>
      <c r="N658" s="236" t="s">
        <v>42</v>
      </c>
      <c r="O658" s="70"/>
      <c r="P658" s="211">
        <f>O658*H658</f>
        <v>0</v>
      </c>
      <c r="Q658" s="211">
        <v>3.2000000000000003E-4</v>
      </c>
      <c r="R658" s="211">
        <f>Q658*H658</f>
        <v>5.1200000000000004E-3</v>
      </c>
      <c r="S658" s="211">
        <v>0</v>
      </c>
      <c r="T658" s="212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213" t="s">
        <v>341</v>
      </c>
      <c r="AT658" s="213" t="s">
        <v>454</v>
      </c>
      <c r="AU658" s="213" t="s">
        <v>86</v>
      </c>
      <c r="AY658" s="16" t="s">
        <v>173</v>
      </c>
      <c r="BE658" s="214">
        <f>IF(N658="základní",J658,0)</f>
        <v>0</v>
      </c>
      <c r="BF658" s="214">
        <f>IF(N658="snížená",J658,0)</f>
        <v>0</v>
      </c>
      <c r="BG658" s="214">
        <f>IF(N658="zákl. přenesená",J658,0)</f>
        <v>0</v>
      </c>
      <c r="BH658" s="214">
        <f>IF(N658="sníž. přenesená",J658,0)</f>
        <v>0</v>
      </c>
      <c r="BI658" s="214">
        <f>IF(N658="nulová",J658,0)</f>
        <v>0</v>
      </c>
      <c r="BJ658" s="16" t="s">
        <v>8</v>
      </c>
      <c r="BK658" s="214">
        <f>ROUND(I658*H658,0)</f>
        <v>0</v>
      </c>
      <c r="BL658" s="16" t="s">
        <v>255</v>
      </c>
      <c r="BM658" s="213" t="s">
        <v>1619</v>
      </c>
    </row>
    <row r="659" spans="1:65" s="2" customFormat="1" ht="16.5" customHeight="1">
      <c r="A659" s="33"/>
      <c r="B659" s="34"/>
      <c r="C659" s="202" t="s">
        <v>1620</v>
      </c>
      <c r="D659" s="202" t="s">
        <v>175</v>
      </c>
      <c r="E659" s="203" t="s">
        <v>1621</v>
      </c>
      <c r="F659" s="204" t="s">
        <v>1622</v>
      </c>
      <c r="G659" s="205" t="s">
        <v>289</v>
      </c>
      <c r="H659" s="206">
        <v>28</v>
      </c>
      <c r="I659" s="207"/>
      <c r="J659" s="208">
        <f>ROUND(I659*H659,0)</f>
        <v>0</v>
      </c>
      <c r="K659" s="204" t="s">
        <v>179</v>
      </c>
      <c r="L659" s="38"/>
      <c r="M659" s="209" t="s">
        <v>1</v>
      </c>
      <c r="N659" s="210" t="s">
        <v>42</v>
      </c>
      <c r="O659" s="70"/>
      <c r="P659" s="211">
        <f>O659*H659</f>
        <v>0</v>
      </c>
      <c r="Q659" s="211">
        <v>0</v>
      </c>
      <c r="R659" s="211">
        <f>Q659*H659</f>
        <v>0</v>
      </c>
      <c r="S659" s="211">
        <v>0</v>
      </c>
      <c r="T659" s="212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213" t="s">
        <v>255</v>
      </c>
      <c r="AT659" s="213" t="s">
        <v>175</v>
      </c>
      <c r="AU659" s="213" t="s">
        <v>86</v>
      </c>
      <c r="AY659" s="16" t="s">
        <v>173</v>
      </c>
      <c r="BE659" s="214">
        <f>IF(N659="základní",J659,0)</f>
        <v>0</v>
      </c>
      <c r="BF659" s="214">
        <f>IF(N659="snížená",J659,0)</f>
        <v>0</v>
      </c>
      <c r="BG659" s="214">
        <f>IF(N659="zákl. přenesená",J659,0)</f>
        <v>0</v>
      </c>
      <c r="BH659" s="214">
        <f>IF(N659="sníž. přenesená",J659,0)</f>
        <v>0</v>
      </c>
      <c r="BI659" s="214">
        <f>IF(N659="nulová",J659,0)</f>
        <v>0</v>
      </c>
      <c r="BJ659" s="16" t="s">
        <v>8</v>
      </c>
      <c r="BK659" s="214">
        <f>ROUND(I659*H659,0)</f>
        <v>0</v>
      </c>
      <c r="BL659" s="16" t="s">
        <v>255</v>
      </c>
      <c r="BM659" s="213" t="s">
        <v>1623</v>
      </c>
    </row>
    <row r="660" spans="1:65" s="13" customFormat="1">
      <c r="B660" s="215"/>
      <c r="C660" s="216"/>
      <c r="D660" s="217" t="s">
        <v>182</v>
      </c>
      <c r="E660" s="218" t="s">
        <v>1</v>
      </c>
      <c r="F660" s="219" t="s">
        <v>1624</v>
      </c>
      <c r="G660" s="216"/>
      <c r="H660" s="220">
        <v>8</v>
      </c>
      <c r="I660" s="221"/>
      <c r="J660" s="216"/>
      <c r="K660" s="216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182</v>
      </c>
      <c r="AU660" s="226" t="s">
        <v>86</v>
      </c>
      <c r="AV660" s="13" t="s">
        <v>86</v>
      </c>
      <c r="AW660" s="13" t="s">
        <v>33</v>
      </c>
      <c r="AX660" s="13" t="s">
        <v>77</v>
      </c>
      <c r="AY660" s="226" t="s">
        <v>173</v>
      </c>
    </row>
    <row r="661" spans="1:65" s="13" customFormat="1">
      <c r="B661" s="215"/>
      <c r="C661" s="216"/>
      <c r="D661" s="217" t="s">
        <v>182</v>
      </c>
      <c r="E661" s="218" t="s">
        <v>1</v>
      </c>
      <c r="F661" s="219" t="s">
        <v>1625</v>
      </c>
      <c r="G661" s="216"/>
      <c r="H661" s="220">
        <v>20</v>
      </c>
      <c r="I661" s="221"/>
      <c r="J661" s="216"/>
      <c r="K661" s="216"/>
      <c r="L661" s="222"/>
      <c r="M661" s="223"/>
      <c r="N661" s="224"/>
      <c r="O661" s="224"/>
      <c r="P661" s="224"/>
      <c r="Q661" s="224"/>
      <c r="R661" s="224"/>
      <c r="S661" s="224"/>
      <c r="T661" s="225"/>
      <c r="AT661" s="226" t="s">
        <v>182</v>
      </c>
      <c r="AU661" s="226" t="s">
        <v>86</v>
      </c>
      <c r="AV661" s="13" t="s">
        <v>86</v>
      </c>
      <c r="AW661" s="13" t="s">
        <v>33</v>
      </c>
      <c r="AX661" s="13" t="s">
        <v>77</v>
      </c>
      <c r="AY661" s="226" t="s">
        <v>173</v>
      </c>
    </row>
    <row r="662" spans="1:65" s="2" customFormat="1" ht="16.5" customHeight="1">
      <c r="A662" s="33"/>
      <c r="B662" s="34"/>
      <c r="C662" s="202" t="s">
        <v>1626</v>
      </c>
      <c r="D662" s="202" t="s">
        <v>175</v>
      </c>
      <c r="E662" s="203" t="s">
        <v>1627</v>
      </c>
      <c r="F662" s="204" t="s">
        <v>1628</v>
      </c>
      <c r="G662" s="205" t="s">
        <v>289</v>
      </c>
      <c r="H662" s="206">
        <v>8</v>
      </c>
      <c r="I662" s="207"/>
      <c r="J662" s="208">
        <f>ROUND(I662*H662,0)</f>
        <v>0</v>
      </c>
      <c r="K662" s="204" t="s">
        <v>179</v>
      </c>
      <c r="L662" s="38"/>
      <c r="M662" s="209" t="s">
        <v>1</v>
      </c>
      <c r="N662" s="210" t="s">
        <v>42</v>
      </c>
      <c r="O662" s="70"/>
      <c r="P662" s="211">
        <f>O662*H662</f>
        <v>0</v>
      </c>
      <c r="Q662" s="211">
        <v>0</v>
      </c>
      <c r="R662" s="211">
        <f>Q662*H662</f>
        <v>0</v>
      </c>
      <c r="S662" s="211">
        <v>0</v>
      </c>
      <c r="T662" s="212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213" t="s">
        <v>255</v>
      </c>
      <c r="AT662" s="213" t="s">
        <v>175</v>
      </c>
      <c r="AU662" s="213" t="s">
        <v>86</v>
      </c>
      <c r="AY662" s="16" t="s">
        <v>173</v>
      </c>
      <c r="BE662" s="214">
        <f>IF(N662="základní",J662,0)</f>
        <v>0</v>
      </c>
      <c r="BF662" s="214">
        <f>IF(N662="snížená",J662,0)</f>
        <v>0</v>
      </c>
      <c r="BG662" s="214">
        <f>IF(N662="zákl. přenesená",J662,0)</f>
        <v>0</v>
      </c>
      <c r="BH662" s="214">
        <f>IF(N662="sníž. přenesená",J662,0)</f>
        <v>0</v>
      </c>
      <c r="BI662" s="214">
        <f>IF(N662="nulová",J662,0)</f>
        <v>0</v>
      </c>
      <c r="BJ662" s="16" t="s">
        <v>8</v>
      </c>
      <c r="BK662" s="214">
        <f>ROUND(I662*H662,0)</f>
        <v>0</v>
      </c>
      <c r="BL662" s="16" t="s">
        <v>255</v>
      </c>
      <c r="BM662" s="213" t="s">
        <v>1629</v>
      </c>
    </row>
    <row r="663" spans="1:65" s="2" customFormat="1" ht="16.5" customHeight="1">
      <c r="A663" s="33"/>
      <c r="B663" s="34"/>
      <c r="C663" s="227" t="s">
        <v>1630</v>
      </c>
      <c r="D663" s="227" t="s">
        <v>454</v>
      </c>
      <c r="E663" s="228" t="s">
        <v>1631</v>
      </c>
      <c r="F663" s="229" t="s">
        <v>1632</v>
      </c>
      <c r="G663" s="230" t="s">
        <v>427</v>
      </c>
      <c r="H663" s="231">
        <v>8</v>
      </c>
      <c r="I663" s="232"/>
      <c r="J663" s="233">
        <f>ROUND(I663*H663,0)</f>
        <v>0</v>
      </c>
      <c r="K663" s="229" t="s">
        <v>1</v>
      </c>
      <c r="L663" s="234"/>
      <c r="M663" s="235" t="s">
        <v>1</v>
      </c>
      <c r="N663" s="236" t="s">
        <v>42</v>
      </c>
      <c r="O663" s="70"/>
      <c r="P663" s="211">
        <f>O663*H663</f>
        <v>0</v>
      </c>
      <c r="Q663" s="211">
        <v>0</v>
      </c>
      <c r="R663" s="211">
        <f>Q663*H663</f>
        <v>0</v>
      </c>
      <c r="S663" s="211">
        <v>0</v>
      </c>
      <c r="T663" s="212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213" t="s">
        <v>341</v>
      </c>
      <c r="AT663" s="213" t="s">
        <v>454</v>
      </c>
      <c r="AU663" s="213" t="s">
        <v>86</v>
      </c>
      <c r="AY663" s="16" t="s">
        <v>173</v>
      </c>
      <c r="BE663" s="214">
        <f>IF(N663="základní",J663,0)</f>
        <v>0</v>
      </c>
      <c r="BF663" s="214">
        <f>IF(N663="snížená",J663,0)</f>
        <v>0</v>
      </c>
      <c r="BG663" s="214">
        <f>IF(N663="zákl. přenesená",J663,0)</f>
        <v>0</v>
      </c>
      <c r="BH663" s="214">
        <f>IF(N663="sníž. přenesená",J663,0)</f>
        <v>0</v>
      </c>
      <c r="BI663" s="214">
        <f>IF(N663="nulová",J663,0)</f>
        <v>0</v>
      </c>
      <c r="BJ663" s="16" t="s">
        <v>8</v>
      </c>
      <c r="BK663" s="214">
        <f>ROUND(I663*H663,0)</f>
        <v>0</v>
      </c>
      <c r="BL663" s="16" t="s">
        <v>255</v>
      </c>
      <c r="BM663" s="213" t="s">
        <v>1633</v>
      </c>
    </row>
    <row r="664" spans="1:65" s="2" customFormat="1" ht="16.5" customHeight="1">
      <c r="A664" s="33"/>
      <c r="B664" s="34"/>
      <c r="C664" s="202" t="s">
        <v>1634</v>
      </c>
      <c r="D664" s="202" t="s">
        <v>175</v>
      </c>
      <c r="E664" s="203" t="s">
        <v>1635</v>
      </c>
      <c r="F664" s="204" t="s">
        <v>1636</v>
      </c>
      <c r="G664" s="205" t="s">
        <v>427</v>
      </c>
      <c r="H664" s="206">
        <v>1</v>
      </c>
      <c r="I664" s="207"/>
      <c r="J664" s="208">
        <f>ROUND(I664*H664,0)</f>
        <v>0</v>
      </c>
      <c r="K664" s="204" t="s">
        <v>1</v>
      </c>
      <c r="L664" s="38"/>
      <c r="M664" s="209" t="s">
        <v>1</v>
      </c>
      <c r="N664" s="210" t="s">
        <v>42</v>
      </c>
      <c r="O664" s="70"/>
      <c r="P664" s="211">
        <f>O664*H664</f>
        <v>0</v>
      </c>
      <c r="Q664" s="211">
        <v>0</v>
      </c>
      <c r="R664" s="211">
        <f>Q664*H664</f>
        <v>0</v>
      </c>
      <c r="S664" s="211">
        <v>0</v>
      </c>
      <c r="T664" s="212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213" t="s">
        <v>255</v>
      </c>
      <c r="AT664" s="213" t="s">
        <v>175</v>
      </c>
      <c r="AU664" s="213" t="s">
        <v>86</v>
      </c>
      <c r="AY664" s="16" t="s">
        <v>173</v>
      </c>
      <c r="BE664" s="214">
        <f>IF(N664="základní",J664,0)</f>
        <v>0</v>
      </c>
      <c r="BF664" s="214">
        <f>IF(N664="snížená",J664,0)</f>
        <v>0</v>
      </c>
      <c r="BG664" s="214">
        <f>IF(N664="zákl. přenesená",J664,0)</f>
        <v>0</v>
      </c>
      <c r="BH664" s="214">
        <f>IF(N664="sníž. přenesená",J664,0)</f>
        <v>0</v>
      </c>
      <c r="BI664" s="214">
        <f>IF(N664="nulová",J664,0)</f>
        <v>0</v>
      </c>
      <c r="BJ664" s="16" t="s">
        <v>8</v>
      </c>
      <c r="BK664" s="214">
        <f>ROUND(I664*H664,0)</f>
        <v>0</v>
      </c>
      <c r="BL664" s="16" t="s">
        <v>255</v>
      </c>
      <c r="BM664" s="213" t="s">
        <v>1637</v>
      </c>
    </row>
    <row r="665" spans="1:65" s="2" customFormat="1" ht="24" customHeight="1">
      <c r="A665" s="33"/>
      <c r="B665" s="34"/>
      <c r="C665" s="202" t="s">
        <v>1638</v>
      </c>
      <c r="D665" s="202" t="s">
        <v>175</v>
      </c>
      <c r="E665" s="203" t="s">
        <v>1433</v>
      </c>
      <c r="F665" s="204" t="s">
        <v>1434</v>
      </c>
      <c r="G665" s="205" t="s">
        <v>225</v>
      </c>
      <c r="H665" s="206">
        <v>15.558999999999999</v>
      </c>
      <c r="I665" s="207"/>
      <c r="J665" s="208">
        <f>ROUND(I665*H665,0)</f>
        <v>0</v>
      </c>
      <c r="K665" s="204" t="s">
        <v>179</v>
      </c>
      <c r="L665" s="38"/>
      <c r="M665" s="209" t="s">
        <v>1</v>
      </c>
      <c r="N665" s="210" t="s">
        <v>42</v>
      </c>
      <c r="O665" s="70"/>
      <c r="P665" s="211">
        <f>O665*H665</f>
        <v>0</v>
      </c>
      <c r="Q665" s="211">
        <v>0</v>
      </c>
      <c r="R665" s="211">
        <f>Q665*H665</f>
        <v>0</v>
      </c>
      <c r="S665" s="211">
        <v>0</v>
      </c>
      <c r="T665" s="212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213" t="s">
        <v>255</v>
      </c>
      <c r="AT665" s="213" t="s">
        <v>175</v>
      </c>
      <c r="AU665" s="213" t="s">
        <v>86</v>
      </c>
      <c r="AY665" s="16" t="s">
        <v>173</v>
      </c>
      <c r="BE665" s="214">
        <f>IF(N665="základní",J665,0)</f>
        <v>0</v>
      </c>
      <c r="BF665" s="214">
        <f>IF(N665="snížená",J665,0)</f>
        <v>0</v>
      </c>
      <c r="BG665" s="214">
        <f>IF(N665="zákl. přenesená",J665,0)</f>
        <v>0</v>
      </c>
      <c r="BH665" s="214">
        <f>IF(N665="sníž. přenesená",J665,0)</f>
        <v>0</v>
      </c>
      <c r="BI665" s="214">
        <f>IF(N665="nulová",J665,0)</f>
        <v>0</v>
      </c>
      <c r="BJ665" s="16" t="s">
        <v>8</v>
      </c>
      <c r="BK665" s="214">
        <f>ROUND(I665*H665,0)</f>
        <v>0</v>
      </c>
      <c r="BL665" s="16" t="s">
        <v>255</v>
      </c>
      <c r="BM665" s="213" t="s">
        <v>1639</v>
      </c>
    </row>
    <row r="666" spans="1:65" s="12" customFormat="1" ht="22.95" customHeight="1">
      <c r="B666" s="186"/>
      <c r="C666" s="187"/>
      <c r="D666" s="188" t="s">
        <v>76</v>
      </c>
      <c r="E666" s="200" t="s">
        <v>1640</v>
      </c>
      <c r="F666" s="200" t="s">
        <v>1641</v>
      </c>
      <c r="G666" s="187"/>
      <c r="H666" s="187"/>
      <c r="I666" s="190"/>
      <c r="J666" s="201">
        <f>BK666</f>
        <v>0</v>
      </c>
      <c r="K666" s="187"/>
      <c r="L666" s="192"/>
      <c r="M666" s="193"/>
      <c r="N666" s="194"/>
      <c r="O666" s="194"/>
      <c r="P666" s="195">
        <f>SUM(P667:P668)</f>
        <v>0</v>
      </c>
      <c r="Q666" s="194"/>
      <c r="R666" s="195">
        <f>SUM(R667:R668)</f>
        <v>0</v>
      </c>
      <c r="S666" s="194"/>
      <c r="T666" s="196">
        <f>SUM(T667:T668)</f>
        <v>0</v>
      </c>
      <c r="AR666" s="197" t="s">
        <v>86</v>
      </c>
      <c r="AT666" s="198" t="s">
        <v>76</v>
      </c>
      <c r="AU666" s="198" t="s">
        <v>8</v>
      </c>
      <c r="AY666" s="197" t="s">
        <v>173</v>
      </c>
      <c r="BK666" s="199">
        <f>SUM(BK667:BK668)</f>
        <v>0</v>
      </c>
    </row>
    <row r="667" spans="1:65" s="2" customFormat="1" ht="24" customHeight="1">
      <c r="A667" s="33"/>
      <c r="B667" s="34"/>
      <c r="C667" s="202" t="s">
        <v>1642</v>
      </c>
      <c r="D667" s="202" t="s">
        <v>175</v>
      </c>
      <c r="E667" s="203" t="s">
        <v>1643</v>
      </c>
      <c r="F667" s="204" t="s">
        <v>1644</v>
      </c>
      <c r="G667" s="205" t="s">
        <v>371</v>
      </c>
      <c r="H667" s="206">
        <v>0.9</v>
      </c>
      <c r="I667" s="207"/>
      <c r="J667" s="208">
        <f>ROUND(I667*H667,0)</f>
        <v>0</v>
      </c>
      <c r="K667" s="204" t="s">
        <v>1</v>
      </c>
      <c r="L667" s="38"/>
      <c r="M667" s="209" t="s">
        <v>1</v>
      </c>
      <c r="N667" s="210" t="s">
        <v>42</v>
      </c>
      <c r="O667" s="70"/>
      <c r="P667" s="211">
        <f>O667*H667</f>
        <v>0</v>
      </c>
      <c r="Q667" s="211">
        <v>0</v>
      </c>
      <c r="R667" s="211">
        <f>Q667*H667</f>
        <v>0</v>
      </c>
      <c r="S667" s="211">
        <v>0</v>
      </c>
      <c r="T667" s="212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213" t="s">
        <v>255</v>
      </c>
      <c r="AT667" s="213" t="s">
        <v>175</v>
      </c>
      <c r="AU667" s="213" t="s">
        <v>86</v>
      </c>
      <c r="AY667" s="16" t="s">
        <v>173</v>
      </c>
      <c r="BE667" s="214">
        <f>IF(N667="základní",J667,0)</f>
        <v>0</v>
      </c>
      <c r="BF667" s="214">
        <f>IF(N667="snížená",J667,0)</f>
        <v>0</v>
      </c>
      <c r="BG667" s="214">
        <f>IF(N667="zákl. přenesená",J667,0)</f>
        <v>0</v>
      </c>
      <c r="BH667" s="214">
        <f>IF(N667="sníž. přenesená",J667,0)</f>
        <v>0</v>
      </c>
      <c r="BI667" s="214">
        <f>IF(N667="nulová",J667,0)</f>
        <v>0</v>
      </c>
      <c r="BJ667" s="16" t="s">
        <v>8</v>
      </c>
      <c r="BK667" s="214">
        <f>ROUND(I667*H667,0)</f>
        <v>0</v>
      </c>
      <c r="BL667" s="16" t="s">
        <v>255</v>
      </c>
      <c r="BM667" s="213" t="s">
        <v>1645</v>
      </c>
    </row>
    <row r="668" spans="1:65" s="2" customFormat="1" ht="24" customHeight="1">
      <c r="A668" s="33"/>
      <c r="B668" s="34"/>
      <c r="C668" s="202" t="s">
        <v>1646</v>
      </c>
      <c r="D668" s="202" t="s">
        <v>175</v>
      </c>
      <c r="E668" s="203" t="s">
        <v>1647</v>
      </c>
      <c r="F668" s="204" t="s">
        <v>1648</v>
      </c>
      <c r="G668" s="205" t="s">
        <v>427</v>
      </c>
      <c r="H668" s="206">
        <v>1</v>
      </c>
      <c r="I668" s="207"/>
      <c r="J668" s="208">
        <f>ROUND(I668*H668,0)</f>
        <v>0</v>
      </c>
      <c r="K668" s="204" t="s">
        <v>1</v>
      </c>
      <c r="L668" s="38"/>
      <c r="M668" s="209" t="s">
        <v>1</v>
      </c>
      <c r="N668" s="210" t="s">
        <v>42</v>
      </c>
      <c r="O668" s="70"/>
      <c r="P668" s="211">
        <f>O668*H668</f>
        <v>0</v>
      </c>
      <c r="Q668" s="211">
        <v>0</v>
      </c>
      <c r="R668" s="211">
        <f>Q668*H668</f>
        <v>0</v>
      </c>
      <c r="S668" s="211">
        <v>0</v>
      </c>
      <c r="T668" s="212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213" t="s">
        <v>255</v>
      </c>
      <c r="AT668" s="213" t="s">
        <v>175</v>
      </c>
      <c r="AU668" s="213" t="s">
        <v>86</v>
      </c>
      <c r="AY668" s="16" t="s">
        <v>173</v>
      </c>
      <c r="BE668" s="214">
        <f>IF(N668="základní",J668,0)</f>
        <v>0</v>
      </c>
      <c r="BF668" s="214">
        <f>IF(N668="snížená",J668,0)</f>
        <v>0</v>
      </c>
      <c r="BG668" s="214">
        <f>IF(N668="zákl. přenesená",J668,0)</f>
        <v>0</v>
      </c>
      <c r="BH668" s="214">
        <f>IF(N668="sníž. přenesená",J668,0)</f>
        <v>0</v>
      </c>
      <c r="BI668" s="214">
        <f>IF(N668="nulová",J668,0)</f>
        <v>0</v>
      </c>
      <c r="BJ668" s="16" t="s">
        <v>8</v>
      </c>
      <c r="BK668" s="214">
        <f>ROUND(I668*H668,0)</f>
        <v>0</v>
      </c>
      <c r="BL668" s="16" t="s">
        <v>255</v>
      </c>
      <c r="BM668" s="213" t="s">
        <v>1649</v>
      </c>
    </row>
    <row r="669" spans="1:65" s="12" customFormat="1" ht="22.95" customHeight="1">
      <c r="B669" s="186"/>
      <c r="C669" s="187"/>
      <c r="D669" s="188" t="s">
        <v>76</v>
      </c>
      <c r="E669" s="200" t="s">
        <v>1650</v>
      </c>
      <c r="F669" s="200" t="s">
        <v>1651</v>
      </c>
      <c r="G669" s="187"/>
      <c r="H669" s="187"/>
      <c r="I669" s="190"/>
      <c r="J669" s="201">
        <f>BK669</f>
        <v>0</v>
      </c>
      <c r="K669" s="187"/>
      <c r="L669" s="192"/>
      <c r="M669" s="193"/>
      <c r="N669" s="194"/>
      <c r="O669" s="194"/>
      <c r="P669" s="195">
        <f>SUM(P670:P678)</f>
        <v>0</v>
      </c>
      <c r="Q669" s="194"/>
      <c r="R669" s="195">
        <f>SUM(R670:R678)</f>
        <v>6.1569264999999991</v>
      </c>
      <c r="S669" s="194"/>
      <c r="T669" s="196">
        <f>SUM(T670:T678)</f>
        <v>0</v>
      </c>
      <c r="AR669" s="197" t="s">
        <v>86</v>
      </c>
      <c r="AT669" s="198" t="s">
        <v>76</v>
      </c>
      <c r="AU669" s="198" t="s">
        <v>8</v>
      </c>
      <c r="AY669" s="197" t="s">
        <v>173</v>
      </c>
      <c r="BK669" s="199">
        <f>SUM(BK670:BK678)</f>
        <v>0</v>
      </c>
    </row>
    <row r="670" spans="1:65" s="2" customFormat="1" ht="24" customHeight="1">
      <c r="A670" s="33"/>
      <c r="B670" s="34"/>
      <c r="C670" s="202" t="s">
        <v>1652</v>
      </c>
      <c r="D670" s="202" t="s">
        <v>175</v>
      </c>
      <c r="E670" s="203" t="s">
        <v>1653</v>
      </c>
      <c r="F670" s="204" t="s">
        <v>1654</v>
      </c>
      <c r="G670" s="205" t="s">
        <v>251</v>
      </c>
      <c r="H670" s="206">
        <v>315.27999999999997</v>
      </c>
      <c r="I670" s="207"/>
      <c r="J670" s="208">
        <f>ROUND(I670*H670,0)</f>
        <v>0</v>
      </c>
      <c r="K670" s="204" t="s">
        <v>179</v>
      </c>
      <c r="L670" s="38"/>
      <c r="M670" s="209" t="s">
        <v>1</v>
      </c>
      <c r="N670" s="210" t="s">
        <v>42</v>
      </c>
      <c r="O670" s="70"/>
      <c r="P670" s="211">
        <f>O670*H670</f>
        <v>0</v>
      </c>
      <c r="Q670" s="211">
        <v>1.423E-2</v>
      </c>
      <c r="R670" s="211">
        <f>Q670*H670</f>
        <v>4.4864343999999994</v>
      </c>
      <c r="S670" s="211">
        <v>0</v>
      </c>
      <c r="T670" s="212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213" t="s">
        <v>255</v>
      </c>
      <c r="AT670" s="213" t="s">
        <v>175</v>
      </c>
      <c r="AU670" s="213" t="s">
        <v>86</v>
      </c>
      <c r="AY670" s="16" t="s">
        <v>173</v>
      </c>
      <c r="BE670" s="214">
        <f>IF(N670="základní",J670,0)</f>
        <v>0</v>
      </c>
      <c r="BF670" s="214">
        <f>IF(N670="snížená",J670,0)</f>
        <v>0</v>
      </c>
      <c r="BG670" s="214">
        <f>IF(N670="zákl. přenesená",J670,0)</f>
        <v>0</v>
      </c>
      <c r="BH670" s="214">
        <f>IF(N670="sníž. přenesená",J670,0)</f>
        <v>0</v>
      </c>
      <c r="BI670" s="214">
        <f>IF(N670="nulová",J670,0)</f>
        <v>0</v>
      </c>
      <c r="BJ670" s="16" t="s">
        <v>8</v>
      </c>
      <c r="BK670" s="214">
        <f>ROUND(I670*H670,0)</f>
        <v>0</v>
      </c>
      <c r="BL670" s="16" t="s">
        <v>255</v>
      </c>
      <c r="BM670" s="213" t="s">
        <v>1655</v>
      </c>
    </row>
    <row r="671" spans="1:65" s="13" customFormat="1">
      <c r="B671" s="215"/>
      <c r="C671" s="216"/>
      <c r="D671" s="217" t="s">
        <v>182</v>
      </c>
      <c r="E671" s="218" t="s">
        <v>1</v>
      </c>
      <c r="F671" s="219" t="s">
        <v>1656</v>
      </c>
      <c r="G671" s="216"/>
      <c r="H671" s="220">
        <v>315.27999999999997</v>
      </c>
      <c r="I671" s="221"/>
      <c r="J671" s="216"/>
      <c r="K671" s="216"/>
      <c r="L671" s="222"/>
      <c r="M671" s="223"/>
      <c r="N671" s="224"/>
      <c r="O671" s="224"/>
      <c r="P671" s="224"/>
      <c r="Q671" s="224"/>
      <c r="R671" s="224"/>
      <c r="S671" s="224"/>
      <c r="T671" s="225"/>
      <c r="AT671" s="226" t="s">
        <v>182</v>
      </c>
      <c r="AU671" s="226" t="s">
        <v>86</v>
      </c>
      <c r="AV671" s="13" t="s">
        <v>86</v>
      </c>
      <c r="AW671" s="13" t="s">
        <v>33</v>
      </c>
      <c r="AX671" s="13" t="s">
        <v>77</v>
      </c>
      <c r="AY671" s="226" t="s">
        <v>173</v>
      </c>
    </row>
    <row r="672" spans="1:65" s="2" customFormat="1" ht="24" customHeight="1">
      <c r="A672" s="33"/>
      <c r="B672" s="34"/>
      <c r="C672" s="202" t="s">
        <v>1657</v>
      </c>
      <c r="D672" s="202" t="s">
        <v>175</v>
      </c>
      <c r="E672" s="203" t="s">
        <v>1658</v>
      </c>
      <c r="F672" s="204" t="s">
        <v>1659</v>
      </c>
      <c r="G672" s="205" t="s">
        <v>251</v>
      </c>
      <c r="H672" s="206">
        <v>128.19999999999999</v>
      </c>
      <c r="I672" s="207"/>
      <c r="J672" s="208">
        <f>ROUND(I672*H672,0)</f>
        <v>0</v>
      </c>
      <c r="K672" s="204" t="s">
        <v>179</v>
      </c>
      <c r="L672" s="38"/>
      <c r="M672" s="209" t="s">
        <v>1</v>
      </c>
      <c r="N672" s="210" t="s">
        <v>42</v>
      </c>
      <c r="O672" s="70"/>
      <c r="P672" s="211">
        <f>O672*H672</f>
        <v>0</v>
      </c>
      <c r="Q672" s="211">
        <v>0</v>
      </c>
      <c r="R672" s="211">
        <f>Q672*H672</f>
        <v>0</v>
      </c>
      <c r="S672" s="211">
        <v>0</v>
      </c>
      <c r="T672" s="212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213" t="s">
        <v>255</v>
      </c>
      <c r="AT672" s="213" t="s">
        <v>175</v>
      </c>
      <c r="AU672" s="213" t="s">
        <v>86</v>
      </c>
      <c r="AY672" s="16" t="s">
        <v>173</v>
      </c>
      <c r="BE672" s="214">
        <f>IF(N672="základní",J672,0)</f>
        <v>0</v>
      </c>
      <c r="BF672" s="214">
        <f>IF(N672="snížená",J672,0)</f>
        <v>0</v>
      </c>
      <c r="BG672" s="214">
        <f>IF(N672="zákl. přenesená",J672,0)</f>
        <v>0</v>
      </c>
      <c r="BH672" s="214">
        <f>IF(N672="sníž. přenesená",J672,0)</f>
        <v>0</v>
      </c>
      <c r="BI672" s="214">
        <f>IF(N672="nulová",J672,0)</f>
        <v>0</v>
      </c>
      <c r="BJ672" s="16" t="s">
        <v>8</v>
      </c>
      <c r="BK672" s="214">
        <f>ROUND(I672*H672,0)</f>
        <v>0</v>
      </c>
      <c r="BL672" s="16" t="s">
        <v>255</v>
      </c>
      <c r="BM672" s="213" t="s">
        <v>1660</v>
      </c>
    </row>
    <row r="673" spans="1:65" s="13" customFormat="1">
      <c r="B673" s="215"/>
      <c r="C673" s="216"/>
      <c r="D673" s="217" t="s">
        <v>182</v>
      </c>
      <c r="E673" s="218" t="s">
        <v>1</v>
      </c>
      <c r="F673" s="219" t="s">
        <v>1661</v>
      </c>
      <c r="G673" s="216"/>
      <c r="H673" s="220">
        <v>128.19999999999999</v>
      </c>
      <c r="I673" s="221"/>
      <c r="J673" s="216"/>
      <c r="K673" s="216"/>
      <c r="L673" s="222"/>
      <c r="M673" s="223"/>
      <c r="N673" s="224"/>
      <c r="O673" s="224"/>
      <c r="P673" s="224"/>
      <c r="Q673" s="224"/>
      <c r="R673" s="224"/>
      <c r="S673" s="224"/>
      <c r="T673" s="225"/>
      <c r="AT673" s="226" t="s">
        <v>182</v>
      </c>
      <c r="AU673" s="226" t="s">
        <v>86</v>
      </c>
      <c r="AV673" s="13" t="s">
        <v>86</v>
      </c>
      <c r="AW673" s="13" t="s">
        <v>33</v>
      </c>
      <c r="AX673" s="13" t="s">
        <v>77</v>
      </c>
      <c r="AY673" s="226" t="s">
        <v>173</v>
      </c>
    </row>
    <row r="674" spans="1:65" s="2" customFormat="1" ht="16.5" customHeight="1">
      <c r="A674" s="33"/>
      <c r="B674" s="34"/>
      <c r="C674" s="227" t="s">
        <v>1662</v>
      </c>
      <c r="D674" s="227" t="s">
        <v>454</v>
      </c>
      <c r="E674" s="228" t="s">
        <v>1663</v>
      </c>
      <c r="F674" s="229" t="s">
        <v>1664</v>
      </c>
      <c r="G674" s="230" t="s">
        <v>251</v>
      </c>
      <c r="H674" s="231">
        <v>141.02000000000001</v>
      </c>
      <c r="I674" s="232"/>
      <c r="J674" s="233">
        <f>ROUND(I674*H674,0)</f>
        <v>0</v>
      </c>
      <c r="K674" s="229" t="s">
        <v>179</v>
      </c>
      <c r="L674" s="234"/>
      <c r="M674" s="235" t="s">
        <v>1</v>
      </c>
      <c r="N674" s="236" t="s">
        <v>42</v>
      </c>
      <c r="O674" s="70"/>
      <c r="P674" s="211">
        <f>O674*H674</f>
        <v>0</v>
      </c>
      <c r="Q674" s="211">
        <v>1.023E-2</v>
      </c>
      <c r="R674" s="211">
        <f>Q674*H674</f>
        <v>1.4426346000000001</v>
      </c>
      <c r="S674" s="211">
        <v>0</v>
      </c>
      <c r="T674" s="212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213" t="s">
        <v>341</v>
      </c>
      <c r="AT674" s="213" t="s">
        <v>454</v>
      </c>
      <c r="AU674" s="213" t="s">
        <v>86</v>
      </c>
      <c r="AY674" s="16" t="s">
        <v>173</v>
      </c>
      <c r="BE674" s="214">
        <f>IF(N674="základní",J674,0)</f>
        <v>0</v>
      </c>
      <c r="BF674" s="214">
        <f>IF(N674="snížená",J674,0)</f>
        <v>0</v>
      </c>
      <c r="BG674" s="214">
        <f>IF(N674="zákl. přenesená",J674,0)</f>
        <v>0</v>
      </c>
      <c r="BH674" s="214">
        <f>IF(N674="sníž. přenesená",J674,0)</f>
        <v>0</v>
      </c>
      <c r="BI674" s="214">
        <f>IF(N674="nulová",J674,0)</f>
        <v>0</v>
      </c>
      <c r="BJ674" s="16" t="s">
        <v>8</v>
      </c>
      <c r="BK674" s="214">
        <f>ROUND(I674*H674,0)</f>
        <v>0</v>
      </c>
      <c r="BL674" s="16" t="s">
        <v>255</v>
      </c>
      <c r="BM674" s="213" t="s">
        <v>1665</v>
      </c>
    </row>
    <row r="675" spans="1:65" s="13" customFormat="1">
      <c r="B675" s="215"/>
      <c r="C675" s="216"/>
      <c r="D675" s="217" t="s">
        <v>182</v>
      </c>
      <c r="E675" s="218" t="s">
        <v>1</v>
      </c>
      <c r="F675" s="219" t="s">
        <v>1666</v>
      </c>
      <c r="G675" s="216"/>
      <c r="H675" s="220">
        <v>141.02000000000001</v>
      </c>
      <c r="I675" s="221"/>
      <c r="J675" s="216"/>
      <c r="K675" s="216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182</v>
      </c>
      <c r="AU675" s="226" t="s">
        <v>86</v>
      </c>
      <c r="AV675" s="13" t="s">
        <v>86</v>
      </c>
      <c r="AW675" s="13" t="s">
        <v>33</v>
      </c>
      <c r="AX675" s="13" t="s">
        <v>77</v>
      </c>
      <c r="AY675" s="226" t="s">
        <v>173</v>
      </c>
    </row>
    <row r="676" spans="1:65" s="2" customFormat="1" ht="24" customHeight="1">
      <c r="A676" s="33"/>
      <c r="B676" s="34"/>
      <c r="C676" s="202" t="s">
        <v>1667</v>
      </c>
      <c r="D676" s="202" t="s">
        <v>175</v>
      </c>
      <c r="E676" s="203" t="s">
        <v>1668</v>
      </c>
      <c r="F676" s="204" t="s">
        <v>1669</v>
      </c>
      <c r="G676" s="205" t="s">
        <v>178</v>
      </c>
      <c r="H676" s="206">
        <v>9.75</v>
      </c>
      <c r="I676" s="207"/>
      <c r="J676" s="208">
        <f>ROUND(I676*H676,0)</f>
        <v>0</v>
      </c>
      <c r="K676" s="204" t="s">
        <v>179</v>
      </c>
      <c r="L676" s="38"/>
      <c r="M676" s="209" t="s">
        <v>1</v>
      </c>
      <c r="N676" s="210" t="s">
        <v>42</v>
      </c>
      <c r="O676" s="70"/>
      <c r="P676" s="211">
        <f>O676*H676</f>
        <v>0</v>
      </c>
      <c r="Q676" s="211">
        <v>2.3369999999999998E-2</v>
      </c>
      <c r="R676" s="211">
        <f>Q676*H676</f>
        <v>0.22785749999999999</v>
      </c>
      <c r="S676" s="211">
        <v>0</v>
      </c>
      <c r="T676" s="212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213" t="s">
        <v>255</v>
      </c>
      <c r="AT676" s="213" t="s">
        <v>175</v>
      </c>
      <c r="AU676" s="213" t="s">
        <v>86</v>
      </c>
      <c r="AY676" s="16" t="s">
        <v>173</v>
      </c>
      <c r="BE676" s="214">
        <f>IF(N676="základní",J676,0)</f>
        <v>0</v>
      </c>
      <c r="BF676" s="214">
        <f>IF(N676="snížená",J676,0)</f>
        <v>0</v>
      </c>
      <c r="BG676" s="214">
        <f>IF(N676="zákl. přenesená",J676,0)</f>
        <v>0</v>
      </c>
      <c r="BH676" s="214">
        <f>IF(N676="sníž. přenesená",J676,0)</f>
        <v>0</v>
      </c>
      <c r="BI676" s="214">
        <f>IF(N676="nulová",J676,0)</f>
        <v>0</v>
      </c>
      <c r="BJ676" s="16" t="s">
        <v>8</v>
      </c>
      <c r="BK676" s="214">
        <f>ROUND(I676*H676,0)</f>
        <v>0</v>
      </c>
      <c r="BL676" s="16" t="s">
        <v>255</v>
      </c>
      <c r="BM676" s="213" t="s">
        <v>1670</v>
      </c>
    </row>
    <row r="677" spans="1:65" s="13" customFormat="1">
      <c r="B677" s="215"/>
      <c r="C677" s="216"/>
      <c r="D677" s="217" t="s">
        <v>182</v>
      </c>
      <c r="E677" s="218" t="s">
        <v>1</v>
      </c>
      <c r="F677" s="219" t="s">
        <v>1671</v>
      </c>
      <c r="G677" s="216"/>
      <c r="H677" s="220">
        <v>9.75</v>
      </c>
      <c r="I677" s="221"/>
      <c r="J677" s="216"/>
      <c r="K677" s="216"/>
      <c r="L677" s="222"/>
      <c r="M677" s="223"/>
      <c r="N677" s="224"/>
      <c r="O677" s="224"/>
      <c r="P677" s="224"/>
      <c r="Q677" s="224"/>
      <c r="R677" s="224"/>
      <c r="S677" s="224"/>
      <c r="T677" s="225"/>
      <c r="AT677" s="226" t="s">
        <v>182</v>
      </c>
      <c r="AU677" s="226" t="s">
        <v>86</v>
      </c>
      <c r="AV677" s="13" t="s">
        <v>86</v>
      </c>
      <c r="AW677" s="13" t="s">
        <v>33</v>
      </c>
      <c r="AX677" s="13" t="s">
        <v>77</v>
      </c>
      <c r="AY677" s="226" t="s">
        <v>173</v>
      </c>
    </row>
    <row r="678" spans="1:65" s="2" customFormat="1" ht="24" customHeight="1">
      <c r="A678" s="33"/>
      <c r="B678" s="34"/>
      <c r="C678" s="202" t="s">
        <v>1672</v>
      </c>
      <c r="D678" s="202" t="s">
        <v>175</v>
      </c>
      <c r="E678" s="203" t="s">
        <v>1673</v>
      </c>
      <c r="F678" s="204" t="s">
        <v>1674</v>
      </c>
      <c r="G678" s="205" t="s">
        <v>225</v>
      </c>
      <c r="H678" s="206">
        <v>6.157</v>
      </c>
      <c r="I678" s="207"/>
      <c r="J678" s="208">
        <f>ROUND(I678*H678,0)</f>
        <v>0</v>
      </c>
      <c r="K678" s="204" t="s">
        <v>179</v>
      </c>
      <c r="L678" s="38"/>
      <c r="M678" s="209" t="s">
        <v>1</v>
      </c>
      <c r="N678" s="210" t="s">
        <v>42</v>
      </c>
      <c r="O678" s="70"/>
      <c r="P678" s="211">
        <f>O678*H678</f>
        <v>0</v>
      </c>
      <c r="Q678" s="211">
        <v>0</v>
      </c>
      <c r="R678" s="211">
        <f>Q678*H678</f>
        <v>0</v>
      </c>
      <c r="S678" s="211">
        <v>0</v>
      </c>
      <c r="T678" s="212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213" t="s">
        <v>255</v>
      </c>
      <c r="AT678" s="213" t="s">
        <v>175</v>
      </c>
      <c r="AU678" s="213" t="s">
        <v>86</v>
      </c>
      <c r="AY678" s="16" t="s">
        <v>173</v>
      </c>
      <c r="BE678" s="214">
        <f>IF(N678="základní",J678,0)</f>
        <v>0</v>
      </c>
      <c r="BF678" s="214">
        <f>IF(N678="snížená",J678,0)</f>
        <v>0</v>
      </c>
      <c r="BG678" s="214">
        <f>IF(N678="zákl. přenesená",J678,0)</f>
        <v>0</v>
      </c>
      <c r="BH678" s="214">
        <f>IF(N678="sníž. přenesená",J678,0)</f>
        <v>0</v>
      </c>
      <c r="BI678" s="214">
        <f>IF(N678="nulová",J678,0)</f>
        <v>0</v>
      </c>
      <c r="BJ678" s="16" t="s">
        <v>8</v>
      </c>
      <c r="BK678" s="214">
        <f>ROUND(I678*H678,0)</f>
        <v>0</v>
      </c>
      <c r="BL678" s="16" t="s">
        <v>255</v>
      </c>
      <c r="BM678" s="213" t="s">
        <v>1675</v>
      </c>
    </row>
    <row r="679" spans="1:65" s="12" customFormat="1" ht="22.95" customHeight="1">
      <c r="B679" s="186"/>
      <c r="C679" s="187"/>
      <c r="D679" s="188" t="s">
        <v>76</v>
      </c>
      <c r="E679" s="200" t="s">
        <v>1676</v>
      </c>
      <c r="F679" s="200" t="s">
        <v>1677</v>
      </c>
      <c r="G679" s="187"/>
      <c r="H679" s="187"/>
      <c r="I679" s="190"/>
      <c r="J679" s="201">
        <f>BK679</f>
        <v>0</v>
      </c>
      <c r="K679" s="187"/>
      <c r="L679" s="192"/>
      <c r="M679" s="193"/>
      <c r="N679" s="194"/>
      <c r="O679" s="194"/>
      <c r="P679" s="195">
        <f>SUM(P680:P702)</f>
        <v>0</v>
      </c>
      <c r="Q679" s="194"/>
      <c r="R679" s="195">
        <f>SUM(R680:R702)</f>
        <v>10.2152898693515</v>
      </c>
      <c r="S679" s="194"/>
      <c r="T679" s="196">
        <f>SUM(T680:T702)</f>
        <v>0</v>
      </c>
      <c r="AR679" s="197" t="s">
        <v>86</v>
      </c>
      <c r="AT679" s="198" t="s">
        <v>76</v>
      </c>
      <c r="AU679" s="198" t="s">
        <v>8</v>
      </c>
      <c r="AY679" s="197" t="s">
        <v>173</v>
      </c>
      <c r="BK679" s="199">
        <f>SUM(BK680:BK702)</f>
        <v>0</v>
      </c>
    </row>
    <row r="680" spans="1:65" s="2" customFormat="1" ht="24" customHeight="1">
      <c r="A680" s="33"/>
      <c r="B680" s="34"/>
      <c r="C680" s="202" t="s">
        <v>1678</v>
      </c>
      <c r="D680" s="202" t="s">
        <v>175</v>
      </c>
      <c r="E680" s="203" t="s">
        <v>1679</v>
      </c>
      <c r="F680" s="204" t="s">
        <v>1680</v>
      </c>
      <c r="G680" s="205" t="s">
        <v>251</v>
      </c>
      <c r="H680" s="206">
        <v>3.9</v>
      </c>
      <c r="I680" s="207"/>
      <c r="J680" s="208">
        <f>ROUND(I680*H680,0)</f>
        <v>0</v>
      </c>
      <c r="K680" s="204" t="s">
        <v>179</v>
      </c>
      <c r="L680" s="38"/>
      <c r="M680" s="209" t="s">
        <v>1</v>
      </c>
      <c r="N680" s="210" t="s">
        <v>42</v>
      </c>
      <c r="O680" s="70"/>
      <c r="P680" s="211">
        <f>O680*H680</f>
        <v>0</v>
      </c>
      <c r="Q680" s="211">
        <v>1.4120000000000001E-2</v>
      </c>
      <c r="R680" s="211">
        <f>Q680*H680</f>
        <v>5.5067999999999999E-2</v>
      </c>
      <c r="S680" s="211">
        <v>0</v>
      </c>
      <c r="T680" s="212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213" t="s">
        <v>255</v>
      </c>
      <c r="AT680" s="213" t="s">
        <v>175</v>
      </c>
      <c r="AU680" s="213" t="s">
        <v>86</v>
      </c>
      <c r="AY680" s="16" t="s">
        <v>173</v>
      </c>
      <c r="BE680" s="214">
        <f>IF(N680="základní",J680,0)</f>
        <v>0</v>
      </c>
      <c r="BF680" s="214">
        <f>IF(N680="snížená",J680,0)</f>
        <v>0</v>
      </c>
      <c r="BG680" s="214">
        <f>IF(N680="zákl. přenesená",J680,0)</f>
        <v>0</v>
      </c>
      <c r="BH680" s="214">
        <f>IF(N680="sníž. přenesená",J680,0)</f>
        <v>0</v>
      </c>
      <c r="BI680" s="214">
        <f>IF(N680="nulová",J680,0)</f>
        <v>0</v>
      </c>
      <c r="BJ680" s="16" t="s">
        <v>8</v>
      </c>
      <c r="BK680" s="214">
        <f>ROUND(I680*H680,0)</f>
        <v>0</v>
      </c>
      <c r="BL680" s="16" t="s">
        <v>255</v>
      </c>
      <c r="BM680" s="213" t="s">
        <v>1681</v>
      </c>
    </row>
    <row r="681" spans="1:65" s="13" customFormat="1">
      <c r="B681" s="215"/>
      <c r="C681" s="216"/>
      <c r="D681" s="217" t="s">
        <v>182</v>
      </c>
      <c r="E681" s="218" t="s">
        <v>1</v>
      </c>
      <c r="F681" s="219" t="s">
        <v>1682</v>
      </c>
      <c r="G681" s="216"/>
      <c r="H681" s="220">
        <v>3.9</v>
      </c>
      <c r="I681" s="221"/>
      <c r="J681" s="216"/>
      <c r="K681" s="216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182</v>
      </c>
      <c r="AU681" s="226" t="s">
        <v>86</v>
      </c>
      <c r="AV681" s="13" t="s">
        <v>86</v>
      </c>
      <c r="AW681" s="13" t="s">
        <v>33</v>
      </c>
      <c r="AX681" s="13" t="s">
        <v>77</v>
      </c>
      <c r="AY681" s="226" t="s">
        <v>173</v>
      </c>
    </row>
    <row r="682" spans="1:65" s="2" customFormat="1" ht="24" customHeight="1">
      <c r="A682" s="33"/>
      <c r="B682" s="34"/>
      <c r="C682" s="202" t="s">
        <v>1683</v>
      </c>
      <c r="D682" s="202" t="s">
        <v>175</v>
      </c>
      <c r="E682" s="203" t="s">
        <v>1684</v>
      </c>
      <c r="F682" s="204" t="s">
        <v>1685</v>
      </c>
      <c r="G682" s="205" t="s">
        <v>251</v>
      </c>
      <c r="H682" s="206">
        <v>3.9</v>
      </c>
      <c r="I682" s="207"/>
      <c r="J682" s="208">
        <f>ROUND(I682*H682,0)</f>
        <v>0</v>
      </c>
      <c r="K682" s="204" t="s">
        <v>179</v>
      </c>
      <c r="L682" s="38"/>
      <c r="M682" s="209" t="s">
        <v>1</v>
      </c>
      <c r="N682" s="210" t="s">
        <v>42</v>
      </c>
      <c r="O682" s="70"/>
      <c r="P682" s="211">
        <f>O682*H682</f>
        <v>0</v>
      </c>
      <c r="Q682" s="211">
        <v>0</v>
      </c>
      <c r="R682" s="211">
        <f>Q682*H682</f>
        <v>0</v>
      </c>
      <c r="S682" s="211">
        <v>0</v>
      </c>
      <c r="T682" s="212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213" t="s">
        <v>255</v>
      </c>
      <c r="AT682" s="213" t="s">
        <v>175</v>
      </c>
      <c r="AU682" s="213" t="s">
        <v>86</v>
      </c>
      <c r="AY682" s="16" t="s">
        <v>173</v>
      </c>
      <c r="BE682" s="214">
        <f>IF(N682="základní",J682,0)</f>
        <v>0</v>
      </c>
      <c r="BF682" s="214">
        <f>IF(N682="snížená",J682,0)</f>
        <v>0</v>
      </c>
      <c r="BG682" s="214">
        <f>IF(N682="zákl. přenesená",J682,0)</f>
        <v>0</v>
      </c>
      <c r="BH682" s="214">
        <f>IF(N682="sníž. přenesená",J682,0)</f>
        <v>0</v>
      </c>
      <c r="BI682" s="214">
        <f>IF(N682="nulová",J682,0)</f>
        <v>0</v>
      </c>
      <c r="BJ682" s="16" t="s">
        <v>8</v>
      </c>
      <c r="BK682" s="214">
        <f>ROUND(I682*H682,0)</f>
        <v>0</v>
      </c>
      <c r="BL682" s="16" t="s">
        <v>255</v>
      </c>
      <c r="BM682" s="213" t="s">
        <v>1686</v>
      </c>
    </row>
    <row r="683" spans="1:65" s="2" customFormat="1" ht="24" customHeight="1">
      <c r="A683" s="33"/>
      <c r="B683" s="34"/>
      <c r="C683" s="202" t="s">
        <v>1687</v>
      </c>
      <c r="D683" s="202" t="s">
        <v>175</v>
      </c>
      <c r="E683" s="203" t="s">
        <v>1688</v>
      </c>
      <c r="F683" s="204" t="s">
        <v>1689</v>
      </c>
      <c r="G683" s="205" t="s">
        <v>251</v>
      </c>
      <c r="H683" s="206">
        <v>22.88</v>
      </c>
      <c r="I683" s="207"/>
      <c r="J683" s="208">
        <f>ROUND(I683*H683,0)</f>
        <v>0</v>
      </c>
      <c r="K683" s="204" t="s">
        <v>179</v>
      </c>
      <c r="L683" s="38"/>
      <c r="M683" s="209" t="s">
        <v>1</v>
      </c>
      <c r="N683" s="210" t="s">
        <v>42</v>
      </c>
      <c r="O683" s="70"/>
      <c r="P683" s="211">
        <f>O683*H683</f>
        <v>0</v>
      </c>
      <c r="Q683" s="211">
        <v>2.052E-2</v>
      </c>
      <c r="R683" s="211">
        <f>Q683*H683</f>
        <v>0.46949759999999996</v>
      </c>
      <c r="S683" s="211">
        <v>0</v>
      </c>
      <c r="T683" s="212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213" t="s">
        <v>255</v>
      </c>
      <c r="AT683" s="213" t="s">
        <v>175</v>
      </c>
      <c r="AU683" s="213" t="s">
        <v>86</v>
      </c>
      <c r="AY683" s="16" t="s">
        <v>173</v>
      </c>
      <c r="BE683" s="214">
        <f>IF(N683="základní",J683,0)</f>
        <v>0</v>
      </c>
      <c r="BF683" s="214">
        <f>IF(N683="snížená",J683,0)</f>
        <v>0</v>
      </c>
      <c r="BG683" s="214">
        <f>IF(N683="zákl. přenesená",J683,0)</f>
        <v>0</v>
      </c>
      <c r="BH683" s="214">
        <f>IF(N683="sníž. přenesená",J683,0)</f>
        <v>0</v>
      </c>
      <c r="BI683" s="214">
        <f>IF(N683="nulová",J683,0)</f>
        <v>0</v>
      </c>
      <c r="BJ683" s="16" t="s">
        <v>8</v>
      </c>
      <c r="BK683" s="214">
        <f>ROUND(I683*H683,0)</f>
        <v>0</v>
      </c>
      <c r="BL683" s="16" t="s">
        <v>255</v>
      </c>
      <c r="BM683" s="213" t="s">
        <v>1690</v>
      </c>
    </row>
    <row r="684" spans="1:65" s="13" customFormat="1">
      <c r="B684" s="215"/>
      <c r="C684" s="216"/>
      <c r="D684" s="217" t="s">
        <v>182</v>
      </c>
      <c r="E684" s="218" t="s">
        <v>1</v>
      </c>
      <c r="F684" s="219" t="s">
        <v>1691</v>
      </c>
      <c r="G684" s="216"/>
      <c r="H684" s="220">
        <v>22.88</v>
      </c>
      <c r="I684" s="221"/>
      <c r="J684" s="216"/>
      <c r="K684" s="216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182</v>
      </c>
      <c r="AU684" s="226" t="s">
        <v>86</v>
      </c>
      <c r="AV684" s="13" t="s">
        <v>86</v>
      </c>
      <c r="AW684" s="13" t="s">
        <v>33</v>
      </c>
      <c r="AX684" s="13" t="s">
        <v>77</v>
      </c>
      <c r="AY684" s="226" t="s">
        <v>173</v>
      </c>
    </row>
    <row r="685" spans="1:65" s="2" customFormat="1" ht="24" customHeight="1">
      <c r="A685" s="33"/>
      <c r="B685" s="34"/>
      <c r="C685" s="202" t="s">
        <v>1692</v>
      </c>
      <c r="D685" s="202" t="s">
        <v>175</v>
      </c>
      <c r="E685" s="203" t="s">
        <v>1693</v>
      </c>
      <c r="F685" s="204" t="s">
        <v>1694</v>
      </c>
      <c r="G685" s="205" t="s">
        <v>251</v>
      </c>
      <c r="H685" s="206">
        <v>234.69</v>
      </c>
      <c r="I685" s="207"/>
      <c r="J685" s="208">
        <f>ROUND(I685*H685,0)</f>
        <v>0</v>
      </c>
      <c r="K685" s="204" t="s">
        <v>179</v>
      </c>
      <c r="L685" s="38"/>
      <c r="M685" s="209" t="s">
        <v>1</v>
      </c>
      <c r="N685" s="210" t="s">
        <v>42</v>
      </c>
      <c r="O685" s="70"/>
      <c r="P685" s="211">
        <f>O685*H685</f>
        <v>0</v>
      </c>
      <c r="Q685" s="211">
        <v>1.383E-2</v>
      </c>
      <c r="R685" s="211">
        <f>Q685*H685</f>
        <v>3.2457627000000002</v>
      </c>
      <c r="S685" s="211">
        <v>0</v>
      </c>
      <c r="T685" s="212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213" t="s">
        <v>255</v>
      </c>
      <c r="AT685" s="213" t="s">
        <v>175</v>
      </c>
      <c r="AU685" s="213" t="s">
        <v>86</v>
      </c>
      <c r="AY685" s="16" t="s">
        <v>173</v>
      </c>
      <c r="BE685" s="214">
        <f>IF(N685="základní",J685,0)</f>
        <v>0</v>
      </c>
      <c r="BF685" s="214">
        <f>IF(N685="snížená",J685,0)</f>
        <v>0</v>
      </c>
      <c r="BG685" s="214">
        <f>IF(N685="zákl. přenesená",J685,0)</f>
        <v>0</v>
      </c>
      <c r="BH685" s="214">
        <f>IF(N685="sníž. přenesená",J685,0)</f>
        <v>0</v>
      </c>
      <c r="BI685" s="214">
        <f>IF(N685="nulová",J685,0)</f>
        <v>0</v>
      </c>
      <c r="BJ685" s="16" t="s">
        <v>8</v>
      </c>
      <c r="BK685" s="214">
        <f>ROUND(I685*H685,0)</f>
        <v>0</v>
      </c>
      <c r="BL685" s="16" t="s">
        <v>255</v>
      </c>
      <c r="BM685" s="213" t="s">
        <v>1695</v>
      </c>
    </row>
    <row r="686" spans="1:65" s="13" customFormat="1">
      <c r="B686" s="215"/>
      <c r="C686" s="216"/>
      <c r="D686" s="217" t="s">
        <v>182</v>
      </c>
      <c r="E686" s="218" t="s">
        <v>1</v>
      </c>
      <c r="F686" s="219" t="s">
        <v>1696</v>
      </c>
      <c r="G686" s="216"/>
      <c r="H686" s="220">
        <v>234.69</v>
      </c>
      <c r="I686" s="221"/>
      <c r="J686" s="216"/>
      <c r="K686" s="216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182</v>
      </c>
      <c r="AU686" s="226" t="s">
        <v>86</v>
      </c>
      <c r="AV686" s="13" t="s">
        <v>86</v>
      </c>
      <c r="AW686" s="13" t="s">
        <v>33</v>
      </c>
      <c r="AX686" s="13" t="s">
        <v>77</v>
      </c>
      <c r="AY686" s="226" t="s">
        <v>173</v>
      </c>
    </row>
    <row r="687" spans="1:65" s="2" customFormat="1" ht="24" customHeight="1">
      <c r="A687" s="33"/>
      <c r="B687" s="34"/>
      <c r="C687" s="202" t="s">
        <v>1697</v>
      </c>
      <c r="D687" s="202" t="s">
        <v>175</v>
      </c>
      <c r="E687" s="203" t="s">
        <v>1698</v>
      </c>
      <c r="F687" s="204" t="s">
        <v>1699</v>
      </c>
      <c r="G687" s="205" t="s">
        <v>251</v>
      </c>
      <c r="H687" s="206">
        <v>22.26</v>
      </c>
      <c r="I687" s="207"/>
      <c r="J687" s="208">
        <f>ROUND(I687*H687,0)</f>
        <v>0</v>
      </c>
      <c r="K687" s="204" t="s">
        <v>179</v>
      </c>
      <c r="L687" s="38"/>
      <c r="M687" s="209" t="s">
        <v>1</v>
      </c>
      <c r="N687" s="210" t="s">
        <v>42</v>
      </c>
      <c r="O687" s="70"/>
      <c r="P687" s="211">
        <f>O687*H687</f>
        <v>0</v>
      </c>
      <c r="Q687" s="211">
        <v>1.383E-2</v>
      </c>
      <c r="R687" s="211">
        <f>Q687*H687</f>
        <v>0.30785580000000001</v>
      </c>
      <c r="S687" s="211">
        <v>0</v>
      </c>
      <c r="T687" s="212">
        <f>S687*H687</f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213" t="s">
        <v>255</v>
      </c>
      <c r="AT687" s="213" t="s">
        <v>175</v>
      </c>
      <c r="AU687" s="213" t="s">
        <v>86</v>
      </c>
      <c r="AY687" s="16" t="s">
        <v>173</v>
      </c>
      <c r="BE687" s="214">
        <f>IF(N687="základní",J687,0)</f>
        <v>0</v>
      </c>
      <c r="BF687" s="214">
        <f>IF(N687="snížená",J687,0)</f>
        <v>0</v>
      </c>
      <c r="BG687" s="214">
        <f>IF(N687="zákl. přenesená",J687,0)</f>
        <v>0</v>
      </c>
      <c r="BH687" s="214">
        <f>IF(N687="sníž. přenesená",J687,0)</f>
        <v>0</v>
      </c>
      <c r="BI687" s="214">
        <f>IF(N687="nulová",J687,0)</f>
        <v>0</v>
      </c>
      <c r="BJ687" s="16" t="s">
        <v>8</v>
      </c>
      <c r="BK687" s="214">
        <f>ROUND(I687*H687,0)</f>
        <v>0</v>
      </c>
      <c r="BL687" s="16" t="s">
        <v>255</v>
      </c>
      <c r="BM687" s="213" t="s">
        <v>1700</v>
      </c>
    </row>
    <row r="688" spans="1:65" s="13" customFormat="1">
      <c r="B688" s="215"/>
      <c r="C688" s="216"/>
      <c r="D688" s="217" t="s">
        <v>182</v>
      </c>
      <c r="E688" s="218" t="s">
        <v>1</v>
      </c>
      <c r="F688" s="219" t="s">
        <v>1701</v>
      </c>
      <c r="G688" s="216"/>
      <c r="H688" s="220">
        <v>22.26</v>
      </c>
      <c r="I688" s="221"/>
      <c r="J688" s="216"/>
      <c r="K688" s="216"/>
      <c r="L688" s="222"/>
      <c r="M688" s="223"/>
      <c r="N688" s="224"/>
      <c r="O688" s="224"/>
      <c r="P688" s="224"/>
      <c r="Q688" s="224"/>
      <c r="R688" s="224"/>
      <c r="S688" s="224"/>
      <c r="T688" s="225"/>
      <c r="AT688" s="226" t="s">
        <v>182</v>
      </c>
      <c r="AU688" s="226" t="s">
        <v>86</v>
      </c>
      <c r="AV688" s="13" t="s">
        <v>86</v>
      </c>
      <c r="AW688" s="13" t="s">
        <v>33</v>
      </c>
      <c r="AX688" s="13" t="s">
        <v>77</v>
      </c>
      <c r="AY688" s="226" t="s">
        <v>173</v>
      </c>
    </row>
    <row r="689" spans="1:65" s="2" customFormat="1" ht="24" customHeight="1">
      <c r="A689" s="33"/>
      <c r="B689" s="34"/>
      <c r="C689" s="202" t="s">
        <v>1702</v>
      </c>
      <c r="D689" s="202" t="s">
        <v>175</v>
      </c>
      <c r="E689" s="203" t="s">
        <v>1703</v>
      </c>
      <c r="F689" s="204" t="s">
        <v>1704</v>
      </c>
      <c r="G689" s="205" t="s">
        <v>371</v>
      </c>
      <c r="H689" s="206">
        <v>20.8</v>
      </c>
      <c r="I689" s="207"/>
      <c r="J689" s="208">
        <f>ROUND(I689*H689,0)</f>
        <v>0</v>
      </c>
      <c r="K689" s="204" t="s">
        <v>179</v>
      </c>
      <c r="L689" s="38"/>
      <c r="M689" s="209" t="s">
        <v>1</v>
      </c>
      <c r="N689" s="210" t="s">
        <v>42</v>
      </c>
      <c r="O689" s="70"/>
      <c r="P689" s="211">
        <f>O689*H689</f>
        <v>0</v>
      </c>
      <c r="Q689" s="211">
        <v>2.5999999999999998E-4</v>
      </c>
      <c r="R689" s="211">
        <f>Q689*H689</f>
        <v>5.4079999999999996E-3</v>
      </c>
      <c r="S689" s="211">
        <v>0</v>
      </c>
      <c r="T689" s="212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213" t="s">
        <v>255</v>
      </c>
      <c r="AT689" s="213" t="s">
        <v>175</v>
      </c>
      <c r="AU689" s="213" t="s">
        <v>86</v>
      </c>
      <c r="AY689" s="16" t="s">
        <v>173</v>
      </c>
      <c r="BE689" s="214">
        <f>IF(N689="základní",J689,0)</f>
        <v>0</v>
      </c>
      <c r="BF689" s="214">
        <f>IF(N689="snížená",J689,0)</f>
        <v>0</v>
      </c>
      <c r="BG689" s="214">
        <f>IF(N689="zákl. přenesená",J689,0)</f>
        <v>0</v>
      </c>
      <c r="BH689" s="214">
        <f>IF(N689="sníž. přenesená",J689,0)</f>
        <v>0</v>
      </c>
      <c r="BI689" s="214">
        <f>IF(N689="nulová",J689,0)</f>
        <v>0</v>
      </c>
      <c r="BJ689" s="16" t="s">
        <v>8</v>
      </c>
      <c r="BK689" s="214">
        <f>ROUND(I689*H689,0)</f>
        <v>0</v>
      </c>
      <c r="BL689" s="16" t="s">
        <v>255</v>
      </c>
      <c r="BM689" s="213" t="s">
        <v>1705</v>
      </c>
    </row>
    <row r="690" spans="1:65" s="13" customFormat="1">
      <c r="B690" s="215"/>
      <c r="C690" s="216"/>
      <c r="D690" s="217" t="s">
        <v>182</v>
      </c>
      <c r="E690" s="218" t="s">
        <v>1</v>
      </c>
      <c r="F690" s="219" t="s">
        <v>1706</v>
      </c>
      <c r="G690" s="216"/>
      <c r="H690" s="220">
        <v>20.8</v>
      </c>
      <c r="I690" s="221"/>
      <c r="J690" s="216"/>
      <c r="K690" s="216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182</v>
      </c>
      <c r="AU690" s="226" t="s">
        <v>86</v>
      </c>
      <c r="AV690" s="13" t="s">
        <v>86</v>
      </c>
      <c r="AW690" s="13" t="s">
        <v>33</v>
      </c>
      <c r="AX690" s="13" t="s">
        <v>77</v>
      </c>
      <c r="AY690" s="226" t="s">
        <v>173</v>
      </c>
    </row>
    <row r="691" spans="1:65" s="2" customFormat="1" ht="16.5" customHeight="1">
      <c r="A691" s="33"/>
      <c r="B691" s="34"/>
      <c r="C691" s="202" t="s">
        <v>1707</v>
      </c>
      <c r="D691" s="202" t="s">
        <v>175</v>
      </c>
      <c r="E691" s="203" t="s">
        <v>1708</v>
      </c>
      <c r="F691" s="204" t="s">
        <v>1709</v>
      </c>
      <c r="G691" s="205" t="s">
        <v>251</v>
      </c>
      <c r="H691" s="206">
        <v>321</v>
      </c>
      <c r="I691" s="207"/>
      <c r="J691" s="208">
        <f>ROUND(I691*H691,0)</f>
        <v>0</v>
      </c>
      <c r="K691" s="204" t="s">
        <v>179</v>
      </c>
      <c r="L691" s="38"/>
      <c r="M691" s="209" t="s">
        <v>1</v>
      </c>
      <c r="N691" s="210" t="s">
        <v>42</v>
      </c>
      <c r="O691" s="70"/>
      <c r="P691" s="211">
        <f>O691*H691</f>
        <v>0</v>
      </c>
      <c r="Q691" s="211">
        <v>0</v>
      </c>
      <c r="R691" s="211">
        <f>Q691*H691</f>
        <v>0</v>
      </c>
      <c r="S691" s="211">
        <v>0</v>
      </c>
      <c r="T691" s="212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213" t="s">
        <v>255</v>
      </c>
      <c r="AT691" s="213" t="s">
        <v>175</v>
      </c>
      <c r="AU691" s="213" t="s">
        <v>86</v>
      </c>
      <c r="AY691" s="16" t="s">
        <v>173</v>
      </c>
      <c r="BE691" s="214">
        <f>IF(N691="základní",J691,0)</f>
        <v>0</v>
      </c>
      <c r="BF691" s="214">
        <f>IF(N691="snížená",J691,0)</f>
        <v>0</v>
      </c>
      <c r="BG691" s="214">
        <f>IF(N691="zákl. přenesená",J691,0)</f>
        <v>0</v>
      </c>
      <c r="BH691" s="214">
        <f>IF(N691="sníž. přenesená",J691,0)</f>
        <v>0</v>
      </c>
      <c r="BI691" s="214">
        <f>IF(N691="nulová",J691,0)</f>
        <v>0</v>
      </c>
      <c r="BJ691" s="16" t="s">
        <v>8</v>
      </c>
      <c r="BK691" s="214">
        <f>ROUND(I691*H691,0)</f>
        <v>0</v>
      </c>
      <c r="BL691" s="16" t="s">
        <v>255</v>
      </c>
      <c r="BM691" s="213" t="s">
        <v>1710</v>
      </c>
    </row>
    <row r="692" spans="1:65" s="13" customFormat="1">
      <c r="B692" s="215"/>
      <c r="C692" s="216"/>
      <c r="D692" s="217" t="s">
        <v>182</v>
      </c>
      <c r="E692" s="218" t="s">
        <v>1</v>
      </c>
      <c r="F692" s="219" t="s">
        <v>1711</v>
      </c>
      <c r="G692" s="216"/>
      <c r="H692" s="220">
        <v>321</v>
      </c>
      <c r="I692" s="221"/>
      <c r="J692" s="216"/>
      <c r="K692" s="216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182</v>
      </c>
      <c r="AU692" s="226" t="s">
        <v>86</v>
      </c>
      <c r="AV692" s="13" t="s">
        <v>86</v>
      </c>
      <c r="AW692" s="13" t="s">
        <v>33</v>
      </c>
      <c r="AX692" s="13" t="s">
        <v>77</v>
      </c>
      <c r="AY692" s="226" t="s">
        <v>173</v>
      </c>
    </row>
    <row r="693" spans="1:65" s="2" customFormat="1" ht="24" customHeight="1">
      <c r="A693" s="33"/>
      <c r="B693" s="34"/>
      <c r="C693" s="227" t="s">
        <v>1712</v>
      </c>
      <c r="D693" s="227" t="s">
        <v>454</v>
      </c>
      <c r="E693" s="228" t="s">
        <v>1713</v>
      </c>
      <c r="F693" s="229" t="s">
        <v>1714</v>
      </c>
      <c r="G693" s="230" t="s">
        <v>251</v>
      </c>
      <c r="H693" s="231">
        <v>337.05</v>
      </c>
      <c r="I693" s="232"/>
      <c r="J693" s="233">
        <f>ROUND(I693*H693,0)</f>
        <v>0</v>
      </c>
      <c r="K693" s="229" t="s">
        <v>179</v>
      </c>
      <c r="L693" s="234"/>
      <c r="M693" s="235" t="s">
        <v>1</v>
      </c>
      <c r="N693" s="236" t="s">
        <v>42</v>
      </c>
      <c r="O693" s="70"/>
      <c r="P693" s="211">
        <f>O693*H693</f>
        <v>0</v>
      </c>
      <c r="Q693" s="211">
        <v>2.0999999999999999E-3</v>
      </c>
      <c r="R693" s="211">
        <f>Q693*H693</f>
        <v>0.70780500000000002</v>
      </c>
      <c r="S693" s="211">
        <v>0</v>
      </c>
      <c r="T693" s="212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213" t="s">
        <v>341</v>
      </c>
      <c r="AT693" s="213" t="s">
        <v>454</v>
      </c>
      <c r="AU693" s="213" t="s">
        <v>86</v>
      </c>
      <c r="AY693" s="16" t="s">
        <v>173</v>
      </c>
      <c r="BE693" s="214">
        <f>IF(N693="základní",J693,0)</f>
        <v>0</v>
      </c>
      <c r="BF693" s="214">
        <f>IF(N693="snížená",J693,0)</f>
        <v>0</v>
      </c>
      <c r="BG693" s="214">
        <f>IF(N693="zákl. přenesená",J693,0)</f>
        <v>0</v>
      </c>
      <c r="BH693" s="214">
        <f>IF(N693="sníž. přenesená",J693,0)</f>
        <v>0</v>
      </c>
      <c r="BI693" s="214">
        <f>IF(N693="nulová",J693,0)</f>
        <v>0</v>
      </c>
      <c r="BJ693" s="16" t="s">
        <v>8</v>
      </c>
      <c r="BK693" s="214">
        <f>ROUND(I693*H693,0)</f>
        <v>0</v>
      </c>
      <c r="BL693" s="16" t="s">
        <v>255</v>
      </c>
      <c r="BM693" s="213" t="s">
        <v>1715</v>
      </c>
    </row>
    <row r="694" spans="1:65" s="13" customFormat="1">
      <c r="B694" s="215"/>
      <c r="C694" s="216"/>
      <c r="D694" s="217" t="s">
        <v>182</v>
      </c>
      <c r="E694" s="218" t="s">
        <v>1</v>
      </c>
      <c r="F694" s="219" t="s">
        <v>1716</v>
      </c>
      <c r="G694" s="216"/>
      <c r="H694" s="220">
        <v>337.05</v>
      </c>
      <c r="I694" s="221"/>
      <c r="J694" s="216"/>
      <c r="K694" s="216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182</v>
      </c>
      <c r="AU694" s="226" t="s">
        <v>86</v>
      </c>
      <c r="AV694" s="13" t="s">
        <v>86</v>
      </c>
      <c r="AW694" s="13" t="s">
        <v>33</v>
      </c>
      <c r="AX694" s="13" t="s">
        <v>77</v>
      </c>
      <c r="AY694" s="226" t="s">
        <v>173</v>
      </c>
    </row>
    <row r="695" spans="1:65" s="2" customFormat="1" ht="16.5" customHeight="1">
      <c r="A695" s="33"/>
      <c r="B695" s="34"/>
      <c r="C695" s="202" t="s">
        <v>1717</v>
      </c>
      <c r="D695" s="202" t="s">
        <v>175</v>
      </c>
      <c r="E695" s="203" t="s">
        <v>1718</v>
      </c>
      <c r="F695" s="204" t="s">
        <v>1719</v>
      </c>
      <c r="G695" s="205" t="s">
        <v>251</v>
      </c>
      <c r="H695" s="206">
        <v>2.7</v>
      </c>
      <c r="I695" s="207"/>
      <c r="J695" s="208">
        <f>ROUND(I695*H695,0)</f>
        <v>0</v>
      </c>
      <c r="K695" s="204" t="s">
        <v>179</v>
      </c>
      <c r="L695" s="38"/>
      <c r="M695" s="209" t="s">
        <v>1</v>
      </c>
      <c r="N695" s="210" t="s">
        <v>42</v>
      </c>
      <c r="O695" s="70"/>
      <c r="P695" s="211">
        <f>O695*H695</f>
        <v>0</v>
      </c>
      <c r="Q695" s="211">
        <v>0</v>
      </c>
      <c r="R695" s="211">
        <f>Q695*H695</f>
        <v>0</v>
      </c>
      <c r="S695" s="211">
        <v>0</v>
      </c>
      <c r="T695" s="212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213" t="s">
        <v>255</v>
      </c>
      <c r="AT695" s="213" t="s">
        <v>175</v>
      </c>
      <c r="AU695" s="213" t="s">
        <v>86</v>
      </c>
      <c r="AY695" s="16" t="s">
        <v>173</v>
      </c>
      <c r="BE695" s="214">
        <f>IF(N695="základní",J695,0)</f>
        <v>0</v>
      </c>
      <c r="BF695" s="214">
        <f>IF(N695="snížená",J695,0)</f>
        <v>0</v>
      </c>
      <c r="BG695" s="214">
        <f>IF(N695="zákl. přenesená",J695,0)</f>
        <v>0</v>
      </c>
      <c r="BH695" s="214">
        <f>IF(N695="sníž. přenesená",J695,0)</f>
        <v>0</v>
      </c>
      <c r="BI695" s="214">
        <f>IF(N695="nulová",J695,0)</f>
        <v>0</v>
      </c>
      <c r="BJ695" s="16" t="s">
        <v>8</v>
      </c>
      <c r="BK695" s="214">
        <f>ROUND(I695*H695,0)</f>
        <v>0</v>
      </c>
      <c r="BL695" s="16" t="s">
        <v>255</v>
      </c>
      <c r="BM695" s="213" t="s">
        <v>1720</v>
      </c>
    </row>
    <row r="696" spans="1:65" s="13" customFormat="1">
      <c r="B696" s="215"/>
      <c r="C696" s="216"/>
      <c r="D696" s="217" t="s">
        <v>182</v>
      </c>
      <c r="E696" s="218" t="s">
        <v>1</v>
      </c>
      <c r="F696" s="219" t="s">
        <v>1721</v>
      </c>
      <c r="G696" s="216"/>
      <c r="H696" s="220">
        <v>2.7</v>
      </c>
      <c r="I696" s="221"/>
      <c r="J696" s="216"/>
      <c r="K696" s="216"/>
      <c r="L696" s="222"/>
      <c r="M696" s="223"/>
      <c r="N696" s="224"/>
      <c r="O696" s="224"/>
      <c r="P696" s="224"/>
      <c r="Q696" s="224"/>
      <c r="R696" s="224"/>
      <c r="S696" s="224"/>
      <c r="T696" s="225"/>
      <c r="AT696" s="226" t="s">
        <v>182</v>
      </c>
      <c r="AU696" s="226" t="s">
        <v>86</v>
      </c>
      <c r="AV696" s="13" t="s">
        <v>86</v>
      </c>
      <c r="AW696" s="13" t="s">
        <v>33</v>
      </c>
      <c r="AX696" s="13" t="s">
        <v>77</v>
      </c>
      <c r="AY696" s="226" t="s">
        <v>173</v>
      </c>
    </row>
    <row r="697" spans="1:65" s="2" customFormat="1" ht="36" customHeight="1">
      <c r="A697" s="33"/>
      <c r="B697" s="34"/>
      <c r="C697" s="202" t="s">
        <v>1722</v>
      </c>
      <c r="D697" s="202" t="s">
        <v>175</v>
      </c>
      <c r="E697" s="203" t="s">
        <v>1723</v>
      </c>
      <c r="F697" s="204" t="s">
        <v>1724</v>
      </c>
      <c r="G697" s="205" t="s">
        <v>251</v>
      </c>
      <c r="H697" s="206">
        <v>289.53300000000002</v>
      </c>
      <c r="I697" s="207"/>
      <c r="J697" s="208">
        <f>ROUND(I697*H697,0)</f>
        <v>0</v>
      </c>
      <c r="K697" s="204" t="s">
        <v>1</v>
      </c>
      <c r="L697" s="38"/>
      <c r="M697" s="209" t="s">
        <v>1</v>
      </c>
      <c r="N697" s="210" t="s">
        <v>42</v>
      </c>
      <c r="O697" s="70"/>
      <c r="P697" s="211">
        <f>O697*H697</f>
        <v>0</v>
      </c>
      <c r="Q697" s="211">
        <v>1.8733245499999999E-2</v>
      </c>
      <c r="R697" s="211">
        <f>Q697*H697</f>
        <v>5.4238927693515002</v>
      </c>
      <c r="S697" s="211">
        <v>0</v>
      </c>
      <c r="T697" s="212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213" t="s">
        <v>255</v>
      </c>
      <c r="AT697" s="213" t="s">
        <v>175</v>
      </c>
      <c r="AU697" s="213" t="s">
        <v>86</v>
      </c>
      <c r="AY697" s="16" t="s">
        <v>173</v>
      </c>
      <c r="BE697" s="214">
        <f>IF(N697="základní",J697,0)</f>
        <v>0</v>
      </c>
      <c r="BF697" s="214">
        <f>IF(N697="snížená",J697,0)</f>
        <v>0</v>
      </c>
      <c r="BG697" s="214">
        <f>IF(N697="zákl. přenesená",J697,0)</f>
        <v>0</v>
      </c>
      <c r="BH697" s="214">
        <f>IF(N697="sníž. přenesená",J697,0)</f>
        <v>0</v>
      </c>
      <c r="BI697" s="214">
        <f>IF(N697="nulová",J697,0)</f>
        <v>0</v>
      </c>
      <c r="BJ697" s="16" t="s">
        <v>8</v>
      </c>
      <c r="BK697" s="214">
        <f>ROUND(I697*H697,0)</f>
        <v>0</v>
      </c>
      <c r="BL697" s="16" t="s">
        <v>255</v>
      </c>
      <c r="BM697" s="213" t="s">
        <v>1725</v>
      </c>
    </row>
    <row r="698" spans="1:65" s="13" customFormat="1">
      <c r="B698" s="215"/>
      <c r="C698" s="216"/>
      <c r="D698" s="217" t="s">
        <v>182</v>
      </c>
      <c r="E698" s="218" t="s">
        <v>1</v>
      </c>
      <c r="F698" s="219" t="s">
        <v>1726</v>
      </c>
      <c r="G698" s="216"/>
      <c r="H698" s="220">
        <v>289.53300000000002</v>
      </c>
      <c r="I698" s="221"/>
      <c r="J698" s="216"/>
      <c r="K698" s="216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182</v>
      </c>
      <c r="AU698" s="226" t="s">
        <v>86</v>
      </c>
      <c r="AV698" s="13" t="s">
        <v>86</v>
      </c>
      <c r="AW698" s="13" t="s">
        <v>33</v>
      </c>
      <c r="AX698" s="13" t="s">
        <v>77</v>
      </c>
      <c r="AY698" s="226" t="s">
        <v>173</v>
      </c>
    </row>
    <row r="699" spans="1:65" s="2" customFormat="1" ht="24" customHeight="1">
      <c r="A699" s="33"/>
      <c r="B699" s="34"/>
      <c r="C699" s="202" t="s">
        <v>1727</v>
      </c>
      <c r="D699" s="202" t="s">
        <v>175</v>
      </c>
      <c r="E699" s="203" t="s">
        <v>1728</v>
      </c>
      <c r="F699" s="204" t="s">
        <v>1729</v>
      </c>
      <c r="G699" s="205" t="s">
        <v>427</v>
      </c>
      <c r="H699" s="206">
        <v>18</v>
      </c>
      <c r="I699" s="207"/>
      <c r="J699" s="208">
        <f>ROUND(I699*H699,0)</f>
        <v>0</v>
      </c>
      <c r="K699" s="204" t="s">
        <v>1</v>
      </c>
      <c r="L699" s="38"/>
      <c r="M699" s="209" t="s">
        <v>1</v>
      </c>
      <c r="N699" s="210" t="s">
        <v>42</v>
      </c>
      <c r="O699" s="70"/>
      <c r="P699" s="211">
        <f>O699*H699</f>
        <v>0</v>
      </c>
      <c r="Q699" s="211">
        <v>0</v>
      </c>
      <c r="R699" s="211">
        <f>Q699*H699</f>
        <v>0</v>
      </c>
      <c r="S699" s="211">
        <v>0</v>
      </c>
      <c r="T699" s="212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213" t="s">
        <v>1730</v>
      </c>
      <c r="AT699" s="213" t="s">
        <v>175</v>
      </c>
      <c r="AU699" s="213" t="s">
        <v>86</v>
      </c>
      <c r="AY699" s="16" t="s">
        <v>173</v>
      </c>
      <c r="BE699" s="214">
        <f>IF(N699="základní",J699,0)</f>
        <v>0</v>
      </c>
      <c r="BF699" s="214">
        <f>IF(N699="snížená",J699,0)</f>
        <v>0</v>
      </c>
      <c r="BG699" s="214">
        <f>IF(N699="zákl. přenesená",J699,0)</f>
        <v>0</v>
      </c>
      <c r="BH699" s="214">
        <f>IF(N699="sníž. přenesená",J699,0)</f>
        <v>0</v>
      </c>
      <c r="BI699" s="214">
        <f>IF(N699="nulová",J699,0)</f>
        <v>0</v>
      </c>
      <c r="BJ699" s="16" t="s">
        <v>8</v>
      </c>
      <c r="BK699" s="214">
        <f>ROUND(I699*H699,0)</f>
        <v>0</v>
      </c>
      <c r="BL699" s="16" t="s">
        <v>1730</v>
      </c>
      <c r="BM699" s="213" t="s">
        <v>1731</v>
      </c>
    </row>
    <row r="700" spans="1:65" s="13" customFormat="1">
      <c r="B700" s="215"/>
      <c r="C700" s="216"/>
      <c r="D700" s="217" t="s">
        <v>182</v>
      </c>
      <c r="E700" s="218" t="s">
        <v>1</v>
      </c>
      <c r="F700" s="219" t="s">
        <v>1732</v>
      </c>
      <c r="G700" s="216"/>
      <c r="H700" s="220">
        <v>18</v>
      </c>
      <c r="I700" s="221"/>
      <c r="J700" s="216"/>
      <c r="K700" s="216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182</v>
      </c>
      <c r="AU700" s="226" t="s">
        <v>86</v>
      </c>
      <c r="AV700" s="13" t="s">
        <v>86</v>
      </c>
      <c r="AW700" s="13" t="s">
        <v>33</v>
      </c>
      <c r="AX700" s="13" t="s">
        <v>77</v>
      </c>
      <c r="AY700" s="226" t="s">
        <v>173</v>
      </c>
    </row>
    <row r="701" spans="1:65" s="2" customFormat="1" ht="36" customHeight="1">
      <c r="A701" s="33"/>
      <c r="B701" s="34"/>
      <c r="C701" s="227" t="s">
        <v>1733</v>
      </c>
      <c r="D701" s="227" t="s">
        <v>454</v>
      </c>
      <c r="E701" s="228" t="s">
        <v>1734</v>
      </c>
      <c r="F701" s="229" t="s">
        <v>1735</v>
      </c>
      <c r="G701" s="230" t="s">
        <v>427</v>
      </c>
      <c r="H701" s="231">
        <v>18</v>
      </c>
      <c r="I701" s="232"/>
      <c r="J701" s="233">
        <f>ROUND(I701*H701,0)</f>
        <v>0</v>
      </c>
      <c r="K701" s="229" t="s">
        <v>1</v>
      </c>
      <c r="L701" s="234"/>
      <c r="M701" s="235" t="s">
        <v>1</v>
      </c>
      <c r="N701" s="236" t="s">
        <v>42</v>
      </c>
      <c r="O701" s="70"/>
      <c r="P701" s="211">
        <f>O701*H701</f>
        <v>0</v>
      </c>
      <c r="Q701" s="211">
        <v>0</v>
      </c>
      <c r="R701" s="211">
        <f>Q701*H701</f>
        <v>0</v>
      </c>
      <c r="S701" s="211">
        <v>0</v>
      </c>
      <c r="T701" s="212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213" t="s">
        <v>1730</v>
      </c>
      <c r="AT701" s="213" t="s">
        <v>454</v>
      </c>
      <c r="AU701" s="213" t="s">
        <v>86</v>
      </c>
      <c r="AY701" s="16" t="s">
        <v>173</v>
      </c>
      <c r="BE701" s="214">
        <f>IF(N701="základní",J701,0)</f>
        <v>0</v>
      </c>
      <c r="BF701" s="214">
        <f>IF(N701="snížená",J701,0)</f>
        <v>0</v>
      </c>
      <c r="BG701" s="214">
        <f>IF(N701="zákl. přenesená",J701,0)</f>
        <v>0</v>
      </c>
      <c r="BH701" s="214">
        <f>IF(N701="sníž. přenesená",J701,0)</f>
        <v>0</v>
      </c>
      <c r="BI701" s="214">
        <f>IF(N701="nulová",J701,0)</f>
        <v>0</v>
      </c>
      <c r="BJ701" s="16" t="s">
        <v>8</v>
      </c>
      <c r="BK701" s="214">
        <f>ROUND(I701*H701,0)</f>
        <v>0</v>
      </c>
      <c r="BL701" s="16" t="s">
        <v>1730</v>
      </c>
      <c r="BM701" s="213" t="s">
        <v>1736</v>
      </c>
    </row>
    <row r="702" spans="1:65" s="2" customFormat="1" ht="24" customHeight="1">
      <c r="A702" s="33"/>
      <c r="B702" s="34"/>
      <c r="C702" s="202" t="s">
        <v>1737</v>
      </c>
      <c r="D702" s="202" t="s">
        <v>175</v>
      </c>
      <c r="E702" s="203" t="s">
        <v>1738</v>
      </c>
      <c r="F702" s="204" t="s">
        <v>1739</v>
      </c>
      <c r="G702" s="205" t="s">
        <v>225</v>
      </c>
      <c r="H702" s="206">
        <v>10.215</v>
      </c>
      <c r="I702" s="207"/>
      <c r="J702" s="208">
        <f>ROUND(I702*H702,0)</f>
        <v>0</v>
      </c>
      <c r="K702" s="204" t="s">
        <v>179</v>
      </c>
      <c r="L702" s="38"/>
      <c r="M702" s="209" t="s">
        <v>1</v>
      </c>
      <c r="N702" s="210" t="s">
        <v>42</v>
      </c>
      <c r="O702" s="70"/>
      <c r="P702" s="211">
        <f>O702*H702</f>
        <v>0</v>
      </c>
      <c r="Q702" s="211">
        <v>0</v>
      </c>
      <c r="R702" s="211">
        <f>Q702*H702</f>
        <v>0</v>
      </c>
      <c r="S702" s="211">
        <v>0</v>
      </c>
      <c r="T702" s="212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213" t="s">
        <v>255</v>
      </c>
      <c r="AT702" s="213" t="s">
        <v>175</v>
      </c>
      <c r="AU702" s="213" t="s">
        <v>86</v>
      </c>
      <c r="AY702" s="16" t="s">
        <v>173</v>
      </c>
      <c r="BE702" s="214">
        <f>IF(N702="základní",J702,0)</f>
        <v>0</v>
      </c>
      <c r="BF702" s="214">
        <f>IF(N702="snížená",J702,0)</f>
        <v>0</v>
      </c>
      <c r="BG702" s="214">
        <f>IF(N702="zákl. přenesená",J702,0)</f>
        <v>0</v>
      </c>
      <c r="BH702" s="214">
        <f>IF(N702="sníž. přenesená",J702,0)</f>
        <v>0</v>
      </c>
      <c r="BI702" s="214">
        <f>IF(N702="nulová",J702,0)</f>
        <v>0</v>
      </c>
      <c r="BJ702" s="16" t="s">
        <v>8</v>
      </c>
      <c r="BK702" s="214">
        <f>ROUND(I702*H702,0)</f>
        <v>0</v>
      </c>
      <c r="BL702" s="16" t="s">
        <v>255</v>
      </c>
      <c r="BM702" s="213" t="s">
        <v>1740</v>
      </c>
    </row>
    <row r="703" spans="1:65" s="12" customFormat="1" ht="22.95" customHeight="1">
      <c r="B703" s="186"/>
      <c r="C703" s="187"/>
      <c r="D703" s="188" t="s">
        <v>76</v>
      </c>
      <c r="E703" s="200" t="s">
        <v>1741</v>
      </c>
      <c r="F703" s="200" t="s">
        <v>1742</v>
      </c>
      <c r="G703" s="187"/>
      <c r="H703" s="187"/>
      <c r="I703" s="190"/>
      <c r="J703" s="201">
        <f>BK703</f>
        <v>0</v>
      </c>
      <c r="K703" s="187"/>
      <c r="L703" s="192"/>
      <c r="M703" s="193"/>
      <c r="N703" s="194"/>
      <c r="O703" s="194"/>
      <c r="P703" s="195">
        <f>SUM(P704:P727)</f>
        <v>0</v>
      </c>
      <c r="Q703" s="194"/>
      <c r="R703" s="195">
        <f>SUM(R704:R727)</f>
        <v>6.7312989999999999</v>
      </c>
      <c r="S703" s="194"/>
      <c r="T703" s="196">
        <f>SUM(T704:T727)</f>
        <v>0</v>
      </c>
      <c r="AR703" s="197" t="s">
        <v>86</v>
      </c>
      <c r="AT703" s="198" t="s">
        <v>76</v>
      </c>
      <c r="AU703" s="198" t="s">
        <v>8</v>
      </c>
      <c r="AY703" s="197" t="s">
        <v>173</v>
      </c>
      <c r="BK703" s="199">
        <f>SUM(BK704:BK727)</f>
        <v>0</v>
      </c>
    </row>
    <row r="704" spans="1:65" s="2" customFormat="1" ht="24" customHeight="1">
      <c r="A704" s="33"/>
      <c r="B704" s="34"/>
      <c r="C704" s="202" t="s">
        <v>1743</v>
      </c>
      <c r="D704" s="202" t="s">
        <v>175</v>
      </c>
      <c r="E704" s="203" t="s">
        <v>1744</v>
      </c>
      <c r="F704" s="204" t="s">
        <v>1745</v>
      </c>
      <c r="G704" s="205" t="s">
        <v>251</v>
      </c>
      <c r="H704" s="206">
        <v>316.38600000000002</v>
      </c>
      <c r="I704" s="207"/>
      <c r="J704" s="208">
        <f>ROUND(I704*H704,0)</f>
        <v>0</v>
      </c>
      <c r="K704" s="204" t="s">
        <v>179</v>
      </c>
      <c r="L704" s="38"/>
      <c r="M704" s="209" t="s">
        <v>1</v>
      </c>
      <c r="N704" s="210" t="s">
        <v>42</v>
      </c>
      <c r="O704" s="70"/>
      <c r="P704" s="211">
        <f>O704*H704</f>
        <v>0</v>
      </c>
      <c r="Q704" s="211">
        <v>0</v>
      </c>
      <c r="R704" s="211">
        <f>Q704*H704</f>
        <v>0</v>
      </c>
      <c r="S704" s="211">
        <v>0</v>
      </c>
      <c r="T704" s="212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213" t="s">
        <v>255</v>
      </c>
      <c r="AT704" s="213" t="s">
        <v>175</v>
      </c>
      <c r="AU704" s="213" t="s">
        <v>86</v>
      </c>
      <c r="AY704" s="16" t="s">
        <v>173</v>
      </c>
      <c r="BE704" s="214">
        <f>IF(N704="základní",J704,0)</f>
        <v>0</v>
      </c>
      <c r="BF704" s="214">
        <f>IF(N704="snížená",J704,0)</f>
        <v>0</v>
      </c>
      <c r="BG704" s="214">
        <f>IF(N704="zákl. přenesená",J704,0)</f>
        <v>0</v>
      </c>
      <c r="BH704" s="214">
        <f>IF(N704="sníž. přenesená",J704,0)</f>
        <v>0</v>
      </c>
      <c r="BI704" s="214">
        <f>IF(N704="nulová",J704,0)</f>
        <v>0</v>
      </c>
      <c r="BJ704" s="16" t="s">
        <v>8</v>
      </c>
      <c r="BK704" s="214">
        <f>ROUND(I704*H704,0)</f>
        <v>0</v>
      </c>
      <c r="BL704" s="16" t="s">
        <v>255</v>
      </c>
      <c r="BM704" s="213" t="s">
        <v>1746</v>
      </c>
    </row>
    <row r="705" spans="1:65" s="13" customFormat="1" ht="30.6">
      <c r="B705" s="215"/>
      <c r="C705" s="216"/>
      <c r="D705" s="217" t="s">
        <v>182</v>
      </c>
      <c r="E705" s="218" t="s">
        <v>1</v>
      </c>
      <c r="F705" s="219" t="s">
        <v>1747</v>
      </c>
      <c r="G705" s="216"/>
      <c r="H705" s="220">
        <v>303.35599999999999</v>
      </c>
      <c r="I705" s="221"/>
      <c r="J705" s="216"/>
      <c r="K705" s="216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182</v>
      </c>
      <c r="AU705" s="226" t="s">
        <v>86</v>
      </c>
      <c r="AV705" s="13" t="s">
        <v>86</v>
      </c>
      <c r="AW705" s="13" t="s">
        <v>33</v>
      </c>
      <c r="AX705" s="13" t="s">
        <v>77</v>
      </c>
      <c r="AY705" s="226" t="s">
        <v>173</v>
      </c>
    </row>
    <row r="706" spans="1:65" s="13" customFormat="1" ht="30.6">
      <c r="B706" s="215"/>
      <c r="C706" s="216"/>
      <c r="D706" s="217" t="s">
        <v>182</v>
      </c>
      <c r="E706" s="218" t="s">
        <v>1</v>
      </c>
      <c r="F706" s="219" t="s">
        <v>1748</v>
      </c>
      <c r="G706" s="216"/>
      <c r="H706" s="220">
        <v>13.03</v>
      </c>
      <c r="I706" s="221"/>
      <c r="J706" s="216"/>
      <c r="K706" s="216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182</v>
      </c>
      <c r="AU706" s="226" t="s">
        <v>86</v>
      </c>
      <c r="AV706" s="13" t="s">
        <v>86</v>
      </c>
      <c r="AW706" s="13" t="s">
        <v>33</v>
      </c>
      <c r="AX706" s="13" t="s">
        <v>77</v>
      </c>
      <c r="AY706" s="226" t="s">
        <v>173</v>
      </c>
    </row>
    <row r="707" spans="1:65" s="2" customFormat="1" ht="24" customHeight="1">
      <c r="A707" s="33"/>
      <c r="B707" s="34"/>
      <c r="C707" s="227" t="s">
        <v>1749</v>
      </c>
      <c r="D707" s="227" t="s">
        <v>454</v>
      </c>
      <c r="E707" s="228" t="s">
        <v>1750</v>
      </c>
      <c r="F707" s="229" t="s">
        <v>1751</v>
      </c>
      <c r="G707" s="230" t="s">
        <v>251</v>
      </c>
      <c r="H707" s="231">
        <v>316.38600000000002</v>
      </c>
      <c r="I707" s="232"/>
      <c r="J707" s="233">
        <f>ROUND(I707*H707,0)</f>
        <v>0</v>
      </c>
      <c r="K707" s="229" t="s">
        <v>1</v>
      </c>
      <c r="L707" s="234"/>
      <c r="M707" s="235" t="s">
        <v>1</v>
      </c>
      <c r="N707" s="236" t="s">
        <v>42</v>
      </c>
      <c r="O707" s="70"/>
      <c r="P707" s="211">
        <f>O707*H707</f>
        <v>0</v>
      </c>
      <c r="Q707" s="211">
        <v>1E-3</v>
      </c>
      <c r="R707" s="211">
        <f>Q707*H707</f>
        <v>0.31638600000000006</v>
      </c>
      <c r="S707" s="211">
        <v>0</v>
      </c>
      <c r="T707" s="212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213" t="s">
        <v>341</v>
      </c>
      <c r="AT707" s="213" t="s">
        <v>454</v>
      </c>
      <c r="AU707" s="213" t="s">
        <v>86</v>
      </c>
      <c r="AY707" s="16" t="s">
        <v>173</v>
      </c>
      <c r="BE707" s="214">
        <f>IF(N707="základní",J707,0)</f>
        <v>0</v>
      </c>
      <c r="BF707" s="214">
        <f>IF(N707="snížená",J707,0)</f>
        <v>0</v>
      </c>
      <c r="BG707" s="214">
        <f>IF(N707="zákl. přenesená",J707,0)</f>
        <v>0</v>
      </c>
      <c r="BH707" s="214">
        <f>IF(N707="sníž. přenesená",J707,0)</f>
        <v>0</v>
      </c>
      <c r="BI707" s="214">
        <f>IF(N707="nulová",J707,0)</f>
        <v>0</v>
      </c>
      <c r="BJ707" s="16" t="s">
        <v>8</v>
      </c>
      <c r="BK707" s="214">
        <f>ROUND(I707*H707,0)</f>
        <v>0</v>
      </c>
      <c r="BL707" s="16" t="s">
        <v>255</v>
      </c>
      <c r="BM707" s="213" t="s">
        <v>1752</v>
      </c>
    </row>
    <row r="708" spans="1:65" s="2" customFormat="1" ht="24" customHeight="1">
      <c r="A708" s="33"/>
      <c r="B708" s="34"/>
      <c r="C708" s="202" t="s">
        <v>1753</v>
      </c>
      <c r="D708" s="202" t="s">
        <v>175</v>
      </c>
      <c r="E708" s="203" t="s">
        <v>1754</v>
      </c>
      <c r="F708" s="204" t="s">
        <v>1755</v>
      </c>
      <c r="G708" s="205" t="s">
        <v>251</v>
      </c>
      <c r="H708" s="206">
        <v>299.59300000000002</v>
      </c>
      <c r="I708" s="207"/>
      <c r="J708" s="208">
        <f>ROUND(I708*H708,0)</f>
        <v>0</v>
      </c>
      <c r="K708" s="204" t="s">
        <v>179</v>
      </c>
      <c r="L708" s="38"/>
      <c r="M708" s="209" t="s">
        <v>1</v>
      </c>
      <c r="N708" s="210" t="s">
        <v>42</v>
      </c>
      <c r="O708" s="70"/>
      <c r="P708" s="211">
        <f>O708*H708</f>
        <v>0</v>
      </c>
      <c r="Q708" s="211">
        <v>0</v>
      </c>
      <c r="R708" s="211">
        <f>Q708*H708</f>
        <v>0</v>
      </c>
      <c r="S708" s="211">
        <v>0</v>
      </c>
      <c r="T708" s="212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213" t="s">
        <v>255</v>
      </c>
      <c r="AT708" s="213" t="s">
        <v>175</v>
      </c>
      <c r="AU708" s="213" t="s">
        <v>86</v>
      </c>
      <c r="AY708" s="16" t="s">
        <v>173</v>
      </c>
      <c r="BE708" s="214">
        <f>IF(N708="základní",J708,0)</f>
        <v>0</v>
      </c>
      <c r="BF708" s="214">
        <f>IF(N708="snížená",J708,0)</f>
        <v>0</v>
      </c>
      <c r="BG708" s="214">
        <f>IF(N708="zákl. přenesená",J708,0)</f>
        <v>0</v>
      </c>
      <c r="BH708" s="214">
        <f>IF(N708="sníž. přenesená",J708,0)</f>
        <v>0</v>
      </c>
      <c r="BI708" s="214">
        <f>IF(N708="nulová",J708,0)</f>
        <v>0</v>
      </c>
      <c r="BJ708" s="16" t="s">
        <v>8</v>
      </c>
      <c r="BK708" s="214">
        <f>ROUND(I708*H708,0)</f>
        <v>0</v>
      </c>
      <c r="BL708" s="16" t="s">
        <v>255</v>
      </c>
      <c r="BM708" s="213" t="s">
        <v>1756</v>
      </c>
    </row>
    <row r="709" spans="1:65" s="13" customFormat="1">
      <c r="B709" s="215"/>
      <c r="C709" s="216"/>
      <c r="D709" s="217" t="s">
        <v>182</v>
      </c>
      <c r="E709" s="218" t="s">
        <v>1</v>
      </c>
      <c r="F709" s="219" t="s">
        <v>1757</v>
      </c>
      <c r="G709" s="216"/>
      <c r="H709" s="220">
        <v>288.8</v>
      </c>
      <c r="I709" s="221"/>
      <c r="J709" s="216"/>
      <c r="K709" s="216"/>
      <c r="L709" s="222"/>
      <c r="M709" s="223"/>
      <c r="N709" s="224"/>
      <c r="O709" s="224"/>
      <c r="P709" s="224"/>
      <c r="Q709" s="224"/>
      <c r="R709" s="224"/>
      <c r="S709" s="224"/>
      <c r="T709" s="225"/>
      <c r="AT709" s="226" t="s">
        <v>182</v>
      </c>
      <c r="AU709" s="226" t="s">
        <v>86</v>
      </c>
      <c r="AV709" s="13" t="s">
        <v>86</v>
      </c>
      <c r="AW709" s="13" t="s">
        <v>33</v>
      </c>
      <c r="AX709" s="13" t="s">
        <v>77</v>
      </c>
      <c r="AY709" s="226" t="s">
        <v>173</v>
      </c>
    </row>
    <row r="710" spans="1:65" s="13" customFormat="1">
      <c r="B710" s="215"/>
      <c r="C710" s="216"/>
      <c r="D710" s="217" t="s">
        <v>182</v>
      </c>
      <c r="E710" s="218" t="s">
        <v>1</v>
      </c>
      <c r="F710" s="219" t="s">
        <v>1758</v>
      </c>
      <c r="G710" s="216"/>
      <c r="H710" s="220">
        <v>10.792999999999999</v>
      </c>
      <c r="I710" s="221"/>
      <c r="J710" s="216"/>
      <c r="K710" s="216"/>
      <c r="L710" s="222"/>
      <c r="M710" s="223"/>
      <c r="N710" s="224"/>
      <c r="O710" s="224"/>
      <c r="P710" s="224"/>
      <c r="Q710" s="224"/>
      <c r="R710" s="224"/>
      <c r="S710" s="224"/>
      <c r="T710" s="225"/>
      <c r="AT710" s="226" t="s">
        <v>182</v>
      </c>
      <c r="AU710" s="226" t="s">
        <v>86</v>
      </c>
      <c r="AV710" s="13" t="s">
        <v>86</v>
      </c>
      <c r="AW710" s="13" t="s">
        <v>33</v>
      </c>
      <c r="AX710" s="13" t="s">
        <v>77</v>
      </c>
      <c r="AY710" s="226" t="s">
        <v>173</v>
      </c>
    </row>
    <row r="711" spans="1:65" s="2" customFormat="1" ht="36" customHeight="1">
      <c r="A711" s="33"/>
      <c r="B711" s="34"/>
      <c r="C711" s="227" t="s">
        <v>1759</v>
      </c>
      <c r="D711" s="227" t="s">
        <v>454</v>
      </c>
      <c r="E711" s="228" t="s">
        <v>1760</v>
      </c>
      <c r="F711" s="229" t="s">
        <v>1761</v>
      </c>
      <c r="G711" s="230" t="s">
        <v>251</v>
      </c>
      <c r="H711" s="231">
        <v>299.59300000000002</v>
      </c>
      <c r="I711" s="232"/>
      <c r="J711" s="233">
        <f>ROUND(I711*H711,0)</f>
        <v>0</v>
      </c>
      <c r="K711" s="229" t="s">
        <v>1</v>
      </c>
      <c r="L711" s="234"/>
      <c r="M711" s="235" t="s">
        <v>1</v>
      </c>
      <c r="N711" s="236" t="s">
        <v>42</v>
      </c>
      <c r="O711" s="70"/>
      <c r="P711" s="211">
        <f>O711*H711</f>
        <v>0</v>
      </c>
      <c r="Q711" s="211">
        <v>1E-3</v>
      </c>
      <c r="R711" s="211">
        <f>Q711*H711</f>
        <v>0.299593</v>
      </c>
      <c r="S711" s="211">
        <v>0</v>
      </c>
      <c r="T711" s="212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213" t="s">
        <v>341</v>
      </c>
      <c r="AT711" s="213" t="s">
        <v>454</v>
      </c>
      <c r="AU711" s="213" t="s">
        <v>86</v>
      </c>
      <c r="AY711" s="16" t="s">
        <v>173</v>
      </c>
      <c r="BE711" s="214">
        <f>IF(N711="základní",J711,0)</f>
        <v>0</v>
      </c>
      <c r="BF711" s="214">
        <f>IF(N711="snížená",J711,0)</f>
        <v>0</v>
      </c>
      <c r="BG711" s="214">
        <f>IF(N711="zákl. přenesená",J711,0)</f>
        <v>0</v>
      </c>
      <c r="BH711" s="214">
        <f>IF(N711="sníž. přenesená",J711,0)</f>
        <v>0</v>
      </c>
      <c r="BI711" s="214">
        <f>IF(N711="nulová",J711,0)</f>
        <v>0</v>
      </c>
      <c r="BJ711" s="16" t="s">
        <v>8</v>
      </c>
      <c r="BK711" s="214">
        <f>ROUND(I711*H711,0)</f>
        <v>0</v>
      </c>
      <c r="BL711" s="16" t="s">
        <v>255</v>
      </c>
      <c r="BM711" s="213" t="s">
        <v>1762</v>
      </c>
    </row>
    <row r="712" spans="1:65" s="2" customFormat="1" ht="24" customHeight="1">
      <c r="A712" s="33"/>
      <c r="B712" s="34"/>
      <c r="C712" s="202" t="s">
        <v>1763</v>
      </c>
      <c r="D712" s="202" t="s">
        <v>175</v>
      </c>
      <c r="E712" s="203" t="s">
        <v>1764</v>
      </c>
      <c r="F712" s="204" t="s">
        <v>1765</v>
      </c>
      <c r="G712" s="205" t="s">
        <v>371</v>
      </c>
      <c r="H712" s="206">
        <v>39.6</v>
      </c>
      <c r="I712" s="207"/>
      <c r="J712" s="208">
        <f>ROUND(I712*H712,0)</f>
        <v>0</v>
      </c>
      <c r="K712" s="204" t="s">
        <v>179</v>
      </c>
      <c r="L712" s="38"/>
      <c r="M712" s="209" t="s">
        <v>1</v>
      </c>
      <c r="N712" s="210" t="s">
        <v>42</v>
      </c>
      <c r="O712" s="70"/>
      <c r="P712" s="211">
        <f>O712*H712</f>
        <v>0</v>
      </c>
      <c r="Q712" s="211">
        <v>0</v>
      </c>
      <c r="R712" s="211">
        <f>Q712*H712</f>
        <v>0</v>
      </c>
      <c r="S712" s="211">
        <v>0</v>
      </c>
      <c r="T712" s="212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213" t="s">
        <v>255</v>
      </c>
      <c r="AT712" s="213" t="s">
        <v>175</v>
      </c>
      <c r="AU712" s="213" t="s">
        <v>86</v>
      </c>
      <c r="AY712" s="16" t="s">
        <v>173</v>
      </c>
      <c r="BE712" s="214">
        <f>IF(N712="základní",J712,0)</f>
        <v>0</v>
      </c>
      <c r="BF712" s="214">
        <f>IF(N712="snížená",J712,0)</f>
        <v>0</v>
      </c>
      <c r="BG712" s="214">
        <f>IF(N712="zákl. přenesená",J712,0)</f>
        <v>0</v>
      </c>
      <c r="BH712" s="214">
        <f>IF(N712="sníž. přenesená",J712,0)</f>
        <v>0</v>
      </c>
      <c r="BI712" s="214">
        <f>IF(N712="nulová",J712,0)</f>
        <v>0</v>
      </c>
      <c r="BJ712" s="16" t="s">
        <v>8</v>
      </c>
      <c r="BK712" s="214">
        <f>ROUND(I712*H712,0)</f>
        <v>0</v>
      </c>
      <c r="BL712" s="16" t="s">
        <v>255</v>
      </c>
      <c r="BM712" s="213" t="s">
        <v>1766</v>
      </c>
    </row>
    <row r="713" spans="1:65" s="13" customFormat="1">
      <c r="B713" s="215"/>
      <c r="C713" s="216"/>
      <c r="D713" s="217" t="s">
        <v>182</v>
      </c>
      <c r="E713" s="218" t="s">
        <v>1</v>
      </c>
      <c r="F713" s="219" t="s">
        <v>1767</v>
      </c>
      <c r="G713" s="216"/>
      <c r="H713" s="220">
        <v>39.6</v>
      </c>
      <c r="I713" s="221"/>
      <c r="J713" s="216"/>
      <c r="K713" s="216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182</v>
      </c>
      <c r="AU713" s="226" t="s">
        <v>86</v>
      </c>
      <c r="AV713" s="13" t="s">
        <v>86</v>
      </c>
      <c r="AW713" s="13" t="s">
        <v>33</v>
      </c>
      <c r="AX713" s="13" t="s">
        <v>77</v>
      </c>
      <c r="AY713" s="226" t="s">
        <v>173</v>
      </c>
    </row>
    <row r="714" spans="1:65" s="2" customFormat="1" ht="24" customHeight="1">
      <c r="A714" s="33"/>
      <c r="B714" s="34"/>
      <c r="C714" s="202" t="s">
        <v>1768</v>
      </c>
      <c r="D714" s="202" t="s">
        <v>175</v>
      </c>
      <c r="E714" s="203" t="s">
        <v>1769</v>
      </c>
      <c r="F714" s="204" t="s">
        <v>1770</v>
      </c>
      <c r="G714" s="205" t="s">
        <v>371</v>
      </c>
      <c r="H714" s="206">
        <v>647</v>
      </c>
      <c r="I714" s="207"/>
      <c r="J714" s="208">
        <f>ROUND(I714*H714,0)</f>
        <v>0</v>
      </c>
      <c r="K714" s="204" t="s">
        <v>179</v>
      </c>
      <c r="L714" s="38"/>
      <c r="M714" s="209" t="s">
        <v>1</v>
      </c>
      <c r="N714" s="210" t="s">
        <v>42</v>
      </c>
      <c r="O714" s="70"/>
      <c r="P714" s="211">
        <f>O714*H714</f>
        <v>0</v>
      </c>
      <c r="Q714" s="211">
        <v>0</v>
      </c>
      <c r="R714" s="211">
        <f>Q714*H714</f>
        <v>0</v>
      </c>
      <c r="S714" s="211">
        <v>0</v>
      </c>
      <c r="T714" s="212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213" t="s">
        <v>255</v>
      </c>
      <c r="AT714" s="213" t="s">
        <v>175</v>
      </c>
      <c r="AU714" s="213" t="s">
        <v>86</v>
      </c>
      <c r="AY714" s="16" t="s">
        <v>173</v>
      </c>
      <c r="BE714" s="214">
        <f>IF(N714="základní",J714,0)</f>
        <v>0</v>
      </c>
      <c r="BF714" s="214">
        <f>IF(N714="snížená",J714,0)</f>
        <v>0</v>
      </c>
      <c r="BG714" s="214">
        <f>IF(N714="zákl. přenesená",J714,0)</f>
        <v>0</v>
      </c>
      <c r="BH714" s="214">
        <f>IF(N714="sníž. přenesená",J714,0)</f>
        <v>0</v>
      </c>
      <c r="BI714" s="214">
        <f>IF(N714="nulová",J714,0)</f>
        <v>0</v>
      </c>
      <c r="BJ714" s="16" t="s">
        <v>8</v>
      </c>
      <c r="BK714" s="214">
        <f>ROUND(I714*H714,0)</f>
        <v>0</v>
      </c>
      <c r="BL714" s="16" t="s">
        <v>255</v>
      </c>
      <c r="BM714" s="213" t="s">
        <v>1771</v>
      </c>
    </row>
    <row r="715" spans="1:65" s="13" customFormat="1">
      <c r="B715" s="215"/>
      <c r="C715" s="216"/>
      <c r="D715" s="217" t="s">
        <v>182</v>
      </c>
      <c r="E715" s="218" t="s">
        <v>1</v>
      </c>
      <c r="F715" s="219" t="s">
        <v>1772</v>
      </c>
      <c r="G715" s="216"/>
      <c r="H715" s="220">
        <v>647</v>
      </c>
      <c r="I715" s="221"/>
      <c r="J715" s="216"/>
      <c r="K715" s="216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182</v>
      </c>
      <c r="AU715" s="226" t="s">
        <v>86</v>
      </c>
      <c r="AV715" s="13" t="s">
        <v>86</v>
      </c>
      <c r="AW715" s="13" t="s">
        <v>33</v>
      </c>
      <c r="AX715" s="13" t="s">
        <v>77</v>
      </c>
      <c r="AY715" s="226" t="s">
        <v>173</v>
      </c>
    </row>
    <row r="716" spans="1:65" s="2" customFormat="1" ht="24" customHeight="1">
      <c r="A716" s="33"/>
      <c r="B716" s="34"/>
      <c r="C716" s="202" t="s">
        <v>1773</v>
      </c>
      <c r="D716" s="202" t="s">
        <v>175</v>
      </c>
      <c r="E716" s="203" t="s">
        <v>1774</v>
      </c>
      <c r="F716" s="204" t="s">
        <v>1775</v>
      </c>
      <c r="G716" s="205" t="s">
        <v>371</v>
      </c>
      <c r="H716" s="206">
        <v>55.2</v>
      </c>
      <c r="I716" s="207"/>
      <c r="J716" s="208">
        <f>ROUND(I716*H716,0)</f>
        <v>0</v>
      </c>
      <c r="K716" s="204" t="s">
        <v>179</v>
      </c>
      <c r="L716" s="38"/>
      <c r="M716" s="209" t="s">
        <v>1</v>
      </c>
      <c r="N716" s="210" t="s">
        <v>42</v>
      </c>
      <c r="O716" s="70"/>
      <c r="P716" s="211">
        <f>O716*H716</f>
        <v>0</v>
      </c>
      <c r="Q716" s="211">
        <v>0</v>
      </c>
      <c r="R716" s="211">
        <f>Q716*H716</f>
        <v>0</v>
      </c>
      <c r="S716" s="211">
        <v>0</v>
      </c>
      <c r="T716" s="212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213" t="s">
        <v>255</v>
      </c>
      <c r="AT716" s="213" t="s">
        <v>175</v>
      </c>
      <c r="AU716" s="213" t="s">
        <v>86</v>
      </c>
      <c r="AY716" s="16" t="s">
        <v>173</v>
      </c>
      <c r="BE716" s="214">
        <f>IF(N716="základní",J716,0)</f>
        <v>0</v>
      </c>
      <c r="BF716" s="214">
        <f>IF(N716="snížená",J716,0)</f>
        <v>0</v>
      </c>
      <c r="BG716" s="214">
        <f>IF(N716="zákl. přenesená",J716,0)</f>
        <v>0</v>
      </c>
      <c r="BH716" s="214">
        <f>IF(N716="sníž. přenesená",J716,0)</f>
        <v>0</v>
      </c>
      <c r="BI716" s="214">
        <f>IF(N716="nulová",J716,0)</f>
        <v>0</v>
      </c>
      <c r="BJ716" s="16" t="s">
        <v>8</v>
      </c>
      <c r="BK716" s="214">
        <f>ROUND(I716*H716,0)</f>
        <v>0</v>
      </c>
      <c r="BL716" s="16" t="s">
        <v>255</v>
      </c>
      <c r="BM716" s="213" t="s">
        <v>1776</v>
      </c>
    </row>
    <row r="717" spans="1:65" s="13" customFormat="1">
      <c r="B717" s="215"/>
      <c r="C717" s="216"/>
      <c r="D717" s="217" t="s">
        <v>182</v>
      </c>
      <c r="E717" s="218" t="s">
        <v>1</v>
      </c>
      <c r="F717" s="219" t="s">
        <v>1777</v>
      </c>
      <c r="G717" s="216"/>
      <c r="H717" s="220">
        <v>55.2</v>
      </c>
      <c r="I717" s="221"/>
      <c r="J717" s="216"/>
      <c r="K717" s="216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182</v>
      </c>
      <c r="AU717" s="226" t="s">
        <v>86</v>
      </c>
      <c r="AV717" s="13" t="s">
        <v>86</v>
      </c>
      <c r="AW717" s="13" t="s">
        <v>33</v>
      </c>
      <c r="AX717" s="13" t="s">
        <v>77</v>
      </c>
      <c r="AY717" s="226" t="s">
        <v>173</v>
      </c>
    </row>
    <row r="718" spans="1:65" s="2" customFormat="1" ht="16.5" customHeight="1">
      <c r="A718" s="33"/>
      <c r="B718" s="34"/>
      <c r="C718" s="227" t="s">
        <v>1778</v>
      </c>
      <c r="D718" s="227" t="s">
        <v>454</v>
      </c>
      <c r="E718" s="228" t="s">
        <v>1779</v>
      </c>
      <c r="F718" s="229" t="s">
        <v>1780</v>
      </c>
      <c r="G718" s="230" t="s">
        <v>178</v>
      </c>
      <c r="H718" s="231">
        <v>12.144</v>
      </c>
      <c r="I718" s="232"/>
      <c r="J718" s="233">
        <f>ROUND(I718*H718,0)</f>
        <v>0</v>
      </c>
      <c r="K718" s="229" t="s">
        <v>179</v>
      </c>
      <c r="L718" s="234"/>
      <c r="M718" s="235" t="s">
        <v>1</v>
      </c>
      <c r="N718" s="236" t="s">
        <v>42</v>
      </c>
      <c r="O718" s="70"/>
      <c r="P718" s="211">
        <f>O718*H718</f>
        <v>0</v>
      </c>
      <c r="Q718" s="211">
        <v>0.44</v>
      </c>
      <c r="R718" s="211">
        <f>Q718*H718</f>
        <v>5.3433599999999997</v>
      </c>
      <c r="S718" s="211">
        <v>0</v>
      </c>
      <c r="T718" s="212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213" t="s">
        <v>341</v>
      </c>
      <c r="AT718" s="213" t="s">
        <v>454</v>
      </c>
      <c r="AU718" s="213" t="s">
        <v>86</v>
      </c>
      <c r="AY718" s="16" t="s">
        <v>173</v>
      </c>
      <c r="BE718" s="214">
        <f>IF(N718="základní",J718,0)</f>
        <v>0</v>
      </c>
      <c r="BF718" s="214">
        <f>IF(N718="snížená",J718,0)</f>
        <v>0</v>
      </c>
      <c r="BG718" s="214">
        <f>IF(N718="zákl. přenesená",J718,0)</f>
        <v>0</v>
      </c>
      <c r="BH718" s="214">
        <f>IF(N718="sníž. přenesená",J718,0)</f>
        <v>0</v>
      </c>
      <c r="BI718" s="214">
        <f>IF(N718="nulová",J718,0)</f>
        <v>0</v>
      </c>
      <c r="BJ718" s="16" t="s">
        <v>8</v>
      </c>
      <c r="BK718" s="214">
        <f>ROUND(I718*H718,0)</f>
        <v>0</v>
      </c>
      <c r="BL718" s="16" t="s">
        <v>255</v>
      </c>
      <c r="BM718" s="213" t="s">
        <v>1781</v>
      </c>
    </row>
    <row r="719" spans="1:65" s="13" customFormat="1">
      <c r="B719" s="215"/>
      <c r="C719" s="216"/>
      <c r="D719" s="217" t="s">
        <v>182</v>
      </c>
      <c r="E719" s="218" t="s">
        <v>1</v>
      </c>
      <c r="F719" s="219" t="s">
        <v>1782</v>
      </c>
      <c r="G719" s="216"/>
      <c r="H719" s="220">
        <v>12.144</v>
      </c>
      <c r="I719" s="221"/>
      <c r="J719" s="216"/>
      <c r="K719" s="216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182</v>
      </c>
      <c r="AU719" s="226" t="s">
        <v>86</v>
      </c>
      <c r="AV719" s="13" t="s">
        <v>86</v>
      </c>
      <c r="AW719" s="13" t="s">
        <v>33</v>
      </c>
      <c r="AX719" s="13" t="s">
        <v>77</v>
      </c>
      <c r="AY719" s="226" t="s">
        <v>173</v>
      </c>
    </row>
    <row r="720" spans="1:65" s="2" customFormat="1" ht="16.5" customHeight="1">
      <c r="A720" s="33"/>
      <c r="B720" s="34"/>
      <c r="C720" s="227" t="s">
        <v>1783</v>
      </c>
      <c r="D720" s="227" t="s">
        <v>454</v>
      </c>
      <c r="E720" s="228" t="s">
        <v>1784</v>
      </c>
      <c r="F720" s="229" t="s">
        <v>1785</v>
      </c>
      <c r="G720" s="230" t="s">
        <v>178</v>
      </c>
      <c r="H720" s="231">
        <v>0.92400000000000004</v>
      </c>
      <c r="I720" s="232"/>
      <c r="J720" s="233">
        <f>ROUND(I720*H720,0)</f>
        <v>0</v>
      </c>
      <c r="K720" s="229" t="s">
        <v>1</v>
      </c>
      <c r="L720" s="234"/>
      <c r="M720" s="235" t="s">
        <v>1</v>
      </c>
      <c r="N720" s="236" t="s">
        <v>42</v>
      </c>
      <c r="O720" s="70"/>
      <c r="P720" s="211">
        <f>O720*H720</f>
        <v>0</v>
      </c>
      <c r="Q720" s="211">
        <v>0.44</v>
      </c>
      <c r="R720" s="211">
        <f>Q720*H720</f>
        <v>0.40656000000000003</v>
      </c>
      <c r="S720" s="211">
        <v>0</v>
      </c>
      <c r="T720" s="212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213" t="s">
        <v>341</v>
      </c>
      <c r="AT720" s="213" t="s">
        <v>454</v>
      </c>
      <c r="AU720" s="213" t="s">
        <v>86</v>
      </c>
      <c r="AY720" s="16" t="s">
        <v>173</v>
      </c>
      <c r="BE720" s="214">
        <f>IF(N720="základní",J720,0)</f>
        <v>0</v>
      </c>
      <c r="BF720" s="214">
        <f>IF(N720="snížená",J720,0)</f>
        <v>0</v>
      </c>
      <c r="BG720" s="214">
        <f>IF(N720="zákl. přenesená",J720,0)</f>
        <v>0</v>
      </c>
      <c r="BH720" s="214">
        <f>IF(N720="sníž. přenesená",J720,0)</f>
        <v>0</v>
      </c>
      <c r="BI720" s="214">
        <f>IF(N720="nulová",J720,0)</f>
        <v>0</v>
      </c>
      <c r="BJ720" s="16" t="s">
        <v>8</v>
      </c>
      <c r="BK720" s="214">
        <f>ROUND(I720*H720,0)</f>
        <v>0</v>
      </c>
      <c r="BL720" s="16" t="s">
        <v>255</v>
      </c>
      <c r="BM720" s="213" t="s">
        <v>1786</v>
      </c>
    </row>
    <row r="721" spans="1:65" s="13" customFormat="1">
      <c r="B721" s="215"/>
      <c r="C721" s="216"/>
      <c r="D721" s="217" t="s">
        <v>182</v>
      </c>
      <c r="E721" s="218" t="s">
        <v>1</v>
      </c>
      <c r="F721" s="219" t="s">
        <v>1787</v>
      </c>
      <c r="G721" s="216"/>
      <c r="H721" s="220">
        <v>0.92400000000000004</v>
      </c>
      <c r="I721" s="221"/>
      <c r="J721" s="216"/>
      <c r="K721" s="216"/>
      <c r="L721" s="222"/>
      <c r="M721" s="223"/>
      <c r="N721" s="224"/>
      <c r="O721" s="224"/>
      <c r="P721" s="224"/>
      <c r="Q721" s="224"/>
      <c r="R721" s="224"/>
      <c r="S721" s="224"/>
      <c r="T721" s="225"/>
      <c r="AT721" s="226" t="s">
        <v>182</v>
      </c>
      <c r="AU721" s="226" t="s">
        <v>86</v>
      </c>
      <c r="AV721" s="13" t="s">
        <v>86</v>
      </c>
      <c r="AW721" s="13" t="s">
        <v>33</v>
      </c>
      <c r="AX721" s="13" t="s">
        <v>77</v>
      </c>
      <c r="AY721" s="226" t="s">
        <v>173</v>
      </c>
    </row>
    <row r="722" spans="1:65" s="2" customFormat="1" ht="24" customHeight="1">
      <c r="A722" s="33"/>
      <c r="B722" s="34"/>
      <c r="C722" s="202" t="s">
        <v>1788</v>
      </c>
      <c r="D722" s="202" t="s">
        <v>175</v>
      </c>
      <c r="E722" s="203" t="s">
        <v>1789</v>
      </c>
      <c r="F722" s="204" t="s">
        <v>1790</v>
      </c>
      <c r="G722" s="205" t="s">
        <v>1540</v>
      </c>
      <c r="H722" s="206">
        <v>894.6</v>
      </c>
      <c r="I722" s="207"/>
      <c r="J722" s="208">
        <f>ROUND(I722*H722,0)</f>
        <v>0</v>
      </c>
      <c r="K722" s="204" t="s">
        <v>179</v>
      </c>
      <c r="L722" s="38"/>
      <c r="M722" s="209" t="s">
        <v>1</v>
      </c>
      <c r="N722" s="210" t="s">
        <v>42</v>
      </c>
      <c r="O722" s="70"/>
      <c r="P722" s="211">
        <f>O722*H722</f>
        <v>0</v>
      </c>
      <c r="Q722" s="211">
        <v>0</v>
      </c>
      <c r="R722" s="211">
        <f>Q722*H722</f>
        <v>0</v>
      </c>
      <c r="S722" s="211">
        <v>0</v>
      </c>
      <c r="T722" s="212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213" t="s">
        <v>255</v>
      </c>
      <c r="AT722" s="213" t="s">
        <v>175</v>
      </c>
      <c r="AU722" s="213" t="s">
        <v>86</v>
      </c>
      <c r="AY722" s="16" t="s">
        <v>173</v>
      </c>
      <c r="BE722" s="214">
        <f>IF(N722="základní",J722,0)</f>
        <v>0</v>
      </c>
      <c r="BF722" s="214">
        <f>IF(N722="snížená",J722,0)</f>
        <v>0</v>
      </c>
      <c r="BG722" s="214">
        <f>IF(N722="zákl. přenesená",J722,0)</f>
        <v>0</v>
      </c>
      <c r="BH722" s="214">
        <f>IF(N722="sníž. přenesená",J722,0)</f>
        <v>0</v>
      </c>
      <c r="BI722" s="214">
        <f>IF(N722="nulová",J722,0)</f>
        <v>0</v>
      </c>
      <c r="BJ722" s="16" t="s">
        <v>8</v>
      </c>
      <c r="BK722" s="214">
        <f>ROUND(I722*H722,0)</f>
        <v>0</v>
      </c>
      <c r="BL722" s="16" t="s">
        <v>255</v>
      </c>
      <c r="BM722" s="213" t="s">
        <v>1791</v>
      </c>
    </row>
    <row r="723" spans="1:65" s="13" customFormat="1">
      <c r="B723" s="215"/>
      <c r="C723" s="216"/>
      <c r="D723" s="217" t="s">
        <v>182</v>
      </c>
      <c r="E723" s="218" t="s">
        <v>1</v>
      </c>
      <c r="F723" s="219" t="s">
        <v>1792</v>
      </c>
      <c r="G723" s="216"/>
      <c r="H723" s="220">
        <v>474.6</v>
      </c>
      <c r="I723" s="221"/>
      <c r="J723" s="216"/>
      <c r="K723" s="216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182</v>
      </c>
      <c r="AU723" s="226" t="s">
        <v>86</v>
      </c>
      <c r="AV723" s="13" t="s">
        <v>86</v>
      </c>
      <c r="AW723" s="13" t="s">
        <v>33</v>
      </c>
      <c r="AX723" s="13" t="s">
        <v>77</v>
      </c>
      <c r="AY723" s="226" t="s">
        <v>173</v>
      </c>
    </row>
    <row r="724" spans="1:65" s="13" customFormat="1">
      <c r="B724" s="215"/>
      <c r="C724" s="216"/>
      <c r="D724" s="217" t="s">
        <v>182</v>
      </c>
      <c r="E724" s="218" t="s">
        <v>1</v>
      </c>
      <c r="F724" s="219" t="s">
        <v>1793</v>
      </c>
      <c r="G724" s="216"/>
      <c r="H724" s="220">
        <v>420</v>
      </c>
      <c r="I724" s="221"/>
      <c r="J724" s="216"/>
      <c r="K724" s="216"/>
      <c r="L724" s="222"/>
      <c r="M724" s="223"/>
      <c r="N724" s="224"/>
      <c r="O724" s="224"/>
      <c r="P724" s="224"/>
      <c r="Q724" s="224"/>
      <c r="R724" s="224"/>
      <c r="S724" s="224"/>
      <c r="T724" s="225"/>
      <c r="AT724" s="226" t="s">
        <v>182</v>
      </c>
      <c r="AU724" s="226" t="s">
        <v>86</v>
      </c>
      <c r="AV724" s="13" t="s">
        <v>86</v>
      </c>
      <c r="AW724" s="13" t="s">
        <v>33</v>
      </c>
      <c r="AX724" s="13" t="s">
        <v>77</v>
      </c>
      <c r="AY724" s="226" t="s">
        <v>173</v>
      </c>
    </row>
    <row r="725" spans="1:65" s="2" customFormat="1" ht="16.5" customHeight="1">
      <c r="A725" s="33"/>
      <c r="B725" s="34"/>
      <c r="C725" s="227" t="s">
        <v>1794</v>
      </c>
      <c r="D725" s="227" t="s">
        <v>454</v>
      </c>
      <c r="E725" s="228" t="s">
        <v>1795</v>
      </c>
      <c r="F725" s="229" t="s">
        <v>1796</v>
      </c>
      <c r="G725" s="230" t="s">
        <v>1540</v>
      </c>
      <c r="H725" s="231">
        <v>420</v>
      </c>
      <c r="I725" s="232"/>
      <c r="J725" s="233">
        <f>ROUND(I725*H725,0)</f>
        <v>0</v>
      </c>
      <c r="K725" s="229" t="s">
        <v>1</v>
      </c>
      <c r="L725" s="234"/>
      <c r="M725" s="235" t="s">
        <v>1</v>
      </c>
      <c r="N725" s="236" t="s">
        <v>42</v>
      </c>
      <c r="O725" s="70"/>
      <c r="P725" s="211">
        <f>O725*H725</f>
        <v>0</v>
      </c>
      <c r="Q725" s="211">
        <v>8.7000000000000001E-4</v>
      </c>
      <c r="R725" s="211">
        <f>Q725*H725</f>
        <v>0.3654</v>
      </c>
      <c r="S725" s="211">
        <v>0</v>
      </c>
      <c r="T725" s="212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213" t="s">
        <v>341</v>
      </c>
      <c r="AT725" s="213" t="s">
        <v>454</v>
      </c>
      <c r="AU725" s="213" t="s">
        <v>86</v>
      </c>
      <c r="AY725" s="16" t="s">
        <v>173</v>
      </c>
      <c r="BE725" s="214">
        <f>IF(N725="základní",J725,0)</f>
        <v>0</v>
      </c>
      <c r="BF725" s="214">
        <f>IF(N725="snížená",J725,0)</f>
        <v>0</v>
      </c>
      <c r="BG725" s="214">
        <f>IF(N725="zákl. přenesená",J725,0)</f>
        <v>0</v>
      </c>
      <c r="BH725" s="214">
        <f>IF(N725="sníž. přenesená",J725,0)</f>
        <v>0</v>
      </c>
      <c r="BI725" s="214">
        <f>IF(N725="nulová",J725,0)</f>
        <v>0</v>
      </c>
      <c r="BJ725" s="16" t="s">
        <v>8</v>
      </c>
      <c r="BK725" s="214">
        <f>ROUND(I725*H725,0)</f>
        <v>0</v>
      </c>
      <c r="BL725" s="16" t="s">
        <v>255</v>
      </c>
      <c r="BM725" s="213" t="s">
        <v>1797</v>
      </c>
    </row>
    <row r="726" spans="1:65" s="13" customFormat="1">
      <c r="B726" s="215"/>
      <c r="C726" s="216"/>
      <c r="D726" s="217" t="s">
        <v>182</v>
      </c>
      <c r="E726" s="218" t="s">
        <v>1</v>
      </c>
      <c r="F726" s="219" t="s">
        <v>1798</v>
      </c>
      <c r="G726" s="216"/>
      <c r="H726" s="220">
        <v>420</v>
      </c>
      <c r="I726" s="221"/>
      <c r="J726" s="216"/>
      <c r="K726" s="216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182</v>
      </c>
      <c r="AU726" s="226" t="s">
        <v>86</v>
      </c>
      <c r="AV726" s="13" t="s">
        <v>86</v>
      </c>
      <c r="AW726" s="13" t="s">
        <v>33</v>
      </c>
      <c r="AX726" s="13" t="s">
        <v>77</v>
      </c>
      <c r="AY726" s="226" t="s">
        <v>173</v>
      </c>
    </row>
    <row r="727" spans="1:65" s="2" customFormat="1" ht="24" customHeight="1">
      <c r="A727" s="33"/>
      <c r="B727" s="34"/>
      <c r="C727" s="202" t="s">
        <v>1799</v>
      </c>
      <c r="D727" s="202" t="s">
        <v>175</v>
      </c>
      <c r="E727" s="203" t="s">
        <v>1800</v>
      </c>
      <c r="F727" s="204" t="s">
        <v>1801</v>
      </c>
      <c r="G727" s="205" t="s">
        <v>225</v>
      </c>
      <c r="H727" s="206">
        <v>6.7309999999999999</v>
      </c>
      <c r="I727" s="207"/>
      <c r="J727" s="208">
        <f>ROUND(I727*H727,0)</f>
        <v>0</v>
      </c>
      <c r="K727" s="204" t="s">
        <v>179</v>
      </c>
      <c r="L727" s="38"/>
      <c r="M727" s="209" t="s">
        <v>1</v>
      </c>
      <c r="N727" s="210" t="s">
        <v>42</v>
      </c>
      <c r="O727" s="70"/>
      <c r="P727" s="211">
        <f>O727*H727</f>
        <v>0</v>
      </c>
      <c r="Q727" s="211">
        <v>0</v>
      </c>
      <c r="R727" s="211">
        <f>Q727*H727</f>
        <v>0</v>
      </c>
      <c r="S727" s="211">
        <v>0</v>
      </c>
      <c r="T727" s="212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213" t="s">
        <v>255</v>
      </c>
      <c r="AT727" s="213" t="s">
        <v>175</v>
      </c>
      <c r="AU727" s="213" t="s">
        <v>86</v>
      </c>
      <c r="AY727" s="16" t="s">
        <v>173</v>
      </c>
      <c r="BE727" s="214">
        <f>IF(N727="základní",J727,0)</f>
        <v>0</v>
      </c>
      <c r="BF727" s="214">
        <f>IF(N727="snížená",J727,0)</f>
        <v>0</v>
      </c>
      <c r="BG727" s="214">
        <f>IF(N727="zákl. přenesená",J727,0)</f>
        <v>0</v>
      </c>
      <c r="BH727" s="214">
        <f>IF(N727="sníž. přenesená",J727,0)</f>
        <v>0</v>
      </c>
      <c r="BI727" s="214">
        <f>IF(N727="nulová",J727,0)</f>
        <v>0</v>
      </c>
      <c r="BJ727" s="16" t="s">
        <v>8</v>
      </c>
      <c r="BK727" s="214">
        <f>ROUND(I727*H727,0)</f>
        <v>0</v>
      </c>
      <c r="BL727" s="16" t="s">
        <v>255</v>
      </c>
      <c r="BM727" s="213" t="s">
        <v>1802</v>
      </c>
    </row>
    <row r="728" spans="1:65" s="12" customFormat="1" ht="22.95" customHeight="1">
      <c r="B728" s="186"/>
      <c r="C728" s="187"/>
      <c r="D728" s="188" t="s">
        <v>76</v>
      </c>
      <c r="E728" s="200" t="s">
        <v>1803</v>
      </c>
      <c r="F728" s="200" t="s">
        <v>1804</v>
      </c>
      <c r="G728" s="187"/>
      <c r="H728" s="187"/>
      <c r="I728" s="190"/>
      <c r="J728" s="201">
        <f>BK728</f>
        <v>0</v>
      </c>
      <c r="K728" s="187"/>
      <c r="L728" s="192"/>
      <c r="M728" s="193"/>
      <c r="N728" s="194"/>
      <c r="O728" s="194"/>
      <c r="P728" s="195">
        <f>SUM(P729:P741)</f>
        <v>0</v>
      </c>
      <c r="Q728" s="194"/>
      <c r="R728" s="195">
        <f>SUM(R729:R741)</f>
        <v>0.133963</v>
      </c>
      <c r="S728" s="194"/>
      <c r="T728" s="196">
        <f>SUM(T729:T741)</f>
        <v>0</v>
      </c>
      <c r="AR728" s="197" t="s">
        <v>86</v>
      </c>
      <c r="AT728" s="198" t="s">
        <v>76</v>
      </c>
      <c r="AU728" s="198" t="s">
        <v>8</v>
      </c>
      <c r="AY728" s="197" t="s">
        <v>173</v>
      </c>
      <c r="BK728" s="199">
        <f>SUM(BK729:BK741)</f>
        <v>0</v>
      </c>
    </row>
    <row r="729" spans="1:65" s="2" customFormat="1" ht="16.5" customHeight="1">
      <c r="A729" s="33"/>
      <c r="B729" s="34"/>
      <c r="C729" s="202" t="s">
        <v>1805</v>
      </c>
      <c r="D729" s="202" t="s">
        <v>175</v>
      </c>
      <c r="E729" s="203" t="s">
        <v>1806</v>
      </c>
      <c r="F729" s="204" t="s">
        <v>1807</v>
      </c>
      <c r="G729" s="205" t="s">
        <v>371</v>
      </c>
      <c r="H729" s="206">
        <v>16.074999999999999</v>
      </c>
      <c r="I729" s="207"/>
      <c r="J729" s="208">
        <f>ROUND(I729*H729,0)</f>
        <v>0</v>
      </c>
      <c r="K729" s="204" t="s">
        <v>179</v>
      </c>
      <c r="L729" s="38"/>
      <c r="M729" s="209" t="s">
        <v>1</v>
      </c>
      <c r="N729" s="210" t="s">
        <v>42</v>
      </c>
      <c r="O729" s="70"/>
      <c r="P729" s="211">
        <f>O729*H729</f>
        <v>0</v>
      </c>
      <c r="Q729" s="211">
        <v>4.0000000000000003E-5</v>
      </c>
      <c r="R729" s="211">
        <f>Q729*H729</f>
        <v>6.4300000000000002E-4</v>
      </c>
      <c r="S729" s="211">
        <v>0</v>
      </c>
      <c r="T729" s="212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213" t="s">
        <v>255</v>
      </c>
      <c r="AT729" s="213" t="s">
        <v>175</v>
      </c>
      <c r="AU729" s="213" t="s">
        <v>86</v>
      </c>
      <c r="AY729" s="16" t="s">
        <v>173</v>
      </c>
      <c r="BE729" s="214">
        <f>IF(N729="základní",J729,0)</f>
        <v>0</v>
      </c>
      <c r="BF729" s="214">
        <f>IF(N729="snížená",J729,0)</f>
        <v>0</v>
      </c>
      <c r="BG729" s="214">
        <f>IF(N729="zákl. přenesená",J729,0)</f>
        <v>0</v>
      </c>
      <c r="BH729" s="214">
        <f>IF(N729="sníž. přenesená",J729,0)</f>
        <v>0</v>
      </c>
      <c r="BI729" s="214">
        <f>IF(N729="nulová",J729,0)</f>
        <v>0</v>
      </c>
      <c r="BJ729" s="16" t="s">
        <v>8</v>
      </c>
      <c r="BK729" s="214">
        <f>ROUND(I729*H729,0)</f>
        <v>0</v>
      </c>
      <c r="BL729" s="16" t="s">
        <v>255</v>
      </c>
      <c r="BM729" s="213" t="s">
        <v>1808</v>
      </c>
    </row>
    <row r="730" spans="1:65" s="13" customFormat="1">
      <c r="B730" s="215"/>
      <c r="C730" s="216"/>
      <c r="D730" s="217" t="s">
        <v>182</v>
      </c>
      <c r="E730" s="218" t="s">
        <v>1</v>
      </c>
      <c r="F730" s="219" t="s">
        <v>1809</v>
      </c>
      <c r="G730" s="216"/>
      <c r="H730" s="220">
        <v>16.074999999999999</v>
      </c>
      <c r="I730" s="221"/>
      <c r="J730" s="216"/>
      <c r="K730" s="216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182</v>
      </c>
      <c r="AU730" s="226" t="s">
        <v>86</v>
      </c>
      <c r="AV730" s="13" t="s">
        <v>86</v>
      </c>
      <c r="AW730" s="13" t="s">
        <v>33</v>
      </c>
      <c r="AX730" s="13" t="s">
        <v>77</v>
      </c>
      <c r="AY730" s="226" t="s">
        <v>173</v>
      </c>
    </row>
    <row r="731" spans="1:65" s="2" customFormat="1" ht="24" customHeight="1">
      <c r="A731" s="33"/>
      <c r="B731" s="34"/>
      <c r="C731" s="227" t="s">
        <v>1810</v>
      </c>
      <c r="D731" s="227" t="s">
        <v>454</v>
      </c>
      <c r="E731" s="228" t="s">
        <v>1811</v>
      </c>
      <c r="F731" s="229" t="s">
        <v>1812</v>
      </c>
      <c r="G731" s="230" t="s">
        <v>427</v>
      </c>
      <c r="H731" s="231">
        <v>5</v>
      </c>
      <c r="I731" s="232"/>
      <c r="J731" s="233">
        <f>ROUND(I731*H731,0)</f>
        <v>0</v>
      </c>
      <c r="K731" s="229" t="s">
        <v>1</v>
      </c>
      <c r="L731" s="234"/>
      <c r="M731" s="235" t="s">
        <v>1</v>
      </c>
      <c r="N731" s="236" t="s">
        <v>42</v>
      </c>
      <c r="O731" s="70"/>
      <c r="P731" s="211">
        <f>O731*H731</f>
        <v>0</v>
      </c>
      <c r="Q731" s="211">
        <v>0</v>
      </c>
      <c r="R731" s="211">
        <f>Q731*H731</f>
        <v>0</v>
      </c>
      <c r="S731" s="211">
        <v>0</v>
      </c>
      <c r="T731" s="212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213" t="s">
        <v>341</v>
      </c>
      <c r="AT731" s="213" t="s">
        <v>454</v>
      </c>
      <c r="AU731" s="213" t="s">
        <v>86</v>
      </c>
      <c r="AY731" s="16" t="s">
        <v>173</v>
      </c>
      <c r="BE731" s="214">
        <f>IF(N731="základní",J731,0)</f>
        <v>0</v>
      </c>
      <c r="BF731" s="214">
        <f>IF(N731="snížená",J731,0)</f>
        <v>0</v>
      </c>
      <c r="BG731" s="214">
        <f>IF(N731="zákl. přenesená",J731,0)</f>
        <v>0</v>
      </c>
      <c r="BH731" s="214">
        <f>IF(N731="sníž. přenesená",J731,0)</f>
        <v>0</v>
      </c>
      <c r="BI731" s="214">
        <f>IF(N731="nulová",J731,0)</f>
        <v>0</v>
      </c>
      <c r="BJ731" s="16" t="s">
        <v>8</v>
      </c>
      <c r="BK731" s="214">
        <f>ROUND(I731*H731,0)</f>
        <v>0</v>
      </c>
      <c r="BL731" s="16" t="s">
        <v>255</v>
      </c>
      <c r="BM731" s="213" t="s">
        <v>1813</v>
      </c>
    </row>
    <row r="732" spans="1:65" s="2" customFormat="1" ht="24" customHeight="1">
      <c r="A732" s="33"/>
      <c r="B732" s="34"/>
      <c r="C732" s="227" t="s">
        <v>1814</v>
      </c>
      <c r="D732" s="227" t="s">
        <v>454</v>
      </c>
      <c r="E732" s="228" t="s">
        <v>1815</v>
      </c>
      <c r="F732" s="229" t="s">
        <v>1816</v>
      </c>
      <c r="G732" s="230" t="s">
        <v>427</v>
      </c>
      <c r="H732" s="231">
        <v>2</v>
      </c>
      <c r="I732" s="232"/>
      <c r="J732" s="233">
        <f>ROUND(I732*H732,0)</f>
        <v>0</v>
      </c>
      <c r="K732" s="229" t="s">
        <v>1</v>
      </c>
      <c r="L732" s="234"/>
      <c r="M732" s="235" t="s">
        <v>1</v>
      </c>
      <c r="N732" s="236" t="s">
        <v>42</v>
      </c>
      <c r="O732" s="70"/>
      <c r="P732" s="211">
        <f>O732*H732</f>
        <v>0</v>
      </c>
      <c r="Q732" s="211">
        <v>0</v>
      </c>
      <c r="R732" s="211">
        <f>Q732*H732</f>
        <v>0</v>
      </c>
      <c r="S732" s="211">
        <v>0</v>
      </c>
      <c r="T732" s="212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213" t="s">
        <v>341</v>
      </c>
      <c r="AT732" s="213" t="s">
        <v>454</v>
      </c>
      <c r="AU732" s="213" t="s">
        <v>86</v>
      </c>
      <c r="AY732" s="16" t="s">
        <v>173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16" t="s">
        <v>8</v>
      </c>
      <c r="BK732" s="214">
        <f>ROUND(I732*H732,0)</f>
        <v>0</v>
      </c>
      <c r="BL732" s="16" t="s">
        <v>255</v>
      </c>
      <c r="BM732" s="213" t="s">
        <v>1817</v>
      </c>
    </row>
    <row r="733" spans="1:65" s="2" customFormat="1" ht="24" customHeight="1">
      <c r="A733" s="33"/>
      <c r="B733" s="34"/>
      <c r="C733" s="227" t="s">
        <v>1818</v>
      </c>
      <c r="D733" s="227" t="s">
        <v>454</v>
      </c>
      <c r="E733" s="228" t="s">
        <v>1819</v>
      </c>
      <c r="F733" s="229" t="s">
        <v>1820</v>
      </c>
      <c r="G733" s="230" t="s">
        <v>427</v>
      </c>
      <c r="H733" s="231">
        <v>7</v>
      </c>
      <c r="I733" s="232"/>
      <c r="J733" s="233">
        <f>ROUND(I733*H733,0)</f>
        <v>0</v>
      </c>
      <c r="K733" s="229" t="s">
        <v>1</v>
      </c>
      <c r="L733" s="234"/>
      <c r="M733" s="235" t="s">
        <v>1</v>
      </c>
      <c r="N733" s="236" t="s">
        <v>42</v>
      </c>
      <c r="O733" s="70"/>
      <c r="P733" s="211">
        <f>O733*H733</f>
        <v>0</v>
      </c>
      <c r="Q733" s="211">
        <v>0</v>
      </c>
      <c r="R733" s="211">
        <f>Q733*H733</f>
        <v>0</v>
      </c>
      <c r="S733" s="211">
        <v>0</v>
      </c>
      <c r="T733" s="212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213" t="s">
        <v>341</v>
      </c>
      <c r="AT733" s="213" t="s">
        <v>454</v>
      </c>
      <c r="AU733" s="213" t="s">
        <v>86</v>
      </c>
      <c r="AY733" s="16" t="s">
        <v>173</v>
      </c>
      <c r="BE733" s="214">
        <f>IF(N733="základní",J733,0)</f>
        <v>0</v>
      </c>
      <c r="BF733" s="214">
        <f>IF(N733="snížená",J733,0)</f>
        <v>0</v>
      </c>
      <c r="BG733" s="214">
        <f>IF(N733="zákl. přenesená",J733,0)</f>
        <v>0</v>
      </c>
      <c r="BH733" s="214">
        <f>IF(N733="sníž. přenesená",J733,0)</f>
        <v>0</v>
      </c>
      <c r="BI733" s="214">
        <f>IF(N733="nulová",J733,0)</f>
        <v>0</v>
      </c>
      <c r="BJ733" s="16" t="s">
        <v>8</v>
      </c>
      <c r="BK733" s="214">
        <f>ROUND(I733*H733,0)</f>
        <v>0</v>
      </c>
      <c r="BL733" s="16" t="s">
        <v>255</v>
      </c>
      <c r="BM733" s="213" t="s">
        <v>1821</v>
      </c>
    </row>
    <row r="734" spans="1:65" s="2" customFormat="1" ht="24" customHeight="1">
      <c r="A734" s="33"/>
      <c r="B734" s="34"/>
      <c r="C734" s="227" t="s">
        <v>1822</v>
      </c>
      <c r="D734" s="227" t="s">
        <v>454</v>
      </c>
      <c r="E734" s="228" t="s">
        <v>1823</v>
      </c>
      <c r="F734" s="229" t="s">
        <v>1824</v>
      </c>
      <c r="G734" s="230" t="s">
        <v>1825</v>
      </c>
      <c r="H734" s="231">
        <v>14</v>
      </c>
      <c r="I734" s="232"/>
      <c r="J734" s="233">
        <f>ROUND(I734*H734,0)</f>
        <v>0</v>
      </c>
      <c r="K734" s="229" t="s">
        <v>1</v>
      </c>
      <c r="L734" s="234"/>
      <c r="M734" s="235" t="s">
        <v>1</v>
      </c>
      <c r="N734" s="236" t="s">
        <v>42</v>
      </c>
      <c r="O734" s="70"/>
      <c r="P734" s="211">
        <f>O734*H734</f>
        <v>0</v>
      </c>
      <c r="Q734" s="211">
        <v>0</v>
      </c>
      <c r="R734" s="211">
        <f>Q734*H734</f>
        <v>0</v>
      </c>
      <c r="S734" s="211">
        <v>0</v>
      </c>
      <c r="T734" s="212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213" t="s">
        <v>341</v>
      </c>
      <c r="AT734" s="213" t="s">
        <v>454</v>
      </c>
      <c r="AU734" s="213" t="s">
        <v>86</v>
      </c>
      <c r="AY734" s="16" t="s">
        <v>173</v>
      </c>
      <c r="BE734" s="214">
        <f>IF(N734="základní",J734,0)</f>
        <v>0</v>
      </c>
      <c r="BF734" s="214">
        <f>IF(N734="snížená",J734,0)</f>
        <v>0</v>
      </c>
      <c r="BG734" s="214">
        <f>IF(N734="zákl. přenesená",J734,0)</f>
        <v>0</v>
      </c>
      <c r="BH734" s="214">
        <f>IF(N734="sníž. přenesená",J734,0)</f>
        <v>0</v>
      </c>
      <c r="BI734" s="214">
        <f>IF(N734="nulová",J734,0)</f>
        <v>0</v>
      </c>
      <c r="BJ734" s="16" t="s">
        <v>8</v>
      </c>
      <c r="BK734" s="214">
        <f>ROUND(I734*H734,0)</f>
        <v>0</v>
      </c>
      <c r="BL734" s="16" t="s">
        <v>255</v>
      </c>
      <c r="BM734" s="213" t="s">
        <v>1826</v>
      </c>
    </row>
    <row r="735" spans="1:65" s="2" customFormat="1" ht="24" customHeight="1">
      <c r="A735" s="33"/>
      <c r="B735" s="34"/>
      <c r="C735" s="202" t="s">
        <v>1827</v>
      </c>
      <c r="D735" s="202" t="s">
        <v>175</v>
      </c>
      <c r="E735" s="203" t="s">
        <v>1828</v>
      </c>
      <c r="F735" s="204" t="s">
        <v>1829</v>
      </c>
      <c r="G735" s="205" t="s">
        <v>371</v>
      </c>
      <c r="H735" s="206">
        <v>41.5</v>
      </c>
      <c r="I735" s="207"/>
      <c r="J735" s="208">
        <f>ROUND(I735*H735,0)</f>
        <v>0</v>
      </c>
      <c r="K735" s="204" t="s">
        <v>179</v>
      </c>
      <c r="L735" s="38"/>
      <c r="M735" s="209" t="s">
        <v>1</v>
      </c>
      <c r="N735" s="210" t="s">
        <v>42</v>
      </c>
      <c r="O735" s="70"/>
      <c r="P735" s="211">
        <f>O735*H735</f>
        <v>0</v>
      </c>
      <c r="Q735" s="211">
        <v>1.74E-3</v>
      </c>
      <c r="R735" s="211">
        <f>Q735*H735</f>
        <v>7.2209999999999996E-2</v>
      </c>
      <c r="S735" s="211">
        <v>0</v>
      </c>
      <c r="T735" s="212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213" t="s">
        <v>255</v>
      </c>
      <c r="AT735" s="213" t="s">
        <v>175</v>
      </c>
      <c r="AU735" s="213" t="s">
        <v>86</v>
      </c>
      <c r="AY735" s="16" t="s">
        <v>173</v>
      </c>
      <c r="BE735" s="214">
        <f>IF(N735="základní",J735,0)</f>
        <v>0</v>
      </c>
      <c r="BF735" s="214">
        <f>IF(N735="snížená",J735,0)</f>
        <v>0</v>
      </c>
      <c r="BG735" s="214">
        <f>IF(N735="zákl. přenesená",J735,0)</f>
        <v>0</v>
      </c>
      <c r="BH735" s="214">
        <f>IF(N735="sníž. přenesená",J735,0)</f>
        <v>0</v>
      </c>
      <c r="BI735" s="214">
        <f>IF(N735="nulová",J735,0)</f>
        <v>0</v>
      </c>
      <c r="BJ735" s="16" t="s">
        <v>8</v>
      </c>
      <c r="BK735" s="214">
        <f>ROUND(I735*H735,0)</f>
        <v>0</v>
      </c>
      <c r="BL735" s="16" t="s">
        <v>255</v>
      </c>
      <c r="BM735" s="213" t="s">
        <v>1830</v>
      </c>
    </row>
    <row r="736" spans="1:65" s="13" customFormat="1">
      <c r="B736" s="215"/>
      <c r="C736" s="216"/>
      <c r="D736" s="217" t="s">
        <v>182</v>
      </c>
      <c r="E736" s="218" t="s">
        <v>1</v>
      </c>
      <c r="F736" s="219" t="s">
        <v>1831</v>
      </c>
      <c r="G736" s="216"/>
      <c r="H736" s="220">
        <v>41.5</v>
      </c>
      <c r="I736" s="221"/>
      <c r="J736" s="216"/>
      <c r="K736" s="216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182</v>
      </c>
      <c r="AU736" s="226" t="s">
        <v>86</v>
      </c>
      <c r="AV736" s="13" t="s">
        <v>86</v>
      </c>
      <c r="AW736" s="13" t="s">
        <v>33</v>
      </c>
      <c r="AX736" s="13" t="s">
        <v>77</v>
      </c>
      <c r="AY736" s="226" t="s">
        <v>173</v>
      </c>
    </row>
    <row r="737" spans="1:65" s="2" customFormat="1" ht="24" customHeight="1">
      <c r="A737" s="33"/>
      <c r="B737" s="34"/>
      <c r="C737" s="202" t="s">
        <v>1832</v>
      </c>
      <c r="D737" s="202" t="s">
        <v>175</v>
      </c>
      <c r="E737" s="203" t="s">
        <v>1833</v>
      </c>
      <c r="F737" s="204" t="s">
        <v>1834</v>
      </c>
      <c r="G737" s="205" t="s">
        <v>289</v>
      </c>
      <c r="H737" s="206">
        <v>7</v>
      </c>
      <c r="I737" s="207"/>
      <c r="J737" s="208">
        <f>ROUND(I737*H737,0)</f>
        <v>0</v>
      </c>
      <c r="K737" s="204" t="s">
        <v>179</v>
      </c>
      <c r="L737" s="38"/>
      <c r="M737" s="209" t="s">
        <v>1</v>
      </c>
      <c r="N737" s="210" t="s">
        <v>42</v>
      </c>
      <c r="O737" s="70"/>
      <c r="P737" s="211">
        <f>O737*H737</f>
        <v>0</v>
      </c>
      <c r="Q737" s="211">
        <v>2.5000000000000001E-4</v>
      </c>
      <c r="R737" s="211">
        <f>Q737*H737</f>
        <v>1.75E-3</v>
      </c>
      <c r="S737" s="211">
        <v>0</v>
      </c>
      <c r="T737" s="212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213" t="s">
        <v>255</v>
      </c>
      <c r="AT737" s="213" t="s">
        <v>175</v>
      </c>
      <c r="AU737" s="213" t="s">
        <v>86</v>
      </c>
      <c r="AY737" s="16" t="s">
        <v>173</v>
      </c>
      <c r="BE737" s="214">
        <f>IF(N737="základní",J737,0)</f>
        <v>0</v>
      </c>
      <c r="BF737" s="214">
        <f>IF(N737="snížená",J737,0)</f>
        <v>0</v>
      </c>
      <c r="BG737" s="214">
        <f>IF(N737="zákl. přenesená",J737,0)</f>
        <v>0</v>
      </c>
      <c r="BH737" s="214">
        <f>IF(N737="sníž. přenesená",J737,0)</f>
        <v>0</v>
      </c>
      <c r="BI737" s="214">
        <f>IF(N737="nulová",J737,0)</f>
        <v>0</v>
      </c>
      <c r="BJ737" s="16" t="s">
        <v>8</v>
      </c>
      <c r="BK737" s="214">
        <f>ROUND(I737*H737,0)</f>
        <v>0</v>
      </c>
      <c r="BL737" s="16" t="s">
        <v>255</v>
      </c>
      <c r="BM737" s="213" t="s">
        <v>1835</v>
      </c>
    </row>
    <row r="738" spans="1:65" s="13" customFormat="1">
      <c r="B738" s="215"/>
      <c r="C738" s="216"/>
      <c r="D738" s="217" t="s">
        <v>182</v>
      </c>
      <c r="E738" s="218" t="s">
        <v>1</v>
      </c>
      <c r="F738" s="219" t="s">
        <v>1836</v>
      </c>
      <c r="G738" s="216"/>
      <c r="H738" s="220">
        <v>7</v>
      </c>
      <c r="I738" s="221"/>
      <c r="J738" s="216"/>
      <c r="K738" s="216"/>
      <c r="L738" s="222"/>
      <c r="M738" s="223"/>
      <c r="N738" s="224"/>
      <c r="O738" s="224"/>
      <c r="P738" s="224"/>
      <c r="Q738" s="224"/>
      <c r="R738" s="224"/>
      <c r="S738" s="224"/>
      <c r="T738" s="225"/>
      <c r="AT738" s="226" t="s">
        <v>182</v>
      </c>
      <c r="AU738" s="226" t="s">
        <v>86</v>
      </c>
      <c r="AV738" s="13" t="s">
        <v>86</v>
      </c>
      <c r="AW738" s="13" t="s">
        <v>33</v>
      </c>
      <c r="AX738" s="13" t="s">
        <v>77</v>
      </c>
      <c r="AY738" s="226" t="s">
        <v>173</v>
      </c>
    </row>
    <row r="739" spans="1:65" s="2" customFormat="1" ht="24" customHeight="1">
      <c r="A739" s="33"/>
      <c r="B739" s="34"/>
      <c r="C739" s="202" t="s">
        <v>1837</v>
      </c>
      <c r="D739" s="202" t="s">
        <v>175</v>
      </c>
      <c r="E739" s="203" t="s">
        <v>1838</v>
      </c>
      <c r="F739" s="204" t="s">
        <v>1839</v>
      </c>
      <c r="G739" s="205" t="s">
        <v>371</v>
      </c>
      <c r="H739" s="206">
        <v>28</v>
      </c>
      <c r="I739" s="207"/>
      <c r="J739" s="208">
        <f>ROUND(I739*H739,0)</f>
        <v>0</v>
      </c>
      <c r="K739" s="204" t="s">
        <v>179</v>
      </c>
      <c r="L739" s="38"/>
      <c r="M739" s="209" t="s">
        <v>1</v>
      </c>
      <c r="N739" s="210" t="s">
        <v>42</v>
      </c>
      <c r="O739" s="70"/>
      <c r="P739" s="211">
        <f>O739*H739</f>
        <v>0</v>
      </c>
      <c r="Q739" s="211">
        <v>2.1199999999999999E-3</v>
      </c>
      <c r="R739" s="211">
        <f>Q739*H739</f>
        <v>5.9359999999999996E-2</v>
      </c>
      <c r="S739" s="211">
        <v>0</v>
      </c>
      <c r="T739" s="212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213" t="s">
        <v>255</v>
      </c>
      <c r="AT739" s="213" t="s">
        <v>175</v>
      </c>
      <c r="AU739" s="213" t="s">
        <v>86</v>
      </c>
      <c r="AY739" s="16" t="s">
        <v>173</v>
      </c>
      <c r="BE739" s="214">
        <f>IF(N739="základní",J739,0)</f>
        <v>0</v>
      </c>
      <c r="BF739" s="214">
        <f>IF(N739="snížená",J739,0)</f>
        <v>0</v>
      </c>
      <c r="BG739" s="214">
        <f>IF(N739="zákl. přenesená",J739,0)</f>
        <v>0</v>
      </c>
      <c r="BH739" s="214">
        <f>IF(N739="sníž. přenesená",J739,0)</f>
        <v>0</v>
      </c>
      <c r="BI739" s="214">
        <f>IF(N739="nulová",J739,0)</f>
        <v>0</v>
      </c>
      <c r="BJ739" s="16" t="s">
        <v>8</v>
      </c>
      <c r="BK739" s="214">
        <f>ROUND(I739*H739,0)</f>
        <v>0</v>
      </c>
      <c r="BL739" s="16" t="s">
        <v>255</v>
      </c>
      <c r="BM739" s="213" t="s">
        <v>1840</v>
      </c>
    </row>
    <row r="740" spans="1:65" s="13" customFormat="1">
      <c r="B740" s="215"/>
      <c r="C740" s="216"/>
      <c r="D740" s="217" t="s">
        <v>182</v>
      </c>
      <c r="E740" s="218" t="s">
        <v>1</v>
      </c>
      <c r="F740" s="219" t="s">
        <v>1841</v>
      </c>
      <c r="G740" s="216"/>
      <c r="H740" s="220">
        <v>28</v>
      </c>
      <c r="I740" s="221"/>
      <c r="J740" s="216"/>
      <c r="K740" s="216"/>
      <c r="L740" s="222"/>
      <c r="M740" s="223"/>
      <c r="N740" s="224"/>
      <c r="O740" s="224"/>
      <c r="P740" s="224"/>
      <c r="Q740" s="224"/>
      <c r="R740" s="224"/>
      <c r="S740" s="224"/>
      <c r="T740" s="225"/>
      <c r="AT740" s="226" t="s">
        <v>182</v>
      </c>
      <c r="AU740" s="226" t="s">
        <v>86</v>
      </c>
      <c r="AV740" s="13" t="s">
        <v>86</v>
      </c>
      <c r="AW740" s="13" t="s">
        <v>33</v>
      </c>
      <c r="AX740" s="13" t="s">
        <v>77</v>
      </c>
      <c r="AY740" s="226" t="s">
        <v>173</v>
      </c>
    </row>
    <row r="741" spans="1:65" s="2" customFormat="1" ht="24" customHeight="1">
      <c r="A741" s="33"/>
      <c r="B741" s="34"/>
      <c r="C741" s="202" t="s">
        <v>1842</v>
      </c>
      <c r="D741" s="202" t="s">
        <v>175</v>
      </c>
      <c r="E741" s="203" t="s">
        <v>1843</v>
      </c>
      <c r="F741" s="204" t="s">
        <v>1844</v>
      </c>
      <c r="G741" s="205" t="s">
        <v>225</v>
      </c>
      <c r="H741" s="206">
        <v>0.13400000000000001</v>
      </c>
      <c r="I741" s="207"/>
      <c r="J741" s="208">
        <f>ROUND(I741*H741,0)</f>
        <v>0</v>
      </c>
      <c r="K741" s="204" t="s">
        <v>179</v>
      </c>
      <c r="L741" s="38"/>
      <c r="M741" s="209" t="s">
        <v>1</v>
      </c>
      <c r="N741" s="210" t="s">
        <v>42</v>
      </c>
      <c r="O741" s="70"/>
      <c r="P741" s="211">
        <f>O741*H741</f>
        <v>0</v>
      </c>
      <c r="Q741" s="211">
        <v>0</v>
      </c>
      <c r="R741" s="211">
        <f>Q741*H741</f>
        <v>0</v>
      </c>
      <c r="S741" s="211">
        <v>0</v>
      </c>
      <c r="T741" s="212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213" t="s">
        <v>255</v>
      </c>
      <c r="AT741" s="213" t="s">
        <v>175</v>
      </c>
      <c r="AU741" s="213" t="s">
        <v>86</v>
      </c>
      <c r="AY741" s="16" t="s">
        <v>173</v>
      </c>
      <c r="BE741" s="214">
        <f>IF(N741="základní",J741,0)</f>
        <v>0</v>
      </c>
      <c r="BF741" s="214">
        <f>IF(N741="snížená",J741,0)</f>
        <v>0</v>
      </c>
      <c r="BG741" s="214">
        <f>IF(N741="zákl. přenesená",J741,0)</f>
        <v>0</v>
      </c>
      <c r="BH741" s="214">
        <f>IF(N741="sníž. přenesená",J741,0)</f>
        <v>0</v>
      </c>
      <c r="BI741" s="214">
        <f>IF(N741="nulová",J741,0)</f>
        <v>0</v>
      </c>
      <c r="BJ741" s="16" t="s">
        <v>8</v>
      </c>
      <c r="BK741" s="214">
        <f>ROUND(I741*H741,0)</f>
        <v>0</v>
      </c>
      <c r="BL741" s="16" t="s">
        <v>255</v>
      </c>
      <c r="BM741" s="213" t="s">
        <v>1845</v>
      </c>
    </row>
    <row r="742" spans="1:65" s="12" customFormat="1" ht="22.95" customHeight="1">
      <c r="B742" s="186"/>
      <c r="C742" s="187"/>
      <c r="D742" s="188" t="s">
        <v>76</v>
      </c>
      <c r="E742" s="200" t="s">
        <v>1846</v>
      </c>
      <c r="F742" s="200" t="s">
        <v>1847</v>
      </c>
      <c r="G742" s="187"/>
      <c r="H742" s="187"/>
      <c r="I742" s="190"/>
      <c r="J742" s="201">
        <f>BK742</f>
        <v>0</v>
      </c>
      <c r="K742" s="187"/>
      <c r="L742" s="192"/>
      <c r="M742" s="193"/>
      <c r="N742" s="194"/>
      <c r="O742" s="194"/>
      <c r="P742" s="195">
        <f>SUM(P743:P801)</f>
        <v>0</v>
      </c>
      <c r="Q742" s="194"/>
      <c r="R742" s="195">
        <f>SUM(R743:R801)</f>
        <v>0.73689349999999987</v>
      </c>
      <c r="S742" s="194"/>
      <c r="T742" s="196">
        <f>SUM(T743:T801)</f>
        <v>0</v>
      </c>
      <c r="AR742" s="197" t="s">
        <v>86</v>
      </c>
      <c r="AT742" s="198" t="s">
        <v>76</v>
      </c>
      <c r="AU742" s="198" t="s">
        <v>8</v>
      </c>
      <c r="AY742" s="197" t="s">
        <v>173</v>
      </c>
      <c r="BK742" s="199">
        <f>SUM(BK743:BK801)</f>
        <v>0</v>
      </c>
    </row>
    <row r="743" spans="1:65" s="2" customFormat="1" ht="24" customHeight="1">
      <c r="A743" s="33"/>
      <c r="B743" s="34"/>
      <c r="C743" s="202" t="s">
        <v>1848</v>
      </c>
      <c r="D743" s="202" t="s">
        <v>175</v>
      </c>
      <c r="E743" s="203" t="s">
        <v>1849</v>
      </c>
      <c r="F743" s="204" t="s">
        <v>1850</v>
      </c>
      <c r="G743" s="205" t="s">
        <v>251</v>
      </c>
      <c r="H743" s="206">
        <v>19.975000000000001</v>
      </c>
      <c r="I743" s="207"/>
      <c r="J743" s="208">
        <f>ROUND(I743*H743,0)</f>
        <v>0</v>
      </c>
      <c r="K743" s="204" t="s">
        <v>179</v>
      </c>
      <c r="L743" s="38"/>
      <c r="M743" s="209" t="s">
        <v>1</v>
      </c>
      <c r="N743" s="210" t="s">
        <v>42</v>
      </c>
      <c r="O743" s="70"/>
      <c r="P743" s="211">
        <f>O743*H743</f>
        <v>0</v>
      </c>
      <c r="Q743" s="211">
        <v>0</v>
      </c>
      <c r="R743" s="211">
        <f>Q743*H743</f>
        <v>0</v>
      </c>
      <c r="S743" s="211">
        <v>0</v>
      </c>
      <c r="T743" s="212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213" t="s">
        <v>255</v>
      </c>
      <c r="AT743" s="213" t="s">
        <v>175</v>
      </c>
      <c r="AU743" s="213" t="s">
        <v>86</v>
      </c>
      <c r="AY743" s="16" t="s">
        <v>173</v>
      </c>
      <c r="BE743" s="214">
        <f>IF(N743="základní",J743,0)</f>
        <v>0</v>
      </c>
      <c r="BF743" s="214">
        <f>IF(N743="snížená",J743,0)</f>
        <v>0</v>
      </c>
      <c r="BG743" s="214">
        <f>IF(N743="zákl. přenesená",J743,0)</f>
        <v>0</v>
      </c>
      <c r="BH743" s="214">
        <f>IF(N743="sníž. přenesená",J743,0)</f>
        <v>0</v>
      </c>
      <c r="BI743" s="214">
        <f>IF(N743="nulová",J743,0)</f>
        <v>0</v>
      </c>
      <c r="BJ743" s="16" t="s">
        <v>8</v>
      </c>
      <c r="BK743" s="214">
        <f>ROUND(I743*H743,0)</f>
        <v>0</v>
      </c>
      <c r="BL743" s="16" t="s">
        <v>255</v>
      </c>
      <c r="BM743" s="213" t="s">
        <v>1851</v>
      </c>
    </row>
    <row r="744" spans="1:65" s="13" customFormat="1">
      <c r="B744" s="215"/>
      <c r="C744" s="216"/>
      <c r="D744" s="217" t="s">
        <v>182</v>
      </c>
      <c r="E744" s="218" t="s">
        <v>1</v>
      </c>
      <c r="F744" s="219" t="s">
        <v>1852</v>
      </c>
      <c r="G744" s="216"/>
      <c r="H744" s="220">
        <v>3.75</v>
      </c>
      <c r="I744" s="221"/>
      <c r="J744" s="216"/>
      <c r="K744" s="216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182</v>
      </c>
      <c r="AU744" s="226" t="s">
        <v>86</v>
      </c>
      <c r="AV744" s="13" t="s">
        <v>86</v>
      </c>
      <c r="AW744" s="13" t="s">
        <v>33</v>
      </c>
      <c r="AX744" s="13" t="s">
        <v>77</v>
      </c>
      <c r="AY744" s="226" t="s">
        <v>173</v>
      </c>
    </row>
    <row r="745" spans="1:65" s="13" customFormat="1" ht="20.399999999999999">
      <c r="B745" s="215"/>
      <c r="C745" s="216"/>
      <c r="D745" s="217" t="s">
        <v>182</v>
      </c>
      <c r="E745" s="218" t="s">
        <v>1</v>
      </c>
      <c r="F745" s="219" t="s">
        <v>1853</v>
      </c>
      <c r="G745" s="216"/>
      <c r="H745" s="220">
        <v>16.225000000000001</v>
      </c>
      <c r="I745" s="221"/>
      <c r="J745" s="216"/>
      <c r="K745" s="216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182</v>
      </c>
      <c r="AU745" s="226" t="s">
        <v>86</v>
      </c>
      <c r="AV745" s="13" t="s">
        <v>86</v>
      </c>
      <c r="AW745" s="13" t="s">
        <v>33</v>
      </c>
      <c r="AX745" s="13" t="s">
        <v>77</v>
      </c>
      <c r="AY745" s="226" t="s">
        <v>173</v>
      </c>
    </row>
    <row r="746" spans="1:65" s="2" customFormat="1" ht="16.5" customHeight="1">
      <c r="A746" s="33"/>
      <c r="B746" s="34"/>
      <c r="C746" s="202" t="s">
        <v>1854</v>
      </c>
      <c r="D746" s="202" t="s">
        <v>175</v>
      </c>
      <c r="E746" s="203" t="s">
        <v>1855</v>
      </c>
      <c r="F746" s="204" t="s">
        <v>1856</v>
      </c>
      <c r="G746" s="205" t="s">
        <v>251</v>
      </c>
      <c r="H746" s="206">
        <v>1.5249999999999999</v>
      </c>
      <c r="I746" s="207"/>
      <c r="J746" s="208">
        <f>ROUND(I746*H746,0)</f>
        <v>0</v>
      </c>
      <c r="K746" s="204" t="s">
        <v>179</v>
      </c>
      <c r="L746" s="38"/>
      <c r="M746" s="209" t="s">
        <v>1</v>
      </c>
      <c r="N746" s="210" t="s">
        <v>42</v>
      </c>
      <c r="O746" s="70"/>
      <c r="P746" s="211">
        <f>O746*H746</f>
        <v>0</v>
      </c>
      <c r="Q746" s="211">
        <v>0</v>
      </c>
      <c r="R746" s="211">
        <f>Q746*H746</f>
        <v>0</v>
      </c>
      <c r="S746" s="211">
        <v>0</v>
      </c>
      <c r="T746" s="212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213" t="s">
        <v>255</v>
      </c>
      <c r="AT746" s="213" t="s">
        <v>175</v>
      </c>
      <c r="AU746" s="213" t="s">
        <v>86</v>
      </c>
      <c r="AY746" s="16" t="s">
        <v>173</v>
      </c>
      <c r="BE746" s="214">
        <f>IF(N746="základní",J746,0)</f>
        <v>0</v>
      </c>
      <c r="BF746" s="214">
        <f>IF(N746="snížená",J746,0)</f>
        <v>0</v>
      </c>
      <c r="BG746" s="214">
        <f>IF(N746="zákl. přenesená",J746,0)</f>
        <v>0</v>
      </c>
      <c r="BH746" s="214">
        <f>IF(N746="sníž. přenesená",J746,0)</f>
        <v>0</v>
      </c>
      <c r="BI746" s="214">
        <f>IF(N746="nulová",J746,0)</f>
        <v>0</v>
      </c>
      <c r="BJ746" s="16" t="s">
        <v>8</v>
      </c>
      <c r="BK746" s="214">
        <f>ROUND(I746*H746,0)</f>
        <v>0</v>
      </c>
      <c r="BL746" s="16" t="s">
        <v>255</v>
      </c>
      <c r="BM746" s="213" t="s">
        <v>1857</v>
      </c>
    </row>
    <row r="747" spans="1:65" s="13" customFormat="1">
      <c r="B747" s="215"/>
      <c r="C747" s="216"/>
      <c r="D747" s="217" t="s">
        <v>182</v>
      </c>
      <c r="E747" s="218" t="s">
        <v>1</v>
      </c>
      <c r="F747" s="219" t="s">
        <v>1858</v>
      </c>
      <c r="G747" s="216"/>
      <c r="H747" s="220">
        <v>1.5249999999999999</v>
      </c>
      <c r="I747" s="221"/>
      <c r="J747" s="216"/>
      <c r="K747" s="216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182</v>
      </c>
      <c r="AU747" s="226" t="s">
        <v>86</v>
      </c>
      <c r="AV747" s="13" t="s">
        <v>86</v>
      </c>
      <c r="AW747" s="13" t="s">
        <v>33</v>
      </c>
      <c r="AX747" s="13" t="s">
        <v>77</v>
      </c>
      <c r="AY747" s="226" t="s">
        <v>173</v>
      </c>
    </row>
    <row r="748" spans="1:65" s="2" customFormat="1" ht="16.5" customHeight="1">
      <c r="A748" s="33"/>
      <c r="B748" s="34"/>
      <c r="C748" s="227" t="s">
        <v>1859</v>
      </c>
      <c r="D748" s="227" t="s">
        <v>454</v>
      </c>
      <c r="E748" s="228" t="s">
        <v>1860</v>
      </c>
      <c r="F748" s="229" t="s">
        <v>1861</v>
      </c>
      <c r="G748" s="230" t="s">
        <v>251</v>
      </c>
      <c r="H748" s="231">
        <v>23.65</v>
      </c>
      <c r="I748" s="232"/>
      <c r="J748" s="233">
        <f>ROUND(I748*H748,0)</f>
        <v>0</v>
      </c>
      <c r="K748" s="229" t="s">
        <v>1</v>
      </c>
      <c r="L748" s="234"/>
      <c r="M748" s="235" t="s">
        <v>1</v>
      </c>
      <c r="N748" s="236" t="s">
        <v>42</v>
      </c>
      <c r="O748" s="70"/>
      <c r="P748" s="211">
        <f>O748*H748</f>
        <v>0</v>
      </c>
      <c r="Q748" s="211">
        <v>9.3100000000000006E-3</v>
      </c>
      <c r="R748" s="211">
        <f>Q748*H748</f>
        <v>0.2201815</v>
      </c>
      <c r="S748" s="211">
        <v>0</v>
      </c>
      <c r="T748" s="212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213" t="s">
        <v>341</v>
      </c>
      <c r="AT748" s="213" t="s">
        <v>454</v>
      </c>
      <c r="AU748" s="213" t="s">
        <v>86</v>
      </c>
      <c r="AY748" s="16" t="s">
        <v>173</v>
      </c>
      <c r="BE748" s="214">
        <f>IF(N748="základní",J748,0)</f>
        <v>0</v>
      </c>
      <c r="BF748" s="214">
        <f>IF(N748="snížená",J748,0)</f>
        <v>0</v>
      </c>
      <c r="BG748" s="214">
        <f>IF(N748="zákl. přenesená",J748,0)</f>
        <v>0</v>
      </c>
      <c r="BH748" s="214">
        <f>IF(N748="sníž. přenesená",J748,0)</f>
        <v>0</v>
      </c>
      <c r="BI748" s="214">
        <f>IF(N748="nulová",J748,0)</f>
        <v>0</v>
      </c>
      <c r="BJ748" s="16" t="s">
        <v>8</v>
      </c>
      <c r="BK748" s="214">
        <f>ROUND(I748*H748,0)</f>
        <v>0</v>
      </c>
      <c r="BL748" s="16" t="s">
        <v>255</v>
      </c>
      <c r="BM748" s="213" t="s">
        <v>1862</v>
      </c>
    </row>
    <row r="749" spans="1:65" s="13" customFormat="1">
      <c r="B749" s="215"/>
      <c r="C749" s="216"/>
      <c r="D749" s="217" t="s">
        <v>182</v>
      </c>
      <c r="E749" s="218" t="s">
        <v>1</v>
      </c>
      <c r="F749" s="219" t="s">
        <v>1863</v>
      </c>
      <c r="G749" s="216"/>
      <c r="H749" s="220">
        <v>23.65</v>
      </c>
      <c r="I749" s="221"/>
      <c r="J749" s="216"/>
      <c r="K749" s="216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182</v>
      </c>
      <c r="AU749" s="226" t="s">
        <v>86</v>
      </c>
      <c r="AV749" s="13" t="s">
        <v>86</v>
      </c>
      <c r="AW749" s="13" t="s">
        <v>33</v>
      </c>
      <c r="AX749" s="13" t="s">
        <v>77</v>
      </c>
      <c r="AY749" s="226" t="s">
        <v>173</v>
      </c>
    </row>
    <row r="750" spans="1:65" s="2" customFormat="1" ht="16.5" customHeight="1">
      <c r="A750" s="33"/>
      <c r="B750" s="34"/>
      <c r="C750" s="202" t="s">
        <v>1864</v>
      </c>
      <c r="D750" s="202" t="s">
        <v>175</v>
      </c>
      <c r="E750" s="203" t="s">
        <v>1865</v>
      </c>
      <c r="F750" s="204" t="s">
        <v>1866</v>
      </c>
      <c r="G750" s="205" t="s">
        <v>371</v>
      </c>
      <c r="H750" s="206">
        <v>65.332999999999998</v>
      </c>
      <c r="I750" s="207"/>
      <c r="J750" s="208">
        <f>ROUND(I750*H750,0)</f>
        <v>0</v>
      </c>
      <c r="K750" s="204" t="s">
        <v>179</v>
      </c>
      <c r="L750" s="38"/>
      <c r="M750" s="209" t="s">
        <v>1</v>
      </c>
      <c r="N750" s="210" t="s">
        <v>42</v>
      </c>
      <c r="O750" s="70"/>
      <c r="P750" s="211">
        <f>O750*H750</f>
        <v>0</v>
      </c>
      <c r="Q750" s="211">
        <v>0</v>
      </c>
      <c r="R750" s="211">
        <f>Q750*H750</f>
        <v>0</v>
      </c>
      <c r="S750" s="211">
        <v>0</v>
      </c>
      <c r="T750" s="212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213" t="s">
        <v>255</v>
      </c>
      <c r="AT750" s="213" t="s">
        <v>175</v>
      </c>
      <c r="AU750" s="213" t="s">
        <v>86</v>
      </c>
      <c r="AY750" s="16" t="s">
        <v>173</v>
      </c>
      <c r="BE750" s="214">
        <f>IF(N750="základní",J750,0)</f>
        <v>0</v>
      </c>
      <c r="BF750" s="214">
        <f>IF(N750="snížená",J750,0)</f>
        <v>0</v>
      </c>
      <c r="BG750" s="214">
        <f>IF(N750="zákl. přenesená",J750,0)</f>
        <v>0</v>
      </c>
      <c r="BH750" s="214">
        <f>IF(N750="sníž. přenesená",J750,0)</f>
        <v>0</v>
      </c>
      <c r="BI750" s="214">
        <f>IF(N750="nulová",J750,0)</f>
        <v>0</v>
      </c>
      <c r="BJ750" s="16" t="s">
        <v>8</v>
      </c>
      <c r="BK750" s="214">
        <f>ROUND(I750*H750,0)</f>
        <v>0</v>
      </c>
      <c r="BL750" s="16" t="s">
        <v>255</v>
      </c>
      <c r="BM750" s="213" t="s">
        <v>1867</v>
      </c>
    </row>
    <row r="751" spans="1:65" s="13" customFormat="1">
      <c r="B751" s="215"/>
      <c r="C751" s="216"/>
      <c r="D751" s="217" t="s">
        <v>182</v>
      </c>
      <c r="E751" s="218" t="s">
        <v>1</v>
      </c>
      <c r="F751" s="219" t="s">
        <v>1868</v>
      </c>
      <c r="G751" s="216"/>
      <c r="H751" s="220">
        <v>65.332999999999998</v>
      </c>
      <c r="I751" s="221"/>
      <c r="J751" s="216"/>
      <c r="K751" s="216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182</v>
      </c>
      <c r="AU751" s="226" t="s">
        <v>86</v>
      </c>
      <c r="AV751" s="13" t="s">
        <v>86</v>
      </c>
      <c r="AW751" s="13" t="s">
        <v>33</v>
      </c>
      <c r="AX751" s="13" t="s">
        <v>77</v>
      </c>
      <c r="AY751" s="226" t="s">
        <v>173</v>
      </c>
    </row>
    <row r="752" spans="1:65" s="2" customFormat="1" ht="16.5" customHeight="1">
      <c r="A752" s="33"/>
      <c r="B752" s="34"/>
      <c r="C752" s="227" t="s">
        <v>1869</v>
      </c>
      <c r="D752" s="227" t="s">
        <v>454</v>
      </c>
      <c r="E752" s="228" t="s">
        <v>1870</v>
      </c>
      <c r="F752" s="229" t="s">
        <v>1871</v>
      </c>
      <c r="G752" s="230" t="s">
        <v>178</v>
      </c>
      <c r="H752" s="231">
        <v>0.108</v>
      </c>
      <c r="I752" s="232"/>
      <c r="J752" s="233">
        <f>ROUND(I752*H752,0)</f>
        <v>0</v>
      </c>
      <c r="K752" s="229" t="s">
        <v>179</v>
      </c>
      <c r="L752" s="234"/>
      <c r="M752" s="235" t="s">
        <v>1</v>
      </c>
      <c r="N752" s="236" t="s">
        <v>42</v>
      </c>
      <c r="O752" s="70"/>
      <c r="P752" s="211">
        <f>O752*H752</f>
        <v>0</v>
      </c>
      <c r="Q752" s="211">
        <v>0.55000000000000004</v>
      </c>
      <c r="R752" s="211">
        <f>Q752*H752</f>
        <v>5.9400000000000001E-2</v>
      </c>
      <c r="S752" s="211">
        <v>0</v>
      </c>
      <c r="T752" s="212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213" t="s">
        <v>341</v>
      </c>
      <c r="AT752" s="213" t="s">
        <v>454</v>
      </c>
      <c r="AU752" s="213" t="s">
        <v>86</v>
      </c>
      <c r="AY752" s="16" t="s">
        <v>173</v>
      </c>
      <c r="BE752" s="214">
        <f>IF(N752="základní",J752,0)</f>
        <v>0</v>
      </c>
      <c r="BF752" s="214">
        <f>IF(N752="snížená",J752,0)</f>
        <v>0</v>
      </c>
      <c r="BG752" s="214">
        <f>IF(N752="zákl. přenesená",J752,0)</f>
        <v>0</v>
      </c>
      <c r="BH752" s="214">
        <f>IF(N752="sníž. přenesená",J752,0)</f>
        <v>0</v>
      </c>
      <c r="BI752" s="214">
        <f>IF(N752="nulová",J752,0)</f>
        <v>0</v>
      </c>
      <c r="BJ752" s="16" t="s">
        <v>8</v>
      </c>
      <c r="BK752" s="214">
        <f>ROUND(I752*H752,0)</f>
        <v>0</v>
      </c>
      <c r="BL752" s="16" t="s">
        <v>255</v>
      </c>
      <c r="BM752" s="213" t="s">
        <v>1872</v>
      </c>
    </row>
    <row r="753" spans="1:65" s="13" customFormat="1">
      <c r="B753" s="215"/>
      <c r="C753" s="216"/>
      <c r="D753" s="217" t="s">
        <v>182</v>
      </c>
      <c r="E753" s="218" t="s">
        <v>1</v>
      </c>
      <c r="F753" s="219" t="s">
        <v>1873</v>
      </c>
      <c r="G753" s="216"/>
      <c r="H753" s="220">
        <v>0.108</v>
      </c>
      <c r="I753" s="221"/>
      <c r="J753" s="216"/>
      <c r="K753" s="216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182</v>
      </c>
      <c r="AU753" s="226" t="s">
        <v>86</v>
      </c>
      <c r="AV753" s="13" t="s">
        <v>86</v>
      </c>
      <c r="AW753" s="13" t="s">
        <v>33</v>
      </c>
      <c r="AX753" s="13" t="s">
        <v>77</v>
      </c>
      <c r="AY753" s="226" t="s">
        <v>173</v>
      </c>
    </row>
    <row r="754" spans="1:65" s="2" customFormat="1" ht="16.5" customHeight="1">
      <c r="A754" s="33"/>
      <c r="B754" s="34"/>
      <c r="C754" s="202" t="s">
        <v>1874</v>
      </c>
      <c r="D754" s="202" t="s">
        <v>175</v>
      </c>
      <c r="E754" s="203" t="s">
        <v>1875</v>
      </c>
      <c r="F754" s="204" t="s">
        <v>1876</v>
      </c>
      <c r="G754" s="205" t="s">
        <v>371</v>
      </c>
      <c r="H754" s="206">
        <v>30.35</v>
      </c>
      <c r="I754" s="207"/>
      <c r="J754" s="208">
        <f>ROUND(I754*H754,0)</f>
        <v>0</v>
      </c>
      <c r="K754" s="204" t="s">
        <v>179</v>
      </c>
      <c r="L754" s="38"/>
      <c r="M754" s="209" t="s">
        <v>1</v>
      </c>
      <c r="N754" s="210" t="s">
        <v>42</v>
      </c>
      <c r="O754" s="70"/>
      <c r="P754" s="211">
        <f>O754*H754</f>
        <v>0</v>
      </c>
      <c r="Q754" s="211">
        <v>0</v>
      </c>
      <c r="R754" s="211">
        <f>Q754*H754</f>
        <v>0</v>
      </c>
      <c r="S754" s="211">
        <v>0</v>
      </c>
      <c r="T754" s="212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213" t="s">
        <v>255</v>
      </c>
      <c r="AT754" s="213" t="s">
        <v>175</v>
      </c>
      <c r="AU754" s="213" t="s">
        <v>86</v>
      </c>
      <c r="AY754" s="16" t="s">
        <v>173</v>
      </c>
      <c r="BE754" s="214">
        <f>IF(N754="základní",J754,0)</f>
        <v>0</v>
      </c>
      <c r="BF754" s="214">
        <f>IF(N754="snížená",J754,0)</f>
        <v>0</v>
      </c>
      <c r="BG754" s="214">
        <f>IF(N754="zákl. přenesená",J754,0)</f>
        <v>0</v>
      </c>
      <c r="BH754" s="214">
        <f>IF(N754="sníž. přenesená",J754,0)</f>
        <v>0</v>
      </c>
      <c r="BI754" s="214">
        <f>IF(N754="nulová",J754,0)</f>
        <v>0</v>
      </c>
      <c r="BJ754" s="16" t="s">
        <v>8</v>
      </c>
      <c r="BK754" s="214">
        <f>ROUND(I754*H754,0)</f>
        <v>0</v>
      </c>
      <c r="BL754" s="16" t="s">
        <v>255</v>
      </c>
      <c r="BM754" s="213" t="s">
        <v>1877</v>
      </c>
    </row>
    <row r="755" spans="1:65" s="13" customFormat="1">
      <c r="B755" s="215"/>
      <c r="C755" s="216"/>
      <c r="D755" s="217" t="s">
        <v>182</v>
      </c>
      <c r="E755" s="218" t="s">
        <v>1</v>
      </c>
      <c r="F755" s="219" t="s">
        <v>1878</v>
      </c>
      <c r="G755" s="216"/>
      <c r="H755" s="220">
        <v>15.25</v>
      </c>
      <c r="I755" s="221"/>
      <c r="J755" s="216"/>
      <c r="K755" s="216"/>
      <c r="L755" s="222"/>
      <c r="M755" s="223"/>
      <c r="N755" s="224"/>
      <c r="O755" s="224"/>
      <c r="P755" s="224"/>
      <c r="Q755" s="224"/>
      <c r="R755" s="224"/>
      <c r="S755" s="224"/>
      <c r="T755" s="225"/>
      <c r="AT755" s="226" t="s">
        <v>182</v>
      </c>
      <c r="AU755" s="226" t="s">
        <v>86</v>
      </c>
      <c r="AV755" s="13" t="s">
        <v>86</v>
      </c>
      <c r="AW755" s="13" t="s">
        <v>33</v>
      </c>
      <c r="AX755" s="13" t="s">
        <v>77</v>
      </c>
      <c r="AY755" s="226" t="s">
        <v>173</v>
      </c>
    </row>
    <row r="756" spans="1:65" s="13" customFormat="1">
      <c r="B756" s="215"/>
      <c r="C756" s="216"/>
      <c r="D756" s="217" t="s">
        <v>182</v>
      </c>
      <c r="E756" s="218" t="s">
        <v>1</v>
      </c>
      <c r="F756" s="219" t="s">
        <v>1879</v>
      </c>
      <c r="G756" s="216"/>
      <c r="H756" s="220">
        <v>15.1</v>
      </c>
      <c r="I756" s="221"/>
      <c r="J756" s="216"/>
      <c r="K756" s="216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182</v>
      </c>
      <c r="AU756" s="226" t="s">
        <v>86</v>
      </c>
      <c r="AV756" s="13" t="s">
        <v>86</v>
      </c>
      <c r="AW756" s="13" t="s">
        <v>33</v>
      </c>
      <c r="AX756" s="13" t="s">
        <v>77</v>
      </c>
      <c r="AY756" s="226" t="s">
        <v>173</v>
      </c>
    </row>
    <row r="757" spans="1:65" s="2" customFormat="1" ht="16.5" customHeight="1">
      <c r="A757" s="33"/>
      <c r="B757" s="34"/>
      <c r="C757" s="227" t="s">
        <v>1880</v>
      </c>
      <c r="D757" s="227" t="s">
        <v>454</v>
      </c>
      <c r="E757" s="228" t="s">
        <v>1881</v>
      </c>
      <c r="F757" s="229" t="s">
        <v>1882</v>
      </c>
      <c r="G757" s="230" t="s">
        <v>371</v>
      </c>
      <c r="H757" s="231">
        <v>33.384999999999998</v>
      </c>
      <c r="I757" s="232"/>
      <c r="J757" s="233">
        <f>ROUND(I757*H757,0)</f>
        <v>0</v>
      </c>
      <c r="K757" s="229" t="s">
        <v>179</v>
      </c>
      <c r="L757" s="234"/>
      <c r="M757" s="235" t="s">
        <v>1</v>
      </c>
      <c r="N757" s="236" t="s">
        <v>42</v>
      </c>
      <c r="O757" s="70"/>
      <c r="P757" s="211">
        <f>O757*H757</f>
        <v>0</v>
      </c>
      <c r="Q757" s="211">
        <v>2.0000000000000001E-4</v>
      </c>
      <c r="R757" s="211">
        <f>Q757*H757</f>
        <v>6.6769999999999998E-3</v>
      </c>
      <c r="S757" s="211">
        <v>0</v>
      </c>
      <c r="T757" s="212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213" t="s">
        <v>341</v>
      </c>
      <c r="AT757" s="213" t="s">
        <v>454</v>
      </c>
      <c r="AU757" s="213" t="s">
        <v>86</v>
      </c>
      <c r="AY757" s="16" t="s">
        <v>173</v>
      </c>
      <c r="BE757" s="214">
        <f>IF(N757="základní",J757,0)</f>
        <v>0</v>
      </c>
      <c r="BF757" s="214">
        <f>IF(N757="snížená",J757,0)</f>
        <v>0</v>
      </c>
      <c r="BG757" s="214">
        <f>IF(N757="zákl. přenesená",J757,0)</f>
        <v>0</v>
      </c>
      <c r="BH757" s="214">
        <f>IF(N757="sníž. přenesená",J757,0)</f>
        <v>0</v>
      </c>
      <c r="BI757" s="214">
        <f>IF(N757="nulová",J757,0)</f>
        <v>0</v>
      </c>
      <c r="BJ757" s="16" t="s">
        <v>8</v>
      </c>
      <c r="BK757" s="214">
        <f>ROUND(I757*H757,0)</f>
        <v>0</v>
      </c>
      <c r="BL757" s="16" t="s">
        <v>255</v>
      </c>
      <c r="BM757" s="213" t="s">
        <v>1883</v>
      </c>
    </row>
    <row r="758" spans="1:65" s="13" customFormat="1">
      <c r="B758" s="215"/>
      <c r="C758" s="216"/>
      <c r="D758" s="217" t="s">
        <v>182</v>
      </c>
      <c r="E758" s="218" t="s">
        <v>1</v>
      </c>
      <c r="F758" s="219" t="s">
        <v>1884</v>
      </c>
      <c r="G758" s="216"/>
      <c r="H758" s="220">
        <v>33.384999999999998</v>
      </c>
      <c r="I758" s="221"/>
      <c r="J758" s="216"/>
      <c r="K758" s="216"/>
      <c r="L758" s="222"/>
      <c r="M758" s="223"/>
      <c r="N758" s="224"/>
      <c r="O758" s="224"/>
      <c r="P758" s="224"/>
      <c r="Q758" s="224"/>
      <c r="R758" s="224"/>
      <c r="S758" s="224"/>
      <c r="T758" s="225"/>
      <c r="AT758" s="226" t="s">
        <v>182</v>
      </c>
      <c r="AU758" s="226" t="s">
        <v>86</v>
      </c>
      <c r="AV758" s="13" t="s">
        <v>86</v>
      </c>
      <c r="AW758" s="13" t="s">
        <v>33</v>
      </c>
      <c r="AX758" s="13" t="s">
        <v>77</v>
      </c>
      <c r="AY758" s="226" t="s">
        <v>173</v>
      </c>
    </row>
    <row r="759" spans="1:65" s="2" customFormat="1" ht="24" customHeight="1">
      <c r="A759" s="33"/>
      <c r="B759" s="34"/>
      <c r="C759" s="202" t="s">
        <v>1885</v>
      </c>
      <c r="D759" s="202" t="s">
        <v>175</v>
      </c>
      <c r="E759" s="203" t="s">
        <v>1886</v>
      </c>
      <c r="F759" s="204" t="s">
        <v>1887</v>
      </c>
      <c r="G759" s="205" t="s">
        <v>289</v>
      </c>
      <c r="H759" s="206">
        <v>8</v>
      </c>
      <c r="I759" s="207"/>
      <c r="J759" s="208">
        <f>ROUND(I759*H759,0)</f>
        <v>0</v>
      </c>
      <c r="K759" s="204" t="s">
        <v>179</v>
      </c>
      <c r="L759" s="38"/>
      <c r="M759" s="209" t="s">
        <v>1</v>
      </c>
      <c r="N759" s="210" t="s">
        <v>42</v>
      </c>
      <c r="O759" s="70"/>
      <c r="P759" s="211">
        <f>O759*H759</f>
        <v>0</v>
      </c>
      <c r="Q759" s="211">
        <v>0</v>
      </c>
      <c r="R759" s="211">
        <f>Q759*H759</f>
        <v>0</v>
      </c>
      <c r="S759" s="211">
        <v>0</v>
      </c>
      <c r="T759" s="212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213" t="s">
        <v>255</v>
      </c>
      <c r="AT759" s="213" t="s">
        <v>175</v>
      </c>
      <c r="AU759" s="213" t="s">
        <v>86</v>
      </c>
      <c r="AY759" s="16" t="s">
        <v>173</v>
      </c>
      <c r="BE759" s="214">
        <f>IF(N759="základní",J759,0)</f>
        <v>0</v>
      </c>
      <c r="BF759" s="214">
        <f>IF(N759="snížená",J759,0)</f>
        <v>0</v>
      </c>
      <c r="BG759" s="214">
        <f>IF(N759="zákl. přenesená",J759,0)</f>
        <v>0</v>
      </c>
      <c r="BH759" s="214">
        <f>IF(N759="sníž. přenesená",J759,0)</f>
        <v>0</v>
      </c>
      <c r="BI759" s="214">
        <f>IF(N759="nulová",J759,0)</f>
        <v>0</v>
      </c>
      <c r="BJ759" s="16" t="s">
        <v>8</v>
      </c>
      <c r="BK759" s="214">
        <f>ROUND(I759*H759,0)</f>
        <v>0</v>
      </c>
      <c r="BL759" s="16" t="s">
        <v>255</v>
      </c>
      <c r="BM759" s="213" t="s">
        <v>1888</v>
      </c>
    </row>
    <row r="760" spans="1:65" s="2" customFormat="1" ht="24" customHeight="1">
      <c r="A760" s="33"/>
      <c r="B760" s="34"/>
      <c r="C760" s="227" t="s">
        <v>1889</v>
      </c>
      <c r="D760" s="227" t="s">
        <v>454</v>
      </c>
      <c r="E760" s="228" t="s">
        <v>1890</v>
      </c>
      <c r="F760" s="229" t="s">
        <v>1891</v>
      </c>
      <c r="G760" s="230" t="s">
        <v>289</v>
      </c>
      <c r="H760" s="231">
        <v>2</v>
      </c>
      <c r="I760" s="232"/>
      <c r="J760" s="233">
        <f>ROUND(I760*H760,0)</f>
        <v>0</v>
      </c>
      <c r="K760" s="229" t="s">
        <v>179</v>
      </c>
      <c r="L760" s="234"/>
      <c r="M760" s="235" t="s">
        <v>1</v>
      </c>
      <c r="N760" s="236" t="s">
        <v>42</v>
      </c>
      <c r="O760" s="70"/>
      <c r="P760" s="211">
        <f>O760*H760</f>
        <v>0</v>
      </c>
      <c r="Q760" s="211">
        <v>1.4999999999999999E-2</v>
      </c>
      <c r="R760" s="211">
        <f>Q760*H760</f>
        <v>0.03</v>
      </c>
      <c r="S760" s="211">
        <v>0</v>
      </c>
      <c r="T760" s="212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213" t="s">
        <v>341</v>
      </c>
      <c r="AT760" s="213" t="s">
        <v>454</v>
      </c>
      <c r="AU760" s="213" t="s">
        <v>86</v>
      </c>
      <c r="AY760" s="16" t="s">
        <v>173</v>
      </c>
      <c r="BE760" s="214">
        <f>IF(N760="základní",J760,0)</f>
        <v>0</v>
      </c>
      <c r="BF760" s="214">
        <f>IF(N760="snížená",J760,0)</f>
        <v>0</v>
      </c>
      <c r="BG760" s="214">
        <f>IF(N760="zákl. přenesená",J760,0)</f>
        <v>0</v>
      </c>
      <c r="BH760" s="214">
        <f>IF(N760="sníž. přenesená",J760,0)</f>
        <v>0</v>
      </c>
      <c r="BI760" s="214">
        <f>IF(N760="nulová",J760,0)</f>
        <v>0</v>
      </c>
      <c r="BJ760" s="16" t="s">
        <v>8</v>
      </c>
      <c r="BK760" s="214">
        <f>ROUND(I760*H760,0)</f>
        <v>0</v>
      </c>
      <c r="BL760" s="16" t="s">
        <v>255</v>
      </c>
      <c r="BM760" s="213" t="s">
        <v>1892</v>
      </c>
    </row>
    <row r="761" spans="1:65" s="13" customFormat="1">
      <c r="B761" s="215"/>
      <c r="C761" s="216"/>
      <c r="D761" s="217" t="s">
        <v>182</v>
      </c>
      <c r="E761" s="218" t="s">
        <v>1</v>
      </c>
      <c r="F761" s="219" t="s">
        <v>1893</v>
      </c>
      <c r="G761" s="216"/>
      <c r="H761" s="220">
        <v>2</v>
      </c>
      <c r="I761" s="221"/>
      <c r="J761" s="216"/>
      <c r="K761" s="216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182</v>
      </c>
      <c r="AU761" s="226" t="s">
        <v>86</v>
      </c>
      <c r="AV761" s="13" t="s">
        <v>86</v>
      </c>
      <c r="AW761" s="13" t="s">
        <v>33</v>
      </c>
      <c r="AX761" s="13" t="s">
        <v>77</v>
      </c>
      <c r="AY761" s="226" t="s">
        <v>173</v>
      </c>
    </row>
    <row r="762" spans="1:65" s="2" customFormat="1" ht="24" customHeight="1">
      <c r="A762" s="33"/>
      <c r="B762" s="34"/>
      <c r="C762" s="227" t="s">
        <v>1894</v>
      </c>
      <c r="D762" s="227" t="s">
        <v>454</v>
      </c>
      <c r="E762" s="228" t="s">
        <v>1895</v>
      </c>
      <c r="F762" s="229" t="s">
        <v>1896</v>
      </c>
      <c r="G762" s="230" t="s">
        <v>289</v>
      </c>
      <c r="H762" s="231">
        <v>1</v>
      </c>
      <c r="I762" s="232"/>
      <c r="J762" s="233">
        <f>ROUND(I762*H762,0)</f>
        <v>0</v>
      </c>
      <c r="K762" s="229" t="s">
        <v>179</v>
      </c>
      <c r="L762" s="234"/>
      <c r="M762" s="235" t="s">
        <v>1</v>
      </c>
      <c r="N762" s="236" t="s">
        <v>42</v>
      </c>
      <c r="O762" s="70"/>
      <c r="P762" s="211">
        <f>O762*H762</f>
        <v>0</v>
      </c>
      <c r="Q762" s="211">
        <v>1.6500000000000001E-2</v>
      </c>
      <c r="R762" s="211">
        <f>Q762*H762</f>
        <v>1.6500000000000001E-2</v>
      </c>
      <c r="S762" s="211">
        <v>0</v>
      </c>
      <c r="T762" s="212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213" t="s">
        <v>341</v>
      </c>
      <c r="AT762" s="213" t="s">
        <v>454</v>
      </c>
      <c r="AU762" s="213" t="s">
        <v>86</v>
      </c>
      <c r="AY762" s="16" t="s">
        <v>173</v>
      </c>
      <c r="BE762" s="214">
        <f>IF(N762="základní",J762,0)</f>
        <v>0</v>
      </c>
      <c r="BF762" s="214">
        <f>IF(N762="snížená",J762,0)</f>
        <v>0</v>
      </c>
      <c r="BG762" s="214">
        <f>IF(N762="zákl. přenesená",J762,0)</f>
        <v>0</v>
      </c>
      <c r="BH762" s="214">
        <f>IF(N762="sníž. přenesená",J762,0)</f>
        <v>0</v>
      </c>
      <c r="BI762" s="214">
        <f>IF(N762="nulová",J762,0)</f>
        <v>0</v>
      </c>
      <c r="BJ762" s="16" t="s">
        <v>8</v>
      </c>
      <c r="BK762" s="214">
        <f>ROUND(I762*H762,0)</f>
        <v>0</v>
      </c>
      <c r="BL762" s="16" t="s">
        <v>255</v>
      </c>
      <c r="BM762" s="213" t="s">
        <v>1897</v>
      </c>
    </row>
    <row r="763" spans="1:65" s="13" customFormat="1">
      <c r="B763" s="215"/>
      <c r="C763" s="216"/>
      <c r="D763" s="217" t="s">
        <v>182</v>
      </c>
      <c r="E763" s="218" t="s">
        <v>1</v>
      </c>
      <c r="F763" s="219" t="s">
        <v>1898</v>
      </c>
      <c r="G763" s="216"/>
      <c r="H763" s="220">
        <v>1</v>
      </c>
      <c r="I763" s="221"/>
      <c r="J763" s="216"/>
      <c r="K763" s="216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182</v>
      </c>
      <c r="AU763" s="226" t="s">
        <v>86</v>
      </c>
      <c r="AV763" s="13" t="s">
        <v>86</v>
      </c>
      <c r="AW763" s="13" t="s">
        <v>33</v>
      </c>
      <c r="AX763" s="13" t="s">
        <v>77</v>
      </c>
      <c r="AY763" s="226" t="s">
        <v>173</v>
      </c>
    </row>
    <row r="764" spans="1:65" s="2" customFormat="1" ht="24" customHeight="1">
      <c r="A764" s="33"/>
      <c r="B764" s="34"/>
      <c r="C764" s="227" t="s">
        <v>1899</v>
      </c>
      <c r="D764" s="227" t="s">
        <v>454</v>
      </c>
      <c r="E764" s="228" t="s">
        <v>1900</v>
      </c>
      <c r="F764" s="229" t="s">
        <v>1901</v>
      </c>
      <c r="G764" s="230" t="s">
        <v>289</v>
      </c>
      <c r="H764" s="231">
        <v>5</v>
      </c>
      <c r="I764" s="232"/>
      <c r="J764" s="233">
        <f>ROUND(I764*H764,0)</f>
        <v>0</v>
      </c>
      <c r="K764" s="229" t="s">
        <v>179</v>
      </c>
      <c r="L764" s="234"/>
      <c r="M764" s="235" t="s">
        <v>1</v>
      </c>
      <c r="N764" s="236" t="s">
        <v>42</v>
      </c>
      <c r="O764" s="70"/>
      <c r="P764" s="211">
        <f>O764*H764</f>
        <v>0</v>
      </c>
      <c r="Q764" s="211">
        <v>1.8499999999999999E-2</v>
      </c>
      <c r="R764" s="211">
        <f>Q764*H764</f>
        <v>9.2499999999999999E-2</v>
      </c>
      <c r="S764" s="211">
        <v>0</v>
      </c>
      <c r="T764" s="212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213" t="s">
        <v>341</v>
      </c>
      <c r="AT764" s="213" t="s">
        <v>454</v>
      </c>
      <c r="AU764" s="213" t="s">
        <v>86</v>
      </c>
      <c r="AY764" s="16" t="s">
        <v>173</v>
      </c>
      <c r="BE764" s="214">
        <f>IF(N764="základní",J764,0)</f>
        <v>0</v>
      </c>
      <c r="BF764" s="214">
        <f>IF(N764="snížená",J764,0)</f>
        <v>0</v>
      </c>
      <c r="BG764" s="214">
        <f>IF(N764="zákl. přenesená",J764,0)</f>
        <v>0</v>
      </c>
      <c r="BH764" s="214">
        <f>IF(N764="sníž. přenesená",J764,0)</f>
        <v>0</v>
      </c>
      <c r="BI764" s="214">
        <f>IF(N764="nulová",J764,0)</f>
        <v>0</v>
      </c>
      <c r="BJ764" s="16" t="s">
        <v>8</v>
      </c>
      <c r="BK764" s="214">
        <f>ROUND(I764*H764,0)</f>
        <v>0</v>
      </c>
      <c r="BL764" s="16" t="s">
        <v>255</v>
      </c>
      <c r="BM764" s="213" t="s">
        <v>1902</v>
      </c>
    </row>
    <row r="765" spans="1:65" s="13" customFormat="1">
      <c r="B765" s="215"/>
      <c r="C765" s="216"/>
      <c r="D765" s="217" t="s">
        <v>182</v>
      </c>
      <c r="E765" s="218" t="s">
        <v>1</v>
      </c>
      <c r="F765" s="219" t="s">
        <v>1903</v>
      </c>
      <c r="G765" s="216"/>
      <c r="H765" s="220">
        <v>3</v>
      </c>
      <c r="I765" s="221"/>
      <c r="J765" s="216"/>
      <c r="K765" s="216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182</v>
      </c>
      <c r="AU765" s="226" t="s">
        <v>86</v>
      </c>
      <c r="AV765" s="13" t="s">
        <v>86</v>
      </c>
      <c r="AW765" s="13" t="s">
        <v>33</v>
      </c>
      <c r="AX765" s="13" t="s">
        <v>77</v>
      </c>
      <c r="AY765" s="226" t="s">
        <v>173</v>
      </c>
    </row>
    <row r="766" spans="1:65" s="13" customFormat="1">
      <c r="B766" s="215"/>
      <c r="C766" s="216"/>
      <c r="D766" s="217" t="s">
        <v>182</v>
      </c>
      <c r="E766" s="218" t="s">
        <v>1</v>
      </c>
      <c r="F766" s="219" t="s">
        <v>1904</v>
      </c>
      <c r="G766" s="216"/>
      <c r="H766" s="220">
        <v>1</v>
      </c>
      <c r="I766" s="221"/>
      <c r="J766" s="216"/>
      <c r="K766" s="216"/>
      <c r="L766" s="222"/>
      <c r="M766" s="223"/>
      <c r="N766" s="224"/>
      <c r="O766" s="224"/>
      <c r="P766" s="224"/>
      <c r="Q766" s="224"/>
      <c r="R766" s="224"/>
      <c r="S766" s="224"/>
      <c r="T766" s="225"/>
      <c r="AT766" s="226" t="s">
        <v>182</v>
      </c>
      <c r="AU766" s="226" t="s">
        <v>86</v>
      </c>
      <c r="AV766" s="13" t="s">
        <v>86</v>
      </c>
      <c r="AW766" s="13" t="s">
        <v>33</v>
      </c>
      <c r="AX766" s="13" t="s">
        <v>77</v>
      </c>
      <c r="AY766" s="226" t="s">
        <v>173</v>
      </c>
    </row>
    <row r="767" spans="1:65" s="13" customFormat="1">
      <c r="B767" s="215"/>
      <c r="C767" s="216"/>
      <c r="D767" s="217" t="s">
        <v>182</v>
      </c>
      <c r="E767" s="218" t="s">
        <v>1</v>
      </c>
      <c r="F767" s="219" t="s">
        <v>1905</v>
      </c>
      <c r="G767" s="216"/>
      <c r="H767" s="220">
        <v>1</v>
      </c>
      <c r="I767" s="221"/>
      <c r="J767" s="216"/>
      <c r="K767" s="216"/>
      <c r="L767" s="222"/>
      <c r="M767" s="223"/>
      <c r="N767" s="224"/>
      <c r="O767" s="224"/>
      <c r="P767" s="224"/>
      <c r="Q767" s="224"/>
      <c r="R767" s="224"/>
      <c r="S767" s="224"/>
      <c r="T767" s="225"/>
      <c r="AT767" s="226" t="s">
        <v>182</v>
      </c>
      <c r="AU767" s="226" t="s">
        <v>86</v>
      </c>
      <c r="AV767" s="13" t="s">
        <v>86</v>
      </c>
      <c r="AW767" s="13" t="s">
        <v>33</v>
      </c>
      <c r="AX767" s="13" t="s">
        <v>77</v>
      </c>
      <c r="AY767" s="226" t="s">
        <v>173</v>
      </c>
    </row>
    <row r="768" spans="1:65" s="2" customFormat="1" ht="24" customHeight="1">
      <c r="A768" s="33"/>
      <c r="B768" s="34"/>
      <c r="C768" s="202" t="s">
        <v>1906</v>
      </c>
      <c r="D768" s="202" t="s">
        <v>175</v>
      </c>
      <c r="E768" s="203" t="s">
        <v>1907</v>
      </c>
      <c r="F768" s="204" t="s">
        <v>1908</v>
      </c>
      <c r="G768" s="205" t="s">
        <v>289</v>
      </c>
      <c r="H768" s="206">
        <v>10</v>
      </c>
      <c r="I768" s="207"/>
      <c r="J768" s="208">
        <f>ROUND(I768*H768,0)</f>
        <v>0</v>
      </c>
      <c r="K768" s="204" t="s">
        <v>179</v>
      </c>
      <c r="L768" s="38"/>
      <c r="M768" s="209" t="s">
        <v>1</v>
      </c>
      <c r="N768" s="210" t="s">
        <v>42</v>
      </c>
      <c r="O768" s="70"/>
      <c r="P768" s="211">
        <f>O768*H768</f>
        <v>0</v>
      </c>
      <c r="Q768" s="211">
        <v>0</v>
      </c>
      <c r="R768" s="211">
        <f>Q768*H768</f>
        <v>0</v>
      </c>
      <c r="S768" s="211">
        <v>0</v>
      </c>
      <c r="T768" s="212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213" t="s">
        <v>255</v>
      </c>
      <c r="AT768" s="213" t="s">
        <v>175</v>
      </c>
      <c r="AU768" s="213" t="s">
        <v>86</v>
      </c>
      <c r="AY768" s="16" t="s">
        <v>173</v>
      </c>
      <c r="BE768" s="214">
        <f>IF(N768="základní",J768,0)</f>
        <v>0</v>
      </c>
      <c r="BF768" s="214">
        <f>IF(N768="snížená",J768,0)</f>
        <v>0</v>
      </c>
      <c r="BG768" s="214">
        <f>IF(N768="zákl. přenesená",J768,0)</f>
        <v>0</v>
      </c>
      <c r="BH768" s="214">
        <f>IF(N768="sníž. přenesená",J768,0)</f>
        <v>0</v>
      </c>
      <c r="BI768" s="214">
        <f>IF(N768="nulová",J768,0)</f>
        <v>0</v>
      </c>
      <c r="BJ768" s="16" t="s">
        <v>8</v>
      </c>
      <c r="BK768" s="214">
        <f>ROUND(I768*H768,0)</f>
        <v>0</v>
      </c>
      <c r="BL768" s="16" t="s">
        <v>255</v>
      </c>
      <c r="BM768" s="213" t="s">
        <v>1909</v>
      </c>
    </row>
    <row r="769" spans="1:65" s="2" customFormat="1" ht="24" customHeight="1">
      <c r="A769" s="33"/>
      <c r="B769" s="34"/>
      <c r="C769" s="227" t="s">
        <v>1910</v>
      </c>
      <c r="D769" s="227" t="s">
        <v>454</v>
      </c>
      <c r="E769" s="228" t="s">
        <v>1911</v>
      </c>
      <c r="F769" s="229" t="s">
        <v>1912</v>
      </c>
      <c r="G769" s="230" t="s">
        <v>289</v>
      </c>
      <c r="H769" s="231">
        <v>5</v>
      </c>
      <c r="I769" s="232"/>
      <c r="J769" s="233">
        <f>ROUND(I769*H769,0)</f>
        <v>0</v>
      </c>
      <c r="K769" s="229" t="s">
        <v>179</v>
      </c>
      <c r="L769" s="234"/>
      <c r="M769" s="235" t="s">
        <v>1</v>
      </c>
      <c r="N769" s="236" t="s">
        <v>42</v>
      </c>
      <c r="O769" s="70"/>
      <c r="P769" s="211">
        <f>O769*H769</f>
        <v>0</v>
      </c>
      <c r="Q769" s="211">
        <v>2.1499999999999998E-2</v>
      </c>
      <c r="R769" s="211">
        <f>Q769*H769</f>
        <v>0.10749999999999998</v>
      </c>
      <c r="S769" s="211">
        <v>0</v>
      </c>
      <c r="T769" s="212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213" t="s">
        <v>341</v>
      </c>
      <c r="AT769" s="213" t="s">
        <v>454</v>
      </c>
      <c r="AU769" s="213" t="s">
        <v>86</v>
      </c>
      <c r="AY769" s="16" t="s">
        <v>173</v>
      </c>
      <c r="BE769" s="214">
        <f>IF(N769="základní",J769,0)</f>
        <v>0</v>
      </c>
      <c r="BF769" s="214">
        <f>IF(N769="snížená",J769,0)</f>
        <v>0</v>
      </c>
      <c r="BG769" s="214">
        <f>IF(N769="zákl. přenesená",J769,0)</f>
        <v>0</v>
      </c>
      <c r="BH769" s="214">
        <f>IF(N769="sníž. přenesená",J769,0)</f>
        <v>0</v>
      </c>
      <c r="BI769" s="214">
        <f>IF(N769="nulová",J769,0)</f>
        <v>0</v>
      </c>
      <c r="BJ769" s="16" t="s">
        <v>8</v>
      </c>
      <c r="BK769" s="214">
        <f>ROUND(I769*H769,0)</f>
        <v>0</v>
      </c>
      <c r="BL769" s="16" t="s">
        <v>255</v>
      </c>
      <c r="BM769" s="213" t="s">
        <v>1913</v>
      </c>
    </row>
    <row r="770" spans="1:65" s="13" customFormat="1">
      <c r="B770" s="215"/>
      <c r="C770" s="216"/>
      <c r="D770" s="217" t="s">
        <v>182</v>
      </c>
      <c r="E770" s="218" t="s">
        <v>1</v>
      </c>
      <c r="F770" s="219" t="s">
        <v>1914</v>
      </c>
      <c r="G770" s="216"/>
      <c r="H770" s="220">
        <v>5</v>
      </c>
      <c r="I770" s="221"/>
      <c r="J770" s="216"/>
      <c r="K770" s="216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182</v>
      </c>
      <c r="AU770" s="226" t="s">
        <v>86</v>
      </c>
      <c r="AV770" s="13" t="s">
        <v>86</v>
      </c>
      <c r="AW770" s="13" t="s">
        <v>33</v>
      </c>
      <c r="AX770" s="13" t="s">
        <v>77</v>
      </c>
      <c r="AY770" s="226" t="s">
        <v>173</v>
      </c>
    </row>
    <row r="771" spans="1:65" s="2" customFormat="1" ht="24" customHeight="1">
      <c r="A771" s="33"/>
      <c r="B771" s="34"/>
      <c r="C771" s="227" t="s">
        <v>1915</v>
      </c>
      <c r="D771" s="227" t="s">
        <v>454</v>
      </c>
      <c r="E771" s="228" t="s">
        <v>1916</v>
      </c>
      <c r="F771" s="229" t="s">
        <v>1917</v>
      </c>
      <c r="G771" s="230" t="s">
        <v>289</v>
      </c>
      <c r="H771" s="231">
        <v>5</v>
      </c>
      <c r="I771" s="232"/>
      <c r="J771" s="233">
        <f>ROUND(I771*H771,0)</f>
        <v>0</v>
      </c>
      <c r="K771" s="229" t="s">
        <v>1</v>
      </c>
      <c r="L771" s="234"/>
      <c r="M771" s="235" t="s">
        <v>1</v>
      </c>
      <c r="N771" s="236" t="s">
        <v>42</v>
      </c>
      <c r="O771" s="70"/>
      <c r="P771" s="211">
        <f>O771*H771</f>
        <v>0</v>
      </c>
      <c r="Q771" s="211">
        <v>2.4E-2</v>
      </c>
      <c r="R771" s="211">
        <f>Q771*H771</f>
        <v>0.12</v>
      </c>
      <c r="S771" s="211">
        <v>0</v>
      </c>
      <c r="T771" s="212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213" t="s">
        <v>341</v>
      </c>
      <c r="AT771" s="213" t="s">
        <v>454</v>
      </c>
      <c r="AU771" s="213" t="s">
        <v>86</v>
      </c>
      <c r="AY771" s="16" t="s">
        <v>173</v>
      </c>
      <c r="BE771" s="214">
        <f>IF(N771="základní",J771,0)</f>
        <v>0</v>
      </c>
      <c r="BF771" s="214">
        <f>IF(N771="snížená",J771,0)</f>
        <v>0</v>
      </c>
      <c r="BG771" s="214">
        <f>IF(N771="zákl. přenesená",J771,0)</f>
        <v>0</v>
      </c>
      <c r="BH771" s="214">
        <f>IF(N771="sníž. přenesená",J771,0)</f>
        <v>0</v>
      </c>
      <c r="BI771" s="214">
        <f>IF(N771="nulová",J771,0)</f>
        <v>0</v>
      </c>
      <c r="BJ771" s="16" t="s">
        <v>8</v>
      </c>
      <c r="BK771" s="214">
        <f>ROUND(I771*H771,0)</f>
        <v>0</v>
      </c>
      <c r="BL771" s="16" t="s">
        <v>255</v>
      </c>
      <c r="BM771" s="213" t="s">
        <v>1918</v>
      </c>
    </row>
    <row r="772" spans="1:65" s="13" customFormat="1">
      <c r="B772" s="215"/>
      <c r="C772" s="216"/>
      <c r="D772" s="217" t="s">
        <v>182</v>
      </c>
      <c r="E772" s="218" t="s">
        <v>1</v>
      </c>
      <c r="F772" s="219" t="s">
        <v>1919</v>
      </c>
      <c r="G772" s="216"/>
      <c r="H772" s="220">
        <v>1</v>
      </c>
      <c r="I772" s="221"/>
      <c r="J772" s="216"/>
      <c r="K772" s="216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182</v>
      </c>
      <c r="AU772" s="226" t="s">
        <v>86</v>
      </c>
      <c r="AV772" s="13" t="s">
        <v>86</v>
      </c>
      <c r="AW772" s="13" t="s">
        <v>33</v>
      </c>
      <c r="AX772" s="13" t="s">
        <v>77</v>
      </c>
      <c r="AY772" s="226" t="s">
        <v>173</v>
      </c>
    </row>
    <row r="773" spans="1:65" s="13" customFormat="1">
      <c r="B773" s="215"/>
      <c r="C773" s="216"/>
      <c r="D773" s="217" t="s">
        <v>182</v>
      </c>
      <c r="E773" s="218" t="s">
        <v>1</v>
      </c>
      <c r="F773" s="219" t="s">
        <v>1920</v>
      </c>
      <c r="G773" s="216"/>
      <c r="H773" s="220">
        <v>2</v>
      </c>
      <c r="I773" s="221"/>
      <c r="J773" s="216"/>
      <c r="K773" s="216"/>
      <c r="L773" s="222"/>
      <c r="M773" s="223"/>
      <c r="N773" s="224"/>
      <c r="O773" s="224"/>
      <c r="P773" s="224"/>
      <c r="Q773" s="224"/>
      <c r="R773" s="224"/>
      <c r="S773" s="224"/>
      <c r="T773" s="225"/>
      <c r="AT773" s="226" t="s">
        <v>182</v>
      </c>
      <c r="AU773" s="226" t="s">
        <v>86</v>
      </c>
      <c r="AV773" s="13" t="s">
        <v>86</v>
      </c>
      <c r="AW773" s="13" t="s">
        <v>33</v>
      </c>
      <c r="AX773" s="13" t="s">
        <v>77</v>
      </c>
      <c r="AY773" s="226" t="s">
        <v>173</v>
      </c>
    </row>
    <row r="774" spans="1:65" s="13" customFormat="1">
      <c r="B774" s="215"/>
      <c r="C774" s="216"/>
      <c r="D774" s="217" t="s">
        <v>182</v>
      </c>
      <c r="E774" s="218" t="s">
        <v>1</v>
      </c>
      <c r="F774" s="219" t="s">
        <v>1921</v>
      </c>
      <c r="G774" s="216"/>
      <c r="H774" s="220">
        <v>2</v>
      </c>
      <c r="I774" s="221"/>
      <c r="J774" s="216"/>
      <c r="K774" s="216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182</v>
      </c>
      <c r="AU774" s="226" t="s">
        <v>86</v>
      </c>
      <c r="AV774" s="13" t="s">
        <v>86</v>
      </c>
      <c r="AW774" s="13" t="s">
        <v>33</v>
      </c>
      <c r="AX774" s="13" t="s">
        <v>77</v>
      </c>
      <c r="AY774" s="226" t="s">
        <v>173</v>
      </c>
    </row>
    <row r="775" spans="1:65" s="2" customFormat="1" ht="16.5" customHeight="1">
      <c r="A775" s="33"/>
      <c r="B775" s="34"/>
      <c r="C775" s="202" t="s">
        <v>1922</v>
      </c>
      <c r="D775" s="202" t="s">
        <v>175</v>
      </c>
      <c r="E775" s="203" t="s">
        <v>1923</v>
      </c>
      <c r="F775" s="204" t="s">
        <v>1924</v>
      </c>
      <c r="G775" s="205" t="s">
        <v>289</v>
      </c>
      <c r="H775" s="206">
        <v>18</v>
      </c>
      <c r="I775" s="207"/>
      <c r="J775" s="208">
        <f t="shared" ref="J775:J782" si="140">ROUND(I775*H775,0)</f>
        <v>0</v>
      </c>
      <c r="K775" s="204" t="s">
        <v>179</v>
      </c>
      <c r="L775" s="38"/>
      <c r="M775" s="209" t="s">
        <v>1</v>
      </c>
      <c r="N775" s="210" t="s">
        <v>42</v>
      </c>
      <c r="O775" s="70"/>
      <c r="P775" s="211">
        <f t="shared" ref="P775:P782" si="141">O775*H775</f>
        <v>0</v>
      </c>
      <c r="Q775" s="211">
        <v>0</v>
      </c>
      <c r="R775" s="211">
        <f t="shared" ref="R775:R782" si="142">Q775*H775</f>
        <v>0</v>
      </c>
      <c r="S775" s="211">
        <v>0</v>
      </c>
      <c r="T775" s="212">
        <f t="shared" ref="T775:T782" si="143"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213" t="s">
        <v>255</v>
      </c>
      <c r="AT775" s="213" t="s">
        <v>175</v>
      </c>
      <c r="AU775" s="213" t="s">
        <v>86</v>
      </c>
      <c r="AY775" s="16" t="s">
        <v>173</v>
      </c>
      <c r="BE775" s="214">
        <f t="shared" ref="BE775:BE782" si="144">IF(N775="základní",J775,0)</f>
        <v>0</v>
      </c>
      <c r="BF775" s="214">
        <f t="shared" ref="BF775:BF782" si="145">IF(N775="snížená",J775,0)</f>
        <v>0</v>
      </c>
      <c r="BG775" s="214">
        <f t="shared" ref="BG775:BG782" si="146">IF(N775="zákl. přenesená",J775,0)</f>
        <v>0</v>
      </c>
      <c r="BH775" s="214">
        <f t="shared" ref="BH775:BH782" si="147">IF(N775="sníž. přenesená",J775,0)</f>
        <v>0</v>
      </c>
      <c r="BI775" s="214">
        <f t="shared" ref="BI775:BI782" si="148">IF(N775="nulová",J775,0)</f>
        <v>0</v>
      </c>
      <c r="BJ775" s="16" t="s">
        <v>8</v>
      </c>
      <c r="BK775" s="214">
        <f t="shared" ref="BK775:BK782" si="149">ROUND(I775*H775,0)</f>
        <v>0</v>
      </c>
      <c r="BL775" s="16" t="s">
        <v>255</v>
      </c>
      <c r="BM775" s="213" t="s">
        <v>1925</v>
      </c>
    </row>
    <row r="776" spans="1:65" s="2" customFormat="1" ht="24" customHeight="1">
      <c r="A776" s="33"/>
      <c r="B776" s="34"/>
      <c r="C776" s="227" t="s">
        <v>1926</v>
      </c>
      <c r="D776" s="227" t="s">
        <v>454</v>
      </c>
      <c r="E776" s="228" t="s">
        <v>1927</v>
      </c>
      <c r="F776" s="229" t="s">
        <v>1928</v>
      </c>
      <c r="G776" s="230" t="s">
        <v>289</v>
      </c>
      <c r="H776" s="231">
        <v>12</v>
      </c>
      <c r="I776" s="232"/>
      <c r="J776" s="233">
        <f t="shared" si="140"/>
        <v>0</v>
      </c>
      <c r="K776" s="229" t="s">
        <v>1</v>
      </c>
      <c r="L776" s="234"/>
      <c r="M776" s="235" t="s">
        <v>1</v>
      </c>
      <c r="N776" s="236" t="s">
        <v>42</v>
      </c>
      <c r="O776" s="70"/>
      <c r="P776" s="211">
        <f t="shared" si="141"/>
        <v>0</v>
      </c>
      <c r="Q776" s="211">
        <v>4.4999999999999999E-4</v>
      </c>
      <c r="R776" s="211">
        <f t="shared" si="142"/>
        <v>5.4000000000000003E-3</v>
      </c>
      <c r="S776" s="211">
        <v>0</v>
      </c>
      <c r="T776" s="212">
        <f t="shared" si="143"/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213" t="s">
        <v>341</v>
      </c>
      <c r="AT776" s="213" t="s">
        <v>454</v>
      </c>
      <c r="AU776" s="213" t="s">
        <v>86</v>
      </c>
      <c r="AY776" s="16" t="s">
        <v>173</v>
      </c>
      <c r="BE776" s="214">
        <f t="shared" si="144"/>
        <v>0</v>
      </c>
      <c r="BF776" s="214">
        <f t="shared" si="145"/>
        <v>0</v>
      </c>
      <c r="BG776" s="214">
        <f t="shared" si="146"/>
        <v>0</v>
      </c>
      <c r="BH776" s="214">
        <f t="shared" si="147"/>
        <v>0</v>
      </c>
      <c r="BI776" s="214">
        <f t="shared" si="148"/>
        <v>0</v>
      </c>
      <c r="BJ776" s="16" t="s">
        <v>8</v>
      </c>
      <c r="BK776" s="214">
        <f t="shared" si="149"/>
        <v>0</v>
      </c>
      <c r="BL776" s="16" t="s">
        <v>255</v>
      </c>
      <c r="BM776" s="213" t="s">
        <v>1929</v>
      </c>
    </row>
    <row r="777" spans="1:65" s="2" customFormat="1" ht="24" customHeight="1">
      <c r="A777" s="33"/>
      <c r="B777" s="34"/>
      <c r="C777" s="227" t="s">
        <v>1930</v>
      </c>
      <c r="D777" s="227" t="s">
        <v>454</v>
      </c>
      <c r="E777" s="228" t="s">
        <v>1931</v>
      </c>
      <c r="F777" s="229" t="s">
        <v>1932</v>
      </c>
      <c r="G777" s="230" t="s">
        <v>289</v>
      </c>
      <c r="H777" s="231">
        <v>6</v>
      </c>
      <c r="I777" s="232"/>
      <c r="J777" s="233">
        <f t="shared" si="140"/>
        <v>0</v>
      </c>
      <c r="K777" s="229" t="s">
        <v>1</v>
      </c>
      <c r="L777" s="234"/>
      <c r="M777" s="235" t="s">
        <v>1</v>
      </c>
      <c r="N777" s="236" t="s">
        <v>42</v>
      </c>
      <c r="O777" s="70"/>
      <c r="P777" s="211">
        <f t="shared" si="141"/>
        <v>0</v>
      </c>
      <c r="Q777" s="211">
        <v>1E-3</v>
      </c>
      <c r="R777" s="211">
        <f t="shared" si="142"/>
        <v>6.0000000000000001E-3</v>
      </c>
      <c r="S777" s="211">
        <v>0</v>
      </c>
      <c r="T777" s="212">
        <f t="shared" si="143"/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213" t="s">
        <v>341</v>
      </c>
      <c r="AT777" s="213" t="s">
        <v>454</v>
      </c>
      <c r="AU777" s="213" t="s">
        <v>86</v>
      </c>
      <c r="AY777" s="16" t="s">
        <v>173</v>
      </c>
      <c r="BE777" s="214">
        <f t="shared" si="144"/>
        <v>0</v>
      </c>
      <c r="BF777" s="214">
        <f t="shared" si="145"/>
        <v>0</v>
      </c>
      <c r="BG777" s="214">
        <f t="shared" si="146"/>
        <v>0</v>
      </c>
      <c r="BH777" s="214">
        <f t="shared" si="147"/>
        <v>0</v>
      </c>
      <c r="BI777" s="214">
        <f t="shared" si="148"/>
        <v>0</v>
      </c>
      <c r="BJ777" s="16" t="s">
        <v>8</v>
      </c>
      <c r="BK777" s="214">
        <f t="shared" si="149"/>
        <v>0</v>
      </c>
      <c r="BL777" s="16" t="s">
        <v>255</v>
      </c>
      <c r="BM777" s="213" t="s">
        <v>1933</v>
      </c>
    </row>
    <row r="778" spans="1:65" s="2" customFormat="1" ht="16.5" customHeight="1">
      <c r="A778" s="33"/>
      <c r="B778" s="34"/>
      <c r="C778" s="227" t="s">
        <v>1934</v>
      </c>
      <c r="D778" s="227" t="s">
        <v>454</v>
      </c>
      <c r="E778" s="228" t="s">
        <v>1935</v>
      </c>
      <c r="F778" s="229" t="s">
        <v>1936</v>
      </c>
      <c r="G778" s="230" t="s">
        <v>289</v>
      </c>
      <c r="H778" s="231">
        <v>6</v>
      </c>
      <c r="I778" s="232"/>
      <c r="J778" s="233">
        <f t="shared" si="140"/>
        <v>0</v>
      </c>
      <c r="K778" s="229" t="s">
        <v>179</v>
      </c>
      <c r="L778" s="234"/>
      <c r="M778" s="235" t="s">
        <v>1</v>
      </c>
      <c r="N778" s="236" t="s">
        <v>42</v>
      </c>
      <c r="O778" s="70"/>
      <c r="P778" s="211">
        <f t="shared" si="141"/>
        <v>0</v>
      </c>
      <c r="Q778" s="211">
        <v>1.4999999999999999E-4</v>
      </c>
      <c r="R778" s="211">
        <f t="shared" si="142"/>
        <v>8.9999999999999998E-4</v>
      </c>
      <c r="S778" s="211">
        <v>0</v>
      </c>
      <c r="T778" s="212">
        <f t="shared" si="143"/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213" t="s">
        <v>341</v>
      </c>
      <c r="AT778" s="213" t="s">
        <v>454</v>
      </c>
      <c r="AU778" s="213" t="s">
        <v>86</v>
      </c>
      <c r="AY778" s="16" t="s">
        <v>173</v>
      </c>
      <c r="BE778" s="214">
        <f t="shared" si="144"/>
        <v>0</v>
      </c>
      <c r="BF778" s="214">
        <f t="shared" si="145"/>
        <v>0</v>
      </c>
      <c r="BG778" s="214">
        <f t="shared" si="146"/>
        <v>0</v>
      </c>
      <c r="BH778" s="214">
        <f t="shared" si="147"/>
        <v>0</v>
      </c>
      <c r="BI778" s="214">
        <f t="shared" si="148"/>
        <v>0</v>
      </c>
      <c r="BJ778" s="16" t="s">
        <v>8</v>
      </c>
      <c r="BK778" s="214">
        <f t="shared" si="149"/>
        <v>0</v>
      </c>
      <c r="BL778" s="16" t="s">
        <v>255</v>
      </c>
      <c r="BM778" s="213" t="s">
        <v>1937</v>
      </c>
    </row>
    <row r="779" spans="1:65" s="2" customFormat="1" ht="16.5" customHeight="1">
      <c r="A779" s="33"/>
      <c r="B779" s="34"/>
      <c r="C779" s="202" t="s">
        <v>1938</v>
      </c>
      <c r="D779" s="202" t="s">
        <v>175</v>
      </c>
      <c r="E779" s="203" t="s">
        <v>1939</v>
      </c>
      <c r="F779" s="204" t="s">
        <v>1940</v>
      </c>
      <c r="G779" s="205" t="s">
        <v>289</v>
      </c>
      <c r="H779" s="206">
        <v>18</v>
      </c>
      <c r="I779" s="207"/>
      <c r="J779" s="208">
        <f t="shared" si="140"/>
        <v>0</v>
      </c>
      <c r="K779" s="204" t="s">
        <v>179</v>
      </c>
      <c r="L779" s="38"/>
      <c r="M779" s="209" t="s">
        <v>1</v>
      </c>
      <c r="N779" s="210" t="s">
        <v>42</v>
      </c>
      <c r="O779" s="70"/>
      <c r="P779" s="211">
        <f t="shared" si="141"/>
        <v>0</v>
      </c>
      <c r="Q779" s="211">
        <v>0</v>
      </c>
      <c r="R779" s="211">
        <f t="shared" si="142"/>
        <v>0</v>
      </c>
      <c r="S779" s="211">
        <v>0</v>
      </c>
      <c r="T779" s="212">
        <f t="shared" si="143"/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213" t="s">
        <v>255</v>
      </c>
      <c r="AT779" s="213" t="s">
        <v>175</v>
      </c>
      <c r="AU779" s="213" t="s">
        <v>86</v>
      </c>
      <c r="AY779" s="16" t="s">
        <v>173</v>
      </c>
      <c r="BE779" s="214">
        <f t="shared" si="144"/>
        <v>0</v>
      </c>
      <c r="BF779" s="214">
        <f t="shared" si="145"/>
        <v>0</v>
      </c>
      <c r="BG779" s="214">
        <f t="shared" si="146"/>
        <v>0</v>
      </c>
      <c r="BH779" s="214">
        <f t="shared" si="147"/>
        <v>0</v>
      </c>
      <c r="BI779" s="214">
        <f t="shared" si="148"/>
        <v>0</v>
      </c>
      <c r="BJ779" s="16" t="s">
        <v>8</v>
      </c>
      <c r="BK779" s="214">
        <f t="shared" si="149"/>
        <v>0</v>
      </c>
      <c r="BL779" s="16" t="s">
        <v>255</v>
      </c>
      <c r="BM779" s="213" t="s">
        <v>1941</v>
      </c>
    </row>
    <row r="780" spans="1:65" s="2" customFormat="1" ht="24" customHeight="1">
      <c r="A780" s="33"/>
      <c r="B780" s="34"/>
      <c r="C780" s="227" t="s">
        <v>1942</v>
      </c>
      <c r="D780" s="227" t="s">
        <v>454</v>
      </c>
      <c r="E780" s="228" t="s">
        <v>1943</v>
      </c>
      <c r="F780" s="229" t="s">
        <v>1944</v>
      </c>
      <c r="G780" s="230" t="s">
        <v>289</v>
      </c>
      <c r="H780" s="231">
        <v>18</v>
      </c>
      <c r="I780" s="232"/>
      <c r="J780" s="233">
        <f t="shared" si="140"/>
        <v>0</v>
      </c>
      <c r="K780" s="229" t="s">
        <v>179</v>
      </c>
      <c r="L780" s="234"/>
      <c r="M780" s="235" t="s">
        <v>1</v>
      </c>
      <c r="N780" s="236" t="s">
        <v>42</v>
      </c>
      <c r="O780" s="70"/>
      <c r="P780" s="211">
        <f t="shared" si="141"/>
        <v>0</v>
      </c>
      <c r="Q780" s="211">
        <v>1.1999999999999999E-3</v>
      </c>
      <c r="R780" s="211">
        <f t="shared" si="142"/>
        <v>2.1599999999999998E-2</v>
      </c>
      <c r="S780" s="211">
        <v>0</v>
      </c>
      <c r="T780" s="212">
        <f t="shared" si="143"/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213" t="s">
        <v>341</v>
      </c>
      <c r="AT780" s="213" t="s">
        <v>454</v>
      </c>
      <c r="AU780" s="213" t="s">
        <v>86</v>
      </c>
      <c r="AY780" s="16" t="s">
        <v>173</v>
      </c>
      <c r="BE780" s="214">
        <f t="shared" si="144"/>
        <v>0</v>
      </c>
      <c r="BF780" s="214">
        <f t="shared" si="145"/>
        <v>0</v>
      </c>
      <c r="BG780" s="214">
        <f t="shared" si="146"/>
        <v>0</v>
      </c>
      <c r="BH780" s="214">
        <f t="shared" si="147"/>
        <v>0</v>
      </c>
      <c r="BI780" s="214">
        <f t="shared" si="148"/>
        <v>0</v>
      </c>
      <c r="BJ780" s="16" t="s">
        <v>8</v>
      </c>
      <c r="BK780" s="214">
        <f t="shared" si="149"/>
        <v>0</v>
      </c>
      <c r="BL780" s="16" t="s">
        <v>255</v>
      </c>
      <c r="BM780" s="213" t="s">
        <v>1945</v>
      </c>
    </row>
    <row r="781" spans="1:65" s="2" customFormat="1" ht="16.5" customHeight="1">
      <c r="A781" s="33"/>
      <c r="B781" s="34"/>
      <c r="C781" s="202" t="s">
        <v>1946</v>
      </c>
      <c r="D781" s="202" t="s">
        <v>175</v>
      </c>
      <c r="E781" s="203" t="s">
        <v>1947</v>
      </c>
      <c r="F781" s="204" t="s">
        <v>1948</v>
      </c>
      <c r="G781" s="205" t="s">
        <v>427</v>
      </c>
      <c r="H781" s="206">
        <v>6</v>
      </c>
      <c r="I781" s="207"/>
      <c r="J781" s="208">
        <f t="shared" si="140"/>
        <v>0</v>
      </c>
      <c r="K781" s="204" t="s">
        <v>1</v>
      </c>
      <c r="L781" s="38"/>
      <c r="M781" s="209" t="s">
        <v>1</v>
      </c>
      <c r="N781" s="210" t="s">
        <v>42</v>
      </c>
      <c r="O781" s="70"/>
      <c r="P781" s="211">
        <f t="shared" si="141"/>
        <v>0</v>
      </c>
      <c r="Q781" s="211">
        <v>0</v>
      </c>
      <c r="R781" s="211">
        <f t="shared" si="142"/>
        <v>0</v>
      </c>
      <c r="S781" s="211">
        <v>0</v>
      </c>
      <c r="T781" s="212">
        <f t="shared" si="143"/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213" t="s">
        <v>255</v>
      </c>
      <c r="AT781" s="213" t="s">
        <v>175</v>
      </c>
      <c r="AU781" s="213" t="s">
        <v>86</v>
      </c>
      <c r="AY781" s="16" t="s">
        <v>173</v>
      </c>
      <c r="BE781" s="214">
        <f t="shared" si="144"/>
        <v>0</v>
      </c>
      <c r="BF781" s="214">
        <f t="shared" si="145"/>
        <v>0</v>
      </c>
      <c r="BG781" s="214">
        <f t="shared" si="146"/>
        <v>0</v>
      </c>
      <c r="BH781" s="214">
        <f t="shared" si="147"/>
        <v>0</v>
      </c>
      <c r="BI781" s="214">
        <f t="shared" si="148"/>
        <v>0</v>
      </c>
      <c r="BJ781" s="16" t="s">
        <v>8</v>
      </c>
      <c r="BK781" s="214">
        <f t="shared" si="149"/>
        <v>0</v>
      </c>
      <c r="BL781" s="16" t="s">
        <v>255</v>
      </c>
      <c r="BM781" s="213" t="s">
        <v>1949</v>
      </c>
    </row>
    <row r="782" spans="1:65" s="2" customFormat="1" ht="24" customHeight="1">
      <c r="A782" s="33"/>
      <c r="B782" s="34"/>
      <c r="C782" s="202" t="s">
        <v>1950</v>
      </c>
      <c r="D782" s="202" t="s">
        <v>175</v>
      </c>
      <c r="E782" s="203" t="s">
        <v>1951</v>
      </c>
      <c r="F782" s="204" t="s">
        <v>1952</v>
      </c>
      <c r="G782" s="205" t="s">
        <v>289</v>
      </c>
      <c r="H782" s="206">
        <v>6</v>
      </c>
      <c r="I782" s="207"/>
      <c r="J782" s="208">
        <f t="shared" si="140"/>
        <v>0</v>
      </c>
      <c r="K782" s="204" t="s">
        <v>179</v>
      </c>
      <c r="L782" s="38"/>
      <c r="M782" s="209" t="s">
        <v>1</v>
      </c>
      <c r="N782" s="210" t="s">
        <v>42</v>
      </c>
      <c r="O782" s="70"/>
      <c r="P782" s="211">
        <f t="shared" si="141"/>
        <v>0</v>
      </c>
      <c r="Q782" s="211">
        <v>0</v>
      </c>
      <c r="R782" s="211">
        <f t="shared" si="142"/>
        <v>0</v>
      </c>
      <c r="S782" s="211">
        <v>0</v>
      </c>
      <c r="T782" s="212">
        <f t="shared" si="143"/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213" t="s">
        <v>255</v>
      </c>
      <c r="AT782" s="213" t="s">
        <v>175</v>
      </c>
      <c r="AU782" s="213" t="s">
        <v>86</v>
      </c>
      <c r="AY782" s="16" t="s">
        <v>173</v>
      </c>
      <c r="BE782" s="214">
        <f t="shared" si="144"/>
        <v>0</v>
      </c>
      <c r="BF782" s="214">
        <f t="shared" si="145"/>
        <v>0</v>
      </c>
      <c r="BG782" s="214">
        <f t="shared" si="146"/>
        <v>0</v>
      </c>
      <c r="BH782" s="214">
        <f t="shared" si="147"/>
        <v>0</v>
      </c>
      <c r="BI782" s="214">
        <f t="shared" si="148"/>
        <v>0</v>
      </c>
      <c r="BJ782" s="16" t="s">
        <v>8</v>
      </c>
      <c r="BK782" s="214">
        <f t="shared" si="149"/>
        <v>0</v>
      </c>
      <c r="BL782" s="16" t="s">
        <v>255</v>
      </c>
      <c r="BM782" s="213" t="s">
        <v>1953</v>
      </c>
    </row>
    <row r="783" spans="1:65" s="13" customFormat="1">
      <c r="B783" s="215"/>
      <c r="C783" s="216"/>
      <c r="D783" s="217" t="s">
        <v>182</v>
      </c>
      <c r="E783" s="218" t="s">
        <v>1</v>
      </c>
      <c r="F783" s="219" t="s">
        <v>1954</v>
      </c>
      <c r="G783" s="216"/>
      <c r="H783" s="220">
        <v>4</v>
      </c>
      <c r="I783" s="221"/>
      <c r="J783" s="216"/>
      <c r="K783" s="216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182</v>
      </c>
      <c r="AU783" s="226" t="s">
        <v>86</v>
      </c>
      <c r="AV783" s="13" t="s">
        <v>86</v>
      </c>
      <c r="AW783" s="13" t="s">
        <v>33</v>
      </c>
      <c r="AX783" s="13" t="s">
        <v>77</v>
      </c>
      <c r="AY783" s="226" t="s">
        <v>173</v>
      </c>
    </row>
    <row r="784" spans="1:65" s="13" customFormat="1">
      <c r="B784" s="215"/>
      <c r="C784" s="216"/>
      <c r="D784" s="217" t="s">
        <v>182</v>
      </c>
      <c r="E784" s="218" t="s">
        <v>1</v>
      </c>
      <c r="F784" s="219" t="s">
        <v>1955</v>
      </c>
      <c r="G784" s="216"/>
      <c r="H784" s="220">
        <v>2</v>
      </c>
      <c r="I784" s="221"/>
      <c r="J784" s="216"/>
      <c r="K784" s="216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182</v>
      </c>
      <c r="AU784" s="226" t="s">
        <v>86</v>
      </c>
      <c r="AV784" s="13" t="s">
        <v>86</v>
      </c>
      <c r="AW784" s="13" t="s">
        <v>33</v>
      </c>
      <c r="AX784" s="13" t="s">
        <v>77</v>
      </c>
      <c r="AY784" s="226" t="s">
        <v>173</v>
      </c>
    </row>
    <row r="785" spans="1:65" s="2" customFormat="1" ht="24" customHeight="1">
      <c r="A785" s="33"/>
      <c r="B785" s="34"/>
      <c r="C785" s="202" t="s">
        <v>1956</v>
      </c>
      <c r="D785" s="202" t="s">
        <v>175</v>
      </c>
      <c r="E785" s="203" t="s">
        <v>1957</v>
      </c>
      <c r="F785" s="204" t="s">
        <v>1958</v>
      </c>
      <c r="G785" s="205" t="s">
        <v>289</v>
      </c>
      <c r="H785" s="206">
        <v>7</v>
      </c>
      <c r="I785" s="207"/>
      <c r="J785" s="208">
        <f>ROUND(I785*H785,0)</f>
        <v>0</v>
      </c>
      <c r="K785" s="204" t="s">
        <v>179</v>
      </c>
      <c r="L785" s="38"/>
      <c r="M785" s="209" t="s">
        <v>1</v>
      </c>
      <c r="N785" s="210" t="s">
        <v>42</v>
      </c>
      <c r="O785" s="70"/>
      <c r="P785" s="211">
        <f>O785*H785</f>
        <v>0</v>
      </c>
      <c r="Q785" s="211">
        <v>0</v>
      </c>
      <c r="R785" s="211">
        <f>Q785*H785</f>
        <v>0</v>
      </c>
      <c r="S785" s="211">
        <v>0</v>
      </c>
      <c r="T785" s="212">
        <f>S785*H785</f>
        <v>0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213" t="s">
        <v>255</v>
      </c>
      <c r="AT785" s="213" t="s">
        <v>175</v>
      </c>
      <c r="AU785" s="213" t="s">
        <v>86</v>
      </c>
      <c r="AY785" s="16" t="s">
        <v>173</v>
      </c>
      <c r="BE785" s="214">
        <f>IF(N785="základní",J785,0)</f>
        <v>0</v>
      </c>
      <c r="BF785" s="214">
        <f>IF(N785="snížená",J785,0)</f>
        <v>0</v>
      </c>
      <c r="BG785" s="214">
        <f>IF(N785="zákl. přenesená",J785,0)</f>
        <v>0</v>
      </c>
      <c r="BH785" s="214">
        <f>IF(N785="sníž. přenesená",J785,0)</f>
        <v>0</v>
      </c>
      <c r="BI785" s="214">
        <f>IF(N785="nulová",J785,0)</f>
        <v>0</v>
      </c>
      <c r="BJ785" s="16" t="s">
        <v>8</v>
      </c>
      <c r="BK785" s="214">
        <f>ROUND(I785*H785,0)</f>
        <v>0</v>
      </c>
      <c r="BL785" s="16" t="s">
        <v>255</v>
      </c>
      <c r="BM785" s="213" t="s">
        <v>1959</v>
      </c>
    </row>
    <row r="786" spans="1:65" s="13" customFormat="1">
      <c r="B786" s="215"/>
      <c r="C786" s="216"/>
      <c r="D786" s="217" t="s">
        <v>182</v>
      </c>
      <c r="E786" s="218" t="s">
        <v>1</v>
      </c>
      <c r="F786" s="219" t="s">
        <v>1960</v>
      </c>
      <c r="G786" s="216"/>
      <c r="H786" s="220">
        <v>7</v>
      </c>
      <c r="I786" s="221"/>
      <c r="J786" s="216"/>
      <c r="K786" s="216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182</v>
      </c>
      <c r="AU786" s="226" t="s">
        <v>86</v>
      </c>
      <c r="AV786" s="13" t="s">
        <v>86</v>
      </c>
      <c r="AW786" s="13" t="s">
        <v>33</v>
      </c>
      <c r="AX786" s="13" t="s">
        <v>77</v>
      </c>
      <c r="AY786" s="226" t="s">
        <v>173</v>
      </c>
    </row>
    <row r="787" spans="1:65" s="2" customFormat="1" ht="16.5" customHeight="1">
      <c r="A787" s="33"/>
      <c r="B787" s="34"/>
      <c r="C787" s="227" t="s">
        <v>1961</v>
      </c>
      <c r="D787" s="227" t="s">
        <v>454</v>
      </c>
      <c r="E787" s="228" t="s">
        <v>1962</v>
      </c>
      <c r="F787" s="229" t="s">
        <v>1963</v>
      </c>
      <c r="G787" s="230" t="s">
        <v>371</v>
      </c>
      <c r="H787" s="231">
        <v>16.225000000000001</v>
      </c>
      <c r="I787" s="232"/>
      <c r="J787" s="233">
        <f>ROUND(I787*H787,0)</f>
        <v>0</v>
      </c>
      <c r="K787" s="229" t="s">
        <v>179</v>
      </c>
      <c r="L787" s="234"/>
      <c r="M787" s="235" t="s">
        <v>1</v>
      </c>
      <c r="N787" s="236" t="s">
        <v>42</v>
      </c>
      <c r="O787" s="70"/>
      <c r="P787" s="211">
        <f>O787*H787</f>
        <v>0</v>
      </c>
      <c r="Q787" s="211">
        <v>3.0000000000000001E-3</v>
      </c>
      <c r="R787" s="211">
        <f>Q787*H787</f>
        <v>4.8675000000000003E-2</v>
      </c>
      <c r="S787" s="211">
        <v>0</v>
      </c>
      <c r="T787" s="212">
        <f>S787*H787</f>
        <v>0</v>
      </c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R787" s="213" t="s">
        <v>341</v>
      </c>
      <c r="AT787" s="213" t="s">
        <v>454</v>
      </c>
      <c r="AU787" s="213" t="s">
        <v>86</v>
      </c>
      <c r="AY787" s="16" t="s">
        <v>173</v>
      </c>
      <c r="BE787" s="214">
        <f>IF(N787="základní",J787,0)</f>
        <v>0</v>
      </c>
      <c r="BF787" s="214">
        <f>IF(N787="snížená",J787,0)</f>
        <v>0</v>
      </c>
      <c r="BG787" s="214">
        <f>IF(N787="zákl. přenesená",J787,0)</f>
        <v>0</v>
      </c>
      <c r="BH787" s="214">
        <f>IF(N787="sníž. přenesená",J787,0)</f>
        <v>0</v>
      </c>
      <c r="BI787" s="214">
        <f>IF(N787="nulová",J787,0)</f>
        <v>0</v>
      </c>
      <c r="BJ787" s="16" t="s">
        <v>8</v>
      </c>
      <c r="BK787" s="214">
        <f>ROUND(I787*H787,0)</f>
        <v>0</v>
      </c>
      <c r="BL787" s="16" t="s">
        <v>255</v>
      </c>
      <c r="BM787" s="213" t="s">
        <v>1964</v>
      </c>
    </row>
    <row r="788" spans="1:65" s="13" customFormat="1">
      <c r="B788" s="215"/>
      <c r="C788" s="216"/>
      <c r="D788" s="217" t="s">
        <v>182</v>
      </c>
      <c r="E788" s="218" t="s">
        <v>1</v>
      </c>
      <c r="F788" s="219" t="s">
        <v>1965</v>
      </c>
      <c r="G788" s="216"/>
      <c r="H788" s="220">
        <v>16.225000000000001</v>
      </c>
      <c r="I788" s="221"/>
      <c r="J788" s="216"/>
      <c r="K788" s="216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182</v>
      </c>
      <c r="AU788" s="226" t="s">
        <v>86</v>
      </c>
      <c r="AV788" s="13" t="s">
        <v>86</v>
      </c>
      <c r="AW788" s="13" t="s">
        <v>33</v>
      </c>
      <c r="AX788" s="13" t="s">
        <v>77</v>
      </c>
      <c r="AY788" s="226" t="s">
        <v>173</v>
      </c>
    </row>
    <row r="789" spans="1:65" s="2" customFormat="1" ht="24" customHeight="1">
      <c r="A789" s="33"/>
      <c r="B789" s="34"/>
      <c r="C789" s="227" t="s">
        <v>1966</v>
      </c>
      <c r="D789" s="227" t="s">
        <v>454</v>
      </c>
      <c r="E789" s="228" t="s">
        <v>1967</v>
      </c>
      <c r="F789" s="229" t="s">
        <v>1968</v>
      </c>
      <c r="G789" s="230" t="s">
        <v>289</v>
      </c>
      <c r="H789" s="231">
        <v>26</v>
      </c>
      <c r="I789" s="232"/>
      <c r="J789" s="233">
        <f>ROUND(I789*H789,0)</f>
        <v>0</v>
      </c>
      <c r="K789" s="229" t="s">
        <v>179</v>
      </c>
      <c r="L789" s="234"/>
      <c r="M789" s="235" t="s">
        <v>1</v>
      </c>
      <c r="N789" s="236" t="s">
        <v>42</v>
      </c>
      <c r="O789" s="70"/>
      <c r="P789" s="211">
        <f>O789*H789</f>
        <v>0</v>
      </c>
      <c r="Q789" s="211">
        <v>6.0000000000000002E-5</v>
      </c>
      <c r="R789" s="211">
        <f>Q789*H789</f>
        <v>1.56E-3</v>
      </c>
      <c r="S789" s="211">
        <v>0</v>
      </c>
      <c r="T789" s="212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213" t="s">
        <v>341</v>
      </c>
      <c r="AT789" s="213" t="s">
        <v>454</v>
      </c>
      <c r="AU789" s="213" t="s">
        <v>86</v>
      </c>
      <c r="AY789" s="16" t="s">
        <v>173</v>
      </c>
      <c r="BE789" s="214">
        <f>IF(N789="základní",J789,0)</f>
        <v>0</v>
      </c>
      <c r="BF789" s="214">
        <f>IF(N789="snížená",J789,0)</f>
        <v>0</v>
      </c>
      <c r="BG789" s="214">
        <f>IF(N789="zákl. přenesená",J789,0)</f>
        <v>0</v>
      </c>
      <c r="BH789" s="214">
        <f>IF(N789="sníž. přenesená",J789,0)</f>
        <v>0</v>
      </c>
      <c r="BI789" s="214">
        <f>IF(N789="nulová",J789,0)</f>
        <v>0</v>
      </c>
      <c r="BJ789" s="16" t="s">
        <v>8</v>
      </c>
      <c r="BK789" s="214">
        <f>ROUND(I789*H789,0)</f>
        <v>0</v>
      </c>
      <c r="BL789" s="16" t="s">
        <v>255</v>
      </c>
      <c r="BM789" s="213" t="s">
        <v>1969</v>
      </c>
    </row>
    <row r="790" spans="1:65" s="13" customFormat="1">
      <c r="B790" s="215"/>
      <c r="C790" s="216"/>
      <c r="D790" s="217" t="s">
        <v>182</v>
      </c>
      <c r="E790" s="218" t="s">
        <v>1</v>
      </c>
      <c r="F790" s="219" t="s">
        <v>1970</v>
      </c>
      <c r="G790" s="216"/>
      <c r="H790" s="220">
        <v>26</v>
      </c>
      <c r="I790" s="221"/>
      <c r="J790" s="216"/>
      <c r="K790" s="216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182</v>
      </c>
      <c r="AU790" s="226" t="s">
        <v>86</v>
      </c>
      <c r="AV790" s="13" t="s">
        <v>86</v>
      </c>
      <c r="AW790" s="13" t="s">
        <v>33</v>
      </c>
      <c r="AX790" s="13" t="s">
        <v>77</v>
      </c>
      <c r="AY790" s="226" t="s">
        <v>173</v>
      </c>
    </row>
    <row r="791" spans="1:65" s="2" customFormat="1" ht="24" customHeight="1">
      <c r="A791" s="33"/>
      <c r="B791" s="34"/>
      <c r="C791" s="202" t="s">
        <v>1971</v>
      </c>
      <c r="D791" s="202" t="s">
        <v>175</v>
      </c>
      <c r="E791" s="203" t="s">
        <v>1972</v>
      </c>
      <c r="F791" s="204" t="s">
        <v>1973</v>
      </c>
      <c r="G791" s="205" t="s">
        <v>427</v>
      </c>
      <c r="H791" s="206">
        <v>7</v>
      </c>
      <c r="I791" s="207"/>
      <c r="J791" s="208">
        <f t="shared" ref="J791:J801" si="150">ROUND(I791*H791,0)</f>
        <v>0</v>
      </c>
      <c r="K791" s="204" t="s">
        <v>1</v>
      </c>
      <c r="L791" s="38"/>
      <c r="M791" s="209" t="s">
        <v>1</v>
      </c>
      <c r="N791" s="210" t="s">
        <v>42</v>
      </c>
      <c r="O791" s="70"/>
      <c r="P791" s="211">
        <f t="shared" ref="P791:P801" si="151">O791*H791</f>
        <v>0</v>
      </c>
      <c r="Q791" s="211">
        <v>0</v>
      </c>
      <c r="R791" s="211">
        <f t="shared" ref="R791:R801" si="152">Q791*H791</f>
        <v>0</v>
      </c>
      <c r="S791" s="211">
        <v>0</v>
      </c>
      <c r="T791" s="212">
        <f t="shared" ref="T791:T801" si="153"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213" t="s">
        <v>255</v>
      </c>
      <c r="AT791" s="213" t="s">
        <v>175</v>
      </c>
      <c r="AU791" s="213" t="s">
        <v>86</v>
      </c>
      <c r="AY791" s="16" t="s">
        <v>173</v>
      </c>
      <c r="BE791" s="214">
        <f t="shared" ref="BE791:BE801" si="154">IF(N791="základní",J791,0)</f>
        <v>0</v>
      </c>
      <c r="BF791" s="214">
        <f t="shared" ref="BF791:BF801" si="155">IF(N791="snížená",J791,0)</f>
        <v>0</v>
      </c>
      <c r="BG791" s="214">
        <f t="shared" ref="BG791:BG801" si="156">IF(N791="zákl. přenesená",J791,0)</f>
        <v>0</v>
      </c>
      <c r="BH791" s="214">
        <f t="shared" ref="BH791:BH801" si="157">IF(N791="sníž. přenesená",J791,0)</f>
        <v>0</v>
      </c>
      <c r="BI791" s="214">
        <f t="shared" ref="BI791:BI801" si="158">IF(N791="nulová",J791,0)</f>
        <v>0</v>
      </c>
      <c r="BJ791" s="16" t="s">
        <v>8</v>
      </c>
      <c r="BK791" s="214">
        <f t="shared" ref="BK791:BK801" si="159">ROUND(I791*H791,0)</f>
        <v>0</v>
      </c>
      <c r="BL791" s="16" t="s">
        <v>255</v>
      </c>
      <c r="BM791" s="213" t="s">
        <v>1974</v>
      </c>
    </row>
    <row r="792" spans="1:65" s="2" customFormat="1" ht="24" customHeight="1">
      <c r="A792" s="33"/>
      <c r="B792" s="34"/>
      <c r="C792" s="202" t="s">
        <v>1975</v>
      </c>
      <c r="D792" s="202" t="s">
        <v>175</v>
      </c>
      <c r="E792" s="203" t="s">
        <v>1976</v>
      </c>
      <c r="F792" s="204" t="s">
        <v>1977</v>
      </c>
      <c r="G792" s="205" t="s">
        <v>427</v>
      </c>
      <c r="H792" s="206">
        <v>2</v>
      </c>
      <c r="I792" s="207"/>
      <c r="J792" s="208">
        <f t="shared" si="150"/>
        <v>0</v>
      </c>
      <c r="K792" s="204" t="s">
        <v>1</v>
      </c>
      <c r="L792" s="38"/>
      <c r="M792" s="209" t="s">
        <v>1</v>
      </c>
      <c r="N792" s="210" t="s">
        <v>42</v>
      </c>
      <c r="O792" s="70"/>
      <c r="P792" s="211">
        <f t="shared" si="151"/>
        <v>0</v>
      </c>
      <c r="Q792" s="211">
        <v>0</v>
      </c>
      <c r="R792" s="211">
        <f t="shared" si="152"/>
        <v>0</v>
      </c>
      <c r="S792" s="211">
        <v>0</v>
      </c>
      <c r="T792" s="212">
        <f t="shared" si="153"/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213" t="s">
        <v>255</v>
      </c>
      <c r="AT792" s="213" t="s">
        <v>175</v>
      </c>
      <c r="AU792" s="213" t="s">
        <v>86</v>
      </c>
      <c r="AY792" s="16" t="s">
        <v>173</v>
      </c>
      <c r="BE792" s="214">
        <f t="shared" si="154"/>
        <v>0</v>
      </c>
      <c r="BF792" s="214">
        <f t="shared" si="155"/>
        <v>0</v>
      </c>
      <c r="BG792" s="214">
        <f t="shared" si="156"/>
        <v>0</v>
      </c>
      <c r="BH792" s="214">
        <f t="shared" si="157"/>
        <v>0</v>
      </c>
      <c r="BI792" s="214">
        <f t="shared" si="158"/>
        <v>0</v>
      </c>
      <c r="BJ792" s="16" t="s">
        <v>8</v>
      </c>
      <c r="BK792" s="214">
        <f t="shared" si="159"/>
        <v>0</v>
      </c>
      <c r="BL792" s="16" t="s">
        <v>255</v>
      </c>
      <c r="BM792" s="213" t="s">
        <v>1978</v>
      </c>
    </row>
    <row r="793" spans="1:65" s="2" customFormat="1" ht="24" customHeight="1">
      <c r="A793" s="33"/>
      <c r="B793" s="34"/>
      <c r="C793" s="202" t="s">
        <v>1979</v>
      </c>
      <c r="D793" s="202" t="s">
        <v>175</v>
      </c>
      <c r="E793" s="203" t="s">
        <v>1980</v>
      </c>
      <c r="F793" s="204" t="s">
        <v>1981</v>
      </c>
      <c r="G793" s="205" t="s">
        <v>427</v>
      </c>
      <c r="H793" s="206">
        <v>5</v>
      </c>
      <c r="I793" s="207"/>
      <c r="J793" s="208">
        <f t="shared" si="150"/>
        <v>0</v>
      </c>
      <c r="K793" s="204" t="s">
        <v>1</v>
      </c>
      <c r="L793" s="38"/>
      <c r="M793" s="209" t="s">
        <v>1</v>
      </c>
      <c r="N793" s="210" t="s">
        <v>42</v>
      </c>
      <c r="O793" s="70"/>
      <c r="P793" s="211">
        <f t="shared" si="151"/>
        <v>0</v>
      </c>
      <c r="Q793" s="211">
        <v>0</v>
      </c>
      <c r="R793" s="211">
        <f t="shared" si="152"/>
        <v>0</v>
      </c>
      <c r="S793" s="211">
        <v>0</v>
      </c>
      <c r="T793" s="212">
        <f t="shared" si="153"/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213" t="s">
        <v>255</v>
      </c>
      <c r="AT793" s="213" t="s">
        <v>175</v>
      </c>
      <c r="AU793" s="213" t="s">
        <v>86</v>
      </c>
      <c r="AY793" s="16" t="s">
        <v>173</v>
      </c>
      <c r="BE793" s="214">
        <f t="shared" si="154"/>
        <v>0</v>
      </c>
      <c r="BF793" s="214">
        <f t="shared" si="155"/>
        <v>0</v>
      </c>
      <c r="BG793" s="214">
        <f t="shared" si="156"/>
        <v>0</v>
      </c>
      <c r="BH793" s="214">
        <f t="shared" si="157"/>
        <v>0</v>
      </c>
      <c r="BI793" s="214">
        <f t="shared" si="158"/>
        <v>0</v>
      </c>
      <c r="BJ793" s="16" t="s">
        <v>8</v>
      </c>
      <c r="BK793" s="214">
        <f t="shared" si="159"/>
        <v>0</v>
      </c>
      <c r="BL793" s="16" t="s">
        <v>255</v>
      </c>
      <c r="BM793" s="213" t="s">
        <v>1982</v>
      </c>
    </row>
    <row r="794" spans="1:65" s="2" customFormat="1" ht="24" customHeight="1">
      <c r="A794" s="33"/>
      <c r="B794" s="34"/>
      <c r="C794" s="202" t="s">
        <v>1983</v>
      </c>
      <c r="D794" s="202" t="s">
        <v>175</v>
      </c>
      <c r="E794" s="203" t="s">
        <v>1984</v>
      </c>
      <c r="F794" s="204" t="s">
        <v>1985</v>
      </c>
      <c r="G794" s="205" t="s">
        <v>427</v>
      </c>
      <c r="H794" s="206">
        <v>1</v>
      </c>
      <c r="I794" s="207"/>
      <c r="J794" s="208">
        <f t="shared" si="150"/>
        <v>0</v>
      </c>
      <c r="K794" s="204" t="s">
        <v>1</v>
      </c>
      <c r="L794" s="38"/>
      <c r="M794" s="209" t="s">
        <v>1</v>
      </c>
      <c r="N794" s="210" t="s">
        <v>42</v>
      </c>
      <c r="O794" s="70"/>
      <c r="P794" s="211">
        <f t="shared" si="151"/>
        <v>0</v>
      </c>
      <c r="Q794" s="211">
        <v>0</v>
      </c>
      <c r="R794" s="211">
        <f t="shared" si="152"/>
        <v>0</v>
      </c>
      <c r="S794" s="211">
        <v>0</v>
      </c>
      <c r="T794" s="212">
        <f t="shared" si="153"/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213" t="s">
        <v>255</v>
      </c>
      <c r="AT794" s="213" t="s">
        <v>175</v>
      </c>
      <c r="AU794" s="213" t="s">
        <v>86</v>
      </c>
      <c r="AY794" s="16" t="s">
        <v>173</v>
      </c>
      <c r="BE794" s="214">
        <f t="shared" si="154"/>
        <v>0</v>
      </c>
      <c r="BF794" s="214">
        <f t="shared" si="155"/>
        <v>0</v>
      </c>
      <c r="BG794" s="214">
        <f t="shared" si="156"/>
        <v>0</v>
      </c>
      <c r="BH794" s="214">
        <f t="shared" si="157"/>
        <v>0</v>
      </c>
      <c r="BI794" s="214">
        <f t="shared" si="158"/>
        <v>0</v>
      </c>
      <c r="BJ794" s="16" t="s">
        <v>8</v>
      </c>
      <c r="BK794" s="214">
        <f t="shared" si="159"/>
        <v>0</v>
      </c>
      <c r="BL794" s="16" t="s">
        <v>255</v>
      </c>
      <c r="BM794" s="213" t="s">
        <v>1986</v>
      </c>
    </row>
    <row r="795" spans="1:65" s="2" customFormat="1" ht="24" customHeight="1">
      <c r="A795" s="33"/>
      <c r="B795" s="34"/>
      <c r="C795" s="202" t="s">
        <v>1987</v>
      </c>
      <c r="D795" s="202" t="s">
        <v>175</v>
      </c>
      <c r="E795" s="203" t="s">
        <v>1988</v>
      </c>
      <c r="F795" s="204" t="s">
        <v>1989</v>
      </c>
      <c r="G795" s="205" t="s">
        <v>427</v>
      </c>
      <c r="H795" s="206">
        <v>1</v>
      </c>
      <c r="I795" s="207"/>
      <c r="J795" s="208">
        <f t="shared" si="150"/>
        <v>0</v>
      </c>
      <c r="K795" s="204" t="s">
        <v>1</v>
      </c>
      <c r="L795" s="38"/>
      <c r="M795" s="209" t="s">
        <v>1</v>
      </c>
      <c r="N795" s="210" t="s">
        <v>42</v>
      </c>
      <c r="O795" s="70"/>
      <c r="P795" s="211">
        <f t="shared" si="151"/>
        <v>0</v>
      </c>
      <c r="Q795" s="211">
        <v>0</v>
      </c>
      <c r="R795" s="211">
        <f t="shared" si="152"/>
        <v>0</v>
      </c>
      <c r="S795" s="211">
        <v>0</v>
      </c>
      <c r="T795" s="212">
        <f t="shared" si="153"/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213" t="s">
        <v>255</v>
      </c>
      <c r="AT795" s="213" t="s">
        <v>175</v>
      </c>
      <c r="AU795" s="213" t="s">
        <v>86</v>
      </c>
      <c r="AY795" s="16" t="s">
        <v>173</v>
      </c>
      <c r="BE795" s="214">
        <f t="shared" si="154"/>
        <v>0</v>
      </c>
      <c r="BF795" s="214">
        <f t="shared" si="155"/>
        <v>0</v>
      </c>
      <c r="BG795" s="214">
        <f t="shared" si="156"/>
        <v>0</v>
      </c>
      <c r="BH795" s="214">
        <f t="shared" si="157"/>
        <v>0</v>
      </c>
      <c r="BI795" s="214">
        <f t="shared" si="158"/>
        <v>0</v>
      </c>
      <c r="BJ795" s="16" t="s">
        <v>8</v>
      </c>
      <c r="BK795" s="214">
        <f t="shared" si="159"/>
        <v>0</v>
      </c>
      <c r="BL795" s="16" t="s">
        <v>255</v>
      </c>
      <c r="BM795" s="213" t="s">
        <v>1990</v>
      </c>
    </row>
    <row r="796" spans="1:65" s="2" customFormat="1" ht="24" customHeight="1">
      <c r="A796" s="33"/>
      <c r="B796" s="34"/>
      <c r="C796" s="202" t="s">
        <v>1991</v>
      </c>
      <c r="D796" s="202" t="s">
        <v>175</v>
      </c>
      <c r="E796" s="203" t="s">
        <v>1992</v>
      </c>
      <c r="F796" s="204" t="s">
        <v>1993</v>
      </c>
      <c r="G796" s="205" t="s">
        <v>427</v>
      </c>
      <c r="H796" s="206">
        <v>1</v>
      </c>
      <c r="I796" s="207"/>
      <c r="J796" s="208">
        <f t="shared" si="150"/>
        <v>0</v>
      </c>
      <c r="K796" s="204" t="s">
        <v>1</v>
      </c>
      <c r="L796" s="38"/>
      <c r="M796" s="209" t="s">
        <v>1</v>
      </c>
      <c r="N796" s="210" t="s">
        <v>42</v>
      </c>
      <c r="O796" s="70"/>
      <c r="P796" s="211">
        <f t="shared" si="151"/>
        <v>0</v>
      </c>
      <c r="Q796" s="211">
        <v>0</v>
      </c>
      <c r="R796" s="211">
        <f t="shared" si="152"/>
        <v>0</v>
      </c>
      <c r="S796" s="211">
        <v>0</v>
      </c>
      <c r="T796" s="212">
        <f t="shared" si="153"/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213" t="s">
        <v>255</v>
      </c>
      <c r="AT796" s="213" t="s">
        <v>175</v>
      </c>
      <c r="AU796" s="213" t="s">
        <v>86</v>
      </c>
      <c r="AY796" s="16" t="s">
        <v>173</v>
      </c>
      <c r="BE796" s="214">
        <f t="shared" si="154"/>
        <v>0</v>
      </c>
      <c r="BF796" s="214">
        <f t="shared" si="155"/>
        <v>0</v>
      </c>
      <c r="BG796" s="214">
        <f t="shared" si="156"/>
        <v>0</v>
      </c>
      <c r="BH796" s="214">
        <f t="shared" si="157"/>
        <v>0</v>
      </c>
      <c r="BI796" s="214">
        <f t="shared" si="158"/>
        <v>0</v>
      </c>
      <c r="BJ796" s="16" t="s">
        <v>8</v>
      </c>
      <c r="BK796" s="214">
        <f t="shared" si="159"/>
        <v>0</v>
      </c>
      <c r="BL796" s="16" t="s">
        <v>255</v>
      </c>
      <c r="BM796" s="213" t="s">
        <v>1994</v>
      </c>
    </row>
    <row r="797" spans="1:65" s="2" customFormat="1" ht="24" customHeight="1">
      <c r="A797" s="33"/>
      <c r="B797" s="34"/>
      <c r="C797" s="202" t="s">
        <v>1995</v>
      </c>
      <c r="D797" s="202" t="s">
        <v>175</v>
      </c>
      <c r="E797" s="203" t="s">
        <v>1996</v>
      </c>
      <c r="F797" s="204" t="s">
        <v>1997</v>
      </c>
      <c r="G797" s="205" t="s">
        <v>427</v>
      </c>
      <c r="H797" s="206">
        <v>1</v>
      </c>
      <c r="I797" s="207"/>
      <c r="J797" s="208">
        <f t="shared" si="150"/>
        <v>0</v>
      </c>
      <c r="K797" s="204" t="s">
        <v>1</v>
      </c>
      <c r="L797" s="38"/>
      <c r="M797" s="209" t="s">
        <v>1</v>
      </c>
      <c r="N797" s="210" t="s">
        <v>42</v>
      </c>
      <c r="O797" s="70"/>
      <c r="P797" s="211">
        <f t="shared" si="151"/>
        <v>0</v>
      </c>
      <c r="Q797" s="211">
        <v>0</v>
      </c>
      <c r="R797" s="211">
        <f t="shared" si="152"/>
        <v>0</v>
      </c>
      <c r="S797" s="211">
        <v>0</v>
      </c>
      <c r="T797" s="212">
        <f t="shared" si="153"/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213" t="s">
        <v>255</v>
      </c>
      <c r="AT797" s="213" t="s">
        <v>175</v>
      </c>
      <c r="AU797" s="213" t="s">
        <v>86</v>
      </c>
      <c r="AY797" s="16" t="s">
        <v>173</v>
      </c>
      <c r="BE797" s="214">
        <f t="shared" si="154"/>
        <v>0</v>
      </c>
      <c r="BF797" s="214">
        <f t="shared" si="155"/>
        <v>0</v>
      </c>
      <c r="BG797" s="214">
        <f t="shared" si="156"/>
        <v>0</v>
      </c>
      <c r="BH797" s="214">
        <f t="shared" si="157"/>
        <v>0</v>
      </c>
      <c r="BI797" s="214">
        <f t="shared" si="158"/>
        <v>0</v>
      </c>
      <c r="BJ797" s="16" t="s">
        <v>8</v>
      </c>
      <c r="BK797" s="214">
        <f t="shared" si="159"/>
        <v>0</v>
      </c>
      <c r="BL797" s="16" t="s">
        <v>255</v>
      </c>
      <c r="BM797" s="213" t="s">
        <v>1998</v>
      </c>
    </row>
    <row r="798" spans="1:65" s="2" customFormat="1" ht="24" customHeight="1">
      <c r="A798" s="33"/>
      <c r="B798" s="34"/>
      <c r="C798" s="202" t="s">
        <v>1999</v>
      </c>
      <c r="D798" s="202" t="s">
        <v>175</v>
      </c>
      <c r="E798" s="203" t="s">
        <v>2000</v>
      </c>
      <c r="F798" s="204" t="s">
        <v>2001</v>
      </c>
      <c r="G798" s="205" t="s">
        <v>427</v>
      </c>
      <c r="H798" s="206">
        <v>1</v>
      </c>
      <c r="I798" s="207"/>
      <c r="J798" s="208">
        <f t="shared" si="150"/>
        <v>0</v>
      </c>
      <c r="K798" s="204" t="s">
        <v>1</v>
      </c>
      <c r="L798" s="38"/>
      <c r="M798" s="209" t="s">
        <v>1</v>
      </c>
      <c r="N798" s="210" t="s">
        <v>42</v>
      </c>
      <c r="O798" s="70"/>
      <c r="P798" s="211">
        <f t="shared" si="151"/>
        <v>0</v>
      </c>
      <c r="Q798" s="211">
        <v>0</v>
      </c>
      <c r="R798" s="211">
        <f t="shared" si="152"/>
        <v>0</v>
      </c>
      <c r="S798" s="211">
        <v>0</v>
      </c>
      <c r="T798" s="212">
        <f t="shared" si="153"/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213" t="s">
        <v>255</v>
      </c>
      <c r="AT798" s="213" t="s">
        <v>175</v>
      </c>
      <c r="AU798" s="213" t="s">
        <v>86</v>
      </c>
      <c r="AY798" s="16" t="s">
        <v>173</v>
      </c>
      <c r="BE798" s="214">
        <f t="shared" si="154"/>
        <v>0</v>
      </c>
      <c r="BF798" s="214">
        <f t="shared" si="155"/>
        <v>0</v>
      </c>
      <c r="BG798" s="214">
        <f t="shared" si="156"/>
        <v>0</v>
      </c>
      <c r="BH798" s="214">
        <f t="shared" si="157"/>
        <v>0</v>
      </c>
      <c r="BI798" s="214">
        <f t="shared" si="158"/>
        <v>0</v>
      </c>
      <c r="BJ798" s="16" t="s">
        <v>8</v>
      </c>
      <c r="BK798" s="214">
        <f t="shared" si="159"/>
        <v>0</v>
      </c>
      <c r="BL798" s="16" t="s">
        <v>255</v>
      </c>
      <c r="BM798" s="213" t="s">
        <v>2002</v>
      </c>
    </row>
    <row r="799" spans="1:65" s="2" customFormat="1" ht="36" customHeight="1">
      <c r="A799" s="33"/>
      <c r="B799" s="34"/>
      <c r="C799" s="202" t="s">
        <v>2003</v>
      </c>
      <c r="D799" s="202" t="s">
        <v>175</v>
      </c>
      <c r="E799" s="203" t="s">
        <v>2004</v>
      </c>
      <c r="F799" s="204" t="s">
        <v>2005</v>
      </c>
      <c r="G799" s="205" t="s">
        <v>427</v>
      </c>
      <c r="H799" s="206">
        <v>1</v>
      </c>
      <c r="I799" s="207"/>
      <c r="J799" s="208">
        <f t="shared" si="150"/>
        <v>0</v>
      </c>
      <c r="K799" s="204" t="s">
        <v>1</v>
      </c>
      <c r="L799" s="38"/>
      <c r="M799" s="209" t="s">
        <v>1</v>
      </c>
      <c r="N799" s="210" t="s">
        <v>42</v>
      </c>
      <c r="O799" s="70"/>
      <c r="P799" s="211">
        <f t="shared" si="151"/>
        <v>0</v>
      </c>
      <c r="Q799" s="211">
        <v>0</v>
      </c>
      <c r="R799" s="211">
        <f t="shared" si="152"/>
        <v>0</v>
      </c>
      <c r="S799" s="211">
        <v>0</v>
      </c>
      <c r="T799" s="212">
        <f t="shared" si="153"/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213" t="s">
        <v>255</v>
      </c>
      <c r="AT799" s="213" t="s">
        <v>175</v>
      </c>
      <c r="AU799" s="213" t="s">
        <v>86</v>
      </c>
      <c r="AY799" s="16" t="s">
        <v>173</v>
      </c>
      <c r="BE799" s="214">
        <f t="shared" si="154"/>
        <v>0</v>
      </c>
      <c r="BF799" s="214">
        <f t="shared" si="155"/>
        <v>0</v>
      </c>
      <c r="BG799" s="214">
        <f t="shared" si="156"/>
        <v>0</v>
      </c>
      <c r="BH799" s="214">
        <f t="shared" si="157"/>
        <v>0</v>
      </c>
      <c r="BI799" s="214">
        <f t="shared" si="158"/>
        <v>0</v>
      </c>
      <c r="BJ799" s="16" t="s">
        <v>8</v>
      </c>
      <c r="BK799" s="214">
        <f t="shared" si="159"/>
        <v>0</v>
      </c>
      <c r="BL799" s="16" t="s">
        <v>255</v>
      </c>
      <c r="BM799" s="213" t="s">
        <v>2006</v>
      </c>
    </row>
    <row r="800" spans="1:65" s="2" customFormat="1" ht="24" customHeight="1">
      <c r="A800" s="33"/>
      <c r="B800" s="34"/>
      <c r="C800" s="202" t="s">
        <v>2007</v>
      </c>
      <c r="D800" s="202" t="s">
        <v>175</v>
      </c>
      <c r="E800" s="203" t="s">
        <v>2008</v>
      </c>
      <c r="F800" s="204" t="s">
        <v>2009</v>
      </c>
      <c r="G800" s="205" t="s">
        <v>427</v>
      </c>
      <c r="H800" s="206">
        <v>1</v>
      </c>
      <c r="I800" s="207"/>
      <c r="J800" s="208">
        <f t="shared" si="150"/>
        <v>0</v>
      </c>
      <c r="K800" s="204" t="s">
        <v>1</v>
      </c>
      <c r="L800" s="38"/>
      <c r="M800" s="209" t="s">
        <v>1</v>
      </c>
      <c r="N800" s="210" t="s">
        <v>42</v>
      </c>
      <c r="O800" s="70"/>
      <c r="P800" s="211">
        <f t="shared" si="151"/>
        <v>0</v>
      </c>
      <c r="Q800" s="211">
        <v>0</v>
      </c>
      <c r="R800" s="211">
        <f t="shared" si="152"/>
        <v>0</v>
      </c>
      <c r="S800" s="211">
        <v>0</v>
      </c>
      <c r="T800" s="212">
        <f t="shared" si="153"/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213" t="s">
        <v>255</v>
      </c>
      <c r="AT800" s="213" t="s">
        <v>175</v>
      </c>
      <c r="AU800" s="213" t="s">
        <v>86</v>
      </c>
      <c r="AY800" s="16" t="s">
        <v>173</v>
      </c>
      <c r="BE800" s="214">
        <f t="shared" si="154"/>
        <v>0</v>
      </c>
      <c r="BF800" s="214">
        <f t="shared" si="155"/>
        <v>0</v>
      </c>
      <c r="BG800" s="214">
        <f t="shared" si="156"/>
        <v>0</v>
      </c>
      <c r="BH800" s="214">
        <f t="shared" si="157"/>
        <v>0</v>
      </c>
      <c r="BI800" s="214">
        <f t="shared" si="158"/>
        <v>0</v>
      </c>
      <c r="BJ800" s="16" t="s">
        <v>8</v>
      </c>
      <c r="BK800" s="214">
        <f t="shared" si="159"/>
        <v>0</v>
      </c>
      <c r="BL800" s="16" t="s">
        <v>255</v>
      </c>
      <c r="BM800" s="213" t="s">
        <v>2010</v>
      </c>
    </row>
    <row r="801" spans="1:65" s="2" customFormat="1" ht="24" customHeight="1">
      <c r="A801" s="33"/>
      <c r="B801" s="34"/>
      <c r="C801" s="202" t="s">
        <v>2011</v>
      </c>
      <c r="D801" s="202" t="s">
        <v>175</v>
      </c>
      <c r="E801" s="203" t="s">
        <v>2012</v>
      </c>
      <c r="F801" s="204" t="s">
        <v>2013</v>
      </c>
      <c r="G801" s="205" t="s">
        <v>692</v>
      </c>
      <c r="H801" s="247"/>
      <c r="I801" s="207"/>
      <c r="J801" s="208">
        <f t="shared" si="150"/>
        <v>0</v>
      </c>
      <c r="K801" s="204" t="s">
        <v>179</v>
      </c>
      <c r="L801" s="38"/>
      <c r="M801" s="209" t="s">
        <v>1</v>
      </c>
      <c r="N801" s="210" t="s">
        <v>42</v>
      </c>
      <c r="O801" s="70"/>
      <c r="P801" s="211">
        <f t="shared" si="151"/>
        <v>0</v>
      </c>
      <c r="Q801" s="211">
        <v>0</v>
      </c>
      <c r="R801" s="211">
        <f t="shared" si="152"/>
        <v>0</v>
      </c>
      <c r="S801" s="211">
        <v>0</v>
      </c>
      <c r="T801" s="212">
        <f t="shared" si="153"/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213" t="s">
        <v>255</v>
      </c>
      <c r="AT801" s="213" t="s">
        <v>175</v>
      </c>
      <c r="AU801" s="213" t="s">
        <v>86</v>
      </c>
      <c r="AY801" s="16" t="s">
        <v>173</v>
      </c>
      <c r="BE801" s="214">
        <f t="shared" si="154"/>
        <v>0</v>
      </c>
      <c r="BF801" s="214">
        <f t="shared" si="155"/>
        <v>0</v>
      </c>
      <c r="BG801" s="214">
        <f t="shared" si="156"/>
        <v>0</v>
      </c>
      <c r="BH801" s="214">
        <f t="shared" si="157"/>
        <v>0</v>
      </c>
      <c r="BI801" s="214">
        <f t="shared" si="158"/>
        <v>0</v>
      </c>
      <c r="BJ801" s="16" t="s">
        <v>8</v>
      </c>
      <c r="BK801" s="214">
        <f t="shared" si="159"/>
        <v>0</v>
      </c>
      <c r="BL801" s="16" t="s">
        <v>255</v>
      </c>
      <c r="BM801" s="213" t="s">
        <v>2014</v>
      </c>
    </row>
    <row r="802" spans="1:65" s="12" customFormat="1" ht="22.95" customHeight="1">
      <c r="B802" s="186"/>
      <c r="C802" s="187"/>
      <c r="D802" s="188" t="s">
        <v>76</v>
      </c>
      <c r="E802" s="200" t="s">
        <v>2015</v>
      </c>
      <c r="F802" s="200" t="s">
        <v>2016</v>
      </c>
      <c r="G802" s="187"/>
      <c r="H802" s="187"/>
      <c r="I802" s="190"/>
      <c r="J802" s="201">
        <f>BK802</f>
        <v>0</v>
      </c>
      <c r="K802" s="187"/>
      <c r="L802" s="192"/>
      <c r="M802" s="193"/>
      <c r="N802" s="194"/>
      <c r="O802" s="194"/>
      <c r="P802" s="195">
        <f>SUM(P803:P834)</f>
        <v>0</v>
      </c>
      <c r="Q802" s="194"/>
      <c r="R802" s="195">
        <f>SUM(R803:R834)</f>
        <v>0.59499000000000002</v>
      </c>
      <c r="S802" s="194"/>
      <c r="T802" s="196">
        <f>SUM(T803:T834)</f>
        <v>0</v>
      </c>
      <c r="AR802" s="197" t="s">
        <v>86</v>
      </c>
      <c r="AT802" s="198" t="s">
        <v>76</v>
      </c>
      <c r="AU802" s="198" t="s">
        <v>8</v>
      </c>
      <c r="AY802" s="197" t="s">
        <v>173</v>
      </c>
      <c r="BK802" s="199">
        <f>SUM(BK803:BK834)</f>
        <v>0</v>
      </c>
    </row>
    <row r="803" spans="1:65" s="2" customFormat="1" ht="16.5" customHeight="1">
      <c r="A803" s="33"/>
      <c r="B803" s="34"/>
      <c r="C803" s="202" t="s">
        <v>2017</v>
      </c>
      <c r="D803" s="202" t="s">
        <v>175</v>
      </c>
      <c r="E803" s="203" t="s">
        <v>2018</v>
      </c>
      <c r="F803" s="204" t="s">
        <v>2019</v>
      </c>
      <c r="G803" s="205" t="s">
        <v>289</v>
      </c>
      <c r="H803" s="206">
        <v>2</v>
      </c>
      <c r="I803" s="207"/>
      <c r="J803" s="208">
        <f>ROUND(I803*H803,0)</f>
        <v>0</v>
      </c>
      <c r="K803" s="204" t="s">
        <v>179</v>
      </c>
      <c r="L803" s="38"/>
      <c r="M803" s="209" t="s">
        <v>1</v>
      </c>
      <c r="N803" s="210" t="s">
        <v>42</v>
      </c>
      <c r="O803" s="70"/>
      <c r="P803" s="211">
        <f>O803*H803</f>
        <v>0</v>
      </c>
      <c r="Q803" s="211">
        <v>0</v>
      </c>
      <c r="R803" s="211">
        <f>Q803*H803</f>
        <v>0</v>
      </c>
      <c r="S803" s="211">
        <v>0</v>
      </c>
      <c r="T803" s="212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213" t="s">
        <v>255</v>
      </c>
      <c r="AT803" s="213" t="s">
        <v>175</v>
      </c>
      <c r="AU803" s="213" t="s">
        <v>86</v>
      </c>
      <c r="AY803" s="16" t="s">
        <v>173</v>
      </c>
      <c r="BE803" s="214">
        <f>IF(N803="základní",J803,0)</f>
        <v>0</v>
      </c>
      <c r="BF803" s="214">
        <f>IF(N803="snížená",J803,0)</f>
        <v>0</v>
      </c>
      <c r="BG803" s="214">
        <f>IF(N803="zákl. přenesená",J803,0)</f>
        <v>0</v>
      </c>
      <c r="BH803" s="214">
        <f>IF(N803="sníž. přenesená",J803,0)</f>
        <v>0</v>
      </c>
      <c r="BI803" s="214">
        <f>IF(N803="nulová",J803,0)</f>
        <v>0</v>
      </c>
      <c r="BJ803" s="16" t="s">
        <v>8</v>
      </c>
      <c r="BK803" s="214">
        <f>ROUND(I803*H803,0)</f>
        <v>0</v>
      </c>
      <c r="BL803" s="16" t="s">
        <v>255</v>
      </c>
      <c r="BM803" s="213" t="s">
        <v>2020</v>
      </c>
    </row>
    <row r="804" spans="1:65" s="2" customFormat="1" ht="24" customHeight="1">
      <c r="A804" s="33"/>
      <c r="B804" s="34"/>
      <c r="C804" s="227" t="s">
        <v>2021</v>
      </c>
      <c r="D804" s="227" t="s">
        <v>454</v>
      </c>
      <c r="E804" s="228" t="s">
        <v>2022</v>
      </c>
      <c r="F804" s="229" t="s">
        <v>2023</v>
      </c>
      <c r="G804" s="230" t="s">
        <v>427</v>
      </c>
      <c r="H804" s="231">
        <v>2</v>
      </c>
      <c r="I804" s="232"/>
      <c r="J804" s="233">
        <f>ROUND(I804*H804,0)</f>
        <v>0</v>
      </c>
      <c r="K804" s="229" t="s">
        <v>1</v>
      </c>
      <c r="L804" s="234"/>
      <c r="M804" s="235" t="s">
        <v>1</v>
      </c>
      <c r="N804" s="236" t="s">
        <v>42</v>
      </c>
      <c r="O804" s="70"/>
      <c r="P804" s="211">
        <f>O804*H804</f>
        <v>0</v>
      </c>
      <c r="Q804" s="211">
        <v>0</v>
      </c>
      <c r="R804" s="211">
        <f>Q804*H804</f>
        <v>0</v>
      </c>
      <c r="S804" s="211">
        <v>0</v>
      </c>
      <c r="T804" s="212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213" t="s">
        <v>341</v>
      </c>
      <c r="AT804" s="213" t="s">
        <v>454</v>
      </c>
      <c r="AU804" s="213" t="s">
        <v>86</v>
      </c>
      <c r="AY804" s="16" t="s">
        <v>173</v>
      </c>
      <c r="BE804" s="214">
        <f>IF(N804="základní",J804,0)</f>
        <v>0</v>
      </c>
      <c r="BF804" s="214">
        <f>IF(N804="snížená",J804,0)</f>
        <v>0</v>
      </c>
      <c r="BG804" s="214">
        <f>IF(N804="zákl. přenesená",J804,0)</f>
        <v>0</v>
      </c>
      <c r="BH804" s="214">
        <f>IF(N804="sníž. přenesená",J804,0)</f>
        <v>0</v>
      </c>
      <c r="BI804" s="214">
        <f>IF(N804="nulová",J804,0)</f>
        <v>0</v>
      </c>
      <c r="BJ804" s="16" t="s">
        <v>8</v>
      </c>
      <c r="BK804" s="214">
        <f>ROUND(I804*H804,0)</f>
        <v>0</v>
      </c>
      <c r="BL804" s="16" t="s">
        <v>255</v>
      </c>
      <c r="BM804" s="213" t="s">
        <v>2024</v>
      </c>
    </row>
    <row r="805" spans="1:65" s="2" customFormat="1" ht="16.5" customHeight="1">
      <c r="A805" s="33"/>
      <c r="B805" s="34"/>
      <c r="C805" s="202" t="s">
        <v>2025</v>
      </c>
      <c r="D805" s="202" t="s">
        <v>175</v>
      </c>
      <c r="E805" s="203" t="s">
        <v>2026</v>
      </c>
      <c r="F805" s="204" t="s">
        <v>2027</v>
      </c>
      <c r="G805" s="205" t="s">
        <v>289</v>
      </c>
      <c r="H805" s="206">
        <v>1</v>
      </c>
      <c r="I805" s="207"/>
      <c r="J805" s="208">
        <f>ROUND(I805*H805,0)</f>
        <v>0</v>
      </c>
      <c r="K805" s="204" t="s">
        <v>179</v>
      </c>
      <c r="L805" s="38"/>
      <c r="M805" s="209" t="s">
        <v>1</v>
      </c>
      <c r="N805" s="210" t="s">
        <v>42</v>
      </c>
      <c r="O805" s="70"/>
      <c r="P805" s="211">
        <f>O805*H805</f>
        <v>0</v>
      </c>
      <c r="Q805" s="211">
        <v>0</v>
      </c>
      <c r="R805" s="211">
        <f>Q805*H805</f>
        <v>0</v>
      </c>
      <c r="S805" s="211">
        <v>0</v>
      </c>
      <c r="T805" s="212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213" t="s">
        <v>255</v>
      </c>
      <c r="AT805" s="213" t="s">
        <v>175</v>
      </c>
      <c r="AU805" s="213" t="s">
        <v>86</v>
      </c>
      <c r="AY805" s="16" t="s">
        <v>173</v>
      </c>
      <c r="BE805" s="214">
        <f>IF(N805="základní",J805,0)</f>
        <v>0</v>
      </c>
      <c r="BF805" s="214">
        <f>IF(N805="snížená",J805,0)</f>
        <v>0</v>
      </c>
      <c r="BG805" s="214">
        <f>IF(N805="zákl. přenesená",J805,0)</f>
        <v>0</v>
      </c>
      <c r="BH805" s="214">
        <f>IF(N805="sníž. přenesená",J805,0)</f>
        <v>0</v>
      </c>
      <c r="BI805" s="214">
        <f>IF(N805="nulová",J805,0)</f>
        <v>0</v>
      </c>
      <c r="BJ805" s="16" t="s">
        <v>8</v>
      </c>
      <c r="BK805" s="214">
        <f>ROUND(I805*H805,0)</f>
        <v>0</v>
      </c>
      <c r="BL805" s="16" t="s">
        <v>255</v>
      </c>
      <c r="BM805" s="213" t="s">
        <v>2028</v>
      </c>
    </row>
    <row r="806" spans="1:65" s="2" customFormat="1" ht="24" customHeight="1">
      <c r="A806" s="33"/>
      <c r="B806" s="34"/>
      <c r="C806" s="227" t="s">
        <v>2029</v>
      </c>
      <c r="D806" s="227" t="s">
        <v>454</v>
      </c>
      <c r="E806" s="228" t="s">
        <v>2030</v>
      </c>
      <c r="F806" s="229" t="s">
        <v>2031</v>
      </c>
      <c r="G806" s="230" t="s">
        <v>427</v>
      </c>
      <c r="H806" s="231">
        <v>1</v>
      </c>
      <c r="I806" s="232"/>
      <c r="J806" s="233">
        <f>ROUND(I806*H806,0)</f>
        <v>0</v>
      </c>
      <c r="K806" s="229" t="s">
        <v>1</v>
      </c>
      <c r="L806" s="234"/>
      <c r="M806" s="235" t="s">
        <v>1</v>
      </c>
      <c r="N806" s="236" t="s">
        <v>42</v>
      </c>
      <c r="O806" s="70"/>
      <c r="P806" s="211">
        <f>O806*H806</f>
        <v>0</v>
      </c>
      <c r="Q806" s="211">
        <v>0</v>
      </c>
      <c r="R806" s="211">
        <f>Q806*H806</f>
        <v>0</v>
      </c>
      <c r="S806" s="211">
        <v>0</v>
      </c>
      <c r="T806" s="212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213" t="s">
        <v>341</v>
      </c>
      <c r="AT806" s="213" t="s">
        <v>454</v>
      </c>
      <c r="AU806" s="213" t="s">
        <v>86</v>
      </c>
      <c r="AY806" s="16" t="s">
        <v>173</v>
      </c>
      <c r="BE806" s="214">
        <f>IF(N806="základní",J806,0)</f>
        <v>0</v>
      </c>
      <c r="BF806" s="214">
        <f>IF(N806="snížená",J806,0)</f>
        <v>0</v>
      </c>
      <c r="BG806" s="214">
        <f>IF(N806="zákl. přenesená",J806,0)</f>
        <v>0</v>
      </c>
      <c r="BH806" s="214">
        <f>IF(N806="sníž. přenesená",J806,0)</f>
        <v>0</v>
      </c>
      <c r="BI806" s="214">
        <f>IF(N806="nulová",J806,0)</f>
        <v>0</v>
      </c>
      <c r="BJ806" s="16" t="s">
        <v>8</v>
      </c>
      <c r="BK806" s="214">
        <f>ROUND(I806*H806,0)</f>
        <v>0</v>
      </c>
      <c r="BL806" s="16" t="s">
        <v>255</v>
      </c>
      <c r="BM806" s="213" t="s">
        <v>2032</v>
      </c>
    </row>
    <row r="807" spans="1:65" s="2" customFormat="1" ht="24" customHeight="1">
      <c r="A807" s="33"/>
      <c r="B807" s="34"/>
      <c r="C807" s="202" t="s">
        <v>2033</v>
      </c>
      <c r="D807" s="202" t="s">
        <v>175</v>
      </c>
      <c r="E807" s="203" t="s">
        <v>2034</v>
      </c>
      <c r="F807" s="204" t="s">
        <v>2035</v>
      </c>
      <c r="G807" s="205" t="s">
        <v>251</v>
      </c>
      <c r="H807" s="206">
        <v>5.625</v>
      </c>
      <c r="I807" s="207"/>
      <c r="J807" s="208">
        <f>ROUND(I807*H807,0)</f>
        <v>0</v>
      </c>
      <c r="K807" s="204" t="s">
        <v>179</v>
      </c>
      <c r="L807" s="38"/>
      <c r="M807" s="209" t="s">
        <v>1</v>
      </c>
      <c r="N807" s="210" t="s">
        <v>42</v>
      </c>
      <c r="O807" s="70"/>
      <c r="P807" s="211">
        <f>O807*H807</f>
        <v>0</v>
      </c>
      <c r="Q807" s="211">
        <v>0</v>
      </c>
      <c r="R807" s="211">
        <f>Q807*H807</f>
        <v>0</v>
      </c>
      <c r="S807" s="211">
        <v>0</v>
      </c>
      <c r="T807" s="212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213" t="s">
        <v>255</v>
      </c>
      <c r="AT807" s="213" t="s">
        <v>175</v>
      </c>
      <c r="AU807" s="213" t="s">
        <v>86</v>
      </c>
      <c r="AY807" s="16" t="s">
        <v>173</v>
      </c>
      <c r="BE807" s="214">
        <f>IF(N807="základní",J807,0)</f>
        <v>0</v>
      </c>
      <c r="BF807" s="214">
        <f>IF(N807="snížená",J807,0)</f>
        <v>0</v>
      </c>
      <c r="BG807" s="214">
        <f>IF(N807="zákl. přenesená",J807,0)</f>
        <v>0</v>
      </c>
      <c r="BH807" s="214">
        <f>IF(N807="sníž. přenesená",J807,0)</f>
        <v>0</v>
      </c>
      <c r="BI807" s="214">
        <f>IF(N807="nulová",J807,0)</f>
        <v>0</v>
      </c>
      <c r="BJ807" s="16" t="s">
        <v>8</v>
      </c>
      <c r="BK807" s="214">
        <f>ROUND(I807*H807,0)</f>
        <v>0</v>
      </c>
      <c r="BL807" s="16" t="s">
        <v>255</v>
      </c>
      <c r="BM807" s="213" t="s">
        <v>2036</v>
      </c>
    </row>
    <row r="808" spans="1:65" s="13" customFormat="1">
      <c r="B808" s="215"/>
      <c r="C808" s="216"/>
      <c r="D808" s="217" t="s">
        <v>182</v>
      </c>
      <c r="E808" s="218" t="s">
        <v>1</v>
      </c>
      <c r="F808" s="219" t="s">
        <v>2037</v>
      </c>
      <c r="G808" s="216"/>
      <c r="H808" s="220">
        <v>3.375</v>
      </c>
      <c r="I808" s="221"/>
      <c r="J808" s="216"/>
      <c r="K808" s="216"/>
      <c r="L808" s="222"/>
      <c r="M808" s="223"/>
      <c r="N808" s="224"/>
      <c r="O808" s="224"/>
      <c r="P808" s="224"/>
      <c r="Q808" s="224"/>
      <c r="R808" s="224"/>
      <c r="S808" s="224"/>
      <c r="T808" s="225"/>
      <c r="AT808" s="226" t="s">
        <v>182</v>
      </c>
      <c r="AU808" s="226" t="s">
        <v>86</v>
      </c>
      <c r="AV808" s="13" t="s">
        <v>86</v>
      </c>
      <c r="AW808" s="13" t="s">
        <v>33</v>
      </c>
      <c r="AX808" s="13" t="s">
        <v>77</v>
      </c>
      <c r="AY808" s="226" t="s">
        <v>173</v>
      </c>
    </row>
    <row r="809" spans="1:65" s="13" customFormat="1">
      <c r="B809" s="215"/>
      <c r="C809" s="216"/>
      <c r="D809" s="217" t="s">
        <v>182</v>
      </c>
      <c r="E809" s="218" t="s">
        <v>1</v>
      </c>
      <c r="F809" s="219" t="s">
        <v>2038</v>
      </c>
      <c r="G809" s="216"/>
      <c r="H809" s="220">
        <v>2.25</v>
      </c>
      <c r="I809" s="221"/>
      <c r="J809" s="216"/>
      <c r="K809" s="216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182</v>
      </c>
      <c r="AU809" s="226" t="s">
        <v>86</v>
      </c>
      <c r="AV809" s="13" t="s">
        <v>86</v>
      </c>
      <c r="AW809" s="13" t="s">
        <v>33</v>
      </c>
      <c r="AX809" s="13" t="s">
        <v>77</v>
      </c>
      <c r="AY809" s="226" t="s">
        <v>173</v>
      </c>
    </row>
    <row r="810" spans="1:65" s="2" customFormat="1" ht="24" customHeight="1">
      <c r="A810" s="33"/>
      <c r="B810" s="34"/>
      <c r="C810" s="227" t="s">
        <v>2039</v>
      </c>
      <c r="D810" s="227" t="s">
        <v>454</v>
      </c>
      <c r="E810" s="228" t="s">
        <v>2040</v>
      </c>
      <c r="F810" s="229" t="s">
        <v>2041</v>
      </c>
      <c r="G810" s="230" t="s">
        <v>289</v>
      </c>
      <c r="H810" s="231">
        <v>3</v>
      </c>
      <c r="I810" s="232"/>
      <c r="J810" s="233">
        <f>ROUND(I810*H810,0)</f>
        <v>0</v>
      </c>
      <c r="K810" s="229" t="s">
        <v>179</v>
      </c>
      <c r="L810" s="234"/>
      <c r="M810" s="235" t="s">
        <v>1</v>
      </c>
      <c r="N810" s="236" t="s">
        <v>42</v>
      </c>
      <c r="O810" s="70"/>
      <c r="P810" s="211">
        <f>O810*H810</f>
        <v>0</v>
      </c>
      <c r="Q810" s="211">
        <v>1.7999999999999999E-2</v>
      </c>
      <c r="R810" s="211">
        <f>Q810*H810</f>
        <v>5.3999999999999992E-2</v>
      </c>
      <c r="S810" s="211">
        <v>0</v>
      </c>
      <c r="T810" s="212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213" t="s">
        <v>341</v>
      </c>
      <c r="AT810" s="213" t="s">
        <v>454</v>
      </c>
      <c r="AU810" s="213" t="s">
        <v>86</v>
      </c>
      <c r="AY810" s="16" t="s">
        <v>173</v>
      </c>
      <c r="BE810" s="214">
        <f>IF(N810="základní",J810,0)</f>
        <v>0</v>
      </c>
      <c r="BF810" s="214">
        <f>IF(N810="snížená",J810,0)</f>
        <v>0</v>
      </c>
      <c r="BG810" s="214">
        <f>IF(N810="zákl. přenesená",J810,0)</f>
        <v>0</v>
      </c>
      <c r="BH810" s="214">
        <f>IF(N810="sníž. přenesená",J810,0)</f>
        <v>0</v>
      </c>
      <c r="BI810" s="214">
        <f>IF(N810="nulová",J810,0)</f>
        <v>0</v>
      </c>
      <c r="BJ810" s="16" t="s">
        <v>8</v>
      </c>
      <c r="BK810" s="214">
        <f>ROUND(I810*H810,0)</f>
        <v>0</v>
      </c>
      <c r="BL810" s="16" t="s">
        <v>255</v>
      </c>
      <c r="BM810" s="213" t="s">
        <v>2042</v>
      </c>
    </row>
    <row r="811" spans="1:65" s="13" customFormat="1">
      <c r="B811" s="215"/>
      <c r="C811" s="216"/>
      <c r="D811" s="217" t="s">
        <v>182</v>
      </c>
      <c r="E811" s="218" t="s">
        <v>1</v>
      </c>
      <c r="F811" s="219" t="s">
        <v>2043</v>
      </c>
      <c r="G811" s="216"/>
      <c r="H811" s="220">
        <v>3</v>
      </c>
      <c r="I811" s="221"/>
      <c r="J811" s="216"/>
      <c r="K811" s="216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182</v>
      </c>
      <c r="AU811" s="226" t="s">
        <v>86</v>
      </c>
      <c r="AV811" s="13" t="s">
        <v>86</v>
      </c>
      <c r="AW811" s="13" t="s">
        <v>33</v>
      </c>
      <c r="AX811" s="13" t="s">
        <v>77</v>
      </c>
      <c r="AY811" s="226" t="s">
        <v>173</v>
      </c>
    </row>
    <row r="812" spans="1:65" s="2" customFormat="1" ht="24" customHeight="1">
      <c r="A812" s="33"/>
      <c r="B812" s="34"/>
      <c r="C812" s="227" t="s">
        <v>2044</v>
      </c>
      <c r="D812" s="227" t="s">
        <v>454</v>
      </c>
      <c r="E812" s="228" t="s">
        <v>2045</v>
      </c>
      <c r="F812" s="229" t="s">
        <v>2046</v>
      </c>
      <c r="G812" s="230" t="s">
        <v>251</v>
      </c>
      <c r="H812" s="231">
        <v>2.25</v>
      </c>
      <c r="I812" s="232"/>
      <c r="J812" s="233">
        <f>ROUND(I812*H812,0)</f>
        <v>0</v>
      </c>
      <c r="K812" s="229" t="s">
        <v>179</v>
      </c>
      <c r="L812" s="234"/>
      <c r="M812" s="235" t="s">
        <v>1</v>
      </c>
      <c r="N812" s="236" t="s">
        <v>42</v>
      </c>
      <c r="O812" s="70"/>
      <c r="P812" s="211">
        <f>O812*H812</f>
        <v>0</v>
      </c>
      <c r="Q812" s="211">
        <v>4.1999999999999997E-3</v>
      </c>
      <c r="R812" s="211">
        <f>Q812*H812</f>
        <v>9.4500000000000001E-3</v>
      </c>
      <c r="S812" s="211">
        <v>0</v>
      </c>
      <c r="T812" s="212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213" t="s">
        <v>341</v>
      </c>
      <c r="AT812" s="213" t="s">
        <v>454</v>
      </c>
      <c r="AU812" s="213" t="s">
        <v>86</v>
      </c>
      <c r="AY812" s="16" t="s">
        <v>173</v>
      </c>
      <c r="BE812" s="214">
        <f>IF(N812="základní",J812,0)</f>
        <v>0</v>
      </c>
      <c r="BF812" s="214">
        <f>IF(N812="snížená",J812,0)</f>
        <v>0</v>
      </c>
      <c r="BG812" s="214">
        <f>IF(N812="zákl. přenesená",J812,0)</f>
        <v>0</v>
      </c>
      <c r="BH812" s="214">
        <f>IF(N812="sníž. přenesená",J812,0)</f>
        <v>0</v>
      </c>
      <c r="BI812" s="214">
        <f>IF(N812="nulová",J812,0)</f>
        <v>0</v>
      </c>
      <c r="BJ812" s="16" t="s">
        <v>8</v>
      </c>
      <c r="BK812" s="214">
        <f>ROUND(I812*H812,0)</f>
        <v>0</v>
      </c>
      <c r="BL812" s="16" t="s">
        <v>255</v>
      </c>
      <c r="BM812" s="213" t="s">
        <v>2047</v>
      </c>
    </row>
    <row r="813" spans="1:65" s="13" customFormat="1">
      <c r="B813" s="215"/>
      <c r="C813" s="216"/>
      <c r="D813" s="217" t="s">
        <v>182</v>
      </c>
      <c r="E813" s="218" t="s">
        <v>1</v>
      </c>
      <c r="F813" s="219" t="s">
        <v>2038</v>
      </c>
      <c r="G813" s="216"/>
      <c r="H813" s="220">
        <v>2.25</v>
      </c>
      <c r="I813" s="221"/>
      <c r="J813" s="216"/>
      <c r="K813" s="216"/>
      <c r="L813" s="222"/>
      <c r="M813" s="223"/>
      <c r="N813" s="224"/>
      <c r="O813" s="224"/>
      <c r="P813" s="224"/>
      <c r="Q813" s="224"/>
      <c r="R813" s="224"/>
      <c r="S813" s="224"/>
      <c r="T813" s="225"/>
      <c r="AT813" s="226" t="s">
        <v>182</v>
      </c>
      <c r="AU813" s="226" t="s">
        <v>86</v>
      </c>
      <c r="AV813" s="13" t="s">
        <v>86</v>
      </c>
      <c r="AW813" s="13" t="s">
        <v>33</v>
      </c>
      <c r="AX813" s="13" t="s">
        <v>77</v>
      </c>
      <c r="AY813" s="226" t="s">
        <v>173</v>
      </c>
    </row>
    <row r="814" spans="1:65" s="2" customFormat="1" ht="24" customHeight="1">
      <c r="A814" s="33"/>
      <c r="B814" s="34"/>
      <c r="C814" s="202" t="s">
        <v>2048</v>
      </c>
      <c r="D814" s="202" t="s">
        <v>175</v>
      </c>
      <c r="E814" s="203" t="s">
        <v>2049</v>
      </c>
      <c r="F814" s="204" t="s">
        <v>2050</v>
      </c>
      <c r="G814" s="205" t="s">
        <v>371</v>
      </c>
      <c r="H814" s="206">
        <v>13.5</v>
      </c>
      <c r="I814" s="207"/>
      <c r="J814" s="208">
        <f>ROUND(I814*H814,0)</f>
        <v>0</v>
      </c>
      <c r="K814" s="204" t="s">
        <v>179</v>
      </c>
      <c r="L814" s="38"/>
      <c r="M814" s="209" t="s">
        <v>1</v>
      </c>
      <c r="N814" s="210" t="s">
        <v>42</v>
      </c>
      <c r="O814" s="70"/>
      <c r="P814" s="211">
        <f>O814*H814</f>
        <v>0</v>
      </c>
      <c r="Q814" s="211">
        <v>0</v>
      </c>
      <c r="R814" s="211">
        <f>Q814*H814</f>
        <v>0</v>
      </c>
      <c r="S814" s="211">
        <v>0</v>
      </c>
      <c r="T814" s="212">
        <f>S814*H814</f>
        <v>0</v>
      </c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R814" s="213" t="s">
        <v>255</v>
      </c>
      <c r="AT814" s="213" t="s">
        <v>175</v>
      </c>
      <c r="AU814" s="213" t="s">
        <v>86</v>
      </c>
      <c r="AY814" s="16" t="s">
        <v>173</v>
      </c>
      <c r="BE814" s="214">
        <f>IF(N814="základní",J814,0)</f>
        <v>0</v>
      </c>
      <c r="BF814" s="214">
        <f>IF(N814="snížená",J814,0)</f>
        <v>0</v>
      </c>
      <c r="BG814" s="214">
        <f>IF(N814="zákl. přenesená",J814,0)</f>
        <v>0</v>
      </c>
      <c r="BH814" s="214">
        <f>IF(N814="sníž. přenesená",J814,0)</f>
        <v>0</v>
      </c>
      <c r="BI814" s="214">
        <f>IF(N814="nulová",J814,0)</f>
        <v>0</v>
      </c>
      <c r="BJ814" s="16" t="s">
        <v>8</v>
      </c>
      <c r="BK814" s="214">
        <f>ROUND(I814*H814,0)</f>
        <v>0</v>
      </c>
      <c r="BL814" s="16" t="s">
        <v>255</v>
      </c>
      <c r="BM814" s="213" t="s">
        <v>2051</v>
      </c>
    </row>
    <row r="815" spans="1:65" s="13" customFormat="1">
      <c r="B815" s="215"/>
      <c r="C815" s="216"/>
      <c r="D815" s="217" t="s">
        <v>182</v>
      </c>
      <c r="E815" s="218" t="s">
        <v>1</v>
      </c>
      <c r="F815" s="219" t="s">
        <v>2052</v>
      </c>
      <c r="G815" s="216"/>
      <c r="H815" s="220">
        <v>7.5</v>
      </c>
      <c r="I815" s="221"/>
      <c r="J815" s="216"/>
      <c r="K815" s="216"/>
      <c r="L815" s="222"/>
      <c r="M815" s="223"/>
      <c r="N815" s="224"/>
      <c r="O815" s="224"/>
      <c r="P815" s="224"/>
      <c r="Q815" s="224"/>
      <c r="R815" s="224"/>
      <c r="S815" s="224"/>
      <c r="T815" s="225"/>
      <c r="AT815" s="226" t="s">
        <v>182</v>
      </c>
      <c r="AU815" s="226" t="s">
        <v>86</v>
      </c>
      <c r="AV815" s="13" t="s">
        <v>86</v>
      </c>
      <c r="AW815" s="13" t="s">
        <v>33</v>
      </c>
      <c r="AX815" s="13" t="s">
        <v>77</v>
      </c>
      <c r="AY815" s="226" t="s">
        <v>173</v>
      </c>
    </row>
    <row r="816" spans="1:65" s="13" customFormat="1">
      <c r="B816" s="215"/>
      <c r="C816" s="216"/>
      <c r="D816" s="217" t="s">
        <v>182</v>
      </c>
      <c r="E816" s="218" t="s">
        <v>1</v>
      </c>
      <c r="F816" s="219" t="s">
        <v>2053</v>
      </c>
      <c r="G816" s="216"/>
      <c r="H816" s="220">
        <v>6</v>
      </c>
      <c r="I816" s="221"/>
      <c r="J816" s="216"/>
      <c r="K816" s="216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182</v>
      </c>
      <c r="AU816" s="226" t="s">
        <v>86</v>
      </c>
      <c r="AV816" s="13" t="s">
        <v>86</v>
      </c>
      <c r="AW816" s="13" t="s">
        <v>33</v>
      </c>
      <c r="AX816" s="13" t="s">
        <v>77</v>
      </c>
      <c r="AY816" s="226" t="s">
        <v>173</v>
      </c>
    </row>
    <row r="817" spans="1:65" s="2" customFormat="1" ht="16.5" customHeight="1">
      <c r="A817" s="33"/>
      <c r="B817" s="34"/>
      <c r="C817" s="227" t="s">
        <v>2054</v>
      </c>
      <c r="D817" s="227" t="s">
        <v>454</v>
      </c>
      <c r="E817" s="228" t="s">
        <v>2055</v>
      </c>
      <c r="F817" s="229" t="s">
        <v>2056</v>
      </c>
      <c r="G817" s="230" t="s">
        <v>371</v>
      </c>
      <c r="H817" s="231">
        <v>13.5</v>
      </c>
      <c r="I817" s="232"/>
      <c r="J817" s="233">
        <f>ROUND(I817*H817,0)</f>
        <v>0</v>
      </c>
      <c r="K817" s="229" t="s">
        <v>179</v>
      </c>
      <c r="L817" s="234"/>
      <c r="M817" s="235" t="s">
        <v>1</v>
      </c>
      <c r="N817" s="236" t="s">
        <v>42</v>
      </c>
      <c r="O817" s="70"/>
      <c r="P817" s="211">
        <f>O817*H817</f>
        <v>0</v>
      </c>
      <c r="Q817" s="211">
        <v>2.0000000000000001E-4</v>
      </c>
      <c r="R817" s="211">
        <f>Q817*H817</f>
        <v>2.7000000000000001E-3</v>
      </c>
      <c r="S817" s="211">
        <v>0</v>
      </c>
      <c r="T817" s="212">
        <f>S817*H817</f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213" t="s">
        <v>341</v>
      </c>
      <c r="AT817" s="213" t="s">
        <v>454</v>
      </c>
      <c r="AU817" s="213" t="s">
        <v>86</v>
      </c>
      <c r="AY817" s="16" t="s">
        <v>173</v>
      </c>
      <c r="BE817" s="214">
        <f>IF(N817="základní",J817,0)</f>
        <v>0</v>
      </c>
      <c r="BF817" s="214">
        <f>IF(N817="snížená",J817,0)</f>
        <v>0</v>
      </c>
      <c r="BG817" s="214">
        <f>IF(N817="zákl. přenesená",J817,0)</f>
        <v>0</v>
      </c>
      <c r="BH817" s="214">
        <f>IF(N817="sníž. přenesená",J817,0)</f>
        <v>0</v>
      </c>
      <c r="BI817" s="214">
        <f>IF(N817="nulová",J817,0)</f>
        <v>0</v>
      </c>
      <c r="BJ817" s="16" t="s">
        <v>8</v>
      </c>
      <c r="BK817" s="214">
        <f>ROUND(I817*H817,0)</f>
        <v>0</v>
      </c>
      <c r="BL817" s="16" t="s">
        <v>255</v>
      </c>
      <c r="BM817" s="213" t="s">
        <v>2057</v>
      </c>
    </row>
    <row r="818" spans="1:65" s="13" customFormat="1">
      <c r="B818" s="215"/>
      <c r="C818" s="216"/>
      <c r="D818" s="217" t="s">
        <v>182</v>
      </c>
      <c r="E818" s="218" t="s">
        <v>1</v>
      </c>
      <c r="F818" s="219" t="s">
        <v>2052</v>
      </c>
      <c r="G818" s="216"/>
      <c r="H818" s="220">
        <v>7.5</v>
      </c>
      <c r="I818" s="221"/>
      <c r="J818" s="216"/>
      <c r="K818" s="216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182</v>
      </c>
      <c r="AU818" s="226" t="s">
        <v>86</v>
      </c>
      <c r="AV818" s="13" t="s">
        <v>86</v>
      </c>
      <c r="AW818" s="13" t="s">
        <v>33</v>
      </c>
      <c r="AX818" s="13" t="s">
        <v>77</v>
      </c>
      <c r="AY818" s="226" t="s">
        <v>173</v>
      </c>
    </row>
    <row r="819" spans="1:65" s="13" customFormat="1">
      <c r="B819" s="215"/>
      <c r="C819" s="216"/>
      <c r="D819" s="217" t="s">
        <v>182</v>
      </c>
      <c r="E819" s="218" t="s">
        <v>1</v>
      </c>
      <c r="F819" s="219" t="s">
        <v>2053</v>
      </c>
      <c r="G819" s="216"/>
      <c r="H819" s="220">
        <v>6</v>
      </c>
      <c r="I819" s="221"/>
      <c r="J819" s="216"/>
      <c r="K819" s="216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182</v>
      </c>
      <c r="AU819" s="226" t="s">
        <v>86</v>
      </c>
      <c r="AV819" s="13" t="s">
        <v>86</v>
      </c>
      <c r="AW819" s="13" t="s">
        <v>33</v>
      </c>
      <c r="AX819" s="13" t="s">
        <v>77</v>
      </c>
      <c r="AY819" s="226" t="s">
        <v>173</v>
      </c>
    </row>
    <row r="820" spans="1:65" s="2" customFormat="1" ht="24" customHeight="1">
      <c r="A820" s="33"/>
      <c r="B820" s="34"/>
      <c r="C820" s="202" t="s">
        <v>2058</v>
      </c>
      <c r="D820" s="202" t="s">
        <v>175</v>
      </c>
      <c r="E820" s="203" t="s">
        <v>2059</v>
      </c>
      <c r="F820" s="204" t="s">
        <v>2060</v>
      </c>
      <c r="G820" s="205" t="s">
        <v>289</v>
      </c>
      <c r="H820" s="206">
        <v>12</v>
      </c>
      <c r="I820" s="207"/>
      <c r="J820" s="208">
        <f t="shared" ref="J820:J827" si="160">ROUND(I820*H820,0)</f>
        <v>0</v>
      </c>
      <c r="K820" s="204" t="s">
        <v>179</v>
      </c>
      <c r="L820" s="38"/>
      <c r="M820" s="209" t="s">
        <v>1</v>
      </c>
      <c r="N820" s="210" t="s">
        <v>42</v>
      </c>
      <c r="O820" s="70"/>
      <c r="P820" s="211">
        <f t="shared" ref="P820:P827" si="161">O820*H820</f>
        <v>0</v>
      </c>
      <c r="Q820" s="211">
        <v>0</v>
      </c>
      <c r="R820" s="211">
        <f t="shared" ref="R820:R827" si="162">Q820*H820</f>
        <v>0</v>
      </c>
      <c r="S820" s="211">
        <v>0</v>
      </c>
      <c r="T820" s="212">
        <f t="shared" ref="T820:T827" si="163"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213" t="s">
        <v>255</v>
      </c>
      <c r="AT820" s="213" t="s">
        <v>175</v>
      </c>
      <c r="AU820" s="213" t="s">
        <v>86</v>
      </c>
      <c r="AY820" s="16" t="s">
        <v>173</v>
      </c>
      <c r="BE820" s="214">
        <f t="shared" ref="BE820:BE827" si="164">IF(N820="základní",J820,0)</f>
        <v>0</v>
      </c>
      <c r="BF820" s="214">
        <f t="shared" ref="BF820:BF827" si="165">IF(N820="snížená",J820,0)</f>
        <v>0</v>
      </c>
      <c r="BG820" s="214">
        <f t="shared" ref="BG820:BG827" si="166">IF(N820="zákl. přenesená",J820,0)</f>
        <v>0</v>
      </c>
      <c r="BH820" s="214">
        <f t="shared" ref="BH820:BH827" si="167">IF(N820="sníž. přenesená",J820,0)</f>
        <v>0</v>
      </c>
      <c r="BI820" s="214">
        <f t="shared" ref="BI820:BI827" si="168">IF(N820="nulová",J820,0)</f>
        <v>0</v>
      </c>
      <c r="BJ820" s="16" t="s">
        <v>8</v>
      </c>
      <c r="BK820" s="214">
        <f t="shared" ref="BK820:BK827" si="169">ROUND(I820*H820,0)</f>
        <v>0</v>
      </c>
      <c r="BL820" s="16" t="s">
        <v>255</v>
      </c>
      <c r="BM820" s="213" t="s">
        <v>2061</v>
      </c>
    </row>
    <row r="821" spans="1:65" s="2" customFormat="1" ht="36" customHeight="1">
      <c r="A821" s="33"/>
      <c r="B821" s="34"/>
      <c r="C821" s="227" t="s">
        <v>2062</v>
      </c>
      <c r="D821" s="227" t="s">
        <v>454</v>
      </c>
      <c r="E821" s="228" t="s">
        <v>2063</v>
      </c>
      <c r="F821" s="229" t="s">
        <v>2064</v>
      </c>
      <c r="G821" s="230" t="s">
        <v>289</v>
      </c>
      <c r="H821" s="231">
        <v>12</v>
      </c>
      <c r="I821" s="232"/>
      <c r="J821" s="233">
        <f t="shared" si="160"/>
        <v>0</v>
      </c>
      <c r="K821" s="229" t="s">
        <v>179</v>
      </c>
      <c r="L821" s="234"/>
      <c r="M821" s="235" t="s">
        <v>1</v>
      </c>
      <c r="N821" s="236" t="s">
        <v>42</v>
      </c>
      <c r="O821" s="70"/>
      <c r="P821" s="211">
        <f t="shared" si="161"/>
        <v>0</v>
      </c>
      <c r="Q821" s="211">
        <v>2.5100000000000001E-3</v>
      </c>
      <c r="R821" s="211">
        <f t="shared" si="162"/>
        <v>3.0120000000000001E-2</v>
      </c>
      <c r="S821" s="211">
        <v>0</v>
      </c>
      <c r="T821" s="212">
        <f t="shared" si="163"/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213" t="s">
        <v>341</v>
      </c>
      <c r="AT821" s="213" t="s">
        <v>454</v>
      </c>
      <c r="AU821" s="213" t="s">
        <v>86</v>
      </c>
      <c r="AY821" s="16" t="s">
        <v>173</v>
      </c>
      <c r="BE821" s="214">
        <f t="shared" si="164"/>
        <v>0</v>
      </c>
      <c r="BF821" s="214">
        <f t="shared" si="165"/>
        <v>0</v>
      </c>
      <c r="BG821" s="214">
        <f t="shared" si="166"/>
        <v>0</v>
      </c>
      <c r="BH821" s="214">
        <f t="shared" si="167"/>
        <v>0</v>
      </c>
      <c r="BI821" s="214">
        <f t="shared" si="168"/>
        <v>0</v>
      </c>
      <c r="BJ821" s="16" t="s">
        <v>8</v>
      </c>
      <c r="BK821" s="214">
        <f t="shared" si="169"/>
        <v>0</v>
      </c>
      <c r="BL821" s="16" t="s">
        <v>255</v>
      </c>
      <c r="BM821" s="213" t="s">
        <v>2065</v>
      </c>
    </row>
    <row r="822" spans="1:65" s="2" customFormat="1" ht="24" customHeight="1">
      <c r="A822" s="33"/>
      <c r="B822" s="34"/>
      <c r="C822" s="202" t="s">
        <v>2066</v>
      </c>
      <c r="D822" s="202" t="s">
        <v>175</v>
      </c>
      <c r="E822" s="203" t="s">
        <v>2067</v>
      </c>
      <c r="F822" s="204" t="s">
        <v>2068</v>
      </c>
      <c r="G822" s="205" t="s">
        <v>289</v>
      </c>
      <c r="H822" s="206">
        <v>3</v>
      </c>
      <c r="I822" s="207"/>
      <c r="J822" s="208">
        <f t="shared" si="160"/>
        <v>0</v>
      </c>
      <c r="K822" s="204" t="s">
        <v>179</v>
      </c>
      <c r="L822" s="38"/>
      <c r="M822" s="209" t="s">
        <v>1</v>
      </c>
      <c r="N822" s="210" t="s">
        <v>42</v>
      </c>
      <c r="O822" s="70"/>
      <c r="P822" s="211">
        <f t="shared" si="161"/>
        <v>0</v>
      </c>
      <c r="Q822" s="211">
        <v>0</v>
      </c>
      <c r="R822" s="211">
        <f t="shared" si="162"/>
        <v>0</v>
      </c>
      <c r="S822" s="211">
        <v>0</v>
      </c>
      <c r="T822" s="212">
        <f t="shared" si="163"/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213" t="s">
        <v>255</v>
      </c>
      <c r="AT822" s="213" t="s">
        <v>175</v>
      </c>
      <c r="AU822" s="213" t="s">
        <v>86</v>
      </c>
      <c r="AY822" s="16" t="s">
        <v>173</v>
      </c>
      <c r="BE822" s="214">
        <f t="shared" si="164"/>
        <v>0</v>
      </c>
      <c r="BF822" s="214">
        <f t="shared" si="165"/>
        <v>0</v>
      </c>
      <c r="BG822" s="214">
        <f t="shared" si="166"/>
        <v>0</v>
      </c>
      <c r="BH822" s="214">
        <f t="shared" si="167"/>
        <v>0</v>
      </c>
      <c r="BI822" s="214">
        <f t="shared" si="168"/>
        <v>0</v>
      </c>
      <c r="BJ822" s="16" t="s">
        <v>8</v>
      </c>
      <c r="BK822" s="214">
        <f t="shared" si="169"/>
        <v>0</v>
      </c>
      <c r="BL822" s="16" t="s">
        <v>255</v>
      </c>
      <c r="BM822" s="213" t="s">
        <v>2069</v>
      </c>
    </row>
    <row r="823" spans="1:65" s="2" customFormat="1" ht="24" customHeight="1">
      <c r="A823" s="33"/>
      <c r="B823" s="34"/>
      <c r="C823" s="227" t="s">
        <v>2070</v>
      </c>
      <c r="D823" s="227" t="s">
        <v>454</v>
      </c>
      <c r="E823" s="228" t="s">
        <v>2071</v>
      </c>
      <c r="F823" s="229" t="s">
        <v>2072</v>
      </c>
      <c r="G823" s="230" t="s">
        <v>371</v>
      </c>
      <c r="H823" s="231">
        <v>45</v>
      </c>
      <c r="I823" s="232"/>
      <c r="J823" s="233">
        <f t="shared" si="160"/>
        <v>0</v>
      </c>
      <c r="K823" s="229" t="s">
        <v>179</v>
      </c>
      <c r="L823" s="234"/>
      <c r="M823" s="235" t="s">
        <v>1</v>
      </c>
      <c r="N823" s="236" t="s">
        <v>42</v>
      </c>
      <c r="O823" s="70"/>
      <c r="P823" s="211">
        <f t="shared" si="161"/>
        <v>0</v>
      </c>
      <c r="Q823" s="211">
        <v>2.4000000000000001E-4</v>
      </c>
      <c r="R823" s="211">
        <f t="shared" si="162"/>
        <v>1.0800000000000001E-2</v>
      </c>
      <c r="S823" s="211">
        <v>0</v>
      </c>
      <c r="T823" s="212">
        <f t="shared" si="163"/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213" t="s">
        <v>341</v>
      </c>
      <c r="AT823" s="213" t="s">
        <v>454</v>
      </c>
      <c r="AU823" s="213" t="s">
        <v>86</v>
      </c>
      <c r="AY823" s="16" t="s">
        <v>173</v>
      </c>
      <c r="BE823" s="214">
        <f t="shared" si="164"/>
        <v>0</v>
      </c>
      <c r="BF823" s="214">
        <f t="shared" si="165"/>
        <v>0</v>
      </c>
      <c r="BG823" s="214">
        <f t="shared" si="166"/>
        <v>0</v>
      </c>
      <c r="BH823" s="214">
        <f t="shared" si="167"/>
        <v>0</v>
      </c>
      <c r="BI823" s="214">
        <f t="shared" si="168"/>
        <v>0</v>
      </c>
      <c r="BJ823" s="16" t="s">
        <v>8</v>
      </c>
      <c r="BK823" s="214">
        <f t="shared" si="169"/>
        <v>0</v>
      </c>
      <c r="BL823" s="16" t="s">
        <v>255</v>
      </c>
      <c r="BM823" s="213" t="s">
        <v>2073</v>
      </c>
    </row>
    <row r="824" spans="1:65" s="2" customFormat="1" ht="24" customHeight="1">
      <c r="A824" s="33"/>
      <c r="B824" s="34"/>
      <c r="C824" s="227" t="s">
        <v>2074</v>
      </c>
      <c r="D824" s="227" t="s">
        <v>454</v>
      </c>
      <c r="E824" s="228" t="s">
        <v>2075</v>
      </c>
      <c r="F824" s="229" t="s">
        <v>2076</v>
      </c>
      <c r="G824" s="230" t="s">
        <v>289</v>
      </c>
      <c r="H824" s="231">
        <v>6</v>
      </c>
      <c r="I824" s="232"/>
      <c r="J824" s="233">
        <f t="shared" si="160"/>
        <v>0</v>
      </c>
      <c r="K824" s="229" t="s">
        <v>179</v>
      </c>
      <c r="L824" s="234"/>
      <c r="M824" s="235" t="s">
        <v>1</v>
      </c>
      <c r="N824" s="236" t="s">
        <v>42</v>
      </c>
      <c r="O824" s="70"/>
      <c r="P824" s="211">
        <f t="shared" si="161"/>
        <v>0</v>
      </c>
      <c r="Q824" s="211">
        <v>3.2000000000000003E-4</v>
      </c>
      <c r="R824" s="211">
        <f t="shared" si="162"/>
        <v>1.9200000000000003E-3</v>
      </c>
      <c r="S824" s="211">
        <v>0</v>
      </c>
      <c r="T824" s="212">
        <f t="shared" si="163"/>
        <v>0</v>
      </c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R824" s="213" t="s">
        <v>341</v>
      </c>
      <c r="AT824" s="213" t="s">
        <v>454</v>
      </c>
      <c r="AU824" s="213" t="s">
        <v>86</v>
      </c>
      <c r="AY824" s="16" t="s">
        <v>173</v>
      </c>
      <c r="BE824" s="214">
        <f t="shared" si="164"/>
        <v>0</v>
      </c>
      <c r="BF824" s="214">
        <f t="shared" si="165"/>
        <v>0</v>
      </c>
      <c r="BG824" s="214">
        <f t="shared" si="166"/>
        <v>0</v>
      </c>
      <c r="BH824" s="214">
        <f t="shared" si="167"/>
        <v>0</v>
      </c>
      <c r="BI824" s="214">
        <f t="shared" si="168"/>
        <v>0</v>
      </c>
      <c r="BJ824" s="16" t="s">
        <v>8</v>
      </c>
      <c r="BK824" s="214">
        <f t="shared" si="169"/>
        <v>0</v>
      </c>
      <c r="BL824" s="16" t="s">
        <v>255</v>
      </c>
      <c r="BM824" s="213" t="s">
        <v>2077</v>
      </c>
    </row>
    <row r="825" spans="1:65" s="2" customFormat="1" ht="24" customHeight="1">
      <c r="A825" s="33"/>
      <c r="B825" s="34"/>
      <c r="C825" s="202" t="s">
        <v>2078</v>
      </c>
      <c r="D825" s="202" t="s">
        <v>175</v>
      </c>
      <c r="E825" s="203" t="s">
        <v>2079</v>
      </c>
      <c r="F825" s="204" t="s">
        <v>2080</v>
      </c>
      <c r="G825" s="205" t="s">
        <v>427</v>
      </c>
      <c r="H825" s="206">
        <v>8</v>
      </c>
      <c r="I825" s="207"/>
      <c r="J825" s="208">
        <f t="shared" si="160"/>
        <v>0</v>
      </c>
      <c r="K825" s="204" t="s">
        <v>1</v>
      </c>
      <c r="L825" s="38"/>
      <c r="M825" s="209" t="s">
        <v>1</v>
      </c>
      <c r="N825" s="210" t="s">
        <v>42</v>
      </c>
      <c r="O825" s="70"/>
      <c r="P825" s="211">
        <f t="shared" si="161"/>
        <v>0</v>
      </c>
      <c r="Q825" s="211">
        <v>0</v>
      </c>
      <c r="R825" s="211">
        <f t="shared" si="162"/>
        <v>0</v>
      </c>
      <c r="S825" s="211">
        <v>0</v>
      </c>
      <c r="T825" s="212">
        <f t="shared" si="163"/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213" t="s">
        <v>255</v>
      </c>
      <c r="AT825" s="213" t="s">
        <v>175</v>
      </c>
      <c r="AU825" s="213" t="s">
        <v>86</v>
      </c>
      <c r="AY825" s="16" t="s">
        <v>173</v>
      </c>
      <c r="BE825" s="214">
        <f t="shared" si="164"/>
        <v>0</v>
      </c>
      <c r="BF825" s="214">
        <f t="shared" si="165"/>
        <v>0</v>
      </c>
      <c r="BG825" s="214">
        <f t="shared" si="166"/>
        <v>0</v>
      </c>
      <c r="BH825" s="214">
        <f t="shared" si="167"/>
        <v>0</v>
      </c>
      <c r="BI825" s="214">
        <f t="shared" si="168"/>
        <v>0</v>
      </c>
      <c r="BJ825" s="16" t="s">
        <v>8</v>
      </c>
      <c r="BK825" s="214">
        <f t="shared" si="169"/>
        <v>0</v>
      </c>
      <c r="BL825" s="16" t="s">
        <v>255</v>
      </c>
      <c r="BM825" s="213" t="s">
        <v>2081</v>
      </c>
    </row>
    <row r="826" spans="1:65" s="2" customFormat="1" ht="24" customHeight="1">
      <c r="A826" s="33"/>
      <c r="B826" s="34"/>
      <c r="C826" s="202" t="s">
        <v>2082</v>
      </c>
      <c r="D826" s="202" t="s">
        <v>175</v>
      </c>
      <c r="E826" s="203" t="s">
        <v>2083</v>
      </c>
      <c r="F826" s="204" t="s">
        <v>2084</v>
      </c>
      <c r="G826" s="205" t="s">
        <v>427</v>
      </c>
      <c r="H826" s="206">
        <v>5</v>
      </c>
      <c r="I826" s="207"/>
      <c r="J826" s="208">
        <f t="shared" si="160"/>
        <v>0</v>
      </c>
      <c r="K826" s="204" t="s">
        <v>1</v>
      </c>
      <c r="L826" s="38"/>
      <c r="M826" s="209" t="s">
        <v>1</v>
      </c>
      <c r="N826" s="210" t="s">
        <v>42</v>
      </c>
      <c r="O826" s="70"/>
      <c r="P826" s="211">
        <f t="shared" si="161"/>
        <v>0</v>
      </c>
      <c r="Q826" s="211">
        <v>0</v>
      </c>
      <c r="R826" s="211">
        <f t="shared" si="162"/>
        <v>0</v>
      </c>
      <c r="S826" s="211">
        <v>0</v>
      </c>
      <c r="T826" s="212">
        <f t="shared" si="163"/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213" t="s">
        <v>255</v>
      </c>
      <c r="AT826" s="213" t="s">
        <v>175</v>
      </c>
      <c r="AU826" s="213" t="s">
        <v>86</v>
      </c>
      <c r="AY826" s="16" t="s">
        <v>173</v>
      </c>
      <c r="BE826" s="214">
        <f t="shared" si="164"/>
        <v>0</v>
      </c>
      <c r="BF826" s="214">
        <f t="shared" si="165"/>
        <v>0</v>
      </c>
      <c r="BG826" s="214">
        <f t="shared" si="166"/>
        <v>0</v>
      </c>
      <c r="BH826" s="214">
        <f t="shared" si="167"/>
        <v>0</v>
      </c>
      <c r="BI826" s="214">
        <f t="shared" si="168"/>
        <v>0</v>
      </c>
      <c r="BJ826" s="16" t="s">
        <v>8</v>
      </c>
      <c r="BK826" s="214">
        <f t="shared" si="169"/>
        <v>0</v>
      </c>
      <c r="BL826" s="16" t="s">
        <v>255</v>
      </c>
      <c r="BM826" s="213" t="s">
        <v>2085</v>
      </c>
    </row>
    <row r="827" spans="1:65" s="2" customFormat="1" ht="24" customHeight="1">
      <c r="A827" s="33"/>
      <c r="B827" s="34"/>
      <c r="C827" s="202" t="s">
        <v>2086</v>
      </c>
      <c r="D827" s="202" t="s">
        <v>175</v>
      </c>
      <c r="E827" s="203" t="s">
        <v>2087</v>
      </c>
      <c r="F827" s="204" t="s">
        <v>2088</v>
      </c>
      <c r="G827" s="205" t="s">
        <v>427</v>
      </c>
      <c r="H827" s="206">
        <v>5</v>
      </c>
      <c r="I827" s="207"/>
      <c r="J827" s="208">
        <f t="shared" si="160"/>
        <v>0</v>
      </c>
      <c r="K827" s="204" t="s">
        <v>1</v>
      </c>
      <c r="L827" s="38"/>
      <c r="M827" s="209" t="s">
        <v>1</v>
      </c>
      <c r="N827" s="210" t="s">
        <v>42</v>
      </c>
      <c r="O827" s="70"/>
      <c r="P827" s="211">
        <f t="shared" si="161"/>
        <v>0</v>
      </c>
      <c r="Q827" s="211">
        <v>0</v>
      </c>
      <c r="R827" s="211">
        <f t="shared" si="162"/>
        <v>0</v>
      </c>
      <c r="S827" s="211">
        <v>0</v>
      </c>
      <c r="T827" s="212">
        <f t="shared" si="163"/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213" t="s">
        <v>255</v>
      </c>
      <c r="AT827" s="213" t="s">
        <v>175</v>
      </c>
      <c r="AU827" s="213" t="s">
        <v>86</v>
      </c>
      <c r="AY827" s="16" t="s">
        <v>173</v>
      </c>
      <c r="BE827" s="214">
        <f t="shared" si="164"/>
        <v>0</v>
      </c>
      <c r="BF827" s="214">
        <f t="shared" si="165"/>
        <v>0</v>
      </c>
      <c r="BG827" s="214">
        <f t="shared" si="166"/>
        <v>0</v>
      </c>
      <c r="BH827" s="214">
        <f t="shared" si="167"/>
        <v>0</v>
      </c>
      <c r="BI827" s="214">
        <f t="shared" si="168"/>
        <v>0</v>
      </c>
      <c r="BJ827" s="16" t="s">
        <v>8</v>
      </c>
      <c r="BK827" s="214">
        <f t="shared" si="169"/>
        <v>0</v>
      </c>
      <c r="BL827" s="16" t="s">
        <v>255</v>
      </c>
      <c r="BM827" s="213" t="s">
        <v>2089</v>
      </c>
    </row>
    <row r="828" spans="1:65" s="13" customFormat="1">
      <c r="B828" s="215"/>
      <c r="C828" s="216"/>
      <c r="D828" s="217" t="s">
        <v>182</v>
      </c>
      <c r="E828" s="218" t="s">
        <v>1</v>
      </c>
      <c r="F828" s="219" t="s">
        <v>2090</v>
      </c>
      <c r="G828" s="216"/>
      <c r="H828" s="220">
        <v>5</v>
      </c>
      <c r="I828" s="221"/>
      <c r="J828" s="216"/>
      <c r="K828" s="216"/>
      <c r="L828" s="222"/>
      <c r="M828" s="223"/>
      <c r="N828" s="224"/>
      <c r="O828" s="224"/>
      <c r="P828" s="224"/>
      <c r="Q828" s="224"/>
      <c r="R828" s="224"/>
      <c r="S828" s="224"/>
      <c r="T828" s="225"/>
      <c r="AT828" s="226" t="s">
        <v>182</v>
      </c>
      <c r="AU828" s="226" t="s">
        <v>86</v>
      </c>
      <c r="AV828" s="13" t="s">
        <v>86</v>
      </c>
      <c r="AW828" s="13" t="s">
        <v>33</v>
      </c>
      <c r="AX828" s="13" t="s">
        <v>77</v>
      </c>
      <c r="AY828" s="226" t="s">
        <v>173</v>
      </c>
    </row>
    <row r="829" spans="1:65" s="2" customFormat="1" ht="24" customHeight="1">
      <c r="A829" s="33"/>
      <c r="B829" s="34"/>
      <c r="C829" s="202" t="s">
        <v>2091</v>
      </c>
      <c r="D829" s="202" t="s">
        <v>175</v>
      </c>
      <c r="E829" s="203" t="s">
        <v>2092</v>
      </c>
      <c r="F829" s="204" t="s">
        <v>2093</v>
      </c>
      <c r="G829" s="205" t="s">
        <v>427</v>
      </c>
      <c r="H829" s="206">
        <v>1</v>
      </c>
      <c r="I829" s="207"/>
      <c r="J829" s="208">
        <f>ROUND(I829*H829,0)</f>
        <v>0</v>
      </c>
      <c r="K829" s="204" t="s">
        <v>1</v>
      </c>
      <c r="L829" s="38"/>
      <c r="M829" s="209" t="s">
        <v>1</v>
      </c>
      <c r="N829" s="210" t="s">
        <v>42</v>
      </c>
      <c r="O829" s="70"/>
      <c r="P829" s="211">
        <f>O829*H829</f>
        <v>0</v>
      </c>
      <c r="Q829" s="211">
        <v>0</v>
      </c>
      <c r="R829" s="211">
        <f>Q829*H829</f>
        <v>0</v>
      </c>
      <c r="S829" s="211">
        <v>0</v>
      </c>
      <c r="T829" s="212">
        <f>S829*H829</f>
        <v>0</v>
      </c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R829" s="213" t="s">
        <v>255</v>
      </c>
      <c r="AT829" s="213" t="s">
        <v>175</v>
      </c>
      <c r="AU829" s="213" t="s">
        <v>86</v>
      </c>
      <c r="AY829" s="16" t="s">
        <v>173</v>
      </c>
      <c r="BE829" s="214">
        <f>IF(N829="základní",J829,0)</f>
        <v>0</v>
      </c>
      <c r="BF829" s="214">
        <f>IF(N829="snížená",J829,0)</f>
        <v>0</v>
      </c>
      <c r="BG829" s="214">
        <f>IF(N829="zákl. přenesená",J829,0)</f>
        <v>0</v>
      </c>
      <c r="BH829" s="214">
        <f>IF(N829="sníž. přenesená",J829,0)</f>
        <v>0</v>
      </c>
      <c r="BI829" s="214">
        <f>IF(N829="nulová",J829,0)</f>
        <v>0</v>
      </c>
      <c r="BJ829" s="16" t="s">
        <v>8</v>
      </c>
      <c r="BK829" s="214">
        <f>ROUND(I829*H829,0)</f>
        <v>0</v>
      </c>
      <c r="BL829" s="16" t="s">
        <v>255</v>
      </c>
      <c r="BM829" s="213" t="s">
        <v>2094</v>
      </c>
    </row>
    <row r="830" spans="1:65" s="2" customFormat="1" ht="24" customHeight="1">
      <c r="A830" s="33"/>
      <c r="B830" s="34"/>
      <c r="C830" s="202" t="s">
        <v>2095</v>
      </c>
      <c r="D830" s="202" t="s">
        <v>175</v>
      </c>
      <c r="E830" s="203" t="s">
        <v>2096</v>
      </c>
      <c r="F830" s="204" t="s">
        <v>2097</v>
      </c>
      <c r="G830" s="205" t="s">
        <v>1540</v>
      </c>
      <c r="H830" s="206">
        <v>474.6</v>
      </c>
      <c r="I830" s="207"/>
      <c r="J830" s="208">
        <f>ROUND(I830*H830,0)</f>
        <v>0</v>
      </c>
      <c r="K830" s="204" t="s">
        <v>1</v>
      </c>
      <c r="L830" s="38"/>
      <c r="M830" s="209" t="s">
        <v>1</v>
      </c>
      <c r="N830" s="210" t="s">
        <v>42</v>
      </c>
      <c r="O830" s="70"/>
      <c r="P830" s="211">
        <f>O830*H830</f>
        <v>0</v>
      </c>
      <c r="Q830" s="211">
        <v>0</v>
      </c>
      <c r="R830" s="211">
        <f>Q830*H830</f>
        <v>0</v>
      </c>
      <c r="S830" s="211">
        <v>0</v>
      </c>
      <c r="T830" s="212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213" t="s">
        <v>255</v>
      </c>
      <c r="AT830" s="213" t="s">
        <v>175</v>
      </c>
      <c r="AU830" s="213" t="s">
        <v>86</v>
      </c>
      <c r="AY830" s="16" t="s">
        <v>173</v>
      </c>
      <c r="BE830" s="214">
        <f>IF(N830="základní",J830,0)</f>
        <v>0</v>
      </c>
      <c r="BF830" s="214">
        <f>IF(N830="snížená",J830,0)</f>
        <v>0</v>
      </c>
      <c r="BG830" s="214">
        <f>IF(N830="zákl. přenesená",J830,0)</f>
        <v>0</v>
      </c>
      <c r="BH830" s="214">
        <f>IF(N830="sníž. přenesená",J830,0)</f>
        <v>0</v>
      </c>
      <c r="BI830" s="214">
        <f>IF(N830="nulová",J830,0)</f>
        <v>0</v>
      </c>
      <c r="BJ830" s="16" t="s">
        <v>8</v>
      </c>
      <c r="BK830" s="214">
        <f>ROUND(I830*H830,0)</f>
        <v>0</v>
      </c>
      <c r="BL830" s="16" t="s">
        <v>255</v>
      </c>
      <c r="BM830" s="213" t="s">
        <v>2098</v>
      </c>
    </row>
    <row r="831" spans="1:65" s="13" customFormat="1">
      <c r="B831" s="215"/>
      <c r="C831" s="216"/>
      <c r="D831" s="217" t="s">
        <v>182</v>
      </c>
      <c r="E831" s="218" t="s">
        <v>1</v>
      </c>
      <c r="F831" s="219" t="s">
        <v>2099</v>
      </c>
      <c r="G831" s="216"/>
      <c r="H831" s="220">
        <v>474.6</v>
      </c>
      <c r="I831" s="221"/>
      <c r="J831" s="216"/>
      <c r="K831" s="216"/>
      <c r="L831" s="222"/>
      <c r="M831" s="223"/>
      <c r="N831" s="224"/>
      <c r="O831" s="224"/>
      <c r="P831" s="224"/>
      <c r="Q831" s="224"/>
      <c r="R831" s="224"/>
      <c r="S831" s="224"/>
      <c r="T831" s="225"/>
      <c r="AT831" s="226" t="s">
        <v>182</v>
      </c>
      <c r="AU831" s="226" t="s">
        <v>86</v>
      </c>
      <c r="AV831" s="13" t="s">
        <v>86</v>
      </c>
      <c r="AW831" s="13" t="s">
        <v>33</v>
      </c>
      <c r="AX831" s="13" t="s">
        <v>77</v>
      </c>
      <c r="AY831" s="226" t="s">
        <v>173</v>
      </c>
    </row>
    <row r="832" spans="1:65" s="2" customFormat="1" ht="24" customHeight="1">
      <c r="A832" s="33"/>
      <c r="B832" s="34"/>
      <c r="C832" s="202" t="s">
        <v>2100</v>
      </c>
      <c r="D832" s="202" t="s">
        <v>175</v>
      </c>
      <c r="E832" s="203" t="s">
        <v>2101</v>
      </c>
      <c r="F832" s="204" t="s">
        <v>2102</v>
      </c>
      <c r="G832" s="205" t="s">
        <v>251</v>
      </c>
      <c r="H832" s="206">
        <v>5.4</v>
      </c>
      <c r="I832" s="207"/>
      <c r="J832" s="208">
        <f>ROUND(I832*H832,0)</f>
        <v>0</v>
      </c>
      <c r="K832" s="204" t="s">
        <v>1</v>
      </c>
      <c r="L832" s="38"/>
      <c r="M832" s="209" t="s">
        <v>1</v>
      </c>
      <c r="N832" s="210" t="s">
        <v>42</v>
      </c>
      <c r="O832" s="70"/>
      <c r="P832" s="211">
        <f>O832*H832</f>
        <v>0</v>
      </c>
      <c r="Q832" s="211">
        <v>0.09</v>
      </c>
      <c r="R832" s="211">
        <f>Q832*H832</f>
        <v>0.48599999999999999</v>
      </c>
      <c r="S832" s="211">
        <v>0</v>
      </c>
      <c r="T832" s="212">
        <f>S832*H832</f>
        <v>0</v>
      </c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R832" s="213" t="s">
        <v>255</v>
      </c>
      <c r="AT832" s="213" t="s">
        <v>175</v>
      </c>
      <c r="AU832" s="213" t="s">
        <v>86</v>
      </c>
      <c r="AY832" s="16" t="s">
        <v>173</v>
      </c>
      <c r="BE832" s="214">
        <f>IF(N832="základní",J832,0)</f>
        <v>0</v>
      </c>
      <c r="BF832" s="214">
        <f>IF(N832="snížená",J832,0)</f>
        <v>0</v>
      </c>
      <c r="BG832" s="214">
        <f>IF(N832="zákl. přenesená",J832,0)</f>
        <v>0</v>
      </c>
      <c r="BH832" s="214">
        <f>IF(N832="sníž. přenesená",J832,0)</f>
        <v>0</v>
      </c>
      <c r="BI832" s="214">
        <f>IF(N832="nulová",J832,0)</f>
        <v>0</v>
      </c>
      <c r="BJ832" s="16" t="s">
        <v>8</v>
      </c>
      <c r="BK832" s="214">
        <f>ROUND(I832*H832,0)</f>
        <v>0</v>
      </c>
      <c r="BL832" s="16" t="s">
        <v>255</v>
      </c>
      <c r="BM832" s="213" t="s">
        <v>2103</v>
      </c>
    </row>
    <row r="833" spans="1:65" s="13" customFormat="1">
      <c r="B833" s="215"/>
      <c r="C833" s="216"/>
      <c r="D833" s="217" t="s">
        <v>182</v>
      </c>
      <c r="E833" s="218" t="s">
        <v>1</v>
      </c>
      <c r="F833" s="219" t="s">
        <v>2104</v>
      </c>
      <c r="G833" s="216"/>
      <c r="H833" s="220">
        <v>5.4</v>
      </c>
      <c r="I833" s="221"/>
      <c r="J833" s="216"/>
      <c r="K833" s="216"/>
      <c r="L833" s="222"/>
      <c r="M833" s="223"/>
      <c r="N833" s="224"/>
      <c r="O833" s="224"/>
      <c r="P833" s="224"/>
      <c r="Q833" s="224"/>
      <c r="R833" s="224"/>
      <c r="S833" s="224"/>
      <c r="T833" s="225"/>
      <c r="AT833" s="226" t="s">
        <v>182</v>
      </c>
      <c r="AU833" s="226" t="s">
        <v>86</v>
      </c>
      <c r="AV833" s="13" t="s">
        <v>86</v>
      </c>
      <c r="AW833" s="13" t="s">
        <v>33</v>
      </c>
      <c r="AX833" s="13" t="s">
        <v>77</v>
      </c>
      <c r="AY833" s="226" t="s">
        <v>173</v>
      </c>
    </row>
    <row r="834" spans="1:65" s="2" customFormat="1" ht="24" customHeight="1">
      <c r="A834" s="33"/>
      <c r="B834" s="34"/>
      <c r="C834" s="202" t="s">
        <v>2105</v>
      </c>
      <c r="D834" s="202" t="s">
        <v>175</v>
      </c>
      <c r="E834" s="203" t="s">
        <v>2106</v>
      </c>
      <c r="F834" s="204" t="s">
        <v>2107</v>
      </c>
      <c r="G834" s="205" t="s">
        <v>225</v>
      </c>
      <c r="H834" s="206">
        <v>0.59499999999999997</v>
      </c>
      <c r="I834" s="207"/>
      <c r="J834" s="208">
        <f>ROUND(I834*H834,0)</f>
        <v>0</v>
      </c>
      <c r="K834" s="204" t="s">
        <v>179</v>
      </c>
      <c r="L834" s="38"/>
      <c r="M834" s="209" t="s">
        <v>1</v>
      </c>
      <c r="N834" s="210" t="s">
        <v>42</v>
      </c>
      <c r="O834" s="70"/>
      <c r="P834" s="211">
        <f>O834*H834</f>
        <v>0</v>
      </c>
      <c r="Q834" s="211">
        <v>0</v>
      </c>
      <c r="R834" s="211">
        <f>Q834*H834</f>
        <v>0</v>
      </c>
      <c r="S834" s="211">
        <v>0</v>
      </c>
      <c r="T834" s="212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213" t="s">
        <v>255</v>
      </c>
      <c r="AT834" s="213" t="s">
        <v>175</v>
      </c>
      <c r="AU834" s="213" t="s">
        <v>86</v>
      </c>
      <c r="AY834" s="16" t="s">
        <v>173</v>
      </c>
      <c r="BE834" s="214">
        <f>IF(N834="základní",J834,0)</f>
        <v>0</v>
      </c>
      <c r="BF834" s="214">
        <f>IF(N834="snížená",J834,0)</f>
        <v>0</v>
      </c>
      <c r="BG834" s="214">
        <f>IF(N834="zákl. přenesená",J834,0)</f>
        <v>0</v>
      </c>
      <c r="BH834" s="214">
        <f>IF(N834="sníž. přenesená",J834,0)</f>
        <v>0</v>
      </c>
      <c r="BI834" s="214">
        <f>IF(N834="nulová",J834,0)</f>
        <v>0</v>
      </c>
      <c r="BJ834" s="16" t="s">
        <v>8</v>
      </c>
      <c r="BK834" s="214">
        <f>ROUND(I834*H834,0)</f>
        <v>0</v>
      </c>
      <c r="BL834" s="16" t="s">
        <v>255</v>
      </c>
      <c r="BM834" s="213" t="s">
        <v>2108</v>
      </c>
    </row>
    <row r="835" spans="1:65" s="12" customFormat="1" ht="22.95" customHeight="1">
      <c r="B835" s="186"/>
      <c r="C835" s="187"/>
      <c r="D835" s="188" t="s">
        <v>76</v>
      </c>
      <c r="E835" s="200" t="s">
        <v>2109</v>
      </c>
      <c r="F835" s="200" t="s">
        <v>2110</v>
      </c>
      <c r="G835" s="187"/>
      <c r="H835" s="187"/>
      <c r="I835" s="190"/>
      <c r="J835" s="201">
        <f>BK835</f>
        <v>0</v>
      </c>
      <c r="K835" s="187"/>
      <c r="L835" s="192"/>
      <c r="M835" s="193"/>
      <c r="N835" s="194"/>
      <c r="O835" s="194"/>
      <c r="P835" s="195">
        <f>SUM(P836:P852)</f>
        <v>0</v>
      </c>
      <c r="Q835" s="194"/>
      <c r="R835" s="195">
        <f>SUM(R836:R852)</f>
        <v>1.9605563499999996</v>
      </c>
      <c r="S835" s="194"/>
      <c r="T835" s="196">
        <f>SUM(T836:T852)</f>
        <v>0</v>
      </c>
      <c r="AR835" s="197" t="s">
        <v>86</v>
      </c>
      <c r="AT835" s="198" t="s">
        <v>76</v>
      </c>
      <c r="AU835" s="198" t="s">
        <v>8</v>
      </c>
      <c r="AY835" s="197" t="s">
        <v>173</v>
      </c>
      <c r="BK835" s="199">
        <f>SUM(BK836:BK852)</f>
        <v>0</v>
      </c>
    </row>
    <row r="836" spans="1:65" s="2" customFormat="1" ht="24" customHeight="1">
      <c r="A836" s="33"/>
      <c r="B836" s="34"/>
      <c r="C836" s="202" t="s">
        <v>2111</v>
      </c>
      <c r="D836" s="202" t="s">
        <v>175</v>
      </c>
      <c r="E836" s="203" t="s">
        <v>2112</v>
      </c>
      <c r="F836" s="204" t="s">
        <v>2113</v>
      </c>
      <c r="G836" s="205" t="s">
        <v>371</v>
      </c>
      <c r="H836" s="206">
        <v>32.006</v>
      </c>
      <c r="I836" s="207"/>
      <c r="J836" s="208">
        <f>ROUND(I836*H836,0)</f>
        <v>0</v>
      </c>
      <c r="K836" s="204" t="s">
        <v>179</v>
      </c>
      <c r="L836" s="38"/>
      <c r="M836" s="209" t="s">
        <v>1</v>
      </c>
      <c r="N836" s="210" t="s">
        <v>42</v>
      </c>
      <c r="O836" s="70"/>
      <c r="P836" s="211">
        <f>O836*H836</f>
        <v>0</v>
      </c>
      <c r="Q836" s="211">
        <v>2.9999999999999997E-4</v>
      </c>
      <c r="R836" s="211">
        <f>Q836*H836</f>
        <v>9.6017999999999989E-3</v>
      </c>
      <c r="S836" s="211">
        <v>0</v>
      </c>
      <c r="T836" s="212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213" t="s">
        <v>255</v>
      </c>
      <c r="AT836" s="213" t="s">
        <v>175</v>
      </c>
      <c r="AU836" s="213" t="s">
        <v>86</v>
      </c>
      <c r="AY836" s="16" t="s">
        <v>173</v>
      </c>
      <c r="BE836" s="214">
        <f>IF(N836="základní",J836,0)</f>
        <v>0</v>
      </c>
      <c r="BF836" s="214">
        <f>IF(N836="snížená",J836,0)</f>
        <v>0</v>
      </c>
      <c r="BG836" s="214">
        <f>IF(N836="zákl. přenesená",J836,0)</f>
        <v>0</v>
      </c>
      <c r="BH836" s="214">
        <f>IF(N836="sníž. přenesená",J836,0)</f>
        <v>0</v>
      </c>
      <c r="BI836" s="214">
        <f>IF(N836="nulová",J836,0)</f>
        <v>0</v>
      </c>
      <c r="BJ836" s="16" t="s">
        <v>8</v>
      </c>
      <c r="BK836" s="214">
        <f>ROUND(I836*H836,0)</f>
        <v>0</v>
      </c>
      <c r="BL836" s="16" t="s">
        <v>255</v>
      </c>
      <c r="BM836" s="213" t="s">
        <v>2114</v>
      </c>
    </row>
    <row r="837" spans="1:65" s="13" customFormat="1">
      <c r="B837" s="215"/>
      <c r="C837" s="216"/>
      <c r="D837" s="217" t="s">
        <v>182</v>
      </c>
      <c r="E837" s="218" t="s">
        <v>1</v>
      </c>
      <c r="F837" s="219" t="s">
        <v>2115</v>
      </c>
      <c r="G837" s="216"/>
      <c r="H837" s="220">
        <v>19.908000000000001</v>
      </c>
      <c r="I837" s="221"/>
      <c r="J837" s="216"/>
      <c r="K837" s="216"/>
      <c r="L837" s="222"/>
      <c r="M837" s="223"/>
      <c r="N837" s="224"/>
      <c r="O837" s="224"/>
      <c r="P837" s="224"/>
      <c r="Q837" s="224"/>
      <c r="R837" s="224"/>
      <c r="S837" s="224"/>
      <c r="T837" s="225"/>
      <c r="AT837" s="226" t="s">
        <v>182</v>
      </c>
      <c r="AU837" s="226" t="s">
        <v>86</v>
      </c>
      <c r="AV837" s="13" t="s">
        <v>86</v>
      </c>
      <c r="AW837" s="13" t="s">
        <v>33</v>
      </c>
      <c r="AX837" s="13" t="s">
        <v>77</v>
      </c>
      <c r="AY837" s="226" t="s">
        <v>173</v>
      </c>
    </row>
    <row r="838" spans="1:65" s="13" customFormat="1">
      <c r="B838" s="215"/>
      <c r="C838" s="216"/>
      <c r="D838" s="217" t="s">
        <v>182</v>
      </c>
      <c r="E838" s="218" t="s">
        <v>1</v>
      </c>
      <c r="F838" s="219" t="s">
        <v>2116</v>
      </c>
      <c r="G838" s="216"/>
      <c r="H838" s="220">
        <v>12.098000000000001</v>
      </c>
      <c r="I838" s="221"/>
      <c r="J838" s="216"/>
      <c r="K838" s="216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182</v>
      </c>
      <c r="AU838" s="226" t="s">
        <v>86</v>
      </c>
      <c r="AV838" s="13" t="s">
        <v>86</v>
      </c>
      <c r="AW838" s="13" t="s">
        <v>33</v>
      </c>
      <c r="AX838" s="13" t="s">
        <v>77</v>
      </c>
      <c r="AY838" s="226" t="s">
        <v>173</v>
      </c>
    </row>
    <row r="839" spans="1:65" s="2" customFormat="1" ht="24" customHeight="1">
      <c r="A839" s="33"/>
      <c r="B839" s="34"/>
      <c r="C839" s="227" t="s">
        <v>2117</v>
      </c>
      <c r="D839" s="227" t="s">
        <v>454</v>
      </c>
      <c r="E839" s="228" t="s">
        <v>2118</v>
      </c>
      <c r="F839" s="229" t="s">
        <v>2119</v>
      </c>
      <c r="G839" s="230" t="s">
        <v>289</v>
      </c>
      <c r="H839" s="231">
        <v>112.021</v>
      </c>
      <c r="I839" s="232"/>
      <c r="J839" s="233">
        <f>ROUND(I839*H839,0)</f>
        <v>0</v>
      </c>
      <c r="K839" s="229" t="s">
        <v>179</v>
      </c>
      <c r="L839" s="234"/>
      <c r="M839" s="235" t="s">
        <v>1</v>
      </c>
      <c r="N839" s="236" t="s">
        <v>42</v>
      </c>
      <c r="O839" s="70"/>
      <c r="P839" s="211">
        <f>O839*H839</f>
        <v>0</v>
      </c>
      <c r="Q839" s="211">
        <v>4.4999999999999999E-4</v>
      </c>
      <c r="R839" s="211">
        <f>Q839*H839</f>
        <v>5.0409450000000001E-2</v>
      </c>
      <c r="S839" s="211">
        <v>0</v>
      </c>
      <c r="T839" s="212">
        <f>S839*H839</f>
        <v>0</v>
      </c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R839" s="213" t="s">
        <v>341</v>
      </c>
      <c r="AT839" s="213" t="s">
        <v>454</v>
      </c>
      <c r="AU839" s="213" t="s">
        <v>86</v>
      </c>
      <c r="AY839" s="16" t="s">
        <v>173</v>
      </c>
      <c r="BE839" s="214">
        <f>IF(N839="základní",J839,0)</f>
        <v>0</v>
      </c>
      <c r="BF839" s="214">
        <f>IF(N839="snížená",J839,0)</f>
        <v>0</v>
      </c>
      <c r="BG839" s="214">
        <f>IF(N839="zákl. přenesená",J839,0)</f>
        <v>0</v>
      </c>
      <c r="BH839" s="214">
        <f>IF(N839="sníž. přenesená",J839,0)</f>
        <v>0</v>
      </c>
      <c r="BI839" s="214">
        <f>IF(N839="nulová",J839,0)</f>
        <v>0</v>
      </c>
      <c r="BJ839" s="16" t="s">
        <v>8</v>
      </c>
      <c r="BK839" s="214">
        <f>ROUND(I839*H839,0)</f>
        <v>0</v>
      </c>
      <c r="BL839" s="16" t="s">
        <v>255</v>
      </c>
      <c r="BM839" s="213" t="s">
        <v>2120</v>
      </c>
    </row>
    <row r="840" spans="1:65" s="13" customFormat="1">
      <c r="B840" s="215"/>
      <c r="C840" s="216"/>
      <c r="D840" s="217" t="s">
        <v>182</v>
      </c>
      <c r="E840" s="218" t="s">
        <v>1</v>
      </c>
      <c r="F840" s="219" t="s">
        <v>2121</v>
      </c>
      <c r="G840" s="216"/>
      <c r="H840" s="220">
        <v>112.021</v>
      </c>
      <c r="I840" s="221"/>
      <c r="J840" s="216"/>
      <c r="K840" s="216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182</v>
      </c>
      <c r="AU840" s="226" t="s">
        <v>86</v>
      </c>
      <c r="AV840" s="13" t="s">
        <v>86</v>
      </c>
      <c r="AW840" s="13" t="s">
        <v>33</v>
      </c>
      <c r="AX840" s="13" t="s">
        <v>77</v>
      </c>
      <c r="AY840" s="226" t="s">
        <v>173</v>
      </c>
    </row>
    <row r="841" spans="1:65" s="2" customFormat="1" ht="24" customHeight="1">
      <c r="A841" s="33"/>
      <c r="B841" s="34"/>
      <c r="C841" s="202" t="s">
        <v>2122</v>
      </c>
      <c r="D841" s="202" t="s">
        <v>175</v>
      </c>
      <c r="E841" s="203" t="s">
        <v>2123</v>
      </c>
      <c r="F841" s="204" t="s">
        <v>2124</v>
      </c>
      <c r="G841" s="205" t="s">
        <v>251</v>
      </c>
      <c r="H841" s="206">
        <v>10.31</v>
      </c>
      <c r="I841" s="207"/>
      <c r="J841" s="208">
        <f>ROUND(I841*H841,0)</f>
        <v>0</v>
      </c>
      <c r="K841" s="204" t="s">
        <v>179</v>
      </c>
      <c r="L841" s="38"/>
      <c r="M841" s="209" t="s">
        <v>1</v>
      </c>
      <c r="N841" s="210" t="s">
        <v>42</v>
      </c>
      <c r="O841" s="70"/>
      <c r="P841" s="211">
        <f>O841*H841</f>
        <v>0</v>
      </c>
      <c r="Q841" s="211">
        <v>6.3499999999999997E-3</v>
      </c>
      <c r="R841" s="211">
        <f>Q841*H841</f>
        <v>6.5468499999999999E-2</v>
      </c>
      <c r="S841" s="211">
        <v>0</v>
      </c>
      <c r="T841" s="212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213" t="s">
        <v>255</v>
      </c>
      <c r="AT841" s="213" t="s">
        <v>175</v>
      </c>
      <c r="AU841" s="213" t="s">
        <v>86</v>
      </c>
      <c r="AY841" s="16" t="s">
        <v>173</v>
      </c>
      <c r="BE841" s="214">
        <f>IF(N841="základní",J841,0)</f>
        <v>0</v>
      </c>
      <c r="BF841" s="214">
        <f>IF(N841="snížená",J841,0)</f>
        <v>0</v>
      </c>
      <c r="BG841" s="214">
        <f>IF(N841="zákl. přenesená",J841,0)</f>
        <v>0</v>
      </c>
      <c r="BH841" s="214">
        <f>IF(N841="sníž. přenesená",J841,0)</f>
        <v>0</v>
      </c>
      <c r="BI841" s="214">
        <f>IF(N841="nulová",J841,0)</f>
        <v>0</v>
      </c>
      <c r="BJ841" s="16" t="s">
        <v>8</v>
      </c>
      <c r="BK841" s="214">
        <f>ROUND(I841*H841,0)</f>
        <v>0</v>
      </c>
      <c r="BL841" s="16" t="s">
        <v>255</v>
      </c>
      <c r="BM841" s="213" t="s">
        <v>2125</v>
      </c>
    </row>
    <row r="842" spans="1:65" s="2" customFormat="1" ht="24" customHeight="1">
      <c r="A842" s="33"/>
      <c r="B842" s="34"/>
      <c r="C842" s="227" t="s">
        <v>2126</v>
      </c>
      <c r="D842" s="227" t="s">
        <v>454</v>
      </c>
      <c r="E842" s="228" t="s">
        <v>2127</v>
      </c>
      <c r="F842" s="229" t="s">
        <v>2128</v>
      </c>
      <c r="G842" s="230" t="s">
        <v>251</v>
      </c>
      <c r="H842" s="231">
        <v>10.826000000000001</v>
      </c>
      <c r="I842" s="232"/>
      <c r="J842" s="233">
        <f>ROUND(I842*H842,0)</f>
        <v>0</v>
      </c>
      <c r="K842" s="229" t="s">
        <v>179</v>
      </c>
      <c r="L842" s="234"/>
      <c r="M842" s="235" t="s">
        <v>1</v>
      </c>
      <c r="N842" s="236" t="s">
        <v>42</v>
      </c>
      <c r="O842" s="70"/>
      <c r="P842" s="211">
        <f>O842*H842</f>
        <v>0</v>
      </c>
      <c r="Q842" s="211">
        <v>1.9199999999999998E-2</v>
      </c>
      <c r="R842" s="211">
        <f>Q842*H842</f>
        <v>0.20785919999999999</v>
      </c>
      <c r="S842" s="211">
        <v>0</v>
      </c>
      <c r="T842" s="212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213" t="s">
        <v>341</v>
      </c>
      <c r="AT842" s="213" t="s">
        <v>454</v>
      </c>
      <c r="AU842" s="213" t="s">
        <v>86</v>
      </c>
      <c r="AY842" s="16" t="s">
        <v>173</v>
      </c>
      <c r="BE842" s="214">
        <f>IF(N842="základní",J842,0)</f>
        <v>0</v>
      </c>
      <c r="BF842" s="214">
        <f>IF(N842="snížená",J842,0)</f>
        <v>0</v>
      </c>
      <c r="BG842" s="214">
        <f>IF(N842="zákl. přenesená",J842,0)</f>
        <v>0</v>
      </c>
      <c r="BH842" s="214">
        <f>IF(N842="sníž. přenesená",J842,0)</f>
        <v>0</v>
      </c>
      <c r="BI842" s="214">
        <f>IF(N842="nulová",J842,0)</f>
        <v>0</v>
      </c>
      <c r="BJ842" s="16" t="s">
        <v>8</v>
      </c>
      <c r="BK842" s="214">
        <f>ROUND(I842*H842,0)</f>
        <v>0</v>
      </c>
      <c r="BL842" s="16" t="s">
        <v>255</v>
      </c>
      <c r="BM842" s="213" t="s">
        <v>2129</v>
      </c>
    </row>
    <row r="843" spans="1:65" s="13" customFormat="1">
      <c r="B843" s="215"/>
      <c r="C843" s="216"/>
      <c r="D843" s="217" t="s">
        <v>182</v>
      </c>
      <c r="E843" s="218" t="s">
        <v>1</v>
      </c>
      <c r="F843" s="219" t="s">
        <v>2130</v>
      </c>
      <c r="G843" s="216"/>
      <c r="H843" s="220">
        <v>10.826000000000001</v>
      </c>
      <c r="I843" s="221"/>
      <c r="J843" s="216"/>
      <c r="K843" s="216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182</v>
      </c>
      <c r="AU843" s="226" t="s">
        <v>86</v>
      </c>
      <c r="AV843" s="13" t="s">
        <v>86</v>
      </c>
      <c r="AW843" s="13" t="s">
        <v>33</v>
      </c>
      <c r="AX843" s="13" t="s">
        <v>77</v>
      </c>
      <c r="AY843" s="226" t="s">
        <v>173</v>
      </c>
    </row>
    <row r="844" spans="1:65" s="2" customFormat="1" ht="36" customHeight="1">
      <c r="A844" s="33"/>
      <c r="B844" s="34"/>
      <c r="C844" s="202" t="s">
        <v>2131</v>
      </c>
      <c r="D844" s="202" t="s">
        <v>175</v>
      </c>
      <c r="E844" s="203" t="s">
        <v>2132</v>
      </c>
      <c r="F844" s="204" t="s">
        <v>2133</v>
      </c>
      <c r="G844" s="205" t="s">
        <v>251</v>
      </c>
      <c r="H844" s="206">
        <v>61.66</v>
      </c>
      <c r="I844" s="207"/>
      <c r="J844" s="208">
        <f>ROUND(I844*H844,0)</f>
        <v>0</v>
      </c>
      <c r="K844" s="204" t="s">
        <v>179</v>
      </c>
      <c r="L844" s="38"/>
      <c r="M844" s="209" t="s">
        <v>1</v>
      </c>
      <c r="N844" s="210" t="s">
        <v>42</v>
      </c>
      <c r="O844" s="70"/>
      <c r="P844" s="211">
        <f>O844*H844</f>
        <v>0</v>
      </c>
      <c r="Q844" s="211">
        <v>5.8799999999999998E-3</v>
      </c>
      <c r="R844" s="211">
        <f>Q844*H844</f>
        <v>0.36256079999999996</v>
      </c>
      <c r="S844" s="211">
        <v>0</v>
      </c>
      <c r="T844" s="212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213" t="s">
        <v>255</v>
      </c>
      <c r="AT844" s="213" t="s">
        <v>175</v>
      </c>
      <c r="AU844" s="213" t="s">
        <v>86</v>
      </c>
      <c r="AY844" s="16" t="s">
        <v>173</v>
      </c>
      <c r="BE844" s="214">
        <f>IF(N844="základní",J844,0)</f>
        <v>0</v>
      </c>
      <c r="BF844" s="214">
        <f>IF(N844="snížená",J844,0)</f>
        <v>0</v>
      </c>
      <c r="BG844" s="214">
        <f>IF(N844="zákl. přenesená",J844,0)</f>
        <v>0</v>
      </c>
      <c r="BH844" s="214">
        <f>IF(N844="sníž. přenesená",J844,0)</f>
        <v>0</v>
      </c>
      <c r="BI844" s="214">
        <f>IF(N844="nulová",J844,0)</f>
        <v>0</v>
      </c>
      <c r="BJ844" s="16" t="s">
        <v>8</v>
      </c>
      <c r="BK844" s="214">
        <f>ROUND(I844*H844,0)</f>
        <v>0</v>
      </c>
      <c r="BL844" s="16" t="s">
        <v>255</v>
      </c>
      <c r="BM844" s="213" t="s">
        <v>2134</v>
      </c>
    </row>
    <row r="845" spans="1:65" s="13" customFormat="1">
      <c r="B845" s="215"/>
      <c r="C845" s="216"/>
      <c r="D845" s="217" t="s">
        <v>182</v>
      </c>
      <c r="E845" s="218" t="s">
        <v>1</v>
      </c>
      <c r="F845" s="219" t="s">
        <v>2135</v>
      </c>
      <c r="G845" s="216"/>
      <c r="H845" s="220">
        <v>61.66</v>
      </c>
      <c r="I845" s="221"/>
      <c r="J845" s="216"/>
      <c r="K845" s="216"/>
      <c r="L845" s="222"/>
      <c r="M845" s="223"/>
      <c r="N845" s="224"/>
      <c r="O845" s="224"/>
      <c r="P845" s="224"/>
      <c r="Q845" s="224"/>
      <c r="R845" s="224"/>
      <c r="S845" s="224"/>
      <c r="T845" s="225"/>
      <c r="AT845" s="226" t="s">
        <v>182</v>
      </c>
      <c r="AU845" s="226" t="s">
        <v>86</v>
      </c>
      <c r="AV845" s="13" t="s">
        <v>86</v>
      </c>
      <c r="AW845" s="13" t="s">
        <v>33</v>
      </c>
      <c r="AX845" s="13" t="s">
        <v>77</v>
      </c>
      <c r="AY845" s="226" t="s">
        <v>173</v>
      </c>
    </row>
    <row r="846" spans="1:65" s="2" customFormat="1" ht="24" customHeight="1">
      <c r="A846" s="33"/>
      <c r="B846" s="34"/>
      <c r="C846" s="227" t="s">
        <v>2136</v>
      </c>
      <c r="D846" s="227" t="s">
        <v>454</v>
      </c>
      <c r="E846" s="228" t="s">
        <v>2137</v>
      </c>
      <c r="F846" s="229" t="s">
        <v>2138</v>
      </c>
      <c r="G846" s="230" t="s">
        <v>251</v>
      </c>
      <c r="H846" s="231">
        <v>64.742999999999995</v>
      </c>
      <c r="I846" s="232"/>
      <c r="J846" s="233">
        <f>ROUND(I846*H846,0)</f>
        <v>0</v>
      </c>
      <c r="K846" s="229" t="s">
        <v>179</v>
      </c>
      <c r="L846" s="234"/>
      <c r="M846" s="235" t="s">
        <v>1</v>
      </c>
      <c r="N846" s="236" t="s">
        <v>42</v>
      </c>
      <c r="O846" s="70"/>
      <c r="P846" s="211">
        <f>O846*H846</f>
        <v>0</v>
      </c>
      <c r="Q846" s="211">
        <v>1.9199999999999998E-2</v>
      </c>
      <c r="R846" s="211">
        <f>Q846*H846</f>
        <v>1.2430655999999998</v>
      </c>
      <c r="S846" s="211">
        <v>0</v>
      </c>
      <c r="T846" s="212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213" t="s">
        <v>341</v>
      </c>
      <c r="AT846" s="213" t="s">
        <v>454</v>
      </c>
      <c r="AU846" s="213" t="s">
        <v>86</v>
      </c>
      <c r="AY846" s="16" t="s">
        <v>173</v>
      </c>
      <c r="BE846" s="214">
        <f>IF(N846="základní",J846,0)</f>
        <v>0</v>
      </c>
      <c r="BF846" s="214">
        <f>IF(N846="snížená",J846,0)</f>
        <v>0</v>
      </c>
      <c r="BG846" s="214">
        <f>IF(N846="zákl. přenesená",J846,0)</f>
        <v>0</v>
      </c>
      <c r="BH846" s="214">
        <f>IF(N846="sníž. přenesená",J846,0)</f>
        <v>0</v>
      </c>
      <c r="BI846" s="214">
        <f>IF(N846="nulová",J846,0)</f>
        <v>0</v>
      </c>
      <c r="BJ846" s="16" t="s">
        <v>8</v>
      </c>
      <c r="BK846" s="214">
        <f>ROUND(I846*H846,0)</f>
        <v>0</v>
      </c>
      <c r="BL846" s="16" t="s">
        <v>255</v>
      </c>
      <c r="BM846" s="213" t="s">
        <v>2139</v>
      </c>
    </row>
    <row r="847" spans="1:65" s="13" customFormat="1">
      <c r="B847" s="215"/>
      <c r="C847" s="216"/>
      <c r="D847" s="217" t="s">
        <v>182</v>
      </c>
      <c r="E847" s="218" t="s">
        <v>1</v>
      </c>
      <c r="F847" s="219" t="s">
        <v>2140</v>
      </c>
      <c r="G847" s="216"/>
      <c r="H847" s="220">
        <v>64.742999999999995</v>
      </c>
      <c r="I847" s="221"/>
      <c r="J847" s="216"/>
      <c r="K847" s="216"/>
      <c r="L847" s="222"/>
      <c r="M847" s="223"/>
      <c r="N847" s="224"/>
      <c r="O847" s="224"/>
      <c r="P847" s="224"/>
      <c r="Q847" s="224"/>
      <c r="R847" s="224"/>
      <c r="S847" s="224"/>
      <c r="T847" s="225"/>
      <c r="AT847" s="226" t="s">
        <v>182</v>
      </c>
      <c r="AU847" s="226" t="s">
        <v>86</v>
      </c>
      <c r="AV847" s="13" t="s">
        <v>86</v>
      </c>
      <c r="AW847" s="13" t="s">
        <v>33</v>
      </c>
      <c r="AX847" s="13" t="s">
        <v>77</v>
      </c>
      <c r="AY847" s="226" t="s">
        <v>173</v>
      </c>
    </row>
    <row r="848" spans="1:65" s="2" customFormat="1" ht="24" customHeight="1">
      <c r="A848" s="33"/>
      <c r="B848" s="34"/>
      <c r="C848" s="202" t="s">
        <v>2141</v>
      </c>
      <c r="D848" s="202" t="s">
        <v>175</v>
      </c>
      <c r="E848" s="203" t="s">
        <v>2142</v>
      </c>
      <c r="F848" s="204" t="s">
        <v>2143</v>
      </c>
      <c r="G848" s="205" t="s">
        <v>251</v>
      </c>
      <c r="H848" s="206">
        <v>15.19</v>
      </c>
      <c r="I848" s="207"/>
      <c r="J848" s="208">
        <f>ROUND(I848*H848,0)</f>
        <v>0</v>
      </c>
      <c r="K848" s="204" t="s">
        <v>179</v>
      </c>
      <c r="L848" s="38"/>
      <c r="M848" s="209" t="s">
        <v>1</v>
      </c>
      <c r="N848" s="210" t="s">
        <v>42</v>
      </c>
      <c r="O848" s="70"/>
      <c r="P848" s="211">
        <f>O848*H848</f>
        <v>0</v>
      </c>
      <c r="Q848" s="211">
        <v>0</v>
      </c>
      <c r="R848" s="211">
        <f>Q848*H848</f>
        <v>0</v>
      </c>
      <c r="S848" s="211">
        <v>0</v>
      </c>
      <c r="T848" s="212">
        <f>S848*H848</f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213" t="s">
        <v>255</v>
      </c>
      <c r="AT848" s="213" t="s">
        <v>175</v>
      </c>
      <c r="AU848" s="213" t="s">
        <v>86</v>
      </c>
      <c r="AY848" s="16" t="s">
        <v>173</v>
      </c>
      <c r="BE848" s="214">
        <f>IF(N848="základní",J848,0)</f>
        <v>0</v>
      </c>
      <c r="BF848" s="214">
        <f>IF(N848="snížená",J848,0)</f>
        <v>0</v>
      </c>
      <c r="BG848" s="214">
        <f>IF(N848="zákl. přenesená",J848,0)</f>
        <v>0</v>
      </c>
      <c r="BH848" s="214">
        <f>IF(N848="sníž. přenesená",J848,0)</f>
        <v>0</v>
      </c>
      <c r="BI848" s="214">
        <f>IF(N848="nulová",J848,0)</f>
        <v>0</v>
      </c>
      <c r="BJ848" s="16" t="s">
        <v>8</v>
      </c>
      <c r="BK848" s="214">
        <f>ROUND(I848*H848,0)</f>
        <v>0</v>
      </c>
      <c r="BL848" s="16" t="s">
        <v>255</v>
      </c>
      <c r="BM848" s="213" t="s">
        <v>2144</v>
      </c>
    </row>
    <row r="849" spans="1:65" s="13" customFormat="1">
      <c r="B849" s="215"/>
      <c r="C849" s="216"/>
      <c r="D849" s="217" t="s">
        <v>182</v>
      </c>
      <c r="E849" s="218" t="s">
        <v>1</v>
      </c>
      <c r="F849" s="219" t="s">
        <v>2145</v>
      </c>
      <c r="G849" s="216"/>
      <c r="H849" s="220">
        <v>15.19</v>
      </c>
      <c r="I849" s="221"/>
      <c r="J849" s="216"/>
      <c r="K849" s="216"/>
      <c r="L849" s="222"/>
      <c r="M849" s="223"/>
      <c r="N849" s="224"/>
      <c r="O849" s="224"/>
      <c r="P849" s="224"/>
      <c r="Q849" s="224"/>
      <c r="R849" s="224"/>
      <c r="S849" s="224"/>
      <c r="T849" s="225"/>
      <c r="AT849" s="226" t="s">
        <v>182</v>
      </c>
      <c r="AU849" s="226" t="s">
        <v>86</v>
      </c>
      <c r="AV849" s="13" t="s">
        <v>86</v>
      </c>
      <c r="AW849" s="13" t="s">
        <v>33</v>
      </c>
      <c r="AX849" s="13" t="s">
        <v>77</v>
      </c>
      <c r="AY849" s="226" t="s">
        <v>173</v>
      </c>
    </row>
    <row r="850" spans="1:65" s="2" customFormat="1" ht="16.5" customHeight="1">
      <c r="A850" s="33"/>
      <c r="B850" s="34"/>
      <c r="C850" s="202" t="s">
        <v>2146</v>
      </c>
      <c r="D850" s="202" t="s">
        <v>175</v>
      </c>
      <c r="E850" s="203" t="s">
        <v>2147</v>
      </c>
      <c r="F850" s="204" t="s">
        <v>2148</v>
      </c>
      <c r="G850" s="205" t="s">
        <v>251</v>
      </c>
      <c r="H850" s="206">
        <v>71.97</v>
      </c>
      <c r="I850" s="207"/>
      <c r="J850" s="208">
        <f>ROUND(I850*H850,0)</f>
        <v>0</v>
      </c>
      <c r="K850" s="204" t="s">
        <v>179</v>
      </c>
      <c r="L850" s="38"/>
      <c r="M850" s="209" t="s">
        <v>1</v>
      </c>
      <c r="N850" s="210" t="s">
        <v>42</v>
      </c>
      <c r="O850" s="70"/>
      <c r="P850" s="211">
        <f>O850*H850</f>
        <v>0</v>
      </c>
      <c r="Q850" s="211">
        <v>2.9999999999999997E-4</v>
      </c>
      <c r="R850" s="211">
        <f>Q850*H850</f>
        <v>2.1590999999999999E-2</v>
      </c>
      <c r="S850" s="211">
        <v>0</v>
      </c>
      <c r="T850" s="212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213" t="s">
        <v>255</v>
      </c>
      <c r="AT850" s="213" t="s">
        <v>175</v>
      </c>
      <c r="AU850" s="213" t="s">
        <v>86</v>
      </c>
      <c r="AY850" s="16" t="s">
        <v>173</v>
      </c>
      <c r="BE850" s="214">
        <f>IF(N850="základní",J850,0)</f>
        <v>0</v>
      </c>
      <c r="BF850" s="214">
        <f>IF(N850="snížená",J850,0)</f>
        <v>0</v>
      </c>
      <c r="BG850" s="214">
        <f>IF(N850="zákl. přenesená",J850,0)</f>
        <v>0</v>
      </c>
      <c r="BH850" s="214">
        <f>IF(N850="sníž. přenesená",J850,0)</f>
        <v>0</v>
      </c>
      <c r="BI850" s="214">
        <f>IF(N850="nulová",J850,0)</f>
        <v>0</v>
      </c>
      <c r="BJ850" s="16" t="s">
        <v>8</v>
      </c>
      <c r="BK850" s="214">
        <f>ROUND(I850*H850,0)</f>
        <v>0</v>
      </c>
      <c r="BL850" s="16" t="s">
        <v>255</v>
      </c>
      <c r="BM850" s="213" t="s">
        <v>2149</v>
      </c>
    </row>
    <row r="851" spans="1:65" s="13" customFormat="1">
      <c r="B851" s="215"/>
      <c r="C851" s="216"/>
      <c r="D851" s="217" t="s">
        <v>182</v>
      </c>
      <c r="E851" s="218" t="s">
        <v>1</v>
      </c>
      <c r="F851" s="219" t="s">
        <v>2150</v>
      </c>
      <c r="G851" s="216"/>
      <c r="H851" s="220">
        <v>71.97</v>
      </c>
      <c r="I851" s="221"/>
      <c r="J851" s="216"/>
      <c r="K851" s="216"/>
      <c r="L851" s="222"/>
      <c r="M851" s="223"/>
      <c r="N851" s="224"/>
      <c r="O851" s="224"/>
      <c r="P851" s="224"/>
      <c r="Q851" s="224"/>
      <c r="R851" s="224"/>
      <c r="S851" s="224"/>
      <c r="T851" s="225"/>
      <c r="AT851" s="226" t="s">
        <v>182</v>
      </c>
      <c r="AU851" s="226" t="s">
        <v>86</v>
      </c>
      <c r="AV851" s="13" t="s">
        <v>86</v>
      </c>
      <c r="AW851" s="13" t="s">
        <v>33</v>
      </c>
      <c r="AX851" s="13" t="s">
        <v>77</v>
      </c>
      <c r="AY851" s="226" t="s">
        <v>173</v>
      </c>
    </row>
    <row r="852" spans="1:65" s="2" customFormat="1" ht="24" customHeight="1">
      <c r="A852" s="33"/>
      <c r="B852" s="34"/>
      <c r="C852" s="202" t="s">
        <v>2151</v>
      </c>
      <c r="D852" s="202" t="s">
        <v>175</v>
      </c>
      <c r="E852" s="203" t="s">
        <v>2152</v>
      </c>
      <c r="F852" s="204" t="s">
        <v>2153</v>
      </c>
      <c r="G852" s="205" t="s">
        <v>225</v>
      </c>
      <c r="H852" s="206">
        <v>1.9610000000000001</v>
      </c>
      <c r="I852" s="207"/>
      <c r="J852" s="208">
        <f>ROUND(I852*H852,0)</f>
        <v>0</v>
      </c>
      <c r="K852" s="204" t="s">
        <v>179</v>
      </c>
      <c r="L852" s="38"/>
      <c r="M852" s="209" t="s">
        <v>1</v>
      </c>
      <c r="N852" s="210" t="s">
        <v>42</v>
      </c>
      <c r="O852" s="70"/>
      <c r="P852" s="211">
        <f>O852*H852</f>
        <v>0</v>
      </c>
      <c r="Q852" s="211">
        <v>0</v>
      </c>
      <c r="R852" s="211">
        <f>Q852*H852</f>
        <v>0</v>
      </c>
      <c r="S852" s="211">
        <v>0</v>
      </c>
      <c r="T852" s="212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213" t="s">
        <v>255</v>
      </c>
      <c r="AT852" s="213" t="s">
        <v>175</v>
      </c>
      <c r="AU852" s="213" t="s">
        <v>86</v>
      </c>
      <c r="AY852" s="16" t="s">
        <v>173</v>
      </c>
      <c r="BE852" s="214">
        <f>IF(N852="základní",J852,0)</f>
        <v>0</v>
      </c>
      <c r="BF852" s="214">
        <f>IF(N852="snížená",J852,0)</f>
        <v>0</v>
      </c>
      <c r="BG852" s="214">
        <f>IF(N852="zákl. přenesená",J852,0)</f>
        <v>0</v>
      </c>
      <c r="BH852" s="214">
        <f>IF(N852="sníž. přenesená",J852,0)</f>
        <v>0</v>
      </c>
      <c r="BI852" s="214">
        <f>IF(N852="nulová",J852,0)</f>
        <v>0</v>
      </c>
      <c r="BJ852" s="16" t="s">
        <v>8</v>
      </c>
      <c r="BK852" s="214">
        <f>ROUND(I852*H852,0)</f>
        <v>0</v>
      </c>
      <c r="BL852" s="16" t="s">
        <v>255</v>
      </c>
      <c r="BM852" s="213" t="s">
        <v>2154</v>
      </c>
    </row>
    <row r="853" spans="1:65" s="12" customFormat="1" ht="22.95" customHeight="1">
      <c r="B853" s="186"/>
      <c r="C853" s="187"/>
      <c r="D853" s="188" t="s">
        <v>76</v>
      </c>
      <c r="E853" s="200" t="s">
        <v>2155</v>
      </c>
      <c r="F853" s="200" t="s">
        <v>2156</v>
      </c>
      <c r="G853" s="187"/>
      <c r="H853" s="187"/>
      <c r="I853" s="190"/>
      <c r="J853" s="201">
        <f>BK853</f>
        <v>0</v>
      </c>
      <c r="K853" s="187"/>
      <c r="L853" s="192"/>
      <c r="M853" s="193"/>
      <c r="N853" s="194"/>
      <c r="O853" s="194"/>
      <c r="P853" s="195">
        <f>SUM(P854:P880)</f>
        <v>0</v>
      </c>
      <c r="Q853" s="194"/>
      <c r="R853" s="195">
        <f>SUM(R854:R880)</f>
        <v>2.3365688200000001</v>
      </c>
      <c r="S853" s="194"/>
      <c r="T853" s="196">
        <f>SUM(T854:T880)</f>
        <v>0</v>
      </c>
      <c r="AR853" s="197" t="s">
        <v>86</v>
      </c>
      <c r="AT853" s="198" t="s">
        <v>76</v>
      </c>
      <c r="AU853" s="198" t="s">
        <v>8</v>
      </c>
      <c r="AY853" s="197" t="s">
        <v>173</v>
      </c>
      <c r="BK853" s="199">
        <f>SUM(BK854:BK880)</f>
        <v>0</v>
      </c>
    </row>
    <row r="854" spans="1:65" s="2" customFormat="1" ht="24" customHeight="1">
      <c r="A854" s="33"/>
      <c r="B854" s="34"/>
      <c r="C854" s="202" t="s">
        <v>2157</v>
      </c>
      <c r="D854" s="202" t="s">
        <v>175</v>
      </c>
      <c r="E854" s="203" t="s">
        <v>2158</v>
      </c>
      <c r="F854" s="204" t="s">
        <v>2159</v>
      </c>
      <c r="G854" s="205" t="s">
        <v>251</v>
      </c>
      <c r="H854" s="206">
        <v>211.53</v>
      </c>
      <c r="I854" s="207"/>
      <c r="J854" s="208">
        <f>ROUND(I854*H854,0)</f>
        <v>0</v>
      </c>
      <c r="K854" s="204" t="s">
        <v>179</v>
      </c>
      <c r="L854" s="38"/>
      <c r="M854" s="209" t="s">
        <v>1</v>
      </c>
      <c r="N854" s="210" t="s">
        <v>42</v>
      </c>
      <c r="O854" s="70"/>
      <c r="P854" s="211">
        <f>O854*H854</f>
        <v>0</v>
      </c>
      <c r="Q854" s="211">
        <v>6.9999999999999994E-5</v>
      </c>
      <c r="R854" s="211">
        <f>Q854*H854</f>
        <v>1.4807099999999998E-2</v>
      </c>
      <c r="S854" s="211">
        <v>0</v>
      </c>
      <c r="T854" s="212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213" t="s">
        <v>255</v>
      </c>
      <c r="AT854" s="213" t="s">
        <v>175</v>
      </c>
      <c r="AU854" s="213" t="s">
        <v>86</v>
      </c>
      <c r="AY854" s="16" t="s">
        <v>173</v>
      </c>
      <c r="BE854" s="214">
        <f>IF(N854="základní",J854,0)</f>
        <v>0</v>
      </c>
      <c r="BF854" s="214">
        <f>IF(N854="snížená",J854,0)</f>
        <v>0</v>
      </c>
      <c r="BG854" s="214">
        <f>IF(N854="zákl. přenesená",J854,0)</f>
        <v>0</v>
      </c>
      <c r="BH854" s="214">
        <f>IF(N854="sníž. přenesená",J854,0)</f>
        <v>0</v>
      </c>
      <c r="BI854" s="214">
        <f>IF(N854="nulová",J854,0)</f>
        <v>0</v>
      </c>
      <c r="BJ854" s="16" t="s">
        <v>8</v>
      </c>
      <c r="BK854" s="214">
        <f>ROUND(I854*H854,0)</f>
        <v>0</v>
      </c>
      <c r="BL854" s="16" t="s">
        <v>255</v>
      </c>
      <c r="BM854" s="213" t="s">
        <v>2160</v>
      </c>
    </row>
    <row r="855" spans="1:65" s="13" customFormat="1" ht="20.399999999999999">
      <c r="B855" s="215"/>
      <c r="C855" s="216"/>
      <c r="D855" s="217" t="s">
        <v>182</v>
      </c>
      <c r="E855" s="218" t="s">
        <v>1</v>
      </c>
      <c r="F855" s="219" t="s">
        <v>2161</v>
      </c>
      <c r="G855" s="216"/>
      <c r="H855" s="220">
        <v>211.53</v>
      </c>
      <c r="I855" s="221"/>
      <c r="J855" s="216"/>
      <c r="K855" s="216"/>
      <c r="L855" s="222"/>
      <c r="M855" s="223"/>
      <c r="N855" s="224"/>
      <c r="O855" s="224"/>
      <c r="P855" s="224"/>
      <c r="Q855" s="224"/>
      <c r="R855" s="224"/>
      <c r="S855" s="224"/>
      <c r="T855" s="225"/>
      <c r="AT855" s="226" t="s">
        <v>182</v>
      </c>
      <c r="AU855" s="226" t="s">
        <v>86</v>
      </c>
      <c r="AV855" s="13" t="s">
        <v>86</v>
      </c>
      <c r="AW855" s="13" t="s">
        <v>33</v>
      </c>
      <c r="AX855" s="13" t="s">
        <v>77</v>
      </c>
      <c r="AY855" s="226" t="s">
        <v>173</v>
      </c>
    </row>
    <row r="856" spans="1:65" s="2" customFormat="1" ht="24" customHeight="1">
      <c r="A856" s="33"/>
      <c r="B856" s="34"/>
      <c r="C856" s="202" t="s">
        <v>2162</v>
      </c>
      <c r="D856" s="202" t="s">
        <v>175</v>
      </c>
      <c r="E856" s="203" t="s">
        <v>2163</v>
      </c>
      <c r="F856" s="204" t="s">
        <v>2164</v>
      </c>
      <c r="G856" s="205" t="s">
        <v>251</v>
      </c>
      <c r="H856" s="206">
        <v>211.53</v>
      </c>
      <c r="I856" s="207"/>
      <c r="J856" s="208">
        <f>ROUND(I856*H856,0)</f>
        <v>0</v>
      </c>
      <c r="K856" s="204" t="s">
        <v>179</v>
      </c>
      <c r="L856" s="38"/>
      <c r="M856" s="209" t="s">
        <v>1</v>
      </c>
      <c r="N856" s="210" t="s">
        <v>42</v>
      </c>
      <c r="O856" s="70"/>
      <c r="P856" s="211">
        <f>O856*H856</f>
        <v>0</v>
      </c>
      <c r="Q856" s="211">
        <v>4.5500000000000002E-3</v>
      </c>
      <c r="R856" s="211">
        <f>Q856*H856</f>
        <v>0.96246150000000008</v>
      </c>
      <c r="S856" s="211">
        <v>0</v>
      </c>
      <c r="T856" s="212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213" t="s">
        <v>255</v>
      </c>
      <c r="AT856" s="213" t="s">
        <v>175</v>
      </c>
      <c r="AU856" s="213" t="s">
        <v>86</v>
      </c>
      <c r="AY856" s="16" t="s">
        <v>173</v>
      </c>
      <c r="BE856" s="214">
        <f>IF(N856="základní",J856,0)</f>
        <v>0</v>
      </c>
      <c r="BF856" s="214">
        <f>IF(N856="snížená",J856,0)</f>
        <v>0</v>
      </c>
      <c r="BG856" s="214">
        <f>IF(N856="zákl. přenesená",J856,0)</f>
        <v>0</v>
      </c>
      <c r="BH856" s="214">
        <f>IF(N856="sníž. přenesená",J856,0)</f>
        <v>0</v>
      </c>
      <c r="BI856" s="214">
        <f>IF(N856="nulová",J856,0)</f>
        <v>0</v>
      </c>
      <c r="BJ856" s="16" t="s">
        <v>8</v>
      </c>
      <c r="BK856" s="214">
        <f>ROUND(I856*H856,0)</f>
        <v>0</v>
      </c>
      <c r="BL856" s="16" t="s">
        <v>255</v>
      </c>
      <c r="BM856" s="213" t="s">
        <v>2165</v>
      </c>
    </row>
    <row r="857" spans="1:65" s="2" customFormat="1" ht="16.5" customHeight="1">
      <c r="A857" s="33"/>
      <c r="B857" s="34"/>
      <c r="C857" s="202" t="s">
        <v>2166</v>
      </c>
      <c r="D857" s="202" t="s">
        <v>175</v>
      </c>
      <c r="E857" s="203" t="s">
        <v>2167</v>
      </c>
      <c r="F857" s="204" t="s">
        <v>2168</v>
      </c>
      <c r="G857" s="205" t="s">
        <v>251</v>
      </c>
      <c r="H857" s="206">
        <v>211.53</v>
      </c>
      <c r="I857" s="207"/>
      <c r="J857" s="208">
        <f>ROUND(I857*H857,0)</f>
        <v>0</v>
      </c>
      <c r="K857" s="204" t="s">
        <v>179</v>
      </c>
      <c r="L857" s="38"/>
      <c r="M857" s="209" t="s">
        <v>1</v>
      </c>
      <c r="N857" s="210" t="s">
        <v>42</v>
      </c>
      <c r="O857" s="70"/>
      <c r="P857" s="211">
        <f>O857*H857</f>
        <v>0</v>
      </c>
      <c r="Q857" s="211">
        <v>2.9999999999999997E-4</v>
      </c>
      <c r="R857" s="211">
        <f>Q857*H857</f>
        <v>6.3459000000000002E-2</v>
      </c>
      <c r="S857" s="211">
        <v>0</v>
      </c>
      <c r="T857" s="212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213" t="s">
        <v>255</v>
      </c>
      <c r="AT857" s="213" t="s">
        <v>175</v>
      </c>
      <c r="AU857" s="213" t="s">
        <v>86</v>
      </c>
      <c r="AY857" s="16" t="s">
        <v>173</v>
      </c>
      <c r="BE857" s="214">
        <f>IF(N857="základní",J857,0)</f>
        <v>0</v>
      </c>
      <c r="BF857" s="214">
        <f>IF(N857="snížená",J857,0)</f>
        <v>0</v>
      </c>
      <c r="BG857" s="214">
        <f>IF(N857="zákl. přenesená",J857,0)</f>
        <v>0</v>
      </c>
      <c r="BH857" s="214">
        <f>IF(N857="sníž. přenesená",J857,0)</f>
        <v>0</v>
      </c>
      <c r="BI857" s="214">
        <f>IF(N857="nulová",J857,0)</f>
        <v>0</v>
      </c>
      <c r="BJ857" s="16" t="s">
        <v>8</v>
      </c>
      <c r="BK857" s="214">
        <f>ROUND(I857*H857,0)</f>
        <v>0</v>
      </c>
      <c r="BL857" s="16" t="s">
        <v>255</v>
      </c>
      <c r="BM857" s="213" t="s">
        <v>2169</v>
      </c>
    </row>
    <row r="858" spans="1:65" s="2" customFormat="1" ht="36" customHeight="1">
      <c r="A858" s="33"/>
      <c r="B858" s="34"/>
      <c r="C858" s="227" t="s">
        <v>2170</v>
      </c>
      <c r="D858" s="227" t="s">
        <v>454</v>
      </c>
      <c r="E858" s="228" t="s">
        <v>2171</v>
      </c>
      <c r="F858" s="229" t="s">
        <v>2172</v>
      </c>
      <c r="G858" s="230" t="s">
        <v>251</v>
      </c>
      <c r="H858" s="231">
        <v>243.08199999999999</v>
      </c>
      <c r="I858" s="232"/>
      <c r="J858" s="233">
        <f>ROUND(I858*H858,0)</f>
        <v>0</v>
      </c>
      <c r="K858" s="229" t="s">
        <v>179</v>
      </c>
      <c r="L858" s="234"/>
      <c r="M858" s="235" t="s">
        <v>1</v>
      </c>
      <c r="N858" s="236" t="s">
        <v>42</v>
      </c>
      <c r="O858" s="70"/>
      <c r="P858" s="211">
        <f>O858*H858</f>
        <v>0</v>
      </c>
      <c r="Q858" s="211">
        <v>5.1000000000000004E-3</v>
      </c>
      <c r="R858" s="211">
        <f>Q858*H858</f>
        <v>1.2397182</v>
      </c>
      <c r="S858" s="211">
        <v>0</v>
      </c>
      <c r="T858" s="212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213" t="s">
        <v>341</v>
      </c>
      <c r="AT858" s="213" t="s">
        <v>454</v>
      </c>
      <c r="AU858" s="213" t="s">
        <v>86</v>
      </c>
      <c r="AY858" s="16" t="s">
        <v>173</v>
      </c>
      <c r="BE858" s="214">
        <f>IF(N858="základní",J858,0)</f>
        <v>0</v>
      </c>
      <c r="BF858" s="214">
        <f>IF(N858="snížená",J858,0)</f>
        <v>0</v>
      </c>
      <c r="BG858" s="214">
        <f>IF(N858="zákl. přenesená",J858,0)</f>
        <v>0</v>
      </c>
      <c r="BH858" s="214">
        <f>IF(N858="sníž. přenesená",J858,0)</f>
        <v>0</v>
      </c>
      <c r="BI858" s="214">
        <f>IF(N858="nulová",J858,0)</f>
        <v>0</v>
      </c>
      <c r="BJ858" s="16" t="s">
        <v>8</v>
      </c>
      <c r="BK858" s="214">
        <f>ROUND(I858*H858,0)</f>
        <v>0</v>
      </c>
      <c r="BL858" s="16" t="s">
        <v>255</v>
      </c>
      <c r="BM858" s="213" t="s">
        <v>2173</v>
      </c>
    </row>
    <row r="859" spans="1:65" s="13" customFormat="1">
      <c r="B859" s="215"/>
      <c r="C859" s="216"/>
      <c r="D859" s="217" t="s">
        <v>182</v>
      </c>
      <c r="E859" s="218" t="s">
        <v>1</v>
      </c>
      <c r="F859" s="219" t="s">
        <v>2174</v>
      </c>
      <c r="G859" s="216"/>
      <c r="H859" s="220">
        <v>243.08199999999999</v>
      </c>
      <c r="I859" s="221"/>
      <c r="J859" s="216"/>
      <c r="K859" s="216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182</v>
      </c>
      <c r="AU859" s="226" t="s">
        <v>86</v>
      </c>
      <c r="AV859" s="13" t="s">
        <v>86</v>
      </c>
      <c r="AW859" s="13" t="s">
        <v>33</v>
      </c>
      <c r="AX859" s="13" t="s">
        <v>77</v>
      </c>
      <c r="AY859" s="226" t="s">
        <v>173</v>
      </c>
    </row>
    <row r="860" spans="1:65" s="2" customFormat="1" ht="16.5" customHeight="1">
      <c r="A860" s="33"/>
      <c r="B860" s="34"/>
      <c r="C860" s="202" t="s">
        <v>2175</v>
      </c>
      <c r="D860" s="202" t="s">
        <v>175</v>
      </c>
      <c r="E860" s="203" t="s">
        <v>2176</v>
      </c>
      <c r="F860" s="204" t="s">
        <v>2177</v>
      </c>
      <c r="G860" s="205" t="s">
        <v>371</v>
      </c>
      <c r="H860" s="206">
        <v>157.56200000000001</v>
      </c>
      <c r="I860" s="207"/>
      <c r="J860" s="208">
        <f>ROUND(I860*H860,0)</f>
        <v>0</v>
      </c>
      <c r="K860" s="204" t="s">
        <v>179</v>
      </c>
      <c r="L860" s="38"/>
      <c r="M860" s="209" t="s">
        <v>1</v>
      </c>
      <c r="N860" s="210" t="s">
        <v>42</v>
      </c>
      <c r="O860" s="70"/>
      <c r="P860" s="211">
        <f>O860*H860</f>
        <v>0</v>
      </c>
      <c r="Q860" s="211">
        <v>1.0000000000000001E-5</v>
      </c>
      <c r="R860" s="211">
        <f>Q860*H860</f>
        <v>1.5756200000000002E-3</v>
      </c>
      <c r="S860" s="211">
        <v>0</v>
      </c>
      <c r="T860" s="212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213" t="s">
        <v>255</v>
      </c>
      <c r="AT860" s="213" t="s">
        <v>175</v>
      </c>
      <c r="AU860" s="213" t="s">
        <v>86</v>
      </c>
      <c r="AY860" s="16" t="s">
        <v>173</v>
      </c>
      <c r="BE860" s="214">
        <f>IF(N860="základní",J860,0)</f>
        <v>0</v>
      </c>
      <c r="BF860" s="214">
        <f>IF(N860="snížená",J860,0)</f>
        <v>0</v>
      </c>
      <c r="BG860" s="214">
        <f>IF(N860="zákl. přenesená",J860,0)</f>
        <v>0</v>
      </c>
      <c r="BH860" s="214">
        <f>IF(N860="sníž. přenesená",J860,0)</f>
        <v>0</v>
      </c>
      <c r="BI860" s="214">
        <f>IF(N860="nulová",J860,0)</f>
        <v>0</v>
      </c>
      <c r="BJ860" s="16" t="s">
        <v>8</v>
      </c>
      <c r="BK860" s="214">
        <f>ROUND(I860*H860,0)</f>
        <v>0</v>
      </c>
      <c r="BL860" s="16" t="s">
        <v>255</v>
      </c>
      <c r="BM860" s="213" t="s">
        <v>2178</v>
      </c>
    </row>
    <row r="861" spans="1:65" s="13" customFormat="1">
      <c r="B861" s="215"/>
      <c r="C861" s="216"/>
      <c r="D861" s="217" t="s">
        <v>182</v>
      </c>
      <c r="E861" s="218" t="s">
        <v>1</v>
      </c>
      <c r="F861" s="219" t="s">
        <v>2179</v>
      </c>
      <c r="G861" s="216"/>
      <c r="H861" s="220">
        <v>12.7</v>
      </c>
      <c r="I861" s="221"/>
      <c r="J861" s="216"/>
      <c r="K861" s="216"/>
      <c r="L861" s="222"/>
      <c r="M861" s="223"/>
      <c r="N861" s="224"/>
      <c r="O861" s="224"/>
      <c r="P861" s="224"/>
      <c r="Q861" s="224"/>
      <c r="R861" s="224"/>
      <c r="S861" s="224"/>
      <c r="T861" s="225"/>
      <c r="AT861" s="226" t="s">
        <v>182</v>
      </c>
      <c r="AU861" s="226" t="s">
        <v>86</v>
      </c>
      <c r="AV861" s="13" t="s">
        <v>86</v>
      </c>
      <c r="AW861" s="13" t="s">
        <v>33</v>
      </c>
      <c r="AX861" s="13" t="s">
        <v>77</v>
      </c>
      <c r="AY861" s="226" t="s">
        <v>173</v>
      </c>
    </row>
    <row r="862" spans="1:65" s="13" customFormat="1">
      <c r="B862" s="215"/>
      <c r="C862" s="216"/>
      <c r="D862" s="217" t="s">
        <v>182</v>
      </c>
      <c r="E862" s="218" t="s">
        <v>1</v>
      </c>
      <c r="F862" s="219" t="s">
        <v>2180</v>
      </c>
      <c r="G862" s="216"/>
      <c r="H862" s="220">
        <v>14.14</v>
      </c>
      <c r="I862" s="221"/>
      <c r="J862" s="216"/>
      <c r="K862" s="216"/>
      <c r="L862" s="222"/>
      <c r="M862" s="223"/>
      <c r="N862" s="224"/>
      <c r="O862" s="224"/>
      <c r="P862" s="224"/>
      <c r="Q862" s="224"/>
      <c r="R862" s="224"/>
      <c r="S862" s="224"/>
      <c r="T862" s="225"/>
      <c r="AT862" s="226" t="s">
        <v>182</v>
      </c>
      <c r="AU862" s="226" t="s">
        <v>86</v>
      </c>
      <c r="AV862" s="13" t="s">
        <v>86</v>
      </c>
      <c r="AW862" s="13" t="s">
        <v>33</v>
      </c>
      <c r="AX862" s="13" t="s">
        <v>77</v>
      </c>
      <c r="AY862" s="226" t="s">
        <v>173</v>
      </c>
    </row>
    <row r="863" spans="1:65" s="13" customFormat="1">
      <c r="B863" s="215"/>
      <c r="C863" s="216"/>
      <c r="D863" s="217" t="s">
        <v>182</v>
      </c>
      <c r="E863" s="218" t="s">
        <v>1</v>
      </c>
      <c r="F863" s="219" t="s">
        <v>2181</v>
      </c>
      <c r="G863" s="216"/>
      <c r="H863" s="220">
        <v>14.14</v>
      </c>
      <c r="I863" s="221"/>
      <c r="J863" s="216"/>
      <c r="K863" s="216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182</v>
      </c>
      <c r="AU863" s="226" t="s">
        <v>86</v>
      </c>
      <c r="AV863" s="13" t="s">
        <v>86</v>
      </c>
      <c r="AW863" s="13" t="s">
        <v>33</v>
      </c>
      <c r="AX863" s="13" t="s">
        <v>77</v>
      </c>
      <c r="AY863" s="226" t="s">
        <v>173</v>
      </c>
    </row>
    <row r="864" spans="1:65" s="13" customFormat="1">
      <c r="B864" s="215"/>
      <c r="C864" s="216"/>
      <c r="D864" s="217" t="s">
        <v>182</v>
      </c>
      <c r="E864" s="218" t="s">
        <v>1</v>
      </c>
      <c r="F864" s="219" t="s">
        <v>2182</v>
      </c>
      <c r="G864" s="216"/>
      <c r="H864" s="220">
        <v>19.608000000000001</v>
      </c>
      <c r="I864" s="221"/>
      <c r="J864" s="216"/>
      <c r="K864" s="216"/>
      <c r="L864" s="222"/>
      <c r="M864" s="223"/>
      <c r="N864" s="224"/>
      <c r="O864" s="224"/>
      <c r="P864" s="224"/>
      <c r="Q864" s="224"/>
      <c r="R864" s="224"/>
      <c r="S864" s="224"/>
      <c r="T864" s="225"/>
      <c r="AT864" s="226" t="s">
        <v>182</v>
      </c>
      <c r="AU864" s="226" t="s">
        <v>86</v>
      </c>
      <c r="AV864" s="13" t="s">
        <v>86</v>
      </c>
      <c r="AW864" s="13" t="s">
        <v>33</v>
      </c>
      <c r="AX864" s="13" t="s">
        <v>77</v>
      </c>
      <c r="AY864" s="226" t="s">
        <v>173</v>
      </c>
    </row>
    <row r="865" spans="1:65" s="13" customFormat="1">
      <c r="B865" s="215"/>
      <c r="C865" s="216"/>
      <c r="D865" s="217" t="s">
        <v>182</v>
      </c>
      <c r="E865" s="218" t="s">
        <v>1</v>
      </c>
      <c r="F865" s="219" t="s">
        <v>2183</v>
      </c>
      <c r="G865" s="216"/>
      <c r="H865" s="220">
        <v>12.598000000000001</v>
      </c>
      <c r="I865" s="221"/>
      <c r="J865" s="216"/>
      <c r="K865" s="216"/>
      <c r="L865" s="222"/>
      <c r="M865" s="223"/>
      <c r="N865" s="224"/>
      <c r="O865" s="224"/>
      <c r="P865" s="224"/>
      <c r="Q865" s="224"/>
      <c r="R865" s="224"/>
      <c r="S865" s="224"/>
      <c r="T865" s="225"/>
      <c r="AT865" s="226" t="s">
        <v>182</v>
      </c>
      <c r="AU865" s="226" t="s">
        <v>86</v>
      </c>
      <c r="AV865" s="13" t="s">
        <v>86</v>
      </c>
      <c r="AW865" s="13" t="s">
        <v>33</v>
      </c>
      <c r="AX865" s="13" t="s">
        <v>77</v>
      </c>
      <c r="AY865" s="226" t="s">
        <v>173</v>
      </c>
    </row>
    <row r="866" spans="1:65" s="13" customFormat="1">
      <c r="B866" s="215"/>
      <c r="C866" s="216"/>
      <c r="D866" s="217" t="s">
        <v>182</v>
      </c>
      <c r="E866" s="218" t="s">
        <v>1</v>
      </c>
      <c r="F866" s="219" t="s">
        <v>2184</v>
      </c>
      <c r="G866" s="216"/>
      <c r="H866" s="220">
        <v>10.827999999999999</v>
      </c>
      <c r="I866" s="221"/>
      <c r="J866" s="216"/>
      <c r="K866" s="216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182</v>
      </c>
      <c r="AU866" s="226" t="s">
        <v>86</v>
      </c>
      <c r="AV866" s="13" t="s">
        <v>86</v>
      </c>
      <c r="AW866" s="13" t="s">
        <v>33</v>
      </c>
      <c r="AX866" s="13" t="s">
        <v>77</v>
      </c>
      <c r="AY866" s="226" t="s">
        <v>173</v>
      </c>
    </row>
    <row r="867" spans="1:65" s="13" customFormat="1">
      <c r="B867" s="215"/>
      <c r="C867" s="216"/>
      <c r="D867" s="217" t="s">
        <v>182</v>
      </c>
      <c r="E867" s="218" t="s">
        <v>1</v>
      </c>
      <c r="F867" s="219" t="s">
        <v>2185</v>
      </c>
      <c r="G867" s="216"/>
      <c r="H867" s="220">
        <v>14.638</v>
      </c>
      <c r="I867" s="221"/>
      <c r="J867" s="216"/>
      <c r="K867" s="216"/>
      <c r="L867" s="222"/>
      <c r="M867" s="223"/>
      <c r="N867" s="224"/>
      <c r="O867" s="224"/>
      <c r="P867" s="224"/>
      <c r="Q867" s="224"/>
      <c r="R867" s="224"/>
      <c r="S867" s="224"/>
      <c r="T867" s="225"/>
      <c r="AT867" s="226" t="s">
        <v>182</v>
      </c>
      <c r="AU867" s="226" t="s">
        <v>86</v>
      </c>
      <c r="AV867" s="13" t="s">
        <v>86</v>
      </c>
      <c r="AW867" s="13" t="s">
        <v>33</v>
      </c>
      <c r="AX867" s="13" t="s">
        <v>77</v>
      </c>
      <c r="AY867" s="226" t="s">
        <v>173</v>
      </c>
    </row>
    <row r="868" spans="1:65" s="13" customFormat="1">
      <c r="B868" s="215"/>
      <c r="C868" s="216"/>
      <c r="D868" s="217" t="s">
        <v>182</v>
      </c>
      <c r="E868" s="218" t="s">
        <v>1</v>
      </c>
      <c r="F868" s="219" t="s">
        <v>2186</v>
      </c>
      <c r="G868" s="216"/>
      <c r="H868" s="220">
        <v>16.698</v>
      </c>
      <c r="I868" s="221"/>
      <c r="J868" s="216"/>
      <c r="K868" s="216"/>
      <c r="L868" s="222"/>
      <c r="M868" s="223"/>
      <c r="N868" s="224"/>
      <c r="O868" s="224"/>
      <c r="P868" s="224"/>
      <c r="Q868" s="224"/>
      <c r="R868" s="224"/>
      <c r="S868" s="224"/>
      <c r="T868" s="225"/>
      <c r="AT868" s="226" t="s">
        <v>182</v>
      </c>
      <c r="AU868" s="226" t="s">
        <v>86</v>
      </c>
      <c r="AV868" s="13" t="s">
        <v>86</v>
      </c>
      <c r="AW868" s="13" t="s">
        <v>33</v>
      </c>
      <c r="AX868" s="13" t="s">
        <v>77</v>
      </c>
      <c r="AY868" s="226" t="s">
        <v>173</v>
      </c>
    </row>
    <row r="869" spans="1:65" s="13" customFormat="1">
      <c r="B869" s="215"/>
      <c r="C869" s="216"/>
      <c r="D869" s="217" t="s">
        <v>182</v>
      </c>
      <c r="E869" s="218" t="s">
        <v>1</v>
      </c>
      <c r="F869" s="219" t="s">
        <v>2187</v>
      </c>
      <c r="G869" s="216"/>
      <c r="H869" s="220">
        <v>7.2779999999999996</v>
      </c>
      <c r="I869" s="221"/>
      <c r="J869" s="216"/>
      <c r="K869" s="216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182</v>
      </c>
      <c r="AU869" s="226" t="s">
        <v>86</v>
      </c>
      <c r="AV869" s="13" t="s">
        <v>86</v>
      </c>
      <c r="AW869" s="13" t="s">
        <v>33</v>
      </c>
      <c r="AX869" s="13" t="s">
        <v>77</v>
      </c>
      <c r="AY869" s="226" t="s">
        <v>173</v>
      </c>
    </row>
    <row r="870" spans="1:65" s="13" customFormat="1">
      <c r="B870" s="215"/>
      <c r="C870" s="216"/>
      <c r="D870" s="217" t="s">
        <v>182</v>
      </c>
      <c r="E870" s="218" t="s">
        <v>1</v>
      </c>
      <c r="F870" s="219" t="s">
        <v>2188</v>
      </c>
      <c r="G870" s="216"/>
      <c r="H870" s="220">
        <v>8.2159999999999993</v>
      </c>
      <c r="I870" s="221"/>
      <c r="J870" s="216"/>
      <c r="K870" s="216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182</v>
      </c>
      <c r="AU870" s="226" t="s">
        <v>86</v>
      </c>
      <c r="AV870" s="13" t="s">
        <v>86</v>
      </c>
      <c r="AW870" s="13" t="s">
        <v>33</v>
      </c>
      <c r="AX870" s="13" t="s">
        <v>77</v>
      </c>
      <c r="AY870" s="226" t="s">
        <v>173</v>
      </c>
    </row>
    <row r="871" spans="1:65" s="13" customFormat="1">
      <c r="B871" s="215"/>
      <c r="C871" s="216"/>
      <c r="D871" s="217" t="s">
        <v>182</v>
      </c>
      <c r="E871" s="218" t="s">
        <v>1</v>
      </c>
      <c r="F871" s="219" t="s">
        <v>2189</v>
      </c>
      <c r="G871" s="216"/>
      <c r="H871" s="220">
        <v>23.318000000000001</v>
      </c>
      <c r="I871" s="221"/>
      <c r="J871" s="216"/>
      <c r="K871" s="216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182</v>
      </c>
      <c r="AU871" s="226" t="s">
        <v>86</v>
      </c>
      <c r="AV871" s="13" t="s">
        <v>86</v>
      </c>
      <c r="AW871" s="13" t="s">
        <v>33</v>
      </c>
      <c r="AX871" s="13" t="s">
        <v>77</v>
      </c>
      <c r="AY871" s="226" t="s">
        <v>173</v>
      </c>
    </row>
    <row r="872" spans="1:65" s="13" customFormat="1">
      <c r="B872" s="215"/>
      <c r="C872" s="216"/>
      <c r="D872" s="217" t="s">
        <v>182</v>
      </c>
      <c r="E872" s="218" t="s">
        <v>1</v>
      </c>
      <c r="F872" s="219" t="s">
        <v>2190</v>
      </c>
      <c r="G872" s="216"/>
      <c r="H872" s="220">
        <v>3.4</v>
      </c>
      <c r="I872" s="221"/>
      <c r="J872" s="216"/>
      <c r="K872" s="216"/>
      <c r="L872" s="222"/>
      <c r="M872" s="223"/>
      <c r="N872" s="224"/>
      <c r="O872" s="224"/>
      <c r="P872" s="224"/>
      <c r="Q872" s="224"/>
      <c r="R872" s="224"/>
      <c r="S872" s="224"/>
      <c r="T872" s="225"/>
      <c r="AT872" s="226" t="s">
        <v>182</v>
      </c>
      <c r="AU872" s="226" t="s">
        <v>86</v>
      </c>
      <c r="AV872" s="13" t="s">
        <v>86</v>
      </c>
      <c r="AW872" s="13" t="s">
        <v>33</v>
      </c>
      <c r="AX872" s="13" t="s">
        <v>77</v>
      </c>
      <c r="AY872" s="226" t="s">
        <v>173</v>
      </c>
    </row>
    <row r="873" spans="1:65" s="2" customFormat="1" ht="16.5" customHeight="1">
      <c r="A873" s="33"/>
      <c r="B873" s="34"/>
      <c r="C873" s="227" t="s">
        <v>2191</v>
      </c>
      <c r="D873" s="227" t="s">
        <v>454</v>
      </c>
      <c r="E873" s="228" t="s">
        <v>2192</v>
      </c>
      <c r="F873" s="229" t="s">
        <v>2193</v>
      </c>
      <c r="G873" s="230" t="s">
        <v>371</v>
      </c>
      <c r="H873" s="231">
        <v>173.31800000000001</v>
      </c>
      <c r="I873" s="232"/>
      <c r="J873" s="233">
        <f>ROUND(I873*H873,0)</f>
        <v>0</v>
      </c>
      <c r="K873" s="229" t="s">
        <v>1</v>
      </c>
      <c r="L873" s="234"/>
      <c r="M873" s="235" t="s">
        <v>1</v>
      </c>
      <c r="N873" s="236" t="s">
        <v>42</v>
      </c>
      <c r="O873" s="70"/>
      <c r="P873" s="211">
        <f>O873*H873</f>
        <v>0</v>
      </c>
      <c r="Q873" s="211">
        <v>2.9999999999999997E-4</v>
      </c>
      <c r="R873" s="211">
        <f>Q873*H873</f>
        <v>5.1995399999999997E-2</v>
      </c>
      <c r="S873" s="211">
        <v>0</v>
      </c>
      <c r="T873" s="212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213" t="s">
        <v>341</v>
      </c>
      <c r="AT873" s="213" t="s">
        <v>454</v>
      </c>
      <c r="AU873" s="213" t="s">
        <v>86</v>
      </c>
      <c r="AY873" s="16" t="s">
        <v>173</v>
      </c>
      <c r="BE873" s="214">
        <f>IF(N873="základní",J873,0)</f>
        <v>0</v>
      </c>
      <c r="BF873" s="214">
        <f>IF(N873="snížená",J873,0)</f>
        <v>0</v>
      </c>
      <c r="BG873" s="214">
        <f>IF(N873="zákl. přenesená",J873,0)</f>
        <v>0</v>
      </c>
      <c r="BH873" s="214">
        <f>IF(N873="sníž. přenesená",J873,0)</f>
        <v>0</v>
      </c>
      <c r="BI873" s="214">
        <f>IF(N873="nulová",J873,0)</f>
        <v>0</v>
      </c>
      <c r="BJ873" s="16" t="s">
        <v>8</v>
      </c>
      <c r="BK873" s="214">
        <f>ROUND(I873*H873,0)</f>
        <v>0</v>
      </c>
      <c r="BL873" s="16" t="s">
        <v>255</v>
      </c>
      <c r="BM873" s="213" t="s">
        <v>2194</v>
      </c>
    </row>
    <row r="874" spans="1:65" s="13" customFormat="1">
      <c r="B874" s="215"/>
      <c r="C874" s="216"/>
      <c r="D874" s="217" t="s">
        <v>182</v>
      </c>
      <c r="E874" s="218" t="s">
        <v>1</v>
      </c>
      <c r="F874" s="219" t="s">
        <v>2195</v>
      </c>
      <c r="G874" s="216"/>
      <c r="H874" s="220">
        <v>173.31800000000001</v>
      </c>
      <c r="I874" s="221"/>
      <c r="J874" s="216"/>
      <c r="K874" s="216"/>
      <c r="L874" s="222"/>
      <c r="M874" s="223"/>
      <c r="N874" s="224"/>
      <c r="O874" s="224"/>
      <c r="P874" s="224"/>
      <c r="Q874" s="224"/>
      <c r="R874" s="224"/>
      <c r="S874" s="224"/>
      <c r="T874" s="225"/>
      <c r="AT874" s="226" t="s">
        <v>182</v>
      </c>
      <c r="AU874" s="226" t="s">
        <v>86</v>
      </c>
      <c r="AV874" s="13" t="s">
        <v>86</v>
      </c>
      <c r="AW874" s="13" t="s">
        <v>33</v>
      </c>
      <c r="AX874" s="13" t="s">
        <v>77</v>
      </c>
      <c r="AY874" s="226" t="s">
        <v>173</v>
      </c>
    </row>
    <row r="875" spans="1:65" s="2" customFormat="1" ht="16.5" customHeight="1">
      <c r="A875" s="33"/>
      <c r="B875" s="34"/>
      <c r="C875" s="202" t="s">
        <v>2196</v>
      </c>
      <c r="D875" s="202" t="s">
        <v>175</v>
      </c>
      <c r="E875" s="203" t="s">
        <v>2197</v>
      </c>
      <c r="F875" s="204" t="s">
        <v>2198</v>
      </c>
      <c r="G875" s="205" t="s">
        <v>371</v>
      </c>
      <c r="H875" s="206">
        <v>14.5</v>
      </c>
      <c r="I875" s="207"/>
      <c r="J875" s="208">
        <f>ROUND(I875*H875,0)</f>
        <v>0</v>
      </c>
      <c r="K875" s="204" t="s">
        <v>179</v>
      </c>
      <c r="L875" s="38"/>
      <c r="M875" s="209" t="s">
        <v>1</v>
      </c>
      <c r="N875" s="210" t="s">
        <v>42</v>
      </c>
      <c r="O875" s="70"/>
      <c r="P875" s="211">
        <f>O875*H875</f>
        <v>0</v>
      </c>
      <c r="Q875" s="211">
        <v>0</v>
      </c>
      <c r="R875" s="211">
        <f>Q875*H875</f>
        <v>0</v>
      </c>
      <c r="S875" s="211">
        <v>0</v>
      </c>
      <c r="T875" s="212">
        <f>S875*H875</f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213" t="s">
        <v>255</v>
      </c>
      <c r="AT875" s="213" t="s">
        <v>175</v>
      </c>
      <c r="AU875" s="213" t="s">
        <v>86</v>
      </c>
      <c r="AY875" s="16" t="s">
        <v>173</v>
      </c>
      <c r="BE875" s="214">
        <f>IF(N875="základní",J875,0)</f>
        <v>0</v>
      </c>
      <c r="BF875" s="214">
        <f>IF(N875="snížená",J875,0)</f>
        <v>0</v>
      </c>
      <c r="BG875" s="214">
        <f>IF(N875="zákl. přenesená",J875,0)</f>
        <v>0</v>
      </c>
      <c r="BH875" s="214">
        <f>IF(N875="sníž. přenesená",J875,0)</f>
        <v>0</v>
      </c>
      <c r="BI875" s="214">
        <f>IF(N875="nulová",J875,0)</f>
        <v>0</v>
      </c>
      <c r="BJ875" s="16" t="s">
        <v>8</v>
      </c>
      <c r="BK875" s="214">
        <f>ROUND(I875*H875,0)</f>
        <v>0</v>
      </c>
      <c r="BL875" s="16" t="s">
        <v>255</v>
      </c>
      <c r="BM875" s="213" t="s">
        <v>2199</v>
      </c>
    </row>
    <row r="876" spans="1:65" s="13" customFormat="1">
      <c r="B876" s="215"/>
      <c r="C876" s="216"/>
      <c r="D876" s="217" t="s">
        <v>182</v>
      </c>
      <c r="E876" s="218" t="s">
        <v>1</v>
      </c>
      <c r="F876" s="219" t="s">
        <v>2200</v>
      </c>
      <c r="G876" s="216"/>
      <c r="H876" s="220">
        <v>14.5</v>
      </c>
      <c r="I876" s="221"/>
      <c r="J876" s="216"/>
      <c r="K876" s="216"/>
      <c r="L876" s="222"/>
      <c r="M876" s="223"/>
      <c r="N876" s="224"/>
      <c r="O876" s="224"/>
      <c r="P876" s="224"/>
      <c r="Q876" s="224"/>
      <c r="R876" s="224"/>
      <c r="S876" s="224"/>
      <c r="T876" s="225"/>
      <c r="AT876" s="226" t="s">
        <v>182</v>
      </c>
      <c r="AU876" s="226" t="s">
        <v>86</v>
      </c>
      <c r="AV876" s="13" t="s">
        <v>86</v>
      </c>
      <c r="AW876" s="13" t="s">
        <v>33</v>
      </c>
      <c r="AX876" s="13" t="s">
        <v>77</v>
      </c>
      <c r="AY876" s="226" t="s">
        <v>173</v>
      </c>
    </row>
    <row r="877" spans="1:65" s="2" customFormat="1" ht="16.5" customHeight="1">
      <c r="A877" s="33"/>
      <c r="B877" s="34"/>
      <c r="C877" s="227" t="s">
        <v>2201</v>
      </c>
      <c r="D877" s="227" t="s">
        <v>454</v>
      </c>
      <c r="E877" s="228" t="s">
        <v>2202</v>
      </c>
      <c r="F877" s="229" t="s">
        <v>2203</v>
      </c>
      <c r="G877" s="230" t="s">
        <v>371</v>
      </c>
      <c r="H877" s="231">
        <v>15.95</v>
      </c>
      <c r="I877" s="232"/>
      <c r="J877" s="233">
        <f>ROUND(I877*H877,0)</f>
        <v>0</v>
      </c>
      <c r="K877" s="229" t="s">
        <v>179</v>
      </c>
      <c r="L877" s="234"/>
      <c r="M877" s="235" t="s">
        <v>1</v>
      </c>
      <c r="N877" s="236" t="s">
        <v>42</v>
      </c>
      <c r="O877" s="70"/>
      <c r="P877" s="211">
        <f>O877*H877</f>
        <v>0</v>
      </c>
      <c r="Q877" s="211">
        <v>1.6000000000000001E-4</v>
      </c>
      <c r="R877" s="211">
        <f>Q877*H877</f>
        <v>2.552E-3</v>
      </c>
      <c r="S877" s="211">
        <v>0</v>
      </c>
      <c r="T877" s="212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213" t="s">
        <v>341</v>
      </c>
      <c r="AT877" s="213" t="s">
        <v>454</v>
      </c>
      <c r="AU877" s="213" t="s">
        <v>86</v>
      </c>
      <c r="AY877" s="16" t="s">
        <v>173</v>
      </c>
      <c r="BE877" s="214">
        <f>IF(N877="základní",J877,0)</f>
        <v>0</v>
      </c>
      <c r="BF877" s="214">
        <f>IF(N877="snížená",J877,0)</f>
        <v>0</v>
      </c>
      <c r="BG877" s="214">
        <f>IF(N877="zákl. přenesená",J877,0)</f>
        <v>0</v>
      </c>
      <c r="BH877" s="214">
        <f>IF(N877="sníž. přenesená",J877,0)</f>
        <v>0</v>
      </c>
      <c r="BI877" s="214">
        <f>IF(N877="nulová",J877,0)</f>
        <v>0</v>
      </c>
      <c r="BJ877" s="16" t="s">
        <v>8</v>
      </c>
      <c r="BK877" s="214">
        <f>ROUND(I877*H877,0)</f>
        <v>0</v>
      </c>
      <c r="BL877" s="16" t="s">
        <v>255</v>
      </c>
      <c r="BM877" s="213" t="s">
        <v>2204</v>
      </c>
    </row>
    <row r="878" spans="1:65" s="13" customFormat="1">
      <c r="B878" s="215"/>
      <c r="C878" s="216"/>
      <c r="D878" s="217" t="s">
        <v>182</v>
      </c>
      <c r="E878" s="218" t="s">
        <v>1</v>
      </c>
      <c r="F878" s="219" t="s">
        <v>2205</v>
      </c>
      <c r="G878" s="216"/>
      <c r="H878" s="220">
        <v>15.95</v>
      </c>
      <c r="I878" s="221"/>
      <c r="J878" s="216"/>
      <c r="K878" s="216"/>
      <c r="L878" s="222"/>
      <c r="M878" s="223"/>
      <c r="N878" s="224"/>
      <c r="O878" s="224"/>
      <c r="P878" s="224"/>
      <c r="Q878" s="224"/>
      <c r="R878" s="224"/>
      <c r="S878" s="224"/>
      <c r="T878" s="225"/>
      <c r="AT878" s="226" t="s">
        <v>182</v>
      </c>
      <c r="AU878" s="226" t="s">
        <v>86</v>
      </c>
      <c r="AV878" s="13" t="s">
        <v>86</v>
      </c>
      <c r="AW878" s="13" t="s">
        <v>33</v>
      </c>
      <c r="AX878" s="13" t="s">
        <v>77</v>
      </c>
      <c r="AY878" s="226" t="s">
        <v>173</v>
      </c>
    </row>
    <row r="879" spans="1:65" s="2" customFormat="1" ht="16.5" customHeight="1">
      <c r="A879" s="33"/>
      <c r="B879" s="34"/>
      <c r="C879" s="202" t="s">
        <v>2206</v>
      </c>
      <c r="D879" s="202" t="s">
        <v>175</v>
      </c>
      <c r="E879" s="203" t="s">
        <v>2207</v>
      </c>
      <c r="F879" s="204" t="s">
        <v>2208</v>
      </c>
      <c r="G879" s="205" t="s">
        <v>371</v>
      </c>
      <c r="H879" s="206">
        <v>157.56200000000001</v>
      </c>
      <c r="I879" s="207"/>
      <c r="J879" s="208">
        <f>ROUND(I879*H879,0)</f>
        <v>0</v>
      </c>
      <c r="K879" s="204" t="s">
        <v>179</v>
      </c>
      <c r="L879" s="38"/>
      <c r="M879" s="209" t="s">
        <v>1</v>
      </c>
      <c r="N879" s="210" t="s">
        <v>42</v>
      </c>
      <c r="O879" s="70"/>
      <c r="P879" s="211">
        <f>O879*H879</f>
        <v>0</v>
      </c>
      <c r="Q879" s="211">
        <v>0</v>
      </c>
      <c r="R879" s="211">
        <f>Q879*H879</f>
        <v>0</v>
      </c>
      <c r="S879" s="211">
        <v>0</v>
      </c>
      <c r="T879" s="212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213" t="s">
        <v>255</v>
      </c>
      <c r="AT879" s="213" t="s">
        <v>175</v>
      </c>
      <c r="AU879" s="213" t="s">
        <v>86</v>
      </c>
      <c r="AY879" s="16" t="s">
        <v>173</v>
      </c>
      <c r="BE879" s="214">
        <f>IF(N879="základní",J879,0)</f>
        <v>0</v>
      </c>
      <c r="BF879" s="214">
        <f>IF(N879="snížená",J879,0)</f>
        <v>0</v>
      </c>
      <c r="BG879" s="214">
        <f>IF(N879="zákl. přenesená",J879,0)</f>
        <v>0</v>
      </c>
      <c r="BH879" s="214">
        <f>IF(N879="sníž. přenesená",J879,0)</f>
        <v>0</v>
      </c>
      <c r="BI879" s="214">
        <f>IF(N879="nulová",J879,0)</f>
        <v>0</v>
      </c>
      <c r="BJ879" s="16" t="s">
        <v>8</v>
      </c>
      <c r="BK879" s="214">
        <f>ROUND(I879*H879,0)</f>
        <v>0</v>
      </c>
      <c r="BL879" s="16" t="s">
        <v>255</v>
      </c>
      <c r="BM879" s="213" t="s">
        <v>2209</v>
      </c>
    </row>
    <row r="880" spans="1:65" s="2" customFormat="1" ht="24" customHeight="1">
      <c r="A880" s="33"/>
      <c r="B880" s="34"/>
      <c r="C880" s="202" t="s">
        <v>2210</v>
      </c>
      <c r="D880" s="202" t="s">
        <v>175</v>
      </c>
      <c r="E880" s="203" t="s">
        <v>2211</v>
      </c>
      <c r="F880" s="204" t="s">
        <v>2212</v>
      </c>
      <c r="G880" s="205" t="s">
        <v>225</v>
      </c>
      <c r="H880" s="206">
        <v>2.3370000000000002</v>
      </c>
      <c r="I880" s="207"/>
      <c r="J880" s="208">
        <f>ROUND(I880*H880,0)</f>
        <v>0</v>
      </c>
      <c r="K880" s="204" t="s">
        <v>179</v>
      </c>
      <c r="L880" s="38"/>
      <c r="M880" s="209" t="s">
        <v>1</v>
      </c>
      <c r="N880" s="210" t="s">
        <v>42</v>
      </c>
      <c r="O880" s="70"/>
      <c r="P880" s="211">
        <f>O880*H880</f>
        <v>0</v>
      </c>
      <c r="Q880" s="211">
        <v>0</v>
      </c>
      <c r="R880" s="211">
        <f>Q880*H880</f>
        <v>0</v>
      </c>
      <c r="S880" s="211">
        <v>0</v>
      </c>
      <c r="T880" s="212">
        <f>S880*H880</f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213" t="s">
        <v>255</v>
      </c>
      <c r="AT880" s="213" t="s">
        <v>175</v>
      </c>
      <c r="AU880" s="213" t="s">
        <v>86</v>
      </c>
      <c r="AY880" s="16" t="s">
        <v>173</v>
      </c>
      <c r="BE880" s="214">
        <f>IF(N880="základní",J880,0)</f>
        <v>0</v>
      </c>
      <c r="BF880" s="214">
        <f>IF(N880="snížená",J880,0)</f>
        <v>0</v>
      </c>
      <c r="BG880" s="214">
        <f>IF(N880="zákl. přenesená",J880,0)</f>
        <v>0</v>
      </c>
      <c r="BH880" s="214">
        <f>IF(N880="sníž. přenesená",J880,0)</f>
        <v>0</v>
      </c>
      <c r="BI880" s="214">
        <f>IF(N880="nulová",J880,0)</f>
        <v>0</v>
      </c>
      <c r="BJ880" s="16" t="s">
        <v>8</v>
      </c>
      <c r="BK880" s="214">
        <f>ROUND(I880*H880,0)</f>
        <v>0</v>
      </c>
      <c r="BL880" s="16" t="s">
        <v>255</v>
      </c>
      <c r="BM880" s="213" t="s">
        <v>2213</v>
      </c>
    </row>
    <row r="881" spans="1:65" s="12" customFormat="1" ht="22.95" customHeight="1">
      <c r="B881" s="186"/>
      <c r="C881" s="187"/>
      <c r="D881" s="188" t="s">
        <v>76</v>
      </c>
      <c r="E881" s="200" t="s">
        <v>2214</v>
      </c>
      <c r="F881" s="200" t="s">
        <v>2215</v>
      </c>
      <c r="G881" s="187"/>
      <c r="H881" s="187"/>
      <c r="I881" s="190"/>
      <c r="J881" s="201">
        <f>BK881</f>
        <v>0</v>
      </c>
      <c r="K881" s="187"/>
      <c r="L881" s="192"/>
      <c r="M881" s="193"/>
      <c r="N881" s="194"/>
      <c r="O881" s="194"/>
      <c r="P881" s="195">
        <f>SUM(P882:P923)</f>
        <v>0</v>
      </c>
      <c r="Q881" s="194"/>
      <c r="R881" s="195">
        <f>SUM(R882:R923)</f>
        <v>1.8185817000000002</v>
      </c>
      <c r="S881" s="194"/>
      <c r="T881" s="196">
        <f>SUM(T882:T923)</f>
        <v>0</v>
      </c>
      <c r="AR881" s="197" t="s">
        <v>86</v>
      </c>
      <c r="AT881" s="198" t="s">
        <v>76</v>
      </c>
      <c r="AU881" s="198" t="s">
        <v>8</v>
      </c>
      <c r="AY881" s="197" t="s">
        <v>173</v>
      </c>
      <c r="BK881" s="199">
        <f>SUM(BK882:BK923)</f>
        <v>0</v>
      </c>
    </row>
    <row r="882" spans="1:65" s="2" customFormat="1" ht="24" customHeight="1">
      <c r="A882" s="33"/>
      <c r="B882" s="34"/>
      <c r="C882" s="202" t="s">
        <v>2216</v>
      </c>
      <c r="D882" s="202" t="s">
        <v>175</v>
      </c>
      <c r="E882" s="203" t="s">
        <v>2217</v>
      </c>
      <c r="F882" s="204" t="s">
        <v>2218</v>
      </c>
      <c r="G882" s="205" t="s">
        <v>251</v>
      </c>
      <c r="H882" s="206">
        <v>95.491</v>
      </c>
      <c r="I882" s="207"/>
      <c r="J882" s="208">
        <f>ROUND(I882*H882,0)</f>
        <v>0</v>
      </c>
      <c r="K882" s="204" t="s">
        <v>179</v>
      </c>
      <c r="L882" s="38"/>
      <c r="M882" s="209" t="s">
        <v>1</v>
      </c>
      <c r="N882" s="210" t="s">
        <v>42</v>
      </c>
      <c r="O882" s="70"/>
      <c r="P882" s="211">
        <f>O882*H882</f>
        <v>0</v>
      </c>
      <c r="Q882" s="211">
        <v>5.3E-3</v>
      </c>
      <c r="R882" s="211">
        <f>Q882*H882</f>
        <v>0.5061023</v>
      </c>
      <c r="S882" s="211">
        <v>0</v>
      </c>
      <c r="T882" s="212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213" t="s">
        <v>255</v>
      </c>
      <c r="AT882" s="213" t="s">
        <v>175</v>
      </c>
      <c r="AU882" s="213" t="s">
        <v>86</v>
      </c>
      <c r="AY882" s="16" t="s">
        <v>173</v>
      </c>
      <c r="BE882" s="214">
        <f>IF(N882="základní",J882,0)</f>
        <v>0</v>
      </c>
      <c r="BF882" s="214">
        <f>IF(N882="snížená",J882,0)</f>
        <v>0</v>
      </c>
      <c r="BG882" s="214">
        <f>IF(N882="zákl. přenesená",J882,0)</f>
        <v>0</v>
      </c>
      <c r="BH882" s="214">
        <f>IF(N882="sníž. přenesená",J882,0)</f>
        <v>0</v>
      </c>
      <c r="BI882" s="214">
        <f>IF(N882="nulová",J882,0)</f>
        <v>0</v>
      </c>
      <c r="BJ882" s="16" t="s">
        <v>8</v>
      </c>
      <c r="BK882" s="214">
        <f>ROUND(I882*H882,0)</f>
        <v>0</v>
      </c>
      <c r="BL882" s="16" t="s">
        <v>255</v>
      </c>
      <c r="BM882" s="213" t="s">
        <v>2219</v>
      </c>
    </row>
    <row r="883" spans="1:65" s="13" customFormat="1" ht="20.399999999999999">
      <c r="B883" s="215"/>
      <c r="C883" s="216"/>
      <c r="D883" s="217" t="s">
        <v>182</v>
      </c>
      <c r="E883" s="218" t="s">
        <v>1</v>
      </c>
      <c r="F883" s="219" t="s">
        <v>2220</v>
      </c>
      <c r="G883" s="216"/>
      <c r="H883" s="220">
        <v>15.381</v>
      </c>
      <c r="I883" s="221"/>
      <c r="J883" s="216"/>
      <c r="K883" s="216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182</v>
      </c>
      <c r="AU883" s="226" t="s">
        <v>86</v>
      </c>
      <c r="AV883" s="13" t="s">
        <v>86</v>
      </c>
      <c r="AW883" s="13" t="s">
        <v>33</v>
      </c>
      <c r="AX883" s="13" t="s">
        <v>77</v>
      </c>
      <c r="AY883" s="226" t="s">
        <v>173</v>
      </c>
    </row>
    <row r="884" spans="1:65" s="13" customFormat="1">
      <c r="B884" s="215"/>
      <c r="C884" s="216"/>
      <c r="D884" s="217" t="s">
        <v>182</v>
      </c>
      <c r="E884" s="218" t="s">
        <v>1</v>
      </c>
      <c r="F884" s="219" t="s">
        <v>2221</v>
      </c>
      <c r="G884" s="216"/>
      <c r="H884" s="220">
        <v>3.8</v>
      </c>
      <c r="I884" s="221"/>
      <c r="J884" s="216"/>
      <c r="K884" s="216"/>
      <c r="L884" s="222"/>
      <c r="M884" s="223"/>
      <c r="N884" s="224"/>
      <c r="O884" s="224"/>
      <c r="P884" s="224"/>
      <c r="Q884" s="224"/>
      <c r="R884" s="224"/>
      <c r="S884" s="224"/>
      <c r="T884" s="225"/>
      <c r="AT884" s="226" t="s">
        <v>182</v>
      </c>
      <c r="AU884" s="226" t="s">
        <v>86</v>
      </c>
      <c r="AV884" s="13" t="s">
        <v>86</v>
      </c>
      <c r="AW884" s="13" t="s">
        <v>33</v>
      </c>
      <c r="AX884" s="13" t="s">
        <v>77</v>
      </c>
      <c r="AY884" s="226" t="s">
        <v>173</v>
      </c>
    </row>
    <row r="885" spans="1:65" s="13" customFormat="1">
      <c r="B885" s="215"/>
      <c r="C885" s="216"/>
      <c r="D885" s="217" t="s">
        <v>182</v>
      </c>
      <c r="E885" s="218" t="s">
        <v>1</v>
      </c>
      <c r="F885" s="219" t="s">
        <v>2222</v>
      </c>
      <c r="G885" s="216"/>
      <c r="H885" s="220">
        <v>12.8</v>
      </c>
      <c r="I885" s="221"/>
      <c r="J885" s="216"/>
      <c r="K885" s="216"/>
      <c r="L885" s="222"/>
      <c r="M885" s="223"/>
      <c r="N885" s="224"/>
      <c r="O885" s="224"/>
      <c r="P885" s="224"/>
      <c r="Q885" s="224"/>
      <c r="R885" s="224"/>
      <c r="S885" s="224"/>
      <c r="T885" s="225"/>
      <c r="AT885" s="226" t="s">
        <v>182</v>
      </c>
      <c r="AU885" s="226" t="s">
        <v>86</v>
      </c>
      <c r="AV885" s="13" t="s">
        <v>86</v>
      </c>
      <c r="AW885" s="13" t="s">
        <v>33</v>
      </c>
      <c r="AX885" s="13" t="s">
        <v>77</v>
      </c>
      <c r="AY885" s="226" t="s">
        <v>173</v>
      </c>
    </row>
    <row r="886" spans="1:65" s="13" customFormat="1" ht="20.399999999999999">
      <c r="B886" s="215"/>
      <c r="C886" s="216"/>
      <c r="D886" s="217" t="s">
        <v>182</v>
      </c>
      <c r="E886" s="218" t="s">
        <v>1</v>
      </c>
      <c r="F886" s="219" t="s">
        <v>2223</v>
      </c>
      <c r="G886" s="216"/>
      <c r="H886" s="220">
        <v>7.3689999999999998</v>
      </c>
      <c r="I886" s="221"/>
      <c r="J886" s="216"/>
      <c r="K886" s="216"/>
      <c r="L886" s="222"/>
      <c r="M886" s="223"/>
      <c r="N886" s="224"/>
      <c r="O886" s="224"/>
      <c r="P886" s="224"/>
      <c r="Q886" s="224"/>
      <c r="R886" s="224"/>
      <c r="S886" s="224"/>
      <c r="T886" s="225"/>
      <c r="AT886" s="226" t="s">
        <v>182</v>
      </c>
      <c r="AU886" s="226" t="s">
        <v>86</v>
      </c>
      <c r="AV886" s="13" t="s">
        <v>86</v>
      </c>
      <c r="AW886" s="13" t="s">
        <v>33</v>
      </c>
      <c r="AX886" s="13" t="s">
        <v>77</v>
      </c>
      <c r="AY886" s="226" t="s">
        <v>173</v>
      </c>
    </row>
    <row r="887" spans="1:65" s="13" customFormat="1" ht="20.399999999999999">
      <c r="B887" s="215"/>
      <c r="C887" s="216"/>
      <c r="D887" s="217" t="s">
        <v>182</v>
      </c>
      <c r="E887" s="218" t="s">
        <v>1</v>
      </c>
      <c r="F887" s="219" t="s">
        <v>2224</v>
      </c>
      <c r="G887" s="216"/>
      <c r="H887" s="220">
        <v>7.3689999999999998</v>
      </c>
      <c r="I887" s="221"/>
      <c r="J887" s="216"/>
      <c r="K887" s="216"/>
      <c r="L887" s="222"/>
      <c r="M887" s="223"/>
      <c r="N887" s="224"/>
      <c r="O887" s="224"/>
      <c r="P887" s="224"/>
      <c r="Q887" s="224"/>
      <c r="R887" s="224"/>
      <c r="S887" s="224"/>
      <c r="T887" s="225"/>
      <c r="AT887" s="226" t="s">
        <v>182</v>
      </c>
      <c r="AU887" s="226" t="s">
        <v>86</v>
      </c>
      <c r="AV887" s="13" t="s">
        <v>86</v>
      </c>
      <c r="AW887" s="13" t="s">
        <v>33</v>
      </c>
      <c r="AX887" s="13" t="s">
        <v>77</v>
      </c>
      <c r="AY887" s="226" t="s">
        <v>173</v>
      </c>
    </row>
    <row r="888" spans="1:65" s="13" customFormat="1" ht="20.399999999999999">
      <c r="B888" s="215"/>
      <c r="C888" s="216"/>
      <c r="D888" s="217" t="s">
        <v>182</v>
      </c>
      <c r="E888" s="218" t="s">
        <v>1</v>
      </c>
      <c r="F888" s="219" t="s">
        <v>2225</v>
      </c>
      <c r="G888" s="216"/>
      <c r="H888" s="220">
        <v>12.769</v>
      </c>
      <c r="I888" s="221"/>
      <c r="J888" s="216"/>
      <c r="K888" s="216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182</v>
      </c>
      <c r="AU888" s="226" t="s">
        <v>86</v>
      </c>
      <c r="AV888" s="13" t="s">
        <v>86</v>
      </c>
      <c r="AW888" s="13" t="s">
        <v>33</v>
      </c>
      <c r="AX888" s="13" t="s">
        <v>77</v>
      </c>
      <c r="AY888" s="226" t="s">
        <v>173</v>
      </c>
    </row>
    <row r="889" spans="1:65" s="13" customFormat="1" ht="20.399999999999999">
      <c r="B889" s="215"/>
      <c r="C889" s="216"/>
      <c r="D889" s="217" t="s">
        <v>182</v>
      </c>
      <c r="E889" s="218" t="s">
        <v>1</v>
      </c>
      <c r="F889" s="219" t="s">
        <v>2226</v>
      </c>
      <c r="G889" s="216"/>
      <c r="H889" s="220">
        <v>12.769</v>
      </c>
      <c r="I889" s="221"/>
      <c r="J889" s="216"/>
      <c r="K889" s="216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182</v>
      </c>
      <c r="AU889" s="226" t="s">
        <v>86</v>
      </c>
      <c r="AV889" s="13" t="s">
        <v>86</v>
      </c>
      <c r="AW889" s="13" t="s">
        <v>33</v>
      </c>
      <c r="AX889" s="13" t="s">
        <v>77</v>
      </c>
      <c r="AY889" s="226" t="s">
        <v>173</v>
      </c>
    </row>
    <row r="890" spans="1:65" s="13" customFormat="1">
      <c r="B890" s="215"/>
      <c r="C890" s="216"/>
      <c r="D890" s="217" t="s">
        <v>182</v>
      </c>
      <c r="E890" s="218" t="s">
        <v>1</v>
      </c>
      <c r="F890" s="219" t="s">
        <v>2227</v>
      </c>
      <c r="G890" s="216"/>
      <c r="H890" s="220">
        <v>20.114000000000001</v>
      </c>
      <c r="I890" s="221"/>
      <c r="J890" s="216"/>
      <c r="K890" s="216"/>
      <c r="L890" s="222"/>
      <c r="M890" s="223"/>
      <c r="N890" s="224"/>
      <c r="O890" s="224"/>
      <c r="P890" s="224"/>
      <c r="Q890" s="224"/>
      <c r="R890" s="224"/>
      <c r="S890" s="224"/>
      <c r="T890" s="225"/>
      <c r="AT890" s="226" t="s">
        <v>182</v>
      </c>
      <c r="AU890" s="226" t="s">
        <v>86</v>
      </c>
      <c r="AV890" s="13" t="s">
        <v>86</v>
      </c>
      <c r="AW890" s="13" t="s">
        <v>33</v>
      </c>
      <c r="AX890" s="13" t="s">
        <v>77</v>
      </c>
      <c r="AY890" s="226" t="s">
        <v>173</v>
      </c>
    </row>
    <row r="891" spans="1:65" s="13" customFormat="1">
      <c r="B891" s="215"/>
      <c r="C891" s="216"/>
      <c r="D891" s="217" t="s">
        <v>182</v>
      </c>
      <c r="E891" s="218" t="s">
        <v>1</v>
      </c>
      <c r="F891" s="219" t="s">
        <v>2228</v>
      </c>
      <c r="G891" s="216"/>
      <c r="H891" s="220">
        <v>3.12</v>
      </c>
      <c r="I891" s="221"/>
      <c r="J891" s="216"/>
      <c r="K891" s="216"/>
      <c r="L891" s="222"/>
      <c r="M891" s="223"/>
      <c r="N891" s="224"/>
      <c r="O891" s="224"/>
      <c r="P891" s="224"/>
      <c r="Q891" s="224"/>
      <c r="R891" s="224"/>
      <c r="S891" s="224"/>
      <c r="T891" s="225"/>
      <c r="AT891" s="226" t="s">
        <v>182</v>
      </c>
      <c r="AU891" s="226" t="s">
        <v>86</v>
      </c>
      <c r="AV891" s="13" t="s">
        <v>86</v>
      </c>
      <c r="AW891" s="13" t="s">
        <v>33</v>
      </c>
      <c r="AX891" s="13" t="s">
        <v>77</v>
      </c>
      <c r="AY891" s="226" t="s">
        <v>173</v>
      </c>
    </row>
    <row r="892" spans="1:65" s="2" customFormat="1" ht="24" customHeight="1">
      <c r="A892" s="33"/>
      <c r="B892" s="34"/>
      <c r="C892" s="227" t="s">
        <v>2229</v>
      </c>
      <c r="D892" s="227" t="s">
        <v>454</v>
      </c>
      <c r="E892" s="228" t="s">
        <v>2230</v>
      </c>
      <c r="F892" s="229" t="s">
        <v>2231</v>
      </c>
      <c r="G892" s="230" t="s">
        <v>251</v>
      </c>
      <c r="H892" s="231">
        <v>100.26600000000001</v>
      </c>
      <c r="I892" s="232"/>
      <c r="J892" s="233">
        <f>ROUND(I892*H892,0)</f>
        <v>0</v>
      </c>
      <c r="K892" s="229" t="s">
        <v>179</v>
      </c>
      <c r="L892" s="234"/>
      <c r="M892" s="235" t="s">
        <v>1</v>
      </c>
      <c r="N892" s="236" t="s">
        <v>42</v>
      </c>
      <c r="O892" s="70"/>
      <c r="P892" s="211">
        <f>O892*H892</f>
        <v>0</v>
      </c>
      <c r="Q892" s="211">
        <v>1.26E-2</v>
      </c>
      <c r="R892" s="211">
        <f>Q892*H892</f>
        <v>1.2633516</v>
      </c>
      <c r="S892" s="211">
        <v>0</v>
      </c>
      <c r="T892" s="212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213" t="s">
        <v>341</v>
      </c>
      <c r="AT892" s="213" t="s">
        <v>454</v>
      </c>
      <c r="AU892" s="213" t="s">
        <v>86</v>
      </c>
      <c r="AY892" s="16" t="s">
        <v>173</v>
      </c>
      <c r="BE892" s="214">
        <f>IF(N892="základní",J892,0)</f>
        <v>0</v>
      </c>
      <c r="BF892" s="214">
        <f>IF(N892="snížená",J892,0)</f>
        <v>0</v>
      </c>
      <c r="BG892" s="214">
        <f>IF(N892="zákl. přenesená",J892,0)</f>
        <v>0</v>
      </c>
      <c r="BH892" s="214">
        <f>IF(N892="sníž. přenesená",J892,0)</f>
        <v>0</v>
      </c>
      <c r="BI892" s="214">
        <f>IF(N892="nulová",J892,0)</f>
        <v>0</v>
      </c>
      <c r="BJ892" s="16" t="s">
        <v>8</v>
      </c>
      <c r="BK892" s="214">
        <f>ROUND(I892*H892,0)</f>
        <v>0</v>
      </c>
      <c r="BL892" s="16" t="s">
        <v>255</v>
      </c>
      <c r="BM892" s="213" t="s">
        <v>2232</v>
      </c>
    </row>
    <row r="893" spans="1:65" s="13" customFormat="1">
      <c r="B893" s="215"/>
      <c r="C893" s="216"/>
      <c r="D893" s="217" t="s">
        <v>182</v>
      </c>
      <c r="E893" s="218" t="s">
        <v>1</v>
      </c>
      <c r="F893" s="219" t="s">
        <v>2233</v>
      </c>
      <c r="G893" s="216"/>
      <c r="H893" s="220">
        <v>100.26600000000001</v>
      </c>
      <c r="I893" s="221"/>
      <c r="J893" s="216"/>
      <c r="K893" s="216"/>
      <c r="L893" s="222"/>
      <c r="M893" s="223"/>
      <c r="N893" s="224"/>
      <c r="O893" s="224"/>
      <c r="P893" s="224"/>
      <c r="Q893" s="224"/>
      <c r="R893" s="224"/>
      <c r="S893" s="224"/>
      <c r="T893" s="225"/>
      <c r="AT893" s="226" t="s">
        <v>182</v>
      </c>
      <c r="AU893" s="226" t="s">
        <v>86</v>
      </c>
      <c r="AV893" s="13" t="s">
        <v>86</v>
      </c>
      <c r="AW893" s="13" t="s">
        <v>33</v>
      </c>
      <c r="AX893" s="13" t="s">
        <v>77</v>
      </c>
      <c r="AY893" s="226" t="s">
        <v>173</v>
      </c>
    </row>
    <row r="894" spans="1:65" s="2" customFormat="1" ht="24" customHeight="1">
      <c r="A894" s="33"/>
      <c r="B894" s="34"/>
      <c r="C894" s="202" t="s">
        <v>2234</v>
      </c>
      <c r="D894" s="202" t="s">
        <v>175</v>
      </c>
      <c r="E894" s="203" t="s">
        <v>2235</v>
      </c>
      <c r="F894" s="204" t="s">
        <v>2236</v>
      </c>
      <c r="G894" s="205" t="s">
        <v>251</v>
      </c>
      <c r="H894" s="206">
        <v>95.491</v>
      </c>
      <c r="I894" s="207"/>
      <c r="J894" s="208">
        <f>ROUND(I894*H894,0)</f>
        <v>0</v>
      </c>
      <c r="K894" s="204" t="s">
        <v>179</v>
      </c>
      <c r="L894" s="38"/>
      <c r="M894" s="209" t="s">
        <v>1</v>
      </c>
      <c r="N894" s="210" t="s">
        <v>42</v>
      </c>
      <c r="O894" s="70"/>
      <c r="P894" s="211">
        <f>O894*H894</f>
        <v>0</v>
      </c>
      <c r="Q894" s="211">
        <v>0</v>
      </c>
      <c r="R894" s="211">
        <f>Q894*H894</f>
        <v>0</v>
      </c>
      <c r="S894" s="211">
        <v>0</v>
      </c>
      <c r="T894" s="212">
        <f>S894*H894</f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213" t="s">
        <v>255</v>
      </c>
      <c r="AT894" s="213" t="s">
        <v>175</v>
      </c>
      <c r="AU894" s="213" t="s">
        <v>86</v>
      </c>
      <c r="AY894" s="16" t="s">
        <v>173</v>
      </c>
      <c r="BE894" s="214">
        <f>IF(N894="základní",J894,0)</f>
        <v>0</v>
      </c>
      <c r="BF894" s="214">
        <f>IF(N894="snížená",J894,0)</f>
        <v>0</v>
      </c>
      <c r="BG894" s="214">
        <f>IF(N894="zákl. přenesená",J894,0)</f>
        <v>0</v>
      </c>
      <c r="BH894" s="214">
        <f>IF(N894="sníž. přenesená",J894,0)</f>
        <v>0</v>
      </c>
      <c r="BI894" s="214">
        <f>IF(N894="nulová",J894,0)</f>
        <v>0</v>
      </c>
      <c r="BJ894" s="16" t="s">
        <v>8</v>
      </c>
      <c r="BK894" s="214">
        <f>ROUND(I894*H894,0)</f>
        <v>0</v>
      </c>
      <c r="BL894" s="16" t="s">
        <v>255</v>
      </c>
      <c r="BM894" s="213" t="s">
        <v>2237</v>
      </c>
    </row>
    <row r="895" spans="1:65" s="2" customFormat="1" ht="16.5" customHeight="1">
      <c r="A895" s="33"/>
      <c r="B895" s="34"/>
      <c r="C895" s="202" t="s">
        <v>2238</v>
      </c>
      <c r="D895" s="202" t="s">
        <v>175</v>
      </c>
      <c r="E895" s="203" t="s">
        <v>2239</v>
      </c>
      <c r="F895" s="204" t="s">
        <v>2240</v>
      </c>
      <c r="G895" s="205" t="s">
        <v>371</v>
      </c>
      <c r="H895" s="206">
        <v>8.4499999999999993</v>
      </c>
      <c r="I895" s="207"/>
      <c r="J895" s="208">
        <f>ROUND(I895*H895,0)</f>
        <v>0</v>
      </c>
      <c r="K895" s="204" t="s">
        <v>179</v>
      </c>
      <c r="L895" s="38"/>
      <c r="M895" s="209" t="s">
        <v>1</v>
      </c>
      <c r="N895" s="210" t="s">
        <v>42</v>
      </c>
      <c r="O895" s="70"/>
      <c r="P895" s="211">
        <f>O895*H895</f>
        <v>0</v>
      </c>
      <c r="Q895" s="211">
        <v>3.1E-4</v>
      </c>
      <c r="R895" s="211">
        <f>Q895*H895</f>
        <v>2.6194999999999999E-3</v>
      </c>
      <c r="S895" s="211">
        <v>0</v>
      </c>
      <c r="T895" s="212">
        <f>S895*H895</f>
        <v>0</v>
      </c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R895" s="213" t="s">
        <v>255</v>
      </c>
      <c r="AT895" s="213" t="s">
        <v>175</v>
      </c>
      <c r="AU895" s="213" t="s">
        <v>86</v>
      </c>
      <c r="AY895" s="16" t="s">
        <v>173</v>
      </c>
      <c r="BE895" s="214">
        <f>IF(N895="základní",J895,0)</f>
        <v>0</v>
      </c>
      <c r="BF895" s="214">
        <f>IF(N895="snížená",J895,0)</f>
        <v>0</v>
      </c>
      <c r="BG895" s="214">
        <f>IF(N895="zákl. přenesená",J895,0)</f>
        <v>0</v>
      </c>
      <c r="BH895" s="214">
        <f>IF(N895="sníž. přenesená",J895,0)</f>
        <v>0</v>
      </c>
      <c r="BI895" s="214">
        <f>IF(N895="nulová",J895,0)</f>
        <v>0</v>
      </c>
      <c r="BJ895" s="16" t="s">
        <v>8</v>
      </c>
      <c r="BK895" s="214">
        <f>ROUND(I895*H895,0)</f>
        <v>0</v>
      </c>
      <c r="BL895" s="16" t="s">
        <v>255</v>
      </c>
      <c r="BM895" s="213" t="s">
        <v>2241</v>
      </c>
    </row>
    <row r="896" spans="1:65" s="13" customFormat="1">
      <c r="B896" s="215"/>
      <c r="C896" s="216"/>
      <c r="D896" s="217" t="s">
        <v>182</v>
      </c>
      <c r="E896" s="218" t="s">
        <v>1</v>
      </c>
      <c r="F896" s="219" t="s">
        <v>2242</v>
      </c>
      <c r="G896" s="216"/>
      <c r="H896" s="220">
        <v>1.675</v>
      </c>
      <c r="I896" s="221"/>
      <c r="J896" s="216"/>
      <c r="K896" s="216"/>
      <c r="L896" s="222"/>
      <c r="M896" s="223"/>
      <c r="N896" s="224"/>
      <c r="O896" s="224"/>
      <c r="P896" s="224"/>
      <c r="Q896" s="224"/>
      <c r="R896" s="224"/>
      <c r="S896" s="224"/>
      <c r="T896" s="225"/>
      <c r="AT896" s="226" t="s">
        <v>182</v>
      </c>
      <c r="AU896" s="226" t="s">
        <v>86</v>
      </c>
      <c r="AV896" s="13" t="s">
        <v>86</v>
      </c>
      <c r="AW896" s="13" t="s">
        <v>33</v>
      </c>
      <c r="AX896" s="13" t="s">
        <v>77</v>
      </c>
      <c r="AY896" s="226" t="s">
        <v>173</v>
      </c>
    </row>
    <row r="897" spans="1:65" s="13" customFormat="1">
      <c r="B897" s="215"/>
      <c r="C897" s="216"/>
      <c r="D897" s="217" t="s">
        <v>182</v>
      </c>
      <c r="E897" s="218" t="s">
        <v>1</v>
      </c>
      <c r="F897" s="219" t="s">
        <v>2243</v>
      </c>
      <c r="G897" s="216"/>
      <c r="H897" s="220">
        <v>1.2749999999999999</v>
      </c>
      <c r="I897" s="221"/>
      <c r="J897" s="216"/>
      <c r="K897" s="216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182</v>
      </c>
      <c r="AU897" s="226" t="s">
        <v>86</v>
      </c>
      <c r="AV897" s="13" t="s">
        <v>86</v>
      </c>
      <c r="AW897" s="13" t="s">
        <v>33</v>
      </c>
      <c r="AX897" s="13" t="s">
        <v>77</v>
      </c>
      <c r="AY897" s="226" t="s">
        <v>173</v>
      </c>
    </row>
    <row r="898" spans="1:65" s="13" customFormat="1">
      <c r="B898" s="215"/>
      <c r="C898" s="216"/>
      <c r="D898" s="217" t="s">
        <v>182</v>
      </c>
      <c r="E898" s="218" t="s">
        <v>1</v>
      </c>
      <c r="F898" s="219" t="s">
        <v>2244</v>
      </c>
      <c r="G898" s="216"/>
      <c r="H898" s="220">
        <v>1.2749999999999999</v>
      </c>
      <c r="I898" s="221"/>
      <c r="J898" s="216"/>
      <c r="K898" s="216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182</v>
      </c>
      <c r="AU898" s="226" t="s">
        <v>86</v>
      </c>
      <c r="AV898" s="13" t="s">
        <v>86</v>
      </c>
      <c r="AW898" s="13" t="s">
        <v>33</v>
      </c>
      <c r="AX898" s="13" t="s">
        <v>77</v>
      </c>
      <c r="AY898" s="226" t="s">
        <v>173</v>
      </c>
    </row>
    <row r="899" spans="1:65" s="13" customFormat="1">
      <c r="B899" s="215"/>
      <c r="C899" s="216"/>
      <c r="D899" s="217" t="s">
        <v>182</v>
      </c>
      <c r="E899" s="218" t="s">
        <v>1</v>
      </c>
      <c r="F899" s="219" t="s">
        <v>2245</v>
      </c>
      <c r="G899" s="216"/>
      <c r="H899" s="220">
        <v>1.2749999999999999</v>
      </c>
      <c r="I899" s="221"/>
      <c r="J899" s="216"/>
      <c r="K899" s="216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182</v>
      </c>
      <c r="AU899" s="226" t="s">
        <v>86</v>
      </c>
      <c r="AV899" s="13" t="s">
        <v>86</v>
      </c>
      <c r="AW899" s="13" t="s">
        <v>33</v>
      </c>
      <c r="AX899" s="13" t="s">
        <v>77</v>
      </c>
      <c r="AY899" s="226" t="s">
        <v>173</v>
      </c>
    </row>
    <row r="900" spans="1:65" s="13" customFormat="1">
      <c r="B900" s="215"/>
      <c r="C900" s="216"/>
      <c r="D900" s="217" t="s">
        <v>182</v>
      </c>
      <c r="E900" s="218" t="s">
        <v>1</v>
      </c>
      <c r="F900" s="219" t="s">
        <v>2246</v>
      </c>
      <c r="G900" s="216"/>
      <c r="H900" s="220">
        <v>1.2749999999999999</v>
      </c>
      <c r="I900" s="221"/>
      <c r="J900" s="216"/>
      <c r="K900" s="216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182</v>
      </c>
      <c r="AU900" s="226" t="s">
        <v>86</v>
      </c>
      <c r="AV900" s="13" t="s">
        <v>86</v>
      </c>
      <c r="AW900" s="13" t="s">
        <v>33</v>
      </c>
      <c r="AX900" s="13" t="s">
        <v>77</v>
      </c>
      <c r="AY900" s="226" t="s">
        <v>173</v>
      </c>
    </row>
    <row r="901" spans="1:65" s="13" customFormat="1">
      <c r="B901" s="215"/>
      <c r="C901" s="216"/>
      <c r="D901" s="217" t="s">
        <v>182</v>
      </c>
      <c r="E901" s="218" t="s">
        <v>1</v>
      </c>
      <c r="F901" s="219" t="s">
        <v>2247</v>
      </c>
      <c r="G901" s="216"/>
      <c r="H901" s="220">
        <v>1.675</v>
      </c>
      <c r="I901" s="221"/>
      <c r="J901" s="216"/>
      <c r="K901" s="216"/>
      <c r="L901" s="222"/>
      <c r="M901" s="223"/>
      <c r="N901" s="224"/>
      <c r="O901" s="224"/>
      <c r="P901" s="224"/>
      <c r="Q901" s="224"/>
      <c r="R901" s="224"/>
      <c r="S901" s="224"/>
      <c r="T901" s="225"/>
      <c r="AT901" s="226" t="s">
        <v>182</v>
      </c>
      <c r="AU901" s="226" t="s">
        <v>86</v>
      </c>
      <c r="AV901" s="13" t="s">
        <v>86</v>
      </c>
      <c r="AW901" s="13" t="s">
        <v>33</v>
      </c>
      <c r="AX901" s="13" t="s">
        <v>77</v>
      </c>
      <c r="AY901" s="226" t="s">
        <v>173</v>
      </c>
    </row>
    <row r="902" spans="1:65" s="2" customFormat="1" ht="16.5" customHeight="1">
      <c r="A902" s="33"/>
      <c r="B902" s="34"/>
      <c r="C902" s="202" t="s">
        <v>2248</v>
      </c>
      <c r="D902" s="202" t="s">
        <v>175</v>
      </c>
      <c r="E902" s="203" t="s">
        <v>2249</v>
      </c>
      <c r="F902" s="204" t="s">
        <v>2250</v>
      </c>
      <c r="G902" s="205" t="s">
        <v>371</v>
      </c>
      <c r="H902" s="206">
        <v>62.95</v>
      </c>
      <c r="I902" s="207"/>
      <c r="J902" s="208">
        <f>ROUND(I902*H902,0)</f>
        <v>0</v>
      </c>
      <c r="K902" s="204" t="s">
        <v>179</v>
      </c>
      <c r="L902" s="38"/>
      <c r="M902" s="209" t="s">
        <v>1</v>
      </c>
      <c r="N902" s="210" t="s">
        <v>42</v>
      </c>
      <c r="O902" s="70"/>
      <c r="P902" s="211">
        <f>O902*H902</f>
        <v>0</v>
      </c>
      <c r="Q902" s="211">
        <v>2.5999999999999998E-4</v>
      </c>
      <c r="R902" s="211">
        <f>Q902*H902</f>
        <v>1.6367E-2</v>
      </c>
      <c r="S902" s="211">
        <v>0</v>
      </c>
      <c r="T902" s="212">
        <f>S902*H902</f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213" t="s">
        <v>255</v>
      </c>
      <c r="AT902" s="213" t="s">
        <v>175</v>
      </c>
      <c r="AU902" s="213" t="s">
        <v>86</v>
      </c>
      <c r="AY902" s="16" t="s">
        <v>173</v>
      </c>
      <c r="BE902" s="214">
        <f>IF(N902="základní",J902,0)</f>
        <v>0</v>
      </c>
      <c r="BF902" s="214">
        <f>IF(N902="snížená",J902,0)</f>
        <v>0</v>
      </c>
      <c r="BG902" s="214">
        <f>IF(N902="zákl. přenesená",J902,0)</f>
        <v>0</v>
      </c>
      <c r="BH902" s="214">
        <f>IF(N902="sníž. přenesená",J902,0)</f>
        <v>0</v>
      </c>
      <c r="BI902" s="214">
        <f>IF(N902="nulová",J902,0)</f>
        <v>0</v>
      </c>
      <c r="BJ902" s="16" t="s">
        <v>8</v>
      </c>
      <c r="BK902" s="214">
        <f>ROUND(I902*H902,0)</f>
        <v>0</v>
      </c>
      <c r="BL902" s="16" t="s">
        <v>255</v>
      </c>
      <c r="BM902" s="213" t="s">
        <v>2251</v>
      </c>
    </row>
    <row r="903" spans="1:65" s="13" customFormat="1">
      <c r="B903" s="215"/>
      <c r="C903" s="216"/>
      <c r="D903" s="217" t="s">
        <v>182</v>
      </c>
      <c r="E903" s="218" t="s">
        <v>1</v>
      </c>
      <c r="F903" s="219" t="s">
        <v>2252</v>
      </c>
      <c r="G903" s="216"/>
      <c r="H903" s="220">
        <v>8.0250000000000004</v>
      </c>
      <c r="I903" s="221"/>
      <c r="J903" s="216"/>
      <c r="K903" s="216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182</v>
      </c>
      <c r="AU903" s="226" t="s">
        <v>86</v>
      </c>
      <c r="AV903" s="13" t="s">
        <v>86</v>
      </c>
      <c r="AW903" s="13" t="s">
        <v>33</v>
      </c>
      <c r="AX903" s="13" t="s">
        <v>77</v>
      </c>
      <c r="AY903" s="226" t="s">
        <v>173</v>
      </c>
    </row>
    <row r="904" spans="1:65" s="13" customFormat="1">
      <c r="B904" s="215"/>
      <c r="C904" s="216"/>
      <c r="D904" s="217" t="s">
        <v>182</v>
      </c>
      <c r="E904" s="218" t="s">
        <v>1</v>
      </c>
      <c r="F904" s="219" t="s">
        <v>2253</v>
      </c>
      <c r="G904" s="216"/>
      <c r="H904" s="220">
        <v>5.9</v>
      </c>
      <c r="I904" s="221"/>
      <c r="J904" s="216"/>
      <c r="K904" s="216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182</v>
      </c>
      <c r="AU904" s="226" t="s">
        <v>86</v>
      </c>
      <c r="AV904" s="13" t="s">
        <v>86</v>
      </c>
      <c r="AW904" s="13" t="s">
        <v>33</v>
      </c>
      <c r="AX904" s="13" t="s">
        <v>77</v>
      </c>
      <c r="AY904" s="226" t="s">
        <v>173</v>
      </c>
    </row>
    <row r="905" spans="1:65" s="13" customFormat="1">
      <c r="B905" s="215"/>
      <c r="C905" s="216"/>
      <c r="D905" s="217" t="s">
        <v>182</v>
      </c>
      <c r="E905" s="218" t="s">
        <v>1</v>
      </c>
      <c r="F905" s="219" t="s">
        <v>499</v>
      </c>
      <c r="G905" s="216"/>
      <c r="H905" s="220">
        <v>6.4</v>
      </c>
      <c r="I905" s="221"/>
      <c r="J905" s="216"/>
      <c r="K905" s="216"/>
      <c r="L905" s="222"/>
      <c r="M905" s="223"/>
      <c r="N905" s="224"/>
      <c r="O905" s="224"/>
      <c r="P905" s="224"/>
      <c r="Q905" s="224"/>
      <c r="R905" s="224"/>
      <c r="S905" s="224"/>
      <c r="T905" s="225"/>
      <c r="AT905" s="226" t="s">
        <v>182</v>
      </c>
      <c r="AU905" s="226" t="s">
        <v>86</v>
      </c>
      <c r="AV905" s="13" t="s">
        <v>86</v>
      </c>
      <c r="AW905" s="13" t="s">
        <v>33</v>
      </c>
      <c r="AX905" s="13" t="s">
        <v>77</v>
      </c>
      <c r="AY905" s="226" t="s">
        <v>173</v>
      </c>
    </row>
    <row r="906" spans="1:65" s="13" customFormat="1">
      <c r="B906" s="215"/>
      <c r="C906" s="216"/>
      <c r="D906" s="217" t="s">
        <v>182</v>
      </c>
      <c r="E906" s="218" t="s">
        <v>1</v>
      </c>
      <c r="F906" s="219" t="s">
        <v>2254</v>
      </c>
      <c r="G906" s="216"/>
      <c r="H906" s="220">
        <v>3.7250000000000001</v>
      </c>
      <c r="I906" s="221"/>
      <c r="J906" s="216"/>
      <c r="K906" s="216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182</v>
      </c>
      <c r="AU906" s="226" t="s">
        <v>86</v>
      </c>
      <c r="AV906" s="13" t="s">
        <v>86</v>
      </c>
      <c r="AW906" s="13" t="s">
        <v>33</v>
      </c>
      <c r="AX906" s="13" t="s">
        <v>77</v>
      </c>
      <c r="AY906" s="226" t="s">
        <v>173</v>
      </c>
    </row>
    <row r="907" spans="1:65" s="13" customFormat="1">
      <c r="B907" s="215"/>
      <c r="C907" s="216"/>
      <c r="D907" s="217" t="s">
        <v>182</v>
      </c>
      <c r="E907" s="218" t="s">
        <v>1</v>
      </c>
      <c r="F907" s="219" t="s">
        <v>2255</v>
      </c>
      <c r="G907" s="216"/>
      <c r="H907" s="220">
        <v>3.7250000000000001</v>
      </c>
      <c r="I907" s="221"/>
      <c r="J907" s="216"/>
      <c r="K907" s="216"/>
      <c r="L907" s="222"/>
      <c r="M907" s="223"/>
      <c r="N907" s="224"/>
      <c r="O907" s="224"/>
      <c r="P907" s="224"/>
      <c r="Q907" s="224"/>
      <c r="R907" s="224"/>
      <c r="S907" s="224"/>
      <c r="T907" s="225"/>
      <c r="AT907" s="226" t="s">
        <v>182</v>
      </c>
      <c r="AU907" s="226" t="s">
        <v>86</v>
      </c>
      <c r="AV907" s="13" t="s">
        <v>86</v>
      </c>
      <c r="AW907" s="13" t="s">
        <v>33</v>
      </c>
      <c r="AX907" s="13" t="s">
        <v>77</v>
      </c>
      <c r="AY907" s="226" t="s">
        <v>173</v>
      </c>
    </row>
    <row r="908" spans="1:65" s="13" customFormat="1">
      <c r="B908" s="215"/>
      <c r="C908" s="216"/>
      <c r="D908" s="217" t="s">
        <v>182</v>
      </c>
      <c r="E908" s="218" t="s">
        <v>1</v>
      </c>
      <c r="F908" s="219" t="s">
        <v>2256</v>
      </c>
      <c r="G908" s="216"/>
      <c r="H908" s="220">
        <v>6.9249999999999998</v>
      </c>
      <c r="I908" s="221"/>
      <c r="J908" s="216"/>
      <c r="K908" s="216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182</v>
      </c>
      <c r="AU908" s="226" t="s">
        <v>86</v>
      </c>
      <c r="AV908" s="13" t="s">
        <v>86</v>
      </c>
      <c r="AW908" s="13" t="s">
        <v>33</v>
      </c>
      <c r="AX908" s="13" t="s">
        <v>77</v>
      </c>
      <c r="AY908" s="226" t="s">
        <v>173</v>
      </c>
    </row>
    <row r="909" spans="1:65" s="13" customFormat="1">
      <c r="B909" s="215"/>
      <c r="C909" s="216"/>
      <c r="D909" s="217" t="s">
        <v>182</v>
      </c>
      <c r="E909" s="218" t="s">
        <v>1</v>
      </c>
      <c r="F909" s="219" t="s">
        <v>2257</v>
      </c>
      <c r="G909" s="216"/>
      <c r="H909" s="220">
        <v>6.9249999999999998</v>
      </c>
      <c r="I909" s="221"/>
      <c r="J909" s="216"/>
      <c r="K909" s="216"/>
      <c r="L909" s="222"/>
      <c r="M909" s="223"/>
      <c r="N909" s="224"/>
      <c r="O909" s="224"/>
      <c r="P909" s="224"/>
      <c r="Q909" s="224"/>
      <c r="R909" s="224"/>
      <c r="S909" s="224"/>
      <c r="T909" s="225"/>
      <c r="AT909" s="226" t="s">
        <v>182</v>
      </c>
      <c r="AU909" s="226" t="s">
        <v>86</v>
      </c>
      <c r="AV909" s="13" t="s">
        <v>86</v>
      </c>
      <c r="AW909" s="13" t="s">
        <v>33</v>
      </c>
      <c r="AX909" s="13" t="s">
        <v>77</v>
      </c>
      <c r="AY909" s="226" t="s">
        <v>173</v>
      </c>
    </row>
    <row r="910" spans="1:65" s="13" customFormat="1">
      <c r="B910" s="215"/>
      <c r="C910" s="216"/>
      <c r="D910" s="217" t="s">
        <v>182</v>
      </c>
      <c r="E910" s="218" t="s">
        <v>1</v>
      </c>
      <c r="F910" s="219" t="s">
        <v>2258</v>
      </c>
      <c r="G910" s="216"/>
      <c r="H910" s="220">
        <v>9.7249999999999996</v>
      </c>
      <c r="I910" s="221"/>
      <c r="J910" s="216"/>
      <c r="K910" s="216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182</v>
      </c>
      <c r="AU910" s="226" t="s">
        <v>86</v>
      </c>
      <c r="AV910" s="13" t="s">
        <v>86</v>
      </c>
      <c r="AW910" s="13" t="s">
        <v>33</v>
      </c>
      <c r="AX910" s="13" t="s">
        <v>77</v>
      </c>
      <c r="AY910" s="226" t="s">
        <v>173</v>
      </c>
    </row>
    <row r="911" spans="1:65" s="13" customFormat="1">
      <c r="B911" s="215"/>
      <c r="C911" s="216"/>
      <c r="D911" s="217" t="s">
        <v>182</v>
      </c>
      <c r="E911" s="218" t="s">
        <v>1</v>
      </c>
      <c r="F911" s="219" t="s">
        <v>2259</v>
      </c>
      <c r="G911" s="216"/>
      <c r="H911" s="220">
        <v>11.6</v>
      </c>
      <c r="I911" s="221"/>
      <c r="J911" s="216"/>
      <c r="K911" s="216"/>
      <c r="L911" s="222"/>
      <c r="M911" s="223"/>
      <c r="N911" s="224"/>
      <c r="O911" s="224"/>
      <c r="P911" s="224"/>
      <c r="Q911" s="224"/>
      <c r="R911" s="224"/>
      <c r="S911" s="224"/>
      <c r="T911" s="225"/>
      <c r="AT911" s="226" t="s">
        <v>182</v>
      </c>
      <c r="AU911" s="226" t="s">
        <v>86</v>
      </c>
      <c r="AV911" s="13" t="s">
        <v>86</v>
      </c>
      <c r="AW911" s="13" t="s">
        <v>33</v>
      </c>
      <c r="AX911" s="13" t="s">
        <v>77</v>
      </c>
      <c r="AY911" s="226" t="s">
        <v>173</v>
      </c>
    </row>
    <row r="912" spans="1:65" s="2" customFormat="1" ht="16.5" customHeight="1">
      <c r="A912" s="33"/>
      <c r="B912" s="34"/>
      <c r="C912" s="202" t="s">
        <v>2260</v>
      </c>
      <c r="D912" s="202" t="s">
        <v>175</v>
      </c>
      <c r="E912" s="203" t="s">
        <v>2261</v>
      </c>
      <c r="F912" s="204" t="s">
        <v>2262</v>
      </c>
      <c r="G912" s="205" t="s">
        <v>251</v>
      </c>
      <c r="H912" s="206">
        <v>95.491</v>
      </c>
      <c r="I912" s="207"/>
      <c r="J912" s="208">
        <f>ROUND(I912*H912,0)</f>
        <v>0</v>
      </c>
      <c r="K912" s="204" t="s">
        <v>179</v>
      </c>
      <c r="L912" s="38"/>
      <c r="M912" s="209" t="s">
        <v>1</v>
      </c>
      <c r="N912" s="210" t="s">
        <v>42</v>
      </c>
      <c r="O912" s="70"/>
      <c r="P912" s="211">
        <f>O912*H912</f>
        <v>0</v>
      </c>
      <c r="Q912" s="211">
        <v>2.9999999999999997E-4</v>
      </c>
      <c r="R912" s="211">
        <f>Q912*H912</f>
        <v>2.8647299999999997E-2</v>
      </c>
      <c r="S912" s="211">
        <v>0</v>
      </c>
      <c r="T912" s="212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213" t="s">
        <v>255</v>
      </c>
      <c r="AT912" s="213" t="s">
        <v>175</v>
      </c>
      <c r="AU912" s="213" t="s">
        <v>86</v>
      </c>
      <c r="AY912" s="16" t="s">
        <v>173</v>
      </c>
      <c r="BE912" s="214">
        <f>IF(N912="základní",J912,0)</f>
        <v>0</v>
      </c>
      <c r="BF912" s="214">
        <f>IF(N912="snížená",J912,0)</f>
        <v>0</v>
      </c>
      <c r="BG912" s="214">
        <f>IF(N912="zákl. přenesená",J912,0)</f>
        <v>0</v>
      </c>
      <c r="BH912" s="214">
        <f>IF(N912="sníž. přenesená",J912,0)</f>
        <v>0</v>
      </c>
      <c r="BI912" s="214">
        <f>IF(N912="nulová",J912,0)</f>
        <v>0</v>
      </c>
      <c r="BJ912" s="16" t="s">
        <v>8</v>
      </c>
      <c r="BK912" s="214">
        <f>ROUND(I912*H912,0)</f>
        <v>0</v>
      </c>
      <c r="BL912" s="16" t="s">
        <v>255</v>
      </c>
      <c r="BM912" s="213" t="s">
        <v>2263</v>
      </c>
    </row>
    <row r="913" spans="1:65" s="2" customFormat="1" ht="16.5" customHeight="1">
      <c r="A913" s="33"/>
      <c r="B913" s="34"/>
      <c r="C913" s="202" t="s">
        <v>2264</v>
      </c>
      <c r="D913" s="202" t="s">
        <v>175</v>
      </c>
      <c r="E913" s="203" t="s">
        <v>2265</v>
      </c>
      <c r="F913" s="204" t="s">
        <v>2266</v>
      </c>
      <c r="G913" s="205" t="s">
        <v>371</v>
      </c>
      <c r="H913" s="206">
        <v>49.8</v>
      </c>
      <c r="I913" s="207"/>
      <c r="J913" s="208">
        <f>ROUND(I913*H913,0)</f>
        <v>0</v>
      </c>
      <c r="K913" s="204" t="s">
        <v>179</v>
      </c>
      <c r="L913" s="38"/>
      <c r="M913" s="209" t="s">
        <v>1</v>
      </c>
      <c r="N913" s="210" t="s">
        <v>42</v>
      </c>
      <c r="O913" s="70"/>
      <c r="P913" s="211">
        <f>O913*H913</f>
        <v>0</v>
      </c>
      <c r="Q913" s="211">
        <v>3.0000000000000001E-5</v>
      </c>
      <c r="R913" s="211">
        <f>Q913*H913</f>
        <v>1.4939999999999999E-3</v>
      </c>
      <c r="S913" s="211">
        <v>0</v>
      </c>
      <c r="T913" s="212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213" t="s">
        <v>255</v>
      </c>
      <c r="AT913" s="213" t="s">
        <v>175</v>
      </c>
      <c r="AU913" s="213" t="s">
        <v>86</v>
      </c>
      <c r="AY913" s="16" t="s">
        <v>173</v>
      </c>
      <c r="BE913" s="214">
        <f>IF(N913="základní",J913,0)</f>
        <v>0</v>
      </c>
      <c r="BF913" s="214">
        <f>IF(N913="snížená",J913,0)</f>
        <v>0</v>
      </c>
      <c r="BG913" s="214">
        <f>IF(N913="zákl. přenesená",J913,0)</f>
        <v>0</v>
      </c>
      <c r="BH913" s="214">
        <f>IF(N913="sníž. přenesená",J913,0)</f>
        <v>0</v>
      </c>
      <c r="BI913" s="214">
        <f>IF(N913="nulová",J913,0)</f>
        <v>0</v>
      </c>
      <c r="BJ913" s="16" t="s">
        <v>8</v>
      </c>
      <c r="BK913" s="214">
        <f>ROUND(I913*H913,0)</f>
        <v>0</v>
      </c>
      <c r="BL913" s="16" t="s">
        <v>255</v>
      </c>
      <c r="BM913" s="213" t="s">
        <v>2267</v>
      </c>
    </row>
    <row r="914" spans="1:65" s="14" customFormat="1">
      <c r="B914" s="237"/>
      <c r="C914" s="238"/>
      <c r="D914" s="217" t="s">
        <v>182</v>
      </c>
      <c r="E914" s="239" t="s">
        <v>1</v>
      </c>
      <c r="F914" s="240" t="s">
        <v>2268</v>
      </c>
      <c r="G914" s="238"/>
      <c r="H914" s="239" t="s">
        <v>1</v>
      </c>
      <c r="I914" s="241"/>
      <c r="J914" s="238"/>
      <c r="K914" s="238"/>
      <c r="L914" s="242"/>
      <c r="M914" s="243"/>
      <c r="N914" s="244"/>
      <c r="O914" s="244"/>
      <c r="P914" s="244"/>
      <c r="Q914" s="244"/>
      <c r="R914" s="244"/>
      <c r="S914" s="244"/>
      <c r="T914" s="245"/>
      <c r="AT914" s="246" t="s">
        <v>182</v>
      </c>
      <c r="AU914" s="246" t="s">
        <v>86</v>
      </c>
      <c r="AV914" s="14" t="s">
        <v>8</v>
      </c>
      <c r="AW914" s="14" t="s">
        <v>33</v>
      </c>
      <c r="AX914" s="14" t="s">
        <v>77</v>
      </c>
      <c r="AY914" s="246" t="s">
        <v>173</v>
      </c>
    </row>
    <row r="915" spans="1:65" s="13" customFormat="1">
      <c r="B915" s="215"/>
      <c r="C915" s="216"/>
      <c r="D915" s="217" t="s">
        <v>182</v>
      </c>
      <c r="E915" s="218" t="s">
        <v>1</v>
      </c>
      <c r="F915" s="219" t="s">
        <v>498</v>
      </c>
      <c r="G915" s="216"/>
      <c r="H915" s="220">
        <v>8.6</v>
      </c>
      <c r="I915" s="221"/>
      <c r="J915" s="216"/>
      <c r="K915" s="216"/>
      <c r="L915" s="222"/>
      <c r="M915" s="223"/>
      <c r="N915" s="224"/>
      <c r="O915" s="224"/>
      <c r="P915" s="224"/>
      <c r="Q915" s="224"/>
      <c r="R915" s="224"/>
      <c r="S915" s="224"/>
      <c r="T915" s="225"/>
      <c r="AT915" s="226" t="s">
        <v>182</v>
      </c>
      <c r="AU915" s="226" t="s">
        <v>86</v>
      </c>
      <c r="AV915" s="13" t="s">
        <v>86</v>
      </c>
      <c r="AW915" s="13" t="s">
        <v>33</v>
      </c>
      <c r="AX915" s="13" t="s">
        <v>77</v>
      </c>
      <c r="AY915" s="226" t="s">
        <v>173</v>
      </c>
    </row>
    <row r="916" spans="1:65" s="13" customFormat="1">
      <c r="B916" s="215"/>
      <c r="C916" s="216"/>
      <c r="D916" s="217" t="s">
        <v>182</v>
      </c>
      <c r="E916" s="218" t="s">
        <v>1</v>
      </c>
      <c r="F916" s="219" t="s">
        <v>2269</v>
      </c>
      <c r="G916" s="216"/>
      <c r="H916" s="220">
        <v>1.9</v>
      </c>
      <c r="I916" s="221"/>
      <c r="J916" s="216"/>
      <c r="K916" s="216"/>
      <c r="L916" s="222"/>
      <c r="M916" s="223"/>
      <c r="N916" s="224"/>
      <c r="O916" s="224"/>
      <c r="P916" s="224"/>
      <c r="Q916" s="224"/>
      <c r="R916" s="224"/>
      <c r="S916" s="224"/>
      <c r="T916" s="225"/>
      <c r="AT916" s="226" t="s">
        <v>182</v>
      </c>
      <c r="AU916" s="226" t="s">
        <v>86</v>
      </c>
      <c r="AV916" s="13" t="s">
        <v>86</v>
      </c>
      <c r="AW916" s="13" t="s">
        <v>33</v>
      </c>
      <c r="AX916" s="13" t="s">
        <v>77</v>
      </c>
      <c r="AY916" s="226" t="s">
        <v>173</v>
      </c>
    </row>
    <row r="917" spans="1:65" s="13" customFormat="1">
      <c r="B917" s="215"/>
      <c r="C917" s="216"/>
      <c r="D917" s="217" t="s">
        <v>182</v>
      </c>
      <c r="E917" s="218" t="s">
        <v>1</v>
      </c>
      <c r="F917" s="219" t="s">
        <v>499</v>
      </c>
      <c r="G917" s="216"/>
      <c r="H917" s="220">
        <v>6.4</v>
      </c>
      <c r="I917" s="221"/>
      <c r="J917" s="216"/>
      <c r="K917" s="216"/>
      <c r="L917" s="222"/>
      <c r="M917" s="223"/>
      <c r="N917" s="224"/>
      <c r="O917" s="224"/>
      <c r="P917" s="224"/>
      <c r="Q917" s="224"/>
      <c r="R917" s="224"/>
      <c r="S917" s="224"/>
      <c r="T917" s="225"/>
      <c r="AT917" s="226" t="s">
        <v>182</v>
      </c>
      <c r="AU917" s="226" t="s">
        <v>86</v>
      </c>
      <c r="AV917" s="13" t="s">
        <v>86</v>
      </c>
      <c r="AW917" s="13" t="s">
        <v>33</v>
      </c>
      <c r="AX917" s="13" t="s">
        <v>77</v>
      </c>
      <c r="AY917" s="226" t="s">
        <v>173</v>
      </c>
    </row>
    <row r="918" spans="1:65" s="13" customFormat="1">
      <c r="B918" s="215"/>
      <c r="C918" s="216"/>
      <c r="D918" s="217" t="s">
        <v>182</v>
      </c>
      <c r="E918" s="218" t="s">
        <v>1</v>
      </c>
      <c r="F918" s="219" t="s">
        <v>500</v>
      </c>
      <c r="G918" s="216"/>
      <c r="H918" s="220">
        <v>4.0999999999999996</v>
      </c>
      <c r="I918" s="221"/>
      <c r="J918" s="216"/>
      <c r="K918" s="216"/>
      <c r="L918" s="222"/>
      <c r="M918" s="223"/>
      <c r="N918" s="224"/>
      <c r="O918" s="224"/>
      <c r="P918" s="224"/>
      <c r="Q918" s="224"/>
      <c r="R918" s="224"/>
      <c r="S918" s="224"/>
      <c r="T918" s="225"/>
      <c r="AT918" s="226" t="s">
        <v>182</v>
      </c>
      <c r="AU918" s="226" t="s">
        <v>86</v>
      </c>
      <c r="AV918" s="13" t="s">
        <v>86</v>
      </c>
      <c r="AW918" s="13" t="s">
        <v>33</v>
      </c>
      <c r="AX918" s="13" t="s">
        <v>77</v>
      </c>
      <c r="AY918" s="226" t="s">
        <v>173</v>
      </c>
    </row>
    <row r="919" spans="1:65" s="13" customFormat="1">
      <c r="B919" s="215"/>
      <c r="C919" s="216"/>
      <c r="D919" s="217" t="s">
        <v>182</v>
      </c>
      <c r="E919" s="218" t="s">
        <v>1</v>
      </c>
      <c r="F919" s="219" t="s">
        <v>501</v>
      </c>
      <c r="G919" s="216"/>
      <c r="H919" s="220">
        <v>4.0999999999999996</v>
      </c>
      <c r="I919" s="221"/>
      <c r="J919" s="216"/>
      <c r="K919" s="216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182</v>
      </c>
      <c r="AU919" s="226" t="s">
        <v>86</v>
      </c>
      <c r="AV919" s="13" t="s">
        <v>86</v>
      </c>
      <c r="AW919" s="13" t="s">
        <v>33</v>
      </c>
      <c r="AX919" s="13" t="s">
        <v>77</v>
      </c>
      <c r="AY919" s="226" t="s">
        <v>173</v>
      </c>
    </row>
    <row r="920" spans="1:65" s="13" customFormat="1">
      <c r="B920" s="215"/>
      <c r="C920" s="216"/>
      <c r="D920" s="217" t="s">
        <v>182</v>
      </c>
      <c r="E920" s="218" t="s">
        <v>1</v>
      </c>
      <c r="F920" s="219" t="s">
        <v>502</v>
      </c>
      <c r="G920" s="216"/>
      <c r="H920" s="220">
        <v>7.3</v>
      </c>
      <c r="I920" s="221"/>
      <c r="J920" s="216"/>
      <c r="K920" s="216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182</v>
      </c>
      <c r="AU920" s="226" t="s">
        <v>86</v>
      </c>
      <c r="AV920" s="13" t="s">
        <v>86</v>
      </c>
      <c r="AW920" s="13" t="s">
        <v>33</v>
      </c>
      <c r="AX920" s="13" t="s">
        <v>77</v>
      </c>
      <c r="AY920" s="226" t="s">
        <v>173</v>
      </c>
    </row>
    <row r="921" spans="1:65" s="13" customFormat="1">
      <c r="B921" s="215"/>
      <c r="C921" s="216"/>
      <c r="D921" s="217" t="s">
        <v>182</v>
      </c>
      <c r="E921" s="218" t="s">
        <v>1</v>
      </c>
      <c r="F921" s="219" t="s">
        <v>503</v>
      </c>
      <c r="G921" s="216"/>
      <c r="H921" s="220">
        <v>7.3</v>
      </c>
      <c r="I921" s="221"/>
      <c r="J921" s="216"/>
      <c r="K921" s="216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182</v>
      </c>
      <c r="AU921" s="226" t="s">
        <v>86</v>
      </c>
      <c r="AV921" s="13" t="s">
        <v>86</v>
      </c>
      <c r="AW921" s="13" t="s">
        <v>33</v>
      </c>
      <c r="AX921" s="13" t="s">
        <v>77</v>
      </c>
      <c r="AY921" s="226" t="s">
        <v>173</v>
      </c>
    </row>
    <row r="922" spans="1:65" s="13" customFormat="1">
      <c r="B922" s="215"/>
      <c r="C922" s="216"/>
      <c r="D922" s="217" t="s">
        <v>182</v>
      </c>
      <c r="E922" s="218" t="s">
        <v>1</v>
      </c>
      <c r="F922" s="219" t="s">
        <v>504</v>
      </c>
      <c r="G922" s="216"/>
      <c r="H922" s="220">
        <v>10.1</v>
      </c>
      <c r="I922" s="221"/>
      <c r="J922" s="216"/>
      <c r="K922" s="216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182</v>
      </c>
      <c r="AU922" s="226" t="s">
        <v>86</v>
      </c>
      <c r="AV922" s="13" t="s">
        <v>86</v>
      </c>
      <c r="AW922" s="13" t="s">
        <v>33</v>
      </c>
      <c r="AX922" s="13" t="s">
        <v>77</v>
      </c>
      <c r="AY922" s="226" t="s">
        <v>173</v>
      </c>
    </row>
    <row r="923" spans="1:65" s="2" customFormat="1" ht="24" customHeight="1">
      <c r="A923" s="33"/>
      <c r="B923" s="34"/>
      <c r="C923" s="202" t="s">
        <v>2270</v>
      </c>
      <c r="D923" s="202" t="s">
        <v>175</v>
      </c>
      <c r="E923" s="203" t="s">
        <v>2271</v>
      </c>
      <c r="F923" s="204" t="s">
        <v>2272</v>
      </c>
      <c r="G923" s="205" t="s">
        <v>225</v>
      </c>
      <c r="H923" s="206">
        <v>1.819</v>
      </c>
      <c r="I923" s="207"/>
      <c r="J923" s="208">
        <f>ROUND(I923*H923,0)</f>
        <v>0</v>
      </c>
      <c r="K923" s="204" t="s">
        <v>179</v>
      </c>
      <c r="L923" s="38"/>
      <c r="M923" s="209" t="s">
        <v>1</v>
      </c>
      <c r="N923" s="210" t="s">
        <v>42</v>
      </c>
      <c r="O923" s="70"/>
      <c r="P923" s="211">
        <f>O923*H923</f>
        <v>0</v>
      </c>
      <c r="Q923" s="211">
        <v>0</v>
      </c>
      <c r="R923" s="211">
        <f>Q923*H923</f>
        <v>0</v>
      </c>
      <c r="S923" s="211">
        <v>0</v>
      </c>
      <c r="T923" s="212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213" t="s">
        <v>255</v>
      </c>
      <c r="AT923" s="213" t="s">
        <v>175</v>
      </c>
      <c r="AU923" s="213" t="s">
        <v>86</v>
      </c>
      <c r="AY923" s="16" t="s">
        <v>173</v>
      </c>
      <c r="BE923" s="214">
        <f>IF(N923="základní",J923,0)</f>
        <v>0</v>
      </c>
      <c r="BF923" s="214">
        <f>IF(N923="snížená",J923,0)</f>
        <v>0</v>
      </c>
      <c r="BG923" s="214">
        <f>IF(N923="zákl. přenesená",J923,0)</f>
        <v>0</v>
      </c>
      <c r="BH923" s="214">
        <f>IF(N923="sníž. přenesená",J923,0)</f>
        <v>0</v>
      </c>
      <c r="BI923" s="214">
        <f>IF(N923="nulová",J923,0)</f>
        <v>0</v>
      </c>
      <c r="BJ923" s="16" t="s">
        <v>8</v>
      </c>
      <c r="BK923" s="214">
        <f>ROUND(I923*H923,0)</f>
        <v>0</v>
      </c>
      <c r="BL923" s="16" t="s">
        <v>255</v>
      </c>
      <c r="BM923" s="213" t="s">
        <v>2273</v>
      </c>
    </row>
    <row r="924" spans="1:65" s="12" customFormat="1" ht="22.95" customHeight="1">
      <c r="B924" s="186"/>
      <c r="C924" s="187"/>
      <c r="D924" s="188" t="s">
        <v>76</v>
      </c>
      <c r="E924" s="200" t="s">
        <v>2274</v>
      </c>
      <c r="F924" s="200" t="s">
        <v>2275</v>
      </c>
      <c r="G924" s="187"/>
      <c r="H924" s="187"/>
      <c r="I924" s="190"/>
      <c r="J924" s="201">
        <f>BK924</f>
        <v>0</v>
      </c>
      <c r="K924" s="187"/>
      <c r="L924" s="192"/>
      <c r="M924" s="193"/>
      <c r="N924" s="194"/>
      <c r="O924" s="194"/>
      <c r="P924" s="195">
        <f>SUM(P925:P943)</f>
        <v>0</v>
      </c>
      <c r="Q924" s="194"/>
      <c r="R924" s="195">
        <f>SUM(R925:R943)</f>
        <v>0.13687591999999998</v>
      </c>
      <c r="S924" s="194"/>
      <c r="T924" s="196">
        <f>SUM(T925:T943)</f>
        <v>0</v>
      </c>
      <c r="AR924" s="197" t="s">
        <v>86</v>
      </c>
      <c r="AT924" s="198" t="s">
        <v>76</v>
      </c>
      <c r="AU924" s="198" t="s">
        <v>8</v>
      </c>
      <c r="AY924" s="197" t="s">
        <v>173</v>
      </c>
      <c r="BK924" s="199">
        <f>SUM(BK925:BK943)</f>
        <v>0</v>
      </c>
    </row>
    <row r="925" spans="1:65" s="2" customFormat="1" ht="24" customHeight="1">
      <c r="A925" s="33"/>
      <c r="B925" s="34"/>
      <c r="C925" s="202" t="s">
        <v>2276</v>
      </c>
      <c r="D925" s="202" t="s">
        <v>175</v>
      </c>
      <c r="E925" s="203" t="s">
        <v>2277</v>
      </c>
      <c r="F925" s="204" t="s">
        <v>2278</v>
      </c>
      <c r="G925" s="205" t="s">
        <v>251</v>
      </c>
      <c r="H925" s="206">
        <v>20.93</v>
      </c>
      <c r="I925" s="207"/>
      <c r="J925" s="208">
        <f>ROUND(I925*H925,0)</f>
        <v>0</v>
      </c>
      <c r="K925" s="204" t="s">
        <v>179</v>
      </c>
      <c r="L925" s="38"/>
      <c r="M925" s="209" t="s">
        <v>1</v>
      </c>
      <c r="N925" s="210" t="s">
        <v>42</v>
      </c>
      <c r="O925" s="70"/>
      <c r="P925" s="211">
        <f>O925*H925</f>
        <v>0</v>
      </c>
      <c r="Q925" s="211">
        <v>1.3999999999999999E-4</v>
      </c>
      <c r="R925" s="211">
        <f>Q925*H925</f>
        <v>2.9301999999999996E-3</v>
      </c>
      <c r="S925" s="211">
        <v>0</v>
      </c>
      <c r="T925" s="212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213" t="s">
        <v>255</v>
      </c>
      <c r="AT925" s="213" t="s">
        <v>175</v>
      </c>
      <c r="AU925" s="213" t="s">
        <v>86</v>
      </c>
      <c r="AY925" s="16" t="s">
        <v>173</v>
      </c>
      <c r="BE925" s="214">
        <f>IF(N925="základní",J925,0)</f>
        <v>0</v>
      </c>
      <c r="BF925" s="214">
        <f>IF(N925="snížená",J925,0)</f>
        <v>0</v>
      </c>
      <c r="BG925" s="214">
        <f>IF(N925="zákl. přenesená",J925,0)</f>
        <v>0</v>
      </c>
      <c r="BH925" s="214">
        <f>IF(N925="sníž. přenesená",J925,0)</f>
        <v>0</v>
      </c>
      <c r="BI925" s="214">
        <f>IF(N925="nulová",J925,0)</f>
        <v>0</v>
      </c>
      <c r="BJ925" s="16" t="s">
        <v>8</v>
      </c>
      <c r="BK925" s="214">
        <f>ROUND(I925*H925,0)</f>
        <v>0</v>
      </c>
      <c r="BL925" s="16" t="s">
        <v>255</v>
      </c>
      <c r="BM925" s="213" t="s">
        <v>2279</v>
      </c>
    </row>
    <row r="926" spans="1:65" s="13" customFormat="1" ht="20.399999999999999">
      <c r="B926" s="215"/>
      <c r="C926" s="216"/>
      <c r="D926" s="217" t="s">
        <v>182</v>
      </c>
      <c r="E926" s="218" t="s">
        <v>1</v>
      </c>
      <c r="F926" s="219" t="s">
        <v>2280</v>
      </c>
      <c r="G926" s="216"/>
      <c r="H926" s="220">
        <v>19.405000000000001</v>
      </c>
      <c r="I926" s="221"/>
      <c r="J926" s="216"/>
      <c r="K926" s="216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182</v>
      </c>
      <c r="AU926" s="226" t="s">
        <v>86</v>
      </c>
      <c r="AV926" s="13" t="s">
        <v>86</v>
      </c>
      <c r="AW926" s="13" t="s">
        <v>33</v>
      </c>
      <c r="AX926" s="13" t="s">
        <v>77</v>
      </c>
      <c r="AY926" s="226" t="s">
        <v>173</v>
      </c>
    </row>
    <row r="927" spans="1:65" s="13" customFormat="1">
      <c r="B927" s="215"/>
      <c r="C927" s="216"/>
      <c r="D927" s="217" t="s">
        <v>182</v>
      </c>
      <c r="E927" s="218" t="s">
        <v>1</v>
      </c>
      <c r="F927" s="219" t="s">
        <v>1858</v>
      </c>
      <c r="G927" s="216"/>
      <c r="H927" s="220">
        <v>1.5249999999999999</v>
      </c>
      <c r="I927" s="221"/>
      <c r="J927" s="216"/>
      <c r="K927" s="216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182</v>
      </c>
      <c r="AU927" s="226" t="s">
        <v>86</v>
      </c>
      <c r="AV927" s="13" t="s">
        <v>86</v>
      </c>
      <c r="AW927" s="13" t="s">
        <v>33</v>
      </c>
      <c r="AX927" s="13" t="s">
        <v>77</v>
      </c>
      <c r="AY927" s="226" t="s">
        <v>173</v>
      </c>
    </row>
    <row r="928" spans="1:65" s="2" customFormat="1" ht="24" customHeight="1">
      <c r="A928" s="33"/>
      <c r="B928" s="34"/>
      <c r="C928" s="202" t="s">
        <v>2281</v>
      </c>
      <c r="D928" s="202" t="s">
        <v>175</v>
      </c>
      <c r="E928" s="203" t="s">
        <v>2282</v>
      </c>
      <c r="F928" s="204" t="s">
        <v>2283</v>
      </c>
      <c r="G928" s="205" t="s">
        <v>251</v>
      </c>
      <c r="H928" s="206">
        <v>20.93</v>
      </c>
      <c r="I928" s="207"/>
      <c r="J928" s="208">
        <f>ROUND(I928*H928,0)</f>
        <v>0</v>
      </c>
      <c r="K928" s="204" t="s">
        <v>179</v>
      </c>
      <c r="L928" s="38"/>
      <c r="M928" s="209" t="s">
        <v>1</v>
      </c>
      <c r="N928" s="210" t="s">
        <v>42</v>
      </c>
      <c r="O928" s="70"/>
      <c r="P928" s="211">
        <f>O928*H928</f>
        <v>0</v>
      </c>
      <c r="Q928" s="211">
        <v>8.0000000000000007E-5</v>
      </c>
      <c r="R928" s="211">
        <f>Q928*H928</f>
        <v>1.6744000000000002E-3</v>
      </c>
      <c r="S928" s="211">
        <v>0</v>
      </c>
      <c r="T928" s="212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213" t="s">
        <v>255</v>
      </c>
      <c r="AT928" s="213" t="s">
        <v>175</v>
      </c>
      <c r="AU928" s="213" t="s">
        <v>86</v>
      </c>
      <c r="AY928" s="16" t="s">
        <v>173</v>
      </c>
      <c r="BE928" s="214">
        <f>IF(N928="základní",J928,0)</f>
        <v>0</v>
      </c>
      <c r="BF928" s="214">
        <f>IF(N928="snížená",J928,0)</f>
        <v>0</v>
      </c>
      <c r="BG928" s="214">
        <f>IF(N928="zákl. přenesená",J928,0)</f>
        <v>0</v>
      </c>
      <c r="BH928" s="214">
        <f>IF(N928="sníž. přenesená",J928,0)</f>
        <v>0</v>
      </c>
      <c r="BI928" s="214">
        <f>IF(N928="nulová",J928,0)</f>
        <v>0</v>
      </c>
      <c r="BJ928" s="16" t="s">
        <v>8</v>
      </c>
      <c r="BK928" s="214">
        <f>ROUND(I928*H928,0)</f>
        <v>0</v>
      </c>
      <c r="BL928" s="16" t="s">
        <v>255</v>
      </c>
      <c r="BM928" s="213" t="s">
        <v>2284</v>
      </c>
    </row>
    <row r="929" spans="1:65" s="2" customFormat="1" ht="24" customHeight="1">
      <c r="A929" s="33"/>
      <c r="B929" s="34"/>
      <c r="C929" s="202" t="s">
        <v>2285</v>
      </c>
      <c r="D929" s="202" t="s">
        <v>175</v>
      </c>
      <c r="E929" s="203" t="s">
        <v>2286</v>
      </c>
      <c r="F929" s="204" t="s">
        <v>2287</v>
      </c>
      <c r="G929" s="205" t="s">
        <v>251</v>
      </c>
      <c r="H929" s="206">
        <v>268.50599999999997</v>
      </c>
      <c r="I929" s="207"/>
      <c r="J929" s="208">
        <f>ROUND(I929*H929,0)</f>
        <v>0</v>
      </c>
      <c r="K929" s="204" t="s">
        <v>179</v>
      </c>
      <c r="L929" s="38"/>
      <c r="M929" s="209" t="s">
        <v>1</v>
      </c>
      <c r="N929" s="210" t="s">
        <v>42</v>
      </c>
      <c r="O929" s="70"/>
      <c r="P929" s="211">
        <f>O929*H929</f>
        <v>0</v>
      </c>
      <c r="Q929" s="211">
        <v>1.3999999999999999E-4</v>
      </c>
      <c r="R929" s="211">
        <f>Q929*H929</f>
        <v>3.7590839999999993E-2</v>
      </c>
      <c r="S929" s="211">
        <v>0</v>
      </c>
      <c r="T929" s="212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213" t="s">
        <v>255</v>
      </c>
      <c r="AT929" s="213" t="s">
        <v>175</v>
      </c>
      <c r="AU929" s="213" t="s">
        <v>86</v>
      </c>
      <c r="AY929" s="16" t="s">
        <v>173</v>
      </c>
      <c r="BE929" s="214">
        <f>IF(N929="základní",J929,0)</f>
        <v>0</v>
      </c>
      <c r="BF929" s="214">
        <f>IF(N929="snížená",J929,0)</f>
        <v>0</v>
      </c>
      <c r="BG929" s="214">
        <f>IF(N929="zákl. přenesená",J929,0)</f>
        <v>0</v>
      </c>
      <c r="BH929" s="214">
        <f>IF(N929="sníž. přenesená",J929,0)</f>
        <v>0</v>
      </c>
      <c r="BI929" s="214">
        <f>IF(N929="nulová",J929,0)</f>
        <v>0</v>
      </c>
      <c r="BJ929" s="16" t="s">
        <v>8</v>
      </c>
      <c r="BK929" s="214">
        <f>ROUND(I929*H929,0)</f>
        <v>0</v>
      </c>
      <c r="BL929" s="16" t="s">
        <v>255</v>
      </c>
      <c r="BM929" s="213" t="s">
        <v>2288</v>
      </c>
    </row>
    <row r="930" spans="1:65" s="13" customFormat="1" ht="20.399999999999999">
      <c r="B930" s="215"/>
      <c r="C930" s="216"/>
      <c r="D930" s="217" t="s">
        <v>182</v>
      </c>
      <c r="E930" s="218" t="s">
        <v>1</v>
      </c>
      <c r="F930" s="219" t="s">
        <v>2289</v>
      </c>
      <c r="G930" s="216"/>
      <c r="H930" s="220">
        <v>127.6</v>
      </c>
      <c r="I930" s="221"/>
      <c r="J930" s="216"/>
      <c r="K930" s="216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182</v>
      </c>
      <c r="AU930" s="226" t="s">
        <v>86</v>
      </c>
      <c r="AV930" s="13" t="s">
        <v>86</v>
      </c>
      <c r="AW930" s="13" t="s">
        <v>33</v>
      </c>
      <c r="AX930" s="13" t="s">
        <v>77</v>
      </c>
      <c r="AY930" s="226" t="s">
        <v>173</v>
      </c>
    </row>
    <row r="931" spans="1:65" s="14" customFormat="1">
      <c r="B931" s="237"/>
      <c r="C931" s="238"/>
      <c r="D931" s="217" t="s">
        <v>182</v>
      </c>
      <c r="E931" s="239" t="s">
        <v>1</v>
      </c>
      <c r="F931" s="240" t="s">
        <v>2290</v>
      </c>
      <c r="G931" s="238"/>
      <c r="H931" s="239" t="s">
        <v>1</v>
      </c>
      <c r="I931" s="241"/>
      <c r="J931" s="238"/>
      <c r="K931" s="238"/>
      <c r="L931" s="242"/>
      <c r="M931" s="243"/>
      <c r="N931" s="244"/>
      <c r="O931" s="244"/>
      <c r="P931" s="244"/>
      <c r="Q931" s="244"/>
      <c r="R931" s="244"/>
      <c r="S931" s="244"/>
      <c r="T931" s="245"/>
      <c r="AT931" s="246" t="s">
        <v>182</v>
      </c>
      <c r="AU931" s="246" t="s">
        <v>86</v>
      </c>
      <c r="AV931" s="14" t="s">
        <v>8</v>
      </c>
      <c r="AW931" s="14" t="s">
        <v>33</v>
      </c>
      <c r="AX931" s="14" t="s">
        <v>77</v>
      </c>
      <c r="AY931" s="246" t="s">
        <v>173</v>
      </c>
    </row>
    <row r="932" spans="1:65" s="13" customFormat="1" ht="20.399999999999999">
      <c r="B932" s="215"/>
      <c r="C932" s="216"/>
      <c r="D932" s="217" t="s">
        <v>182</v>
      </c>
      <c r="E932" s="218" t="s">
        <v>1</v>
      </c>
      <c r="F932" s="219" t="s">
        <v>2291</v>
      </c>
      <c r="G932" s="216"/>
      <c r="H932" s="220">
        <v>24.448</v>
      </c>
      <c r="I932" s="221"/>
      <c r="J932" s="216"/>
      <c r="K932" s="216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182</v>
      </c>
      <c r="AU932" s="226" t="s">
        <v>86</v>
      </c>
      <c r="AV932" s="13" t="s">
        <v>86</v>
      </c>
      <c r="AW932" s="13" t="s">
        <v>33</v>
      </c>
      <c r="AX932" s="13" t="s">
        <v>77</v>
      </c>
      <c r="AY932" s="226" t="s">
        <v>173</v>
      </c>
    </row>
    <row r="933" spans="1:65" s="13" customFormat="1" ht="20.399999999999999">
      <c r="B933" s="215"/>
      <c r="C933" s="216"/>
      <c r="D933" s="217" t="s">
        <v>182</v>
      </c>
      <c r="E933" s="218" t="s">
        <v>1</v>
      </c>
      <c r="F933" s="219" t="s">
        <v>2292</v>
      </c>
      <c r="G933" s="216"/>
      <c r="H933" s="220">
        <v>5.8620000000000001</v>
      </c>
      <c r="I933" s="221"/>
      <c r="J933" s="216"/>
      <c r="K933" s="216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182</v>
      </c>
      <c r="AU933" s="226" t="s">
        <v>86</v>
      </c>
      <c r="AV933" s="13" t="s">
        <v>86</v>
      </c>
      <c r="AW933" s="13" t="s">
        <v>33</v>
      </c>
      <c r="AX933" s="13" t="s">
        <v>77</v>
      </c>
      <c r="AY933" s="226" t="s">
        <v>173</v>
      </c>
    </row>
    <row r="934" spans="1:65" s="13" customFormat="1">
      <c r="B934" s="215"/>
      <c r="C934" s="216"/>
      <c r="D934" s="217" t="s">
        <v>182</v>
      </c>
      <c r="E934" s="218" t="s">
        <v>1</v>
      </c>
      <c r="F934" s="219" t="s">
        <v>2293</v>
      </c>
      <c r="G934" s="216"/>
      <c r="H934" s="220">
        <v>2.1659999999999999</v>
      </c>
      <c r="I934" s="221"/>
      <c r="J934" s="216"/>
      <c r="K934" s="216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182</v>
      </c>
      <c r="AU934" s="226" t="s">
        <v>86</v>
      </c>
      <c r="AV934" s="13" t="s">
        <v>86</v>
      </c>
      <c r="AW934" s="13" t="s">
        <v>33</v>
      </c>
      <c r="AX934" s="13" t="s">
        <v>77</v>
      </c>
      <c r="AY934" s="226" t="s">
        <v>173</v>
      </c>
    </row>
    <row r="935" spans="1:65" s="13" customFormat="1">
      <c r="B935" s="215"/>
      <c r="C935" s="216"/>
      <c r="D935" s="217" t="s">
        <v>182</v>
      </c>
      <c r="E935" s="218" t="s">
        <v>1</v>
      </c>
      <c r="F935" s="219" t="s">
        <v>2294</v>
      </c>
      <c r="G935" s="216"/>
      <c r="H935" s="220">
        <v>14.278</v>
      </c>
      <c r="I935" s="221"/>
      <c r="J935" s="216"/>
      <c r="K935" s="216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182</v>
      </c>
      <c r="AU935" s="226" t="s">
        <v>86</v>
      </c>
      <c r="AV935" s="13" t="s">
        <v>86</v>
      </c>
      <c r="AW935" s="13" t="s">
        <v>33</v>
      </c>
      <c r="AX935" s="13" t="s">
        <v>77</v>
      </c>
      <c r="AY935" s="226" t="s">
        <v>173</v>
      </c>
    </row>
    <row r="936" spans="1:65" s="13" customFormat="1">
      <c r="B936" s="215"/>
      <c r="C936" s="216"/>
      <c r="D936" s="217" t="s">
        <v>182</v>
      </c>
      <c r="E936" s="218" t="s">
        <v>1</v>
      </c>
      <c r="F936" s="219" t="s">
        <v>2295</v>
      </c>
      <c r="G936" s="216"/>
      <c r="H936" s="220">
        <v>29.032</v>
      </c>
      <c r="I936" s="221"/>
      <c r="J936" s="216"/>
      <c r="K936" s="216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182</v>
      </c>
      <c r="AU936" s="226" t="s">
        <v>86</v>
      </c>
      <c r="AV936" s="13" t="s">
        <v>86</v>
      </c>
      <c r="AW936" s="13" t="s">
        <v>33</v>
      </c>
      <c r="AX936" s="13" t="s">
        <v>77</v>
      </c>
      <c r="AY936" s="226" t="s">
        <v>173</v>
      </c>
    </row>
    <row r="937" spans="1:65" s="13" customFormat="1" ht="20.399999999999999">
      <c r="B937" s="215"/>
      <c r="C937" s="216"/>
      <c r="D937" s="217" t="s">
        <v>182</v>
      </c>
      <c r="E937" s="218" t="s">
        <v>1</v>
      </c>
      <c r="F937" s="219" t="s">
        <v>2296</v>
      </c>
      <c r="G937" s="216"/>
      <c r="H937" s="220">
        <v>60.48</v>
      </c>
      <c r="I937" s="221"/>
      <c r="J937" s="216"/>
      <c r="K937" s="216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182</v>
      </c>
      <c r="AU937" s="226" t="s">
        <v>86</v>
      </c>
      <c r="AV937" s="13" t="s">
        <v>86</v>
      </c>
      <c r="AW937" s="13" t="s">
        <v>33</v>
      </c>
      <c r="AX937" s="13" t="s">
        <v>77</v>
      </c>
      <c r="AY937" s="226" t="s">
        <v>173</v>
      </c>
    </row>
    <row r="938" spans="1:65" s="13" customFormat="1" ht="20.399999999999999">
      <c r="B938" s="215"/>
      <c r="C938" s="216"/>
      <c r="D938" s="217" t="s">
        <v>182</v>
      </c>
      <c r="E938" s="218" t="s">
        <v>1</v>
      </c>
      <c r="F938" s="219" t="s">
        <v>2297</v>
      </c>
      <c r="G938" s="216"/>
      <c r="H938" s="220">
        <v>4.6399999999999997</v>
      </c>
      <c r="I938" s="221"/>
      <c r="J938" s="216"/>
      <c r="K938" s="216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182</v>
      </c>
      <c r="AU938" s="226" t="s">
        <v>86</v>
      </c>
      <c r="AV938" s="13" t="s">
        <v>86</v>
      </c>
      <c r="AW938" s="13" t="s">
        <v>33</v>
      </c>
      <c r="AX938" s="13" t="s">
        <v>77</v>
      </c>
      <c r="AY938" s="226" t="s">
        <v>173</v>
      </c>
    </row>
    <row r="939" spans="1:65" s="2" customFormat="1" ht="24" customHeight="1">
      <c r="A939" s="33"/>
      <c r="B939" s="34"/>
      <c r="C939" s="202" t="s">
        <v>2298</v>
      </c>
      <c r="D939" s="202" t="s">
        <v>175</v>
      </c>
      <c r="E939" s="203" t="s">
        <v>2299</v>
      </c>
      <c r="F939" s="204" t="s">
        <v>2300</v>
      </c>
      <c r="G939" s="205" t="s">
        <v>251</v>
      </c>
      <c r="H939" s="206">
        <v>268.50599999999997</v>
      </c>
      <c r="I939" s="207"/>
      <c r="J939" s="208">
        <f>ROUND(I939*H939,0)</f>
        <v>0</v>
      </c>
      <c r="K939" s="204" t="s">
        <v>179</v>
      </c>
      <c r="L939" s="38"/>
      <c r="M939" s="209" t="s">
        <v>1</v>
      </c>
      <c r="N939" s="210" t="s">
        <v>42</v>
      </c>
      <c r="O939" s="70"/>
      <c r="P939" s="211">
        <f>O939*H939</f>
        <v>0</v>
      </c>
      <c r="Q939" s="211">
        <v>3.4000000000000002E-4</v>
      </c>
      <c r="R939" s="211">
        <f>Q939*H939</f>
        <v>9.1292039999999991E-2</v>
      </c>
      <c r="S939" s="211">
        <v>0</v>
      </c>
      <c r="T939" s="212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213" t="s">
        <v>255</v>
      </c>
      <c r="AT939" s="213" t="s">
        <v>175</v>
      </c>
      <c r="AU939" s="213" t="s">
        <v>86</v>
      </c>
      <c r="AY939" s="16" t="s">
        <v>173</v>
      </c>
      <c r="BE939" s="214">
        <f>IF(N939="základní",J939,0)</f>
        <v>0</v>
      </c>
      <c r="BF939" s="214">
        <f>IF(N939="snížená",J939,0)</f>
        <v>0</v>
      </c>
      <c r="BG939" s="214">
        <f>IF(N939="zákl. přenesená",J939,0)</f>
        <v>0</v>
      </c>
      <c r="BH939" s="214">
        <f>IF(N939="sníž. přenesená",J939,0)</f>
        <v>0</v>
      </c>
      <c r="BI939" s="214">
        <f>IF(N939="nulová",J939,0)</f>
        <v>0</v>
      </c>
      <c r="BJ939" s="16" t="s">
        <v>8</v>
      </c>
      <c r="BK939" s="214">
        <f>ROUND(I939*H939,0)</f>
        <v>0</v>
      </c>
      <c r="BL939" s="16" t="s">
        <v>255</v>
      </c>
      <c r="BM939" s="213" t="s">
        <v>2301</v>
      </c>
    </row>
    <row r="940" spans="1:65" s="2" customFormat="1" ht="24" customHeight="1">
      <c r="A940" s="33"/>
      <c r="B940" s="34"/>
      <c r="C940" s="202" t="s">
        <v>2302</v>
      </c>
      <c r="D940" s="202" t="s">
        <v>175</v>
      </c>
      <c r="E940" s="203" t="s">
        <v>2303</v>
      </c>
      <c r="F940" s="204" t="s">
        <v>2304</v>
      </c>
      <c r="G940" s="205" t="s">
        <v>251</v>
      </c>
      <c r="H940" s="206">
        <v>28.236999999999998</v>
      </c>
      <c r="I940" s="207"/>
      <c r="J940" s="208">
        <f>ROUND(I940*H940,0)</f>
        <v>0</v>
      </c>
      <c r="K940" s="204" t="s">
        <v>179</v>
      </c>
      <c r="L940" s="38"/>
      <c r="M940" s="209" t="s">
        <v>1</v>
      </c>
      <c r="N940" s="210" t="s">
        <v>42</v>
      </c>
      <c r="O940" s="70"/>
      <c r="P940" s="211">
        <f>O940*H940</f>
        <v>0</v>
      </c>
      <c r="Q940" s="211">
        <v>1.2E-4</v>
      </c>
      <c r="R940" s="211">
        <f>Q940*H940</f>
        <v>3.3884399999999999E-3</v>
      </c>
      <c r="S940" s="211">
        <v>0</v>
      </c>
      <c r="T940" s="212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213" t="s">
        <v>255</v>
      </c>
      <c r="AT940" s="213" t="s">
        <v>175</v>
      </c>
      <c r="AU940" s="213" t="s">
        <v>86</v>
      </c>
      <c r="AY940" s="16" t="s">
        <v>173</v>
      </c>
      <c r="BE940" s="214">
        <f>IF(N940="základní",J940,0)</f>
        <v>0</v>
      </c>
      <c r="BF940" s="214">
        <f>IF(N940="snížená",J940,0)</f>
        <v>0</v>
      </c>
      <c r="BG940" s="214">
        <f>IF(N940="zákl. přenesená",J940,0)</f>
        <v>0</v>
      </c>
      <c r="BH940" s="214">
        <f>IF(N940="sníž. přenesená",J940,0)</f>
        <v>0</v>
      </c>
      <c r="BI940" s="214">
        <f>IF(N940="nulová",J940,0)</f>
        <v>0</v>
      </c>
      <c r="BJ940" s="16" t="s">
        <v>8</v>
      </c>
      <c r="BK940" s="214">
        <f>ROUND(I940*H940,0)</f>
        <v>0</v>
      </c>
      <c r="BL940" s="16" t="s">
        <v>255</v>
      </c>
      <c r="BM940" s="213" t="s">
        <v>2305</v>
      </c>
    </row>
    <row r="941" spans="1:65" s="14" customFormat="1">
      <c r="B941" s="237"/>
      <c r="C941" s="238"/>
      <c r="D941" s="217" t="s">
        <v>182</v>
      </c>
      <c r="E941" s="239" t="s">
        <v>1</v>
      </c>
      <c r="F941" s="240" t="s">
        <v>2306</v>
      </c>
      <c r="G941" s="238"/>
      <c r="H941" s="239" t="s">
        <v>1</v>
      </c>
      <c r="I941" s="241"/>
      <c r="J941" s="238"/>
      <c r="K941" s="238"/>
      <c r="L941" s="242"/>
      <c r="M941" s="243"/>
      <c r="N941" s="244"/>
      <c r="O941" s="244"/>
      <c r="P941" s="244"/>
      <c r="Q941" s="244"/>
      <c r="R941" s="244"/>
      <c r="S941" s="244"/>
      <c r="T941" s="245"/>
      <c r="AT941" s="246" t="s">
        <v>182</v>
      </c>
      <c r="AU941" s="246" t="s">
        <v>86</v>
      </c>
      <c r="AV941" s="14" t="s">
        <v>8</v>
      </c>
      <c r="AW941" s="14" t="s">
        <v>33</v>
      </c>
      <c r="AX941" s="14" t="s">
        <v>77</v>
      </c>
      <c r="AY941" s="246" t="s">
        <v>173</v>
      </c>
    </row>
    <row r="942" spans="1:65" s="13" customFormat="1">
      <c r="B942" s="215"/>
      <c r="C942" s="216"/>
      <c r="D942" s="217" t="s">
        <v>182</v>
      </c>
      <c r="E942" s="218" t="s">
        <v>1</v>
      </c>
      <c r="F942" s="219" t="s">
        <v>2307</v>
      </c>
      <c r="G942" s="216"/>
      <c r="H942" s="220">
        <v>26.157</v>
      </c>
      <c r="I942" s="221"/>
      <c r="J942" s="216"/>
      <c r="K942" s="216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182</v>
      </c>
      <c r="AU942" s="226" t="s">
        <v>86</v>
      </c>
      <c r="AV942" s="13" t="s">
        <v>86</v>
      </c>
      <c r="AW942" s="13" t="s">
        <v>33</v>
      </c>
      <c r="AX942" s="13" t="s">
        <v>77</v>
      </c>
      <c r="AY942" s="226" t="s">
        <v>173</v>
      </c>
    </row>
    <row r="943" spans="1:65" s="13" customFormat="1">
      <c r="B943" s="215"/>
      <c r="C943" s="216"/>
      <c r="D943" s="217" t="s">
        <v>182</v>
      </c>
      <c r="E943" s="218" t="s">
        <v>1</v>
      </c>
      <c r="F943" s="219" t="s">
        <v>2308</v>
      </c>
      <c r="G943" s="216"/>
      <c r="H943" s="220">
        <v>2.08</v>
      </c>
      <c r="I943" s="221"/>
      <c r="J943" s="216"/>
      <c r="K943" s="216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182</v>
      </c>
      <c r="AU943" s="226" t="s">
        <v>86</v>
      </c>
      <c r="AV943" s="13" t="s">
        <v>86</v>
      </c>
      <c r="AW943" s="13" t="s">
        <v>33</v>
      </c>
      <c r="AX943" s="13" t="s">
        <v>77</v>
      </c>
      <c r="AY943" s="226" t="s">
        <v>173</v>
      </c>
    </row>
    <row r="944" spans="1:65" s="12" customFormat="1" ht="22.95" customHeight="1">
      <c r="B944" s="186"/>
      <c r="C944" s="187"/>
      <c r="D944" s="188" t="s">
        <v>76</v>
      </c>
      <c r="E944" s="200" t="s">
        <v>2309</v>
      </c>
      <c r="F944" s="200" t="s">
        <v>2310</v>
      </c>
      <c r="G944" s="187"/>
      <c r="H944" s="187"/>
      <c r="I944" s="190"/>
      <c r="J944" s="201">
        <f>BK944</f>
        <v>0</v>
      </c>
      <c r="K944" s="187"/>
      <c r="L944" s="192"/>
      <c r="M944" s="193"/>
      <c r="N944" s="194"/>
      <c r="O944" s="194"/>
      <c r="P944" s="195">
        <f>SUM(P945:P949)</f>
        <v>0</v>
      </c>
      <c r="Q944" s="194"/>
      <c r="R944" s="195">
        <f>SUM(R945:R949)</f>
        <v>0.58323564000000006</v>
      </c>
      <c r="S944" s="194"/>
      <c r="T944" s="196">
        <f>SUM(T945:T949)</f>
        <v>0</v>
      </c>
      <c r="AR944" s="197" t="s">
        <v>86</v>
      </c>
      <c r="AT944" s="198" t="s">
        <v>76</v>
      </c>
      <c r="AU944" s="198" t="s">
        <v>8</v>
      </c>
      <c r="AY944" s="197" t="s">
        <v>173</v>
      </c>
      <c r="BK944" s="199">
        <f>SUM(BK945:BK949)</f>
        <v>0</v>
      </c>
    </row>
    <row r="945" spans="1:65" s="2" customFormat="1" ht="24" customHeight="1">
      <c r="A945" s="33"/>
      <c r="B945" s="34"/>
      <c r="C945" s="202" t="s">
        <v>2311</v>
      </c>
      <c r="D945" s="202" t="s">
        <v>175</v>
      </c>
      <c r="E945" s="203" t="s">
        <v>2312</v>
      </c>
      <c r="F945" s="204" t="s">
        <v>2313</v>
      </c>
      <c r="G945" s="205" t="s">
        <v>251</v>
      </c>
      <c r="H945" s="206">
        <v>1080.066</v>
      </c>
      <c r="I945" s="207"/>
      <c r="J945" s="208">
        <f>ROUND(I945*H945,0)</f>
        <v>0</v>
      </c>
      <c r="K945" s="204" t="s">
        <v>179</v>
      </c>
      <c r="L945" s="38"/>
      <c r="M945" s="209" t="s">
        <v>1</v>
      </c>
      <c r="N945" s="210" t="s">
        <v>42</v>
      </c>
      <c r="O945" s="70"/>
      <c r="P945" s="211">
        <f>O945*H945</f>
        <v>0</v>
      </c>
      <c r="Q945" s="211">
        <v>2.1000000000000001E-4</v>
      </c>
      <c r="R945" s="211">
        <f>Q945*H945</f>
        <v>0.22681386000000001</v>
      </c>
      <c r="S945" s="211">
        <v>0</v>
      </c>
      <c r="T945" s="212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213" t="s">
        <v>255</v>
      </c>
      <c r="AT945" s="213" t="s">
        <v>175</v>
      </c>
      <c r="AU945" s="213" t="s">
        <v>86</v>
      </c>
      <c r="AY945" s="16" t="s">
        <v>173</v>
      </c>
      <c r="BE945" s="214">
        <f>IF(N945="základní",J945,0)</f>
        <v>0</v>
      </c>
      <c r="BF945" s="214">
        <f>IF(N945="snížená",J945,0)</f>
        <v>0</v>
      </c>
      <c r="BG945" s="214">
        <f>IF(N945="zákl. přenesená",J945,0)</f>
        <v>0</v>
      </c>
      <c r="BH945" s="214">
        <f>IF(N945="sníž. přenesená",J945,0)</f>
        <v>0</v>
      </c>
      <c r="BI945" s="214">
        <f>IF(N945="nulová",J945,0)</f>
        <v>0</v>
      </c>
      <c r="BJ945" s="16" t="s">
        <v>8</v>
      </c>
      <c r="BK945" s="214">
        <f>ROUND(I945*H945,0)</f>
        <v>0</v>
      </c>
      <c r="BL945" s="16" t="s">
        <v>255</v>
      </c>
      <c r="BM945" s="213" t="s">
        <v>2314</v>
      </c>
    </row>
    <row r="946" spans="1:65" s="13" customFormat="1" ht="20.399999999999999">
      <c r="B946" s="215"/>
      <c r="C946" s="216"/>
      <c r="D946" s="217" t="s">
        <v>182</v>
      </c>
      <c r="E946" s="218" t="s">
        <v>1</v>
      </c>
      <c r="F946" s="219" t="s">
        <v>2315</v>
      </c>
      <c r="G946" s="216"/>
      <c r="H946" s="220">
        <v>895.78700000000003</v>
      </c>
      <c r="I946" s="221"/>
      <c r="J946" s="216"/>
      <c r="K946" s="216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182</v>
      </c>
      <c r="AU946" s="226" t="s">
        <v>86</v>
      </c>
      <c r="AV946" s="13" t="s">
        <v>86</v>
      </c>
      <c r="AW946" s="13" t="s">
        <v>33</v>
      </c>
      <c r="AX946" s="13" t="s">
        <v>77</v>
      </c>
      <c r="AY946" s="226" t="s">
        <v>173</v>
      </c>
    </row>
    <row r="947" spans="1:65" s="13" customFormat="1">
      <c r="B947" s="215"/>
      <c r="C947" s="216"/>
      <c r="D947" s="217" t="s">
        <v>182</v>
      </c>
      <c r="E947" s="218" t="s">
        <v>1</v>
      </c>
      <c r="F947" s="219" t="s">
        <v>2316</v>
      </c>
      <c r="G947" s="216"/>
      <c r="H947" s="220">
        <v>279.77</v>
      </c>
      <c r="I947" s="221"/>
      <c r="J947" s="216"/>
      <c r="K947" s="216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182</v>
      </c>
      <c r="AU947" s="226" t="s">
        <v>86</v>
      </c>
      <c r="AV947" s="13" t="s">
        <v>86</v>
      </c>
      <c r="AW947" s="13" t="s">
        <v>33</v>
      </c>
      <c r="AX947" s="13" t="s">
        <v>77</v>
      </c>
      <c r="AY947" s="226" t="s">
        <v>173</v>
      </c>
    </row>
    <row r="948" spans="1:65" s="13" customFormat="1">
      <c r="B948" s="215"/>
      <c r="C948" s="216"/>
      <c r="D948" s="217" t="s">
        <v>182</v>
      </c>
      <c r="E948" s="218" t="s">
        <v>1</v>
      </c>
      <c r="F948" s="219" t="s">
        <v>2317</v>
      </c>
      <c r="G948" s="216"/>
      <c r="H948" s="220">
        <v>-95.491</v>
      </c>
      <c r="I948" s="221"/>
      <c r="J948" s="216"/>
      <c r="K948" s="216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182</v>
      </c>
      <c r="AU948" s="226" t="s">
        <v>86</v>
      </c>
      <c r="AV948" s="13" t="s">
        <v>86</v>
      </c>
      <c r="AW948" s="13" t="s">
        <v>33</v>
      </c>
      <c r="AX948" s="13" t="s">
        <v>77</v>
      </c>
      <c r="AY948" s="226" t="s">
        <v>173</v>
      </c>
    </row>
    <row r="949" spans="1:65" s="2" customFormat="1" ht="24" customHeight="1">
      <c r="A949" s="33"/>
      <c r="B949" s="34"/>
      <c r="C949" s="202" t="s">
        <v>2318</v>
      </c>
      <c r="D949" s="202" t="s">
        <v>175</v>
      </c>
      <c r="E949" s="203" t="s">
        <v>2319</v>
      </c>
      <c r="F949" s="204" t="s">
        <v>2320</v>
      </c>
      <c r="G949" s="205" t="s">
        <v>251</v>
      </c>
      <c r="H949" s="206">
        <v>1080.066</v>
      </c>
      <c r="I949" s="207"/>
      <c r="J949" s="208">
        <f>ROUND(I949*H949,0)</f>
        <v>0</v>
      </c>
      <c r="K949" s="204" t="s">
        <v>179</v>
      </c>
      <c r="L949" s="38"/>
      <c r="M949" s="209" t="s">
        <v>1</v>
      </c>
      <c r="N949" s="210" t="s">
        <v>42</v>
      </c>
      <c r="O949" s="70"/>
      <c r="P949" s="211">
        <f>O949*H949</f>
        <v>0</v>
      </c>
      <c r="Q949" s="211">
        <v>3.3E-4</v>
      </c>
      <c r="R949" s="211">
        <f>Q949*H949</f>
        <v>0.35642178000000002</v>
      </c>
      <c r="S949" s="211">
        <v>0</v>
      </c>
      <c r="T949" s="212">
        <f>S949*H949</f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213" t="s">
        <v>255</v>
      </c>
      <c r="AT949" s="213" t="s">
        <v>175</v>
      </c>
      <c r="AU949" s="213" t="s">
        <v>86</v>
      </c>
      <c r="AY949" s="16" t="s">
        <v>173</v>
      </c>
      <c r="BE949" s="214">
        <f>IF(N949="základní",J949,0)</f>
        <v>0</v>
      </c>
      <c r="BF949" s="214">
        <f>IF(N949="snížená",J949,0)</f>
        <v>0</v>
      </c>
      <c r="BG949" s="214">
        <f>IF(N949="zákl. přenesená",J949,0)</f>
        <v>0</v>
      </c>
      <c r="BH949" s="214">
        <f>IF(N949="sníž. přenesená",J949,0)</f>
        <v>0</v>
      </c>
      <c r="BI949" s="214">
        <f>IF(N949="nulová",J949,0)</f>
        <v>0</v>
      </c>
      <c r="BJ949" s="16" t="s">
        <v>8</v>
      </c>
      <c r="BK949" s="214">
        <f>ROUND(I949*H949,0)</f>
        <v>0</v>
      </c>
      <c r="BL949" s="16" t="s">
        <v>255</v>
      </c>
      <c r="BM949" s="213" t="s">
        <v>2321</v>
      </c>
    </row>
    <row r="950" spans="1:65" s="12" customFormat="1" ht="25.95" customHeight="1">
      <c r="B950" s="186"/>
      <c r="C950" s="187"/>
      <c r="D950" s="188" t="s">
        <v>76</v>
      </c>
      <c r="E950" s="189" t="s">
        <v>2322</v>
      </c>
      <c r="F950" s="189" t="s">
        <v>2323</v>
      </c>
      <c r="G950" s="187"/>
      <c r="H950" s="187"/>
      <c r="I950" s="190"/>
      <c r="J950" s="191">
        <f>BK950</f>
        <v>0</v>
      </c>
      <c r="K950" s="187"/>
      <c r="L950" s="192"/>
      <c r="M950" s="193"/>
      <c r="N950" s="194"/>
      <c r="O950" s="194"/>
      <c r="P950" s="195">
        <f>P951+P955+P957</f>
        <v>0</v>
      </c>
      <c r="Q950" s="194"/>
      <c r="R950" s="195">
        <f>R951+R955+R957</f>
        <v>0</v>
      </c>
      <c r="S950" s="194"/>
      <c r="T950" s="196">
        <f>T951+T955+T957</f>
        <v>0</v>
      </c>
      <c r="AR950" s="197" t="s">
        <v>198</v>
      </c>
      <c r="AT950" s="198" t="s">
        <v>76</v>
      </c>
      <c r="AU950" s="198" t="s">
        <v>77</v>
      </c>
      <c r="AY950" s="197" t="s">
        <v>173</v>
      </c>
      <c r="BK950" s="199">
        <f>BK951+BK955+BK957</f>
        <v>0</v>
      </c>
    </row>
    <row r="951" spans="1:65" s="12" customFormat="1" ht="22.95" customHeight="1">
      <c r="B951" s="186"/>
      <c r="C951" s="187"/>
      <c r="D951" s="188" t="s">
        <v>76</v>
      </c>
      <c r="E951" s="200" t="s">
        <v>2324</v>
      </c>
      <c r="F951" s="200" t="s">
        <v>2325</v>
      </c>
      <c r="G951" s="187"/>
      <c r="H951" s="187"/>
      <c r="I951" s="190"/>
      <c r="J951" s="201">
        <f>BK951</f>
        <v>0</v>
      </c>
      <c r="K951" s="187"/>
      <c r="L951" s="192"/>
      <c r="M951" s="193"/>
      <c r="N951" s="194"/>
      <c r="O951" s="194"/>
      <c r="P951" s="195">
        <f>SUM(P952:P954)</f>
        <v>0</v>
      </c>
      <c r="Q951" s="194"/>
      <c r="R951" s="195">
        <f>SUM(R952:R954)</f>
        <v>0</v>
      </c>
      <c r="S951" s="194"/>
      <c r="T951" s="196">
        <f>SUM(T952:T954)</f>
        <v>0</v>
      </c>
      <c r="AR951" s="197" t="s">
        <v>198</v>
      </c>
      <c r="AT951" s="198" t="s">
        <v>76</v>
      </c>
      <c r="AU951" s="198" t="s">
        <v>8</v>
      </c>
      <c r="AY951" s="197" t="s">
        <v>173</v>
      </c>
      <c r="BK951" s="199">
        <f>SUM(BK952:BK954)</f>
        <v>0</v>
      </c>
    </row>
    <row r="952" spans="1:65" s="2" customFormat="1" ht="16.5" customHeight="1">
      <c r="A952" s="33"/>
      <c r="B952" s="34"/>
      <c r="C952" s="202" t="s">
        <v>2326</v>
      </c>
      <c r="D952" s="202" t="s">
        <v>175</v>
      </c>
      <c r="E952" s="203" t="s">
        <v>2327</v>
      </c>
      <c r="F952" s="204" t="s">
        <v>2328</v>
      </c>
      <c r="G952" s="205" t="s">
        <v>427</v>
      </c>
      <c r="H952" s="206">
        <v>1</v>
      </c>
      <c r="I952" s="207"/>
      <c r="J952" s="208">
        <f>ROUND(I952*H952,0)</f>
        <v>0</v>
      </c>
      <c r="K952" s="204" t="s">
        <v>179</v>
      </c>
      <c r="L952" s="38"/>
      <c r="M952" s="209" t="s">
        <v>1</v>
      </c>
      <c r="N952" s="210" t="s">
        <v>42</v>
      </c>
      <c r="O952" s="70"/>
      <c r="P952" s="211">
        <f>O952*H952</f>
        <v>0</v>
      </c>
      <c r="Q952" s="211">
        <v>0</v>
      </c>
      <c r="R952" s="211">
        <f>Q952*H952</f>
        <v>0</v>
      </c>
      <c r="S952" s="211">
        <v>0</v>
      </c>
      <c r="T952" s="212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213" t="s">
        <v>2329</v>
      </c>
      <c r="AT952" s="213" t="s">
        <v>175</v>
      </c>
      <c r="AU952" s="213" t="s">
        <v>86</v>
      </c>
      <c r="AY952" s="16" t="s">
        <v>173</v>
      </c>
      <c r="BE952" s="214">
        <f>IF(N952="základní",J952,0)</f>
        <v>0</v>
      </c>
      <c r="BF952" s="214">
        <f>IF(N952="snížená",J952,0)</f>
        <v>0</v>
      </c>
      <c r="BG952" s="214">
        <f>IF(N952="zákl. přenesená",J952,0)</f>
        <v>0</v>
      </c>
      <c r="BH952" s="214">
        <f>IF(N952="sníž. přenesená",J952,0)</f>
        <v>0</v>
      </c>
      <c r="BI952" s="214">
        <f>IF(N952="nulová",J952,0)</f>
        <v>0</v>
      </c>
      <c r="BJ952" s="16" t="s">
        <v>8</v>
      </c>
      <c r="BK952" s="214">
        <f>ROUND(I952*H952,0)</f>
        <v>0</v>
      </c>
      <c r="BL952" s="16" t="s">
        <v>2329</v>
      </c>
      <c r="BM952" s="213" t="s">
        <v>2330</v>
      </c>
    </row>
    <row r="953" spans="1:65" s="2" customFormat="1" ht="24" customHeight="1">
      <c r="A953" s="33"/>
      <c r="B953" s="34"/>
      <c r="C953" s="202" t="s">
        <v>2331</v>
      </c>
      <c r="D953" s="202" t="s">
        <v>175</v>
      </c>
      <c r="E953" s="203" t="s">
        <v>2332</v>
      </c>
      <c r="F953" s="204" t="s">
        <v>2333</v>
      </c>
      <c r="G953" s="205" t="s">
        <v>427</v>
      </c>
      <c r="H953" s="206">
        <v>1</v>
      </c>
      <c r="I953" s="207"/>
      <c r="J953" s="208">
        <f>ROUND(I953*H953,0)</f>
        <v>0</v>
      </c>
      <c r="K953" s="204" t="s">
        <v>179</v>
      </c>
      <c r="L953" s="38"/>
      <c r="M953" s="209" t="s">
        <v>1</v>
      </c>
      <c r="N953" s="210" t="s">
        <v>42</v>
      </c>
      <c r="O953" s="70"/>
      <c r="P953" s="211">
        <f>O953*H953</f>
        <v>0</v>
      </c>
      <c r="Q953" s="211">
        <v>0</v>
      </c>
      <c r="R953" s="211">
        <f>Q953*H953</f>
        <v>0</v>
      </c>
      <c r="S953" s="211">
        <v>0</v>
      </c>
      <c r="T953" s="212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213" t="s">
        <v>2329</v>
      </c>
      <c r="AT953" s="213" t="s">
        <v>175</v>
      </c>
      <c r="AU953" s="213" t="s">
        <v>86</v>
      </c>
      <c r="AY953" s="16" t="s">
        <v>173</v>
      </c>
      <c r="BE953" s="214">
        <f>IF(N953="základní",J953,0)</f>
        <v>0</v>
      </c>
      <c r="BF953" s="214">
        <f>IF(N953="snížená",J953,0)</f>
        <v>0</v>
      </c>
      <c r="BG953" s="214">
        <f>IF(N953="zákl. přenesená",J953,0)</f>
        <v>0</v>
      </c>
      <c r="BH953" s="214">
        <f>IF(N953="sníž. přenesená",J953,0)</f>
        <v>0</v>
      </c>
      <c r="BI953" s="214">
        <f>IF(N953="nulová",J953,0)</f>
        <v>0</v>
      </c>
      <c r="BJ953" s="16" t="s">
        <v>8</v>
      </c>
      <c r="BK953" s="214">
        <f>ROUND(I953*H953,0)</f>
        <v>0</v>
      </c>
      <c r="BL953" s="16" t="s">
        <v>2329</v>
      </c>
      <c r="BM953" s="213" t="s">
        <v>2334</v>
      </c>
    </row>
    <row r="954" spans="1:65" s="2" customFormat="1" ht="16.5" customHeight="1">
      <c r="A954" s="33"/>
      <c r="B954" s="34"/>
      <c r="C954" s="202" t="s">
        <v>2335</v>
      </c>
      <c r="D954" s="202" t="s">
        <v>175</v>
      </c>
      <c r="E954" s="203" t="s">
        <v>2336</v>
      </c>
      <c r="F954" s="204" t="s">
        <v>2337</v>
      </c>
      <c r="G954" s="205" t="s">
        <v>427</v>
      </c>
      <c r="H954" s="206">
        <v>1</v>
      </c>
      <c r="I954" s="207"/>
      <c r="J954" s="208">
        <f>ROUND(I954*H954,0)</f>
        <v>0</v>
      </c>
      <c r="K954" s="204" t="s">
        <v>179</v>
      </c>
      <c r="L954" s="38"/>
      <c r="M954" s="209" t="s">
        <v>1</v>
      </c>
      <c r="N954" s="210" t="s">
        <v>42</v>
      </c>
      <c r="O954" s="70"/>
      <c r="P954" s="211">
        <f>O954*H954</f>
        <v>0</v>
      </c>
      <c r="Q954" s="211">
        <v>0</v>
      </c>
      <c r="R954" s="211">
        <f>Q954*H954</f>
        <v>0</v>
      </c>
      <c r="S954" s="211">
        <v>0</v>
      </c>
      <c r="T954" s="212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213" t="s">
        <v>2329</v>
      </c>
      <c r="AT954" s="213" t="s">
        <v>175</v>
      </c>
      <c r="AU954" s="213" t="s">
        <v>86</v>
      </c>
      <c r="AY954" s="16" t="s">
        <v>173</v>
      </c>
      <c r="BE954" s="214">
        <f>IF(N954="základní",J954,0)</f>
        <v>0</v>
      </c>
      <c r="BF954" s="214">
        <f>IF(N954="snížená",J954,0)</f>
        <v>0</v>
      </c>
      <c r="BG954" s="214">
        <f>IF(N954="zákl. přenesená",J954,0)</f>
        <v>0</v>
      </c>
      <c r="BH954" s="214">
        <f>IF(N954="sníž. přenesená",J954,0)</f>
        <v>0</v>
      </c>
      <c r="BI954" s="214">
        <f>IF(N954="nulová",J954,0)</f>
        <v>0</v>
      </c>
      <c r="BJ954" s="16" t="s">
        <v>8</v>
      </c>
      <c r="BK954" s="214">
        <f>ROUND(I954*H954,0)</f>
        <v>0</v>
      </c>
      <c r="BL954" s="16" t="s">
        <v>2329</v>
      </c>
      <c r="BM954" s="213" t="s">
        <v>2338</v>
      </c>
    </row>
    <row r="955" spans="1:65" s="12" customFormat="1" ht="22.95" customHeight="1">
      <c r="B955" s="186"/>
      <c r="C955" s="187"/>
      <c r="D955" s="188" t="s">
        <v>76</v>
      </c>
      <c r="E955" s="200" t="s">
        <v>2339</v>
      </c>
      <c r="F955" s="200" t="s">
        <v>2340</v>
      </c>
      <c r="G955" s="187"/>
      <c r="H955" s="187"/>
      <c r="I955" s="190"/>
      <c r="J955" s="201">
        <f>BK955</f>
        <v>0</v>
      </c>
      <c r="K955" s="187"/>
      <c r="L955" s="192"/>
      <c r="M955" s="193"/>
      <c r="N955" s="194"/>
      <c r="O955" s="194"/>
      <c r="P955" s="195">
        <f>P956</f>
        <v>0</v>
      </c>
      <c r="Q955" s="194"/>
      <c r="R955" s="195">
        <f>R956</f>
        <v>0</v>
      </c>
      <c r="S955" s="194"/>
      <c r="T955" s="196">
        <f>T956</f>
        <v>0</v>
      </c>
      <c r="AR955" s="197" t="s">
        <v>198</v>
      </c>
      <c r="AT955" s="198" t="s">
        <v>76</v>
      </c>
      <c r="AU955" s="198" t="s">
        <v>8</v>
      </c>
      <c r="AY955" s="197" t="s">
        <v>173</v>
      </c>
      <c r="BK955" s="199">
        <f>BK956</f>
        <v>0</v>
      </c>
    </row>
    <row r="956" spans="1:65" s="2" customFormat="1" ht="16.5" customHeight="1">
      <c r="A956" s="33"/>
      <c r="B956" s="34"/>
      <c r="C956" s="202" t="s">
        <v>2341</v>
      </c>
      <c r="D956" s="202" t="s">
        <v>175</v>
      </c>
      <c r="E956" s="203" t="s">
        <v>2342</v>
      </c>
      <c r="F956" s="204" t="s">
        <v>2340</v>
      </c>
      <c r="G956" s="205" t="s">
        <v>692</v>
      </c>
      <c r="H956" s="247"/>
      <c r="I956" s="207"/>
      <c r="J956" s="208">
        <f>ROUND(I956*H956,0)</f>
        <v>0</v>
      </c>
      <c r="K956" s="204" t="s">
        <v>179</v>
      </c>
      <c r="L956" s="38"/>
      <c r="M956" s="209" t="s">
        <v>1</v>
      </c>
      <c r="N956" s="210" t="s">
        <v>42</v>
      </c>
      <c r="O956" s="70"/>
      <c r="P956" s="211">
        <f>O956*H956</f>
        <v>0</v>
      </c>
      <c r="Q956" s="211">
        <v>0</v>
      </c>
      <c r="R956" s="211">
        <f>Q956*H956</f>
        <v>0</v>
      </c>
      <c r="S956" s="211">
        <v>0</v>
      </c>
      <c r="T956" s="212">
        <f>S956*H956</f>
        <v>0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213" t="s">
        <v>2329</v>
      </c>
      <c r="AT956" s="213" t="s">
        <v>175</v>
      </c>
      <c r="AU956" s="213" t="s">
        <v>86</v>
      </c>
      <c r="AY956" s="16" t="s">
        <v>173</v>
      </c>
      <c r="BE956" s="214">
        <f>IF(N956="základní",J956,0)</f>
        <v>0</v>
      </c>
      <c r="BF956" s="214">
        <f>IF(N956="snížená",J956,0)</f>
        <v>0</v>
      </c>
      <c r="BG956" s="214">
        <f>IF(N956="zákl. přenesená",J956,0)</f>
        <v>0</v>
      </c>
      <c r="BH956" s="214">
        <f>IF(N956="sníž. přenesená",J956,0)</f>
        <v>0</v>
      </c>
      <c r="BI956" s="214">
        <f>IF(N956="nulová",J956,0)</f>
        <v>0</v>
      </c>
      <c r="BJ956" s="16" t="s">
        <v>8</v>
      </c>
      <c r="BK956" s="214">
        <f>ROUND(I956*H956,0)</f>
        <v>0</v>
      </c>
      <c r="BL956" s="16" t="s">
        <v>2329</v>
      </c>
      <c r="BM956" s="213" t="s">
        <v>2343</v>
      </c>
    </row>
    <row r="957" spans="1:65" s="12" customFormat="1" ht="22.95" customHeight="1">
      <c r="B957" s="186"/>
      <c r="C957" s="187"/>
      <c r="D957" s="188" t="s">
        <v>76</v>
      </c>
      <c r="E957" s="200" t="s">
        <v>2344</v>
      </c>
      <c r="F957" s="200" t="s">
        <v>2345</v>
      </c>
      <c r="G957" s="187"/>
      <c r="H957" s="187"/>
      <c r="I957" s="190"/>
      <c r="J957" s="201">
        <f>BK957</f>
        <v>0</v>
      </c>
      <c r="K957" s="187"/>
      <c r="L957" s="192"/>
      <c r="M957" s="193"/>
      <c r="N957" s="194"/>
      <c r="O957" s="194"/>
      <c r="P957" s="195">
        <f>SUM(P958:P959)</f>
        <v>0</v>
      </c>
      <c r="Q957" s="194"/>
      <c r="R957" s="195">
        <f>SUM(R958:R959)</f>
        <v>0</v>
      </c>
      <c r="S957" s="194"/>
      <c r="T957" s="196">
        <f>SUM(T958:T959)</f>
        <v>0</v>
      </c>
      <c r="AR957" s="197" t="s">
        <v>198</v>
      </c>
      <c r="AT957" s="198" t="s">
        <v>76</v>
      </c>
      <c r="AU957" s="198" t="s">
        <v>8</v>
      </c>
      <c r="AY957" s="197" t="s">
        <v>173</v>
      </c>
      <c r="BK957" s="199">
        <f>SUM(BK958:BK959)</f>
        <v>0</v>
      </c>
    </row>
    <row r="958" spans="1:65" s="2" customFormat="1" ht="24" customHeight="1">
      <c r="A958" s="33"/>
      <c r="B958" s="34"/>
      <c r="C958" s="202" t="s">
        <v>2346</v>
      </c>
      <c r="D958" s="202" t="s">
        <v>175</v>
      </c>
      <c r="E958" s="203" t="s">
        <v>2347</v>
      </c>
      <c r="F958" s="204" t="s">
        <v>2348</v>
      </c>
      <c r="G958" s="205" t="s">
        <v>427</v>
      </c>
      <c r="H958" s="206">
        <v>1</v>
      </c>
      <c r="I958" s="207"/>
      <c r="J958" s="208">
        <f>ROUND(I958*H958,0)</f>
        <v>0</v>
      </c>
      <c r="K958" s="204" t="s">
        <v>179</v>
      </c>
      <c r="L958" s="38"/>
      <c r="M958" s="209" t="s">
        <v>1</v>
      </c>
      <c r="N958" s="210" t="s">
        <v>42</v>
      </c>
      <c r="O958" s="70"/>
      <c r="P958" s="211">
        <f>O958*H958</f>
        <v>0</v>
      </c>
      <c r="Q958" s="211">
        <v>0</v>
      </c>
      <c r="R958" s="211">
        <f>Q958*H958</f>
        <v>0</v>
      </c>
      <c r="S958" s="211">
        <v>0</v>
      </c>
      <c r="T958" s="212">
        <f>S958*H958</f>
        <v>0</v>
      </c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R958" s="213" t="s">
        <v>2329</v>
      </c>
      <c r="AT958" s="213" t="s">
        <v>175</v>
      </c>
      <c r="AU958" s="213" t="s">
        <v>86</v>
      </c>
      <c r="AY958" s="16" t="s">
        <v>173</v>
      </c>
      <c r="BE958" s="214">
        <f>IF(N958="základní",J958,0)</f>
        <v>0</v>
      </c>
      <c r="BF958" s="214">
        <f>IF(N958="snížená",J958,0)</f>
        <v>0</v>
      </c>
      <c r="BG958" s="214">
        <f>IF(N958="zákl. přenesená",J958,0)</f>
        <v>0</v>
      </c>
      <c r="BH958" s="214">
        <f>IF(N958="sníž. přenesená",J958,0)</f>
        <v>0</v>
      </c>
      <c r="BI958" s="214">
        <f>IF(N958="nulová",J958,0)</f>
        <v>0</v>
      </c>
      <c r="BJ958" s="16" t="s">
        <v>8</v>
      </c>
      <c r="BK958" s="214">
        <f>ROUND(I958*H958,0)</f>
        <v>0</v>
      </c>
      <c r="BL958" s="16" t="s">
        <v>2329</v>
      </c>
      <c r="BM958" s="213" t="s">
        <v>2349</v>
      </c>
    </row>
    <row r="959" spans="1:65" s="2" customFormat="1" ht="16.5" customHeight="1">
      <c r="A959" s="33"/>
      <c r="B959" s="34"/>
      <c r="C959" s="202" t="s">
        <v>2350</v>
      </c>
      <c r="D959" s="202" t="s">
        <v>175</v>
      </c>
      <c r="E959" s="203" t="s">
        <v>2351</v>
      </c>
      <c r="F959" s="204" t="s">
        <v>2352</v>
      </c>
      <c r="G959" s="205" t="s">
        <v>427</v>
      </c>
      <c r="H959" s="206">
        <v>1</v>
      </c>
      <c r="I959" s="207"/>
      <c r="J959" s="208">
        <f>ROUND(I959*H959,0)</f>
        <v>0</v>
      </c>
      <c r="K959" s="204" t="s">
        <v>1</v>
      </c>
      <c r="L959" s="38"/>
      <c r="M959" s="251" t="s">
        <v>1</v>
      </c>
      <c r="N959" s="252" t="s">
        <v>42</v>
      </c>
      <c r="O959" s="253"/>
      <c r="P959" s="254">
        <f>O959*H959</f>
        <v>0</v>
      </c>
      <c r="Q959" s="254">
        <v>0</v>
      </c>
      <c r="R959" s="254">
        <f>Q959*H959</f>
        <v>0</v>
      </c>
      <c r="S959" s="254">
        <v>0</v>
      </c>
      <c r="T959" s="255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213" t="s">
        <v>2329</v>
      </c>
      <c r="AT959" s="213" t="s">
        <v>175</v>
      </c>
      <c r="AU959" s="213" t="s">
        <v>86</v>
      </c>
      <c r="AY959" s="16" t="s">
        <v>173</v>
      </c>
      <c r="BE959" s="214">
        <f>IF(N959="základní",J959,0)</f>
        <v>0</v>
      </c>
      <c r="BF959" s="214">
        <f>IF(N959="snížená",J959,0)</f>
        <v>0</v>
      </c>
      <c r="BG959" s="214">
        <f>IF(N959="zákl. přenesená",J959,0)</f>
        <v>0</v>
      </c>
      <c r="BH959" s="214">
        <f>IF(N959="sníž. přenesená",J959,0)</f>
        <v>0</v>
      </c>
      <c r="BI959" s="214">
        <f>IF(N959="nulová",J959,0)</f>
        <v>0</v>
      </c>
      <c r="BJ959" s="16" t="s">
        <v>8</v>
      </c>
      <c r="BK959" s="214">
        <f>ROUND(I959*H959,0)</f>
        <v>0</v>
      </c>
      <c r="BL959" s="16" t="s">
        <v>2329</v>
      </c>
      <c r="BM959" s="213" t="s">
        <v>2353</v>
      </c>
    </row>
    <row r="960" spans="1:65" s="2" customFormat="1" ht="6.9" customHeight="1">
      <c r="A960" s="33"/>
      <c r="B960" s="53"/>
      <c r="C960" s="54"/>
      <c r="D960" s="54"/>
      <c r="E960" s="54"/>
      <c r="F960" s="54"/>
      <c r="G960" s="54"/>
      <c r="H960" s="54"/>
      <c r="I960" s="151"/>
      <c r="J960" s="54"/>
      <c r="K960" s="54"/>
      <c r="L960" s="38"/>
      <c r="M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</row>
  </sheetData>
  <sheetProtection algorithmName="SHA-512" hashValue="zWAPVXl+RRjOrrPSnbk0jzrrdG4OovwJvWzOMYKxs2bBUybB3JkaWokv1zxE0mSmdOwy6pNso1HLGr/zwj10rQ==" saltValue="5px/AptpLEj7/2f5fAge91+JIALKKqFXcVOlbZOyj7sdvKtSYLtUnCyAvVE90xR8tg7MYLYBaXsdqLy8pPlTzA==" spinCount="100000" sheet="1" objects="1" scenarios="1" formatColumns="0" formatRows="0" autoFilter="0"/>
  <autoFilter ref="C159:K959" xr:uid="{00000000-0009-0000-0000-000001000000}"/>
  <mergeCells count="9">
    <mergeCell ref="E87:H87"/>
    <mergeCell ref="E150:H150"/>
    <mergeCell ref="E152:H15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40"/>
  <sheetViews>
    <sheetView showGridLines="0" topLeftCell="A27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7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89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86</v>
      </c>
    </row>
    <row r="4" spans="1:46" s="1" customFormat="1" ht="24.9" customHeight="1">
      <c r="B4" s="19"/>
      <c r="D4" s="111" t="s">
        <v>105</v>
      </c>
      <c r="I4" s="107"/>
      <c r="L4" s="19"/>
      <c r="M4" s="112" t="s">
        <v>11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17</v>
      </c>
      <c r="I6" s="107"/>
      <c r="L6" s="19"/>
    </row>
    <row r="7" spans="1:46" s="1" customFormat="1" ht="16.5" customHeight="1">
      <c r="B7" s="19"/>
      <c r="E7" s="300" t="str">
        <f>'Rekapitulace stavby'!K6</f>
        <v>Denní stacionář Sušice, p.p.č.1587/1 k.ú. Sušice nad Otavou</v>
      </c>
      <c r="F7" s="301"/>
      <c r="G7" s="301"/>
      <c r="H7" s="301"/>
      <c r="I7" s="107"/>
      <c r="L7" s="19"/>
    </row>
    <row r="8" spans="1:46" s="2" customFormat="1" ht="12" customHeight="1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2" t="s">
        <v>2354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19</v>
      </c>
      <c r="E11" s="33"/>
      <c r="F11" s="115" t="s">
        <v>1</v>
      </c>
      <c r="G11" s="33"/>
      <c r="H11" s="33"/>
      <c r="I11" s="116" t="s">
        <v>20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15" t="s">
        <v>22</v>
      </c>
      <c r="G12" s="33"/>
      <c r="H12" s="33"/>
      <c r="I12" s="116" t="s">
        <v>23</v>
      </c>
      <c r="J12" s="117" t="str">
        <f>'Rekapitulace stavby'!AN8</f>
        <v>18. 10. 2019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">
        <v>32</v>
      </c>
      <c r="F21" s="33"/>
      <c r="G21" s="33"/>
      <c r="H21" s="33"/>
      <c r="I21" s="116" t="s">
        <v>28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32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89.25" customHeight="1">
      <c r="A27" s="118"/>
      <c r="B27" s="119"/>
      <c r="C27" s="118"/>
      <c r="D27" s="118"/>
      <c r="E27" s="306" t="s">
        <v>108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ROUND(J132,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ROUND((SUM(BE132:BE339)),  0)</f>
        <v>0</v>
      </c>
      <c r="G33" s="33"/>
      <c r="H33" s="33"/>
      <c r="I33" s="130">
        <v>0.21</v>
      </c>
      <c r="J33" s="129">
        <f>ROUND(((SUM(BE132:BE339))*I33),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ROUND((SUM(BF132:BF339)),  0)</f>
        <v>0</v>
      </c>
      <c r="G34" s="33"/>
      <c r="H34" s="33"/>
      <c r="I34" s="130">
        <v>0.15</v>
      </c>
      <c r="J34" s="129">
        <f>ROUND(((SUM(BF132:BF339))*I34),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ROUND((SUM(BG132:BG339)),  0)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ROUND((SUM(BH132:BH339)),  0)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ROUND((SUM(BI132:BI339)),  0)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I41" s="107"/>
      <c r="L41" s="19"/>
    </row>
    <row r="42" spans="1:31" s="1" customFormat="1" ht="14.4" customHeight="1">
      <c r="B42" s="19"/>
      <c r="I42" s="107"/>
      <c r="L42" s="19"/>
    </row>
    <row r="43" spans="1:31" s="1" customFormat="1" ht="14.4" customHeight="1">
      <c r="B43" s="19"/>
      <c r="I43" s="107"/>
      <c r="L43" s="19"/>
    </row>
    <row r="44" spans="1:31" s="1" customFormat="1" ht="14.4" customHeight="1">
      <c r="B44" s="19"/>
      <c r="I44" s="107"/>
      <c r="L44" s="19"/>
    </row>
    <row r="45" spans="1:31" s="1" customFormat="1" ht="14.4" customHeight="1">
      <c r="B45" s="19"/>
      <c r="I45" s="107"/>
      <c r="L45" s="19"/>
    </row>
    <row r="46" spans="1:31" s="1" customFormat="1" ht="14.4" customHeight="1">
      <c r="B46" s="19"/>
      <c r="I46" s="107"/>
      <c r="L46" s="19"/>
    </row>
    <row r="47" spans="1:31" s="1" customFormat="1" ht="14.4" customHeight="1">
      <c r="B47" s="19"/>
      <c r="I47" s="107"/>
      <c r="L47" s="19"/>
    </row>
    <row r="48" spans="1:31" s="1" customFormat="1" ht="14.4" customHeight="1">
      <c r="B48" s="19"/>
      <c r="I48" s="107"/>
      <c r="L48" s="19"/>
    </row>
    <row r="49" spans="1:31" s="1" customFormat="1" ht="14.4" customHeight="1">
      <c r="B49" s="19"/>
      <c r="I49" s="107"/>
      <c r="L49" s="19"/>
    </row>
    <row r="50" spans="1:31" s="2" customFormat="1" ht="14.4" customHeight="1">
      <c r="B50" s="50"/>
      <c r="D50" s="139" t="s">
        <v>50</v>
      </c>
      <c r="E50" s="140"/>
      <c r="F50" s="140"/>
      <c r="G50" s="139" t="s">
        <v>51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52</v>
      </c>
      <c r="E61" s="143"/>
      <c r="F61" s="144" t="s">
        <v>53</v>
      </c>
      <c r="G61" s="142" t="s">
        <v>52</v>
      </c>
      <c r="H61" s="143"/>
      <c r="I61" s="145"/>
      <c r="J61" s="146" t="s">
        <v>53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54</v>
      </c>
      <c r="E65" s="147"/>
      <c r="F65" s="147"/>
      <c r="G65" s="139" t="s">
        <v>55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52</v>
      </c>
      <c r="E76" s="143"/>
      <c r="F76" s="144" t="s">
        <v>53</v>
      </c>
      <c r="G76" s="142" t="s">
        <v>52</v>
      </c>
      <c r="H76" s="143"/>
      <c r="I76" s="145"/>
      <c r="J76" s="146" t="s">
        <v>53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8" t="str">
        <f>E7</f>
        <v>Denní stacionář Sušice, p.p.č.1587/1 k.ú. Sušice nad Otavou</v>
      </c>
      <c r="F85" s="299"/>
      <c r="G85" s="299"/>
      <c r="H85" s="299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1" t="str">
        <f>E9</f>
        <v>020 - SO 01 Venkovní úpravy - komunikace, opěrná stěna</v>
      </c>
      <c r="F87" s="297"/>
      <c r="G87" s="297"/>
      <c r="H87" s="29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>Sušice</v>
      </c>
      <c r="G89" s="35"/>
      <c r="H89" s="35"/>
      <c r="I89" s="116" t="s">
        <v>23</v>
      </c>
      <c r="J89" s="65" t="str">
        <f>IF(J12="","",J12)</f>
        <v>18. 10. 2019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5"/>
      <c r="E91" s="35"/>
      <c r="F91" s="26" t="str">
        <f>E15</f>
        <v>Město Sučice</v>
      </c>
      <c r="G91" s="35"/>
      <c r="H91" s="35"/>
      <c r="I91" s="116" t="s">
        <v>31</v>
      </c>
      <c r="J91" s="31" t="str">
        <f>E21</f>
        <v>Ing. arch Jiří Kučera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34</v>
      </c>
      <c r="J92" s="31" t="str">
        <f>E24</f>
        <v>Ing. arch Jiří Kučera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110</v>
      </c>
      <c r="D94" s="156"/>
      <c r="E94" s="156"/>
      <c r="F94" s="156"/>
      <c r="G94" s="156"/>
      <c r="H94" s="156"/>
      <c r="I94" s="157"/>
      <c r="J94" s="158" t="s">
        <v>111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59" t="s">
        <v>112</v>
      </c>
      <c r="D96" s="35"/>
      <c r="E96" s="35"/>
      <c r="F96" s="35"/>
      <c r="G96" s="35"/>
      <c r="H96" s="35"/>
      <c r="I96" s="114"/>
      <c r="J96" s="83">
        <f>J132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113</v>
      </c>
    </row>
    <row r="97" spans="2:12" s="9" customFormat="1" ht="24.9" customHeight="1">
      <c r="B97" s="160"/>
      <c r="C97" s="161"/>
      <c r="D97" s="162" t="s">
        <v>114</v>
      </c>
      <c r="E97" s="163"/>
      <c r="F97" s="163"/>
      <c r="G97" s="163"/>
      <c r="H97" s="163"/>
      <c r="I97" s="164"/>
      <c r="J97" s="165">
        <f>J133</f>
        <v>0</v>
      </c>
      <c r="K97" s="161"/>
      <c r="L97" s="166"/>
    </row>
    <row r="98" spans="2:12" s="10" customFormat="1" ht="19.95" customHeight="1">
      <c r="B98" s="167"/>
      <c r="C98" s="168"/>
      <c r="D98" s="169" t="s">
        <v>115</v>
      </c>
      <c r="E98" s="170"/>
      <c r="F98" s="170"/>
      <c r="G98" s="170"/>
      <c r="H98" s="170"/>
      <c r="I98" s="171"/>
      <c r="J98" s="172">
        <f>J134</f>
        <v>0</v>
      </c>
      <c r="K98" s="168"/>
      <c r="L98" s="173"/>
    </row>
    <row r="99" spans="2:12" s="10" customFormat="1" ht="19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J184</f>
        <v>0</v>
      </c>
      <c r="K99" s="168"/>
      <c r="L99" s="173"/>
    </row>
    <row r="100" spans="2:12" s="10" customFormat="1" ht="19.95" customHeight="1">
      <c r="B100" s="167"/>
      <c r="C100" s="168"/>
      <c r="D100" s="169" t="s">
        <v>2355</v>
      </c>
      <c r="E100" s="170"/>
      <c r="F100" s="170"/>
      <c r="G100" s="170"/>
      <c r="H100" s="170"/>
      <c r="I100" s="171"/>
      <c r="J100" s="172">
        <f>J204</f>
        <v>0</v>
      </c>
      <c r="K100" s="168"/>
      <c r="L100" s="173"/>
    </row>
    <row r="101" spans="2:12" s="10" customFormat="1" ht="19.95" customHeight="1">
      <c r="B101" s="167"/>
      <c r="C101" s="168"/>
      <c r="D101" s="169" t="s">
        <v>117</v>
      </c>
      <c r="E101" s="170"/>
      <c r="F101" s="170"/>
      <c r="G101" s="170"/>
      <c r="H101" s="170"/>
      <c r="I101" s="171"/>
      <c r="J101" s="172">
        <f>J211</f>
        <v>0</v>
      </c>
      <c r="K101" s="168"/>
      <c r="L101" s="173"/>
    </row>
    <row r="102" spans="2:12" s="10" customFormat="1" ht="19.95" customHeight="1">
      <c r="B102" s="167"/>
      <c r="C102" s="168"/>
      <c r="D102" s="169" t="s">
        <v>2356</v>
      </c>
      <c r="E102" s="170"/>
      <c r="F102" s="170"/>
      <c r="G102" s="170"/>
      <c r="H102" s="170"/>
      <c r="I102" s="171"/>
      <c r="J102" s="172">
        <f>J215</f>
        <v>0</v>
      </c>
      <c r="K102" s="168"/>
      <c r="L102" s="173"/>
    </row>
    <row r="103" spans="2:12" s="10" customFormat="1" ht="19.95" customHeight="1">
      <c r="B103" s="167"/>
      <c r="C103" s="168"/>
      <c r="D103" s="169" t="s">
        <v>118</v>
      </c>
      <c r="E103" s="170"/>
      <c r="F103" s="170"/>
      <c r="G103" s="170"/>
      <c r="H103" s="170"/>
      <c r="I103" s="171"/>
      <c r="J103" s="172">
        <f>J255</f>
        <v>0</v>
      </c>
      <c r="K103" s="168"/>
      <c r="L103" s="173"/>
    </row>
    <row r="104" spans="2:12" s="10" customFormat="1" ht="19.95" customHeight="1">
      <c r="B104" s="167"/>
      <c r="C104" s="168"/>
      <c r="D104" s="169" t="s">
        <v>119</v>
      </c>
      <c r="E104" s="170"/>
      <c r="F104" s="170"/>
      <c r="G104" s="170"/>
      <c r="H104" s="170"/>
      <c r="I104" s="171"/>
      <c r="J104" s="172">
        <f>J263</f>
        <v>0</v>
      </c>
      <c r="K104" s="168"/>
      <c r="L104" s="173"/>
    </row>
    <row r="105" spans="2:12" s="10" customFormat="1" ht="19.95" customHeight="1">
      <c r="B105" s="167"/>
      <c r="C105" s="168"/>
      <c r="D105" s="169" t="s">
        <v>120</v>
      </c>
      <c r="E105" s="170"/>
      <c r="F105" s="170"/>
      <c r="G105" s="170"/>
      <c r="H105" s="170"/>
      <c r="I105" s="171"/>
      <c r="J105" s="172">
        <f>J307</f>
        <v>0</v>
      </c>
      <c r="K105" s="168"/>
      <c r="L105" s="173"/>
    </row>
    <row r="106" spans="2:12" s="9" customFormat="1" ht="24.9" customHeight="1">
      <c r="B106" s="160"/>
      <c r="C106" s="161"/>
      <c r="D106" s="162" t="s">
        <v>121</v>
      </c>
      <c r="E106" s="163"/>
      <c r="F106" s="163"/>
      <c r="G106" s="163"/>
      <c r="H106" s="163"/>
      <c r="I106" s="164"/>
      <c r="J106" s="165">
        <f>J309</f>
        <v>0</v>
      </c>
      <c r="K106" s="161"/>
      <c r="L106" s="166"/>
    </row>
    <row r="107" spans="2:12" s="10" customFormat="1" ht="19.95" customHeight="1">
      <c r="B107" s="167"/>
      <c r="C107" s="168"/>
      <c r="D107" s="169" t="s">
        <v>122</v>
      </c>
      <c r="E107" s="170"/>
      <c r="F107" s="170"/>
      <c r="G107" s="170"/>
      <c r="H107" s="170"/>
      <c r="I107" s="171"/>
      <c r="J107" s="172">
        <f>J310</f>
        <v>0</v>
      </c>
      <c r="K107" s="168"/>
      <c r="L107" s="173"/>
    </row>
    <row r="108" spans="2:12" s="10" customFormat="1" ht="19.95" customHeight="1">
      <c r="B108" s="167"/>
      <c r="C108" s="168"/>
      <c r="D108" s="169" t="s">
        <v>143</v>
      </c>
      <c r="E108" s="170"/>
      <c r="F108" s="170"/>
      <c r="G108" s="170"/>
      <c r="H108" s="170"/>
      <c r="I108" s="171"/>
      <c r="J108" s="172">
        <f>J318</f>
        <v>0</v>
      </c>
      <c r="K108" s="168"/>
      <c r="L108" s="173"/>
    </row>
    <row r="109" spans="2:12" s="9" customFormat="1" ht="24.9" customHeight="1">
      <c r="B109" s="160"/>
      <c r="C109" s="161"/>
      <c r="D109" s="162" t="s">
        <v>154</v>
      </c>
      <c r="E109" s="163"/>
      <c r="F109" s="163"/>
      <c r="G109" s="163"/>
      <c r="H109" s="163"/>
      <c r="I109" s="164"/>
      <c r="J109" s="165">
        <f>J331</f>
        <v>0</v>
      </c>
      <c r="K109" s="161"/>
      <c r="L109" s="166"/>
    </row>
    <row r="110" spans="2:12" s="10" customFormat="1" ht="19.95" customHeight="1">
      <c r="B110" s="167"/>
      <c r="C110" s="168"/>
      <c r="D110" s="169" t="s">
        <v>155</v>
      </c>
      <c r="E110" s="170"/>
      <c r="F110" s="170"/>
      <c r="G110" s="170"/>
      <c r="H110" s="170"/>
      <c r="I110" s="171"/>
      <c r="J110" s="172">
        <f>J332</f>
        <v>0</v>
      </c>
      <c r="K110" s="168"/>
      <c r="L110" s="173"/>
    </row>
    <row r="111" spans="2:12" s="10" customFormat="1" ht="19.95" customHeight="1">
      <c r="B111" s="167"/>
      <c r="C111" s="168"/>
      <c r="D111" s="169" t="s">
        <v>156</v>
      </c>
      <c r="E111" s="170"/>
      <c r="F111" s="170"/>
      <c r="G111" s="170"/>
      <c r="H111" s="170"/>
      <c r="I111" s="171"/>
      <c r="J111" s="172">
        <f>J336</f>
        <v>0</v>
      </c>
      <c r="K111" s="168"/>
      <c r="L111" s="173"/>
    </row>
    <row r="112" spans="2:12" s="10" customFormat="1" ht="19.95" customHeight="1">
      <c r="B112" s="167"/>
      <c r="C112" s="168"/>
      <c r="D112" s="169" t="s">
        <v>157</v>
      </c>
      <c r="E112" s="170"/>
      <c r="F112" s="170"/>
      <c r="G112" s="170"/>
      <c r="H112" s="170"/>
      <c r="I112" s="171"/>
      <c r="J112" s="172">
        <f>J338</f>
        <v>0</v>
      </c>
      <c r="K112" s="168"/>
      <c r="L112" s="173"/>
    </row>
    <row r="113" spans="1:31" s="2" customFormat="1" ht="21.75" customHeigh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>
      <c r="A114" s="33"/>
      <c r="B114" s="53"/>
      <c r="C114" s="54"/>
      <c r="D114" s="54"/>
      <c r="E114" s="54"/>
      <c r="F114" s="54"/>
      <c r="G114" s="54"/>
      <c r="H114" s="54"/>
      <c r="I114" s="151"/>
      <c r="J114" s="54"/>
      <c r="K114" s="54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" customHeight="1">
      <c r="A118" s="33"/>
      <c r="B118" s="55"/>
      <c r="C118" s="56"/>
      <c r="D118" s="56"/>
      <c r="E118" s="56"/>
      <c r="F118" s="56"/>
      <c r="G118" s="56"/>
      <c r="H118" s="56"/>
      <c r="I118" s="154"/>
      <c r="J118" s="56"/>
      <c r="K118" s="56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" customHeight="1">
      <c r="A119" s="33"/>
      <c r="B119" s="34"/>
      <c r="C119" s="22" t="s">
        <v>158</v>
      </c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" customHeight="1">
      <c r="A120" s="33"/>
      <c r="B120" s="34"/>
      <c r="C120" s="35"/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17</v>
      </c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5"/>
      <c r="D122" s="35"/>
      <c r="E122" s="298" t="str">
        <f>E7</f>
        <v>Denní stacionář Sušice, p.p.č.1587/1 k.ú. Sušice nad Otavou</v>
      </c>
      <c r="F122" s="299"/>
      <c r="G122" s="299"/>
      <c r="H122" s="299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106</v>
      </c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5"/>
      <c r="D124" s="35"/>
      <c r="E124" s="281" t="str">
        <f>E9</f>
        <v>020 - SO 01 Venkovní úpravy - komunikace, opěrná stěna</v>
      </c>
      <c r="F124" s="297"/>
      <c r="G124" s="297"/>
      <c r="H124" s="297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5"/>
      <c r="D125" s="35"/>
      <c r="E125" s="35"/>
      <c r="F125" s="35"/>
      <c r="G125" s="35"/>
      <c r="H125" s="35"/>
      <c r="I125" s="114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21</v>
      </c>
      <c r="D126" s="35"/>
      <c r="E126" s="35"/>
      <c r="F126" s="26" t="str">
        <f>F12</f>
        <v>Sušice</v>
      </c>
      <c r="G126" s="35"/>
      <c r="H126" s="35"/>
      <c r="I126" s="116" t="s">
        <v>23</v>
      </c>
      <c r="J126" s="65" t="str">
        <f>IF(J12="","",J12)</f>
        <v>18. 10. 2019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5"/>
      <c r="D127" s="35"/>
      <c r="E127" s="35"/>
      <c r="F127" s="35"/>
      <c r="G127" s="35"/>
      <c r="H127" s="35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25</v>
      </c>
      <c r="D128" s="35"/>
      <c r="E128" s="35"/>
      <c r="F128" s="26" t="str">
        <f>E15</f>
        <v>Město Sučice</v>
      </c>
      <c r="G128" s="35"/>
      <c r="H128" s="35"/>
      <c r="I128" s="116" t="s">
        <v>31</v>
      </c>
      <c r="J128" s="31" t="str">
        <f>E21</f>
        <v>Ing. arch Jiří Kučera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>
      <c r="A129" s="33"/>
      <c r="B129" s="34"/>
      <c r="C129" s="28" t="s">
        <v>29</v>
      </c>
      <c r="D129" s="35"/>
      <c r="E129" s="35"/>
      <c r="F129" s="26" t="str">
        <f>IF(E18="","",E18)</f>
        <v>Vyplň údaj</v>
      </c>
      <c r="G129" s="35"/>
      <c r="H129" s="35"/>
      <c r="I129" s="116" t="s">
        <v>34</v>
      </c>
      <c r="J129" s="31" t="str">
        <f>E24</f>
        <v>Ing. arch Jiří Kučera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114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74"/>
      <c r="B131" s="175"/>
      <c r="C131" s="176" t="s">
        <v>159</v>
      </c>
      <c r="D131" s="177" t="s">
        <v>62</v>
      </c>
      <c r="E131" s="177" t="s">
        <v>58</v>
      </c>
      <c r="F131" s="177" t="s">
        <v>59</v>
      </c>
      <c r="G131" s="177" t="s">
        <v>160</v>
      </c>
      <c r="H131" s="177" t="s">
        <v>161</v>
      </c>
      <c r="I131" s="178" t="s">
        <v>162</v>
      </c>
      <c r="J131" s="177" t="s">
        <v>111</v>
      </c>
      <c r="K131" s="179" t="s">
        <v>163</v>
      </c>
      <c r="L131" s="180"/>
      <c r="M131" s="74" t="s">
        <v>1</v>
      </c>
      <c r="N131" s="75" t="s">
        <v>41</v>
      </c>
      <c r="O131" s="75" t="s">
        <v>164</v>
      </c>
      <c r="P131" s="75" t="s">
        <v>165</v>
      </c>
      <c r="Q131" s="75" t="s">
        <v>166</v>
      </c>
      <c r="R131" s="75" t="s">
        <v>167</v>
      </c>
      <c r="S131" s="75" t="s">
        <v>168</v>
      </c>
      <c r="T131" s="76" t="s">
        <v>169</v>
      </c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</row>
    <row r="132" spans="1:65" s="2" customFormat="1" ht="22.95" customHeight="1">
      <c r="A132" s="33"/>
      <c r="B132" s="34"/>
      <c r="C132" s="81" t="s">
        <v>170</v>
      </c>
      <c r="D132" s="35"/>
      <c r="E132" s="35"/>
      <c r="F132" s="35"/>
      <c r="G132" s="35"/>
      <c r="H132" s="35"/>
      <c r="I132" s="114"/>
      <c r="J132" s="181">
        <f>BK132</f>
        <v>0</v>
      </c>
      <c r="K132" s="35"/>
      <c r="L132" s="38"/>
      <c r="M132" s="77"/>
      <c r="N132" s="182"/>
      <c r="O132" s="78"/>
      <c r="P132" s="183">
        <f>P133+P309+P331</f>
        <v>0</v>
      </c>
      <c r="Q132" s="78"/>
      <c r="R132" s="183">
        <f>R133+R309+R331</f>
        <v>305.17092249000001</v>
      </c>
      <c r="S132" s="78"/>
      <c r="T132" s="184">
        <f>T133+T309+T331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76</v>
      </c>
      <c r="AU132" s="16" t="s">
        <v>113</v>
      </c>
      <c r="BK132" s="185">
        <f>BK133+BK309+BK331</f>
        <v>0</v>
      </c>
    </row>
    <row r="133" spans="1:65" s="12" customFormat="1" ht="25.95" customHeight="1">
      <c r="B133" s="186"/>
      <c r="C133" s="187"/>
      <c r="D133" s="188" t="s">
        <v>76</v>
      </c>
      <c r="E133" s="189" t="s">
        <v>171</v>
      </c>
      <c r="F133" s="189" t="s">
        <v>172</v>
      </c>
      <c r="G133" s="187"/>
      <c r="H133" s="187"/>
      <c r="I133" s="190"/>
      <c r="J133" s="191">
        <f>BK133</f>
        <v>0</v>
      </c>
      <c r="K133" s="187"/>
      <c r="L133" s="192"/>
      <c r="M133" s="193"/>
      <c r="N133" s="194"/>
      <c r="O133" s="194"/>
      <c r="P133" s="195">
        <f>P134+P184+P204+P211+P215+P255+P263+P307</f>
        <v>0</v>
      </c>
      <c r="Q133" s="194"/>
      <c r="R133" s="195">
        <f>R134+R184+R204+R211+R215+R255+R263+R307</f>
        <v>303.68100249000003</v>
      </c>
      <c r="S133" s="194"/>
      <c r="T133" s="196">
        <f>T134+T184+T204+T211+T215+T255+T263+T307</f>
        <v>0</v>
      </c>
      <c r="AR133" s="197" t="s">
        <v>8</v>
      </c>
      <c r="AT133" s="198" t="s">
        <v>76</v>
      </c>
      <c r="AU133" s="198" t="s">
        <v>77</v>
      </c>
      <c r="AY133" s="197" t="s">
        <v>173</v>
      </c>
      <c r="BK133" s="199">
        <f>BK134+BK184+BK204+BK211+BK215+BK255+BK263+BK307</f>
        <v>0</v>
      </c>
    </row>
    <row r="134" spans="1:65" s="12" customFormat="1" ht="22.95" customHeight="1">
      <c r="B134" s="186"/>
      <c r="C134" s="187"/>
      <c r="D134" s="188" t="s">
        <v>76</v>
      </c>
      <c r="E134" s="200" t="s">
        <v>8</v>
      </c>
      <c r="F134" s="200" t="s">
        <v>174</v>
      </c>
      <c r="G134" s="187"/>
      <c r="H134" s="187"/>
      <c r="I134" s="190"/>
      <c r="J134" s="201">
        <f>BK134</f>
        <v>0</v>
      </c>
      <c r="K134" s="187"/>
      <c r="L134" s="192"/>
      <c r="M134" s="193"/>
      <c r="N134" s="194"/>
      <c r="O134" s="194"/>
      <c r="P134" s="195">
        <f>SUM(P135:P183)</f>
        <v>0</v>
      </c>
      <c r="Q134" s="194"/>
      <c r="R134" s="195">
        <f>SUM(R135:R183)</f>
        <v>4.0149999999999998E-2</v>
      </c>
      <c r="S134" s="194"/>
      <c r="T134" s="196">
        <f>SUM(T135:T183)</f>
        <v>0</v>
      </c>
      <c r="AR134" s="197" t="s">
        <v>8</v>
      </c>
      <c r="AT134" s="198" t="s">
        <v>76</v>
      </c>
      <c r="AU134" s="198" t="s">
        <v>8</v>
      </c>
      <c r="AY134" s="197" t="s">
        <v>173</v>
      </c>
      <c r="BK134" s="199">
        <f>SUM(BK135:BK183)</f>
        <v>0</v>
      </c>
    </row>
    <row r="135" spans="1:65" s="2" customFormat="1" ht="16.5" customHeight="1">
      <c r="A135" s="33"/>
      <c r="B135" s="34"/>
      <c r="C135" s="202" t="s">
        <v>8</v>
      </c>
      <c r="D135" s="202" t="s">
        <v>175</v>
      </c>
      <c r="E135" s="203" t="s">
        <v>2357</v>
      </c>
      <c r="F135" s="204" t="s">
        <v>2358</v>
      </c>
      <c r="G135" s="205" t="s">
        <v>289</v>
      </c>
      <c r="H135" s="206">
        <v>6</v>
      </c>
      <c r="I135" s="207"/>
      <c r="J135" s="208">
        <f>ROUND(I135*H135,0)</f>
        <v>0</v>
      </c>
      <c r="K135" s="204" t="s">
        <v>179</v>
      </c>
      <c r="L135" s="38"/>
      <c r="M135" s="209" t="s">
        <v>1</v>
      </c>
      <c r="N135" s="210" t="s">
        <v>42</v>
      </c>
      <c r="O135" s="70"/>
      <c r="P135" s="211">
        <f>O135*H135</f>
        <v>0</v>
      </c>
      <c r="Q135" s="211">
        <v>5.0000000000000002E-5</v>
      </c>
      <c r="R135" s="211">
        <f>Q135*H135</f>
        <v>3.0000000000000003E-4</v>
      </c>
      <c r="S135" s="211">
        <v>0</v>
      </c>
      <c r="T135" s="21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3" t="s">
        <v>180</v>
      </c>
      <c r="AT135" s="213" t="s">
        <v>175</v>
      </c>
      <c r="AU135" s="213" t="s">
        <v>86</v>
      </c>
      <c r="AY135" s="16" t="s">
        <v>173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6" t="s">
        <v>8</v>
      </c>
      <c r="BK135" s="214">
        <f>ROUND(I135*H135,0)</f>
        <v>0</v>
      </c>
      <c r="BL135" s="16" t="s">
        <v>180</v>
      </c>
      <c r="BM135" s="213" t="s">
        <v>2359</v>
      </c>
    </row>
    <row r="136" spans="1:65" s="2" customFormat="1" ht="16.5" customHeight="1">
      <c r="A136" s="33"/>
      <c r="B136" s="34"/>
      <c r="C136" s="202" t="s">
        <v>86</v>
      </c>
      <c r="D136" s="202" t="s">
        <v>175</v>
      </c>
      <c r="E136" s="203" t="s">
        <v>2360</v>
      </c>
      <c r="F136" s="204" t="s">
        <v>2361</v>
      </c>
      <c r="G136" s="205" t="s">
        <v>289</v>
      </c>
      <c r="H136" s="206">
        <v>1</v>
      </c>
      <c r="I136" s="207"/>
      <c r="J136" s="208">
        <f>ROUND(I136*H136,0)</f>
        <v>0</v>
      </c>
      <c r="K136" s="204" t="s">
        <v>179</v>
      </c>
      <c r="L136" s="38"/>
      <c r="M136" s="209" t="s">
        <v>1</v>
      </c>
      <c r="N136" s="210" t="s">
        <v>42</v>
      </c>
      <c r="O136" s="70"/>
      <c r="P136" s="211">
        <f>O136*H136</f>
        <v>0</v>
      </c>
      <c r="Q136" s="211">
        <v>5.0000000000000002E-5</v>
      </c>
      <c r="R136" s="211">
        <f>Q136*H136</f>
        <v>5.0000000000000002E-5</v>
      </c>
      <c r="S136" s="211">
        <v>0</v>
      </c>
      <c r="T136" s="21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3" t="s">
        <v>180</v>
      </c>
      <c r="AT136" s="213" t="s">
        <v>175</v>
      </c>
      <c r="AU136" s="213" t="s">
        <v>86</v>
      </c>
      <c r="AY136" s="16" t="s">
        <v>173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6" t="s">
        <v>8</v>
      </c>
      <c r="BK136" s="214">
        <f>ROUND(I136*H136,0)</f>
        <v>0</v>
      </c>
      <c r="BL136" s="16" t="s">
        <v>180</v>
      </c>
      <c r="BM136" s="213" t="s">
        <v>2362</v>
      </c>
    </row>
    <row r="137" spans="1:65" s="2" customFormat="1" ht="16.5" customHeight="1">
      <c r="A137" s="33"/>
      <c r="B137" s="34"/>
      <c r="C137" s="202" t="s">
        <v>189</v>
      </c>
      <c r="D137" s="202" t="s">
        <v>175</v>
      </c>
      <c r="E137" s="203" t="s">
        <v>2363</v>
      </c>
      <c r="F137" s="204" t="s">
        <v>2364</v>
      </c>
      <c r="G137" s="205" t="s">
        <v>178</v>
      </c>
      <c r="H137" s="206">
        <v>450.5</v>
      </c>
      <c r="I137" s="207"/>
      <c r="J137" s="208">
        <f>ROUND(I137*H137,0)</f>
        <v>0</v>
      </c>
      <c r="K137" s="204" t="s">
        <v>179</v>
      </c>
      <c r="L137" s="38"/>
      <c r="M137" s="209" t="s">
        <v>1</v>
      </c>
      <c r="N137" s="210" t="s">
        <v>42</v>
      </c>
      <c r="O137" s="70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3" t="s">
        <v>180</v>
      </c>
      <c r="AT137" s="213" t="s">
        <v>175</v>
      </c>
      <c r="AU137" s="213" t="s">
        <v>86</v>
      </c>
      <c r="AY137" s="16" t="s">
        <v>173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6" t="s">
        <v>8</v>
      </c>
      <c r="BK137" s="214">
        <f>ROUND(I137*H137,0)</f>
        <v>0</v>
      </c>
      <c r="BL137" s="16" t="s">
        <v>180</v>
      </c>
      <c r="BM137" s="213" t="s">
        <v>2365</v>
      </c>
    </row>
    <row r="138" spans="1:65" s="13" customFormat="1">
      <c r="B138" s="215"/>
      <c r="C138" s="216"/>
      <c r="D138" s="217" t="s">
        <v>182</v>
      </c>
      <c r="E138" s="218" t="s">
        <v>1</v>
      </c>
      <c r="F138" s="219" t="s">
        <v>2366</v>
      </c>
      <c r="G138" s="216"/>
      <c r="H138" s="220">
        <v>450.5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182</v>
      </c>
      <c r="AU138" s="226" t="s">
        <v>86</v>
      </c>
      <c r="AV138" s="13" t="s">
        <v>86</v>
      </c>
      <c r="AW138" s="13" t="s">
        <v>33</v>
      </c>
      <c r="AX138" s="13" t="s">
        <v>77</v>
      </c>
      <c r="AY138" s="226" t="s">
        <v>173</v>
      </c>
    </row>
    <row r="139" spans="1:65" s="2" customFormat="1" ht="24" customHeight="1">
      <c r="A139" s="33"/>
      <c r="B139" s="34"/>
      <c r="C139" s="202" t="s">
        <v>180</v>
      </c>
      <c r="D139" s="202" t="s">
        <v>175</v>
      </c>
      <c r="E139" s="203" t="s">
        <v>2367</v>
      </c>
      <c r="F139" s="204" t="s">
        <v>2368</v>
      </c>
      <c r="G139" s="205" t="s">
        <v>178</v>
      </c>
      <c r="H139" s="206">
        <v>359.27499999999998</v>
      </c>
      <c r="I139" s="207"/>
      <c r="J139" s="208">
        <f>ROUND(I139*H139,0)</f>
        <v>0</v>
      </c>
      <c r="K139" s="204" t="s">
        <v>179</v>
      </c>
      <c r="L139" s="38"/>
      <c r="M139" s="209" t="s">
        <v>1</v>
      </c>
      <c r="N139" s="210" t="s">
        <v>42</v>
      </c>
      <c r="O139" s="70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3" t="s">
        <v>180</v>
      </c>
      <c r="AT139" s="213" t="s">
        <v>175</v>
      </c>
      <c r="AU139" s="213" t="s">
        <v>86</v>
      </c>
      <c r="AY139" s="16" t="s">
        <v>173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6" t="s">
        <v>8</v>
      </c>
      <c r="BK139" s="214">
        <f>ROUND(I139*H139,0)</f>
        <v>0</v>
      </c>
      <c r="BL139" s="16" t="s">
        <v>180</v>
      </c>
      <c r="BM139" s="213" t="s">
        <v>2369</v>
      </c>
    </row>
    <row r="140" spans="1:65" s="13" customFormat="1">
      <c r="B140" s="215"/>
      <c r="C140" s="216"/>
      <c r="D140" s="217" t="s">
        <v>182</v>
      </c>
      <c r="E140" s="218" t="s">
        <v>1</v>
      </c>
      <c r="F140" s="219" t="s">
        <v>2370</v>
      </c>
      <c r="G140" s="216"/>
      <c r="H140" s="220">
        <v>359.27499999999998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182</v>
      </c>
      <c r="AU140" s="226" t="s">
        <v>86</v>
      </c>
      <c r="AV140" s="13" t="s">
        <v>86</v>
      </c>
      <c r="AW140" s="13" t="s">
        <v>33</v>
      </c>
      <c r="AX140" s="13" t="s">
        <v>77</v>
      </c>
      <c r="AY140" s="226" t="s">
        <v>173</v>
      </c>
    </row>
    <row r="141" spans="1:65" s="2" customFormat="1" ht="24" customHeight="1">
      <c r="A141" s="33"/>
      <c r="B141" s="34"/>
      <c r="C141" s="202" t="s">
        <v>198</v>
      </c>
      <c r="D141" s="202" t="s">
        <v>175</v>
      </c>
      <c r="E141" s="203" t="s">
        <v>2371</v>
      </c>
      <c r="F141" s="204" t="s">
        <v>2372</v>
      </c>
      <c r="G141" s="205" t="s">
        <v>178</v>
      </c>
      <c r="H141" s="206">
        <v>328.87299999999999</v>
      </c>
      <c r="I141" s="207"/>
      <c r="J141" s="208">
        <f>ROUND(I141*H141,0)</f>
        <v>0</v>
      </c>
      <c r="K141" s="204" t="s">
        <v>179</v>
      </c>
      <c r="L141" s="38"/>
      <c r="M141" s="209" t="s">
        <v>1</v>
      </c>
      <c r="N141" s="210" t="s">
        <v>42</v>
      </c>
      <c r="O141" s="70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3" t="s">
        <v>180</v>
      </c>
      <c r="AT141" s="213" t="s">
        <v>175</v>
      </c>
      <c r="AU141" s="213" t="s">
        <v>86</v>
      </c>
      <c r="AY141" s="16" t="s">
        <v>173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6" t="s">
        <v>8</v>
      </c>
      <c r="BK141" s="214">
        <f>ROUND(I141*H141,0)</f>
        <v>0</v>
      </c>
      <c r="BL141" s="16" t="s">
        <v>180</v>
      </c>
      <c r="BM141" s="213" t="s">
        <v>2373</v>
      </c>
    </row>
    <row r="142" spans="1:65" s="13" customFormat="1">
      <c r="B142" s="215"/>
      <c r="C142" s="216"/>
      <c r="D142" s="217" t="s">
        <v>182</v>
      </c>
      <c r="E142" s="218" t="s">
        <v>1</v>
      </c>
      <c r="F142" s="219" t="s">
        <v>2374</v>
      </c>
      <c r="G142" s="216"/>
      <c r="H142" s="220">
        <v>34.692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182</v>
      </c>
      <c r="AU142" s="226" t="s">
        <v>86</v>
      </c>
      <c r="AV142" s="13" t="s">
        <v>86</v>
      </c>
      <c r="AW142" s="13" t="s">
        <v>33</v>
      </c>
      <c r="AX142" s="13" t="s">
        <v>77</v>
      </c>
      <c r="AY142" s="226" t="s">
        <v>173</v>
      </c>
    </row>
    <row r="143" spans="1:65" s="13" customFormat="1">
      <c r="B143" s="215"/>
      <c r="C143" s="216"/>
      <c r="D143" s="217" t="s">
        <v>182</v>
      </c>
      <c r="E143" s="218" t="s">
        <v>1</v>
      </c>
      <c r="F143" s="219" t="s">
        <v>2375</v>
      </c>
      <c r="G143" s="216"/>
      <c r="H143" s="220">
        <v>13.837999999999999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182</v>
      </c>
      <c r="AU143" s="226" t="s">
        <v>86</v>
      </c>
      <c r="AV143" s="13" t="s">
        <v>86</v>
      </c>
      <c r="AW143" s="13" t="s">
        <v>33</v>
      </c>
      <c r="AX143" s="13" t="s">
        <v>77</v>
      </c>
      <c r="AY143" s="226" t="s">
        <v>173</v>
      </c>
    </row>
    <row r="144" spans="1:65" s="13" customFormat="1">
      <c r="B144" s="215"/>
      <c r="C144" s="216"/>
      <c r="D144" s="217" t="s">
        <v>182</v>
      </c>
      <c r="E144" s="218" t="s">
        <v>1</v>
      </c>
      <c r="F144" s="219" t="s">
        <v>2376</v>
      </c>
      <c r="G144" s="216"/>
      <c r="H144" s="220">
        <v>17.606999999999999</v>
      </c>
      <c r="I144" s="221"/>
      <c r="J144" s="216"/>
      <c r="K144" s="216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182</v>
      </c>
      <c r="AU144" s="226" t="s">
        <v>86</v>
      </c>
      <c r="AV144" s="13" t="s">
        <v>86</v>
      </c>
      <c r="AW144" s="13" t="s">
        <v>33</v>
      </c>
      <c r="AX144" s="13" t="s">
        <v>77</v>
      </c>
      <c r="AY144" s="226" t="s">
        <v>173</v>
      </c>
    </row>
    <row r="145" spans="1:65" s="13" customFormat="1">
      <c r="B145" s="215"/>
      <c r="C145" s="216"/>
      <c r="D145" s="217" t="s">
        <v>182</v>
      </c>
      <c r="E145" s="218" t="s">
        <v>1</v>
      </c>
      <c r="F145" s="219" t="s">
        <v>2377</v>
      </c>
      <c r="G145" s="216"/>
      <c r="H145" s="220">
        <v>20.736000000000001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182</v>
      </c>
      <c r="AU145" s="226" t="s">
        <v>86</v>
      </c>
      <c r="AV145" s="13" t="s">
        <v>86</v>
      </c>
      <c r="AW145" s="13" t="s">
        <v>33</v>
      </c>
      <c r="AX145" s="13" t="s">
        <v>77</v>
      </c>
      <c r="AY145" s="226" t="s">
        <v>173</v>
      </c>
    </row>
    <row r="146" spans="1:65" s="13" customFormat="1">
      <c r="B146" s="215"/>
      <c r="C146" s="216"/>
      <c r="D146" s="217" t="s">
        <v>182</v>
      </c>
      <c r="E146" s="218" t="s">
        <v>1</v>
      </c>
      <c r="F146" s="219" t="s">
        <v>2378</v>
      </c>
      <c r="G146" s="216"/>
      <c r="H146" s="220">
        <v>242</v>
      </c>
      <c r="I146" s="221"/>
      <c r="J146" s="216"/>
      <c r="K146" s="216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182</v>
      </c>
      <c r="AU146" s="226" t="s">
        <v>86</v>
      </c>
      <c r="AV146" s="13" t="s">
        <v>86</v>
      </c>
      <c r="AW146" s="13" t="s">
        <v>33</v>
      </c>
      <c r="AX146" s="13" t="s">
        <v>77</v>
      </c>
      <c r="AY146" s="226" t="s">
        <v>173</v>
      </c>
    </row>
    <row r="147" spans="1:65" s="2" customFormat="1" ht="24" customHeight="1">
      <c r="A147" s="33"/>
      <c r="B147" s="34"/>
      <c r="C147" s="202" t="s">
        <v>203</v>
      </c>
      <c r="D147" s="202" t="s">
        <v>175</v>
      </c>
      <c r="E147" s="203" t="s">
        <v>176</v>
      </c>
      <c r="F147" s="204" t="s">
        <v>177</v>
      </c>
      <c r="G147" s="205" t="s">
        <v>178</v>
      </c>
      <c r="H147" s="206">
        <v>33.39</v>
      </c>
      <c r="I147" s="207"/>
      <c r="J147" s="208">
        <f>ROUND(I147*H147,0)</f>
        <v>0</v>
      </c>
      <c r="K147" s="204" t="s">
        <v>179</v>
      </c>
      <c r="L147" s="38"/>
      <c r="M147" s="209" t="s">
        <v>1</v>
      </c>
      <c r="N147" s="210" t="s">
        <v>42</v>
      </c>
      <c r="O147" s="70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3" t="s">
        <v>180</v>
      </c>
      <c r="AT147" s="213" t="s">
        <v>175</v>
      </c>
      <c r="AU147" s="213" t="s">
        <v>86</v>
      </c>
      <c r="AY147" s="16" t="s">
        <v>173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6" t="s">
        <v>8</v>
      </c>
      <c r="BK147" s="214">
        <f>ROUND(I147*H147,0)</f>
        <v>0</v>
      </c>
      <c r="BL147" s="16" t="s">
        <v>180</v>
      </c>
      <c r="BM147" s="213" t="s">
        <v>2379</v>
      </c>
    </row>
    <row r="148" spans="1:65" s="13" customFormat="1">
      <c r="B148" s="215"/>
      <c r="C148" s="216"/>
      <c r="D148" s="217" t="s">
        <v>182</v>
      </c>
      <c r="E148" s="218" t="s">
        <v>1</v>
      </c>
      <c r="F148" s="219" t="s">
        <v>2380</v>
      </c>
      <c r="G148" s="216"/>
      <c r="H148" s="220">
        <v>33.39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182</v>
      </c>
      <c r="AU148" s="226" t="s">
        <v>86</v>
      </c>
      <c r="AV148" s="13" t="s">
        <v>86</v>
      </c>
      <c r="AW148" s="13" t="s">
        <v>33</v>
      </c>
      <c r="AX148" s="13" t="s">
        <v>77</v>
      </c>
      <c r="AY148" s="226" t="s">
        <v>173</v>
      </c>
    </row>
    <row r="149" spans="1:65" s="2" customFormat="1" ht="16.5" customHeight="1">
      <c r="A149" s="33"/>
      <c r="B149" s="34"/>
      <c r="C149" s="202" t="s">
        <v>208</v>
      </c>
      <c r="D149" s="202" t="s">
        <v>175</v>
      </c>
      <c r="E149" s="203" t="s">
        <v>190</v>
      </c>
      <c r="F149" s="204" t="s">
        <v>191</v>
      </c>
      <c r="G149" s="205" t="s">
        <v>178</v>
      </c>
      <c r="H149" s="206">
        <v>0.432</v>
      </c>
      <c r="I149" s="207"/>
      <c r="J149" s="208">
        <f>ROUND(I149*H149,0)</f>
        <v>0</v>
      </c>
      <c r="K149" s="204" t="s">
        <v>179</v>
      </c>
      <c r="L149" s="38"/>
      <c r="M149" s="209" t="s">
        <v>1</v>
      </c>
      <c r="N149" s="210" t="s">
        <v>42</v>
      </c>
      <c r="O149" s="70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3" t="s">
        <v>180</v>
      </c>
      <c r="AT149" s="213" t="s">
        <v>175</v>
      </c>
      <c r="AU149" s="213" t="s">
        <v>86</v>
      </c>
      <c r="AY149" s="16" t="s">
        <v>173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6" t="s">
        <v>8</v>
      </c>
      <c r="BK149" s="214">
        <f>ROUND(I149*H149,0)</f>
        <v>0</v>
      </c>
      <c r="BL149" s="16" t="s">
        <v>180</v>
      </c>
      <c r="BM149" s="213" t="s">
        <v>2381</v>
      </c>
    </row>
    <row r="150" spans="1:65" s="13" customFormat="1">
      <c r="B150" s="215"/>
      <c r="C150" s="216"/>
      <c r="D150" s="217" t="s">
        <v>182</v>
      </c>
      <c r="E150" s="218" t="s">
        <v>1</v>
      </c>
      <c r="F150" s="219" t="s">
        <v>2382</v>
      </c>
      <c r="G150" s="216"/>
      <c r="H150" s="220">
        <v>0.432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182</v>
      </c>
      <c r="AU150" s="226" t="s">
        <v>86</v>
      </c>
      <c r="AV150" s="13" t="s">
        <v>86</v>
      </c>
      <c r="AW150" s="13" t="s">
        <v>33</v>
      </c>
      <c r="AX150" s="13" t="s">
        <v>77</v>
      </c>
      <c r="AY150" s="226" t="s">
        <v>173</v>
      </c>
    </row>
    <row r="151" spans="1:65" s="2" customFormat="1" ht="24" customHeight="1">
      <c r="A151" s="33"/>
      <c r="B151" s="34"/>
      <c r="C151" s="202" t="s">
        <v>213</v>
      </c>
      <c r="D151" s="202" t="s">
        <v>175</v>
      </c>
      <c r="E151" s="203" t="s">
        <v>2383</v>
      </c>
      <c r="F151" s="204" t="s">
        <v>2384</v>
      </c>
      <c r="G151" s="205" t="s">
        <v>178</v>
      </c>
      <c r="H151" s="206">
        <v>179.24</v>
      </c>
      <c r="I151" s="207"/>
      <c r="J151" s="208">
        <f>ROUND(I151*H151,0)</f>
        <v>0</v>
      </c>
      <c r="K151" s="204" t="s">
        <v>179</v>
      </c>
      <c r="L151" s="38"/>
      <c r="M151" s="209" t="s">
        <v>1</v>
      </c>
      <c r="N151" s="210" t="s">
        <v>42</v>
      </c>
      <c r="O151" s="70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3" t="s">
        <v>180</v>
      </c>
      <c r="AT151" s="213" t="s">
        <v>175</v>
      </c>
      <c r="AU151" s="213" t="s">
        <v>86</v>
      </c>
      <c r="AY151" s="16" t="s">
        <v>173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6" t="s">
        <v>8</v>
      </c>
      <c r="BK151" s="214">
        <f>ROUND(I151*H151,0)</f>
        <v>0</v>
      </c>
      <c r="BL151" s="16" t="s">
        <v>180</v>
      </c>
      <c r="BM151" s="213" t="s">
        <v>2385</v>
      </c>
    </row>
    <row r="152" spans="1:65" s="13" customFormat="1">
      <c r="B152" s="215"/>
      <c r="C152" s="216"/>
      <c r="D152" s="217" t="s">
        <v>182</v>
      </c>
      <c r="E152" s="218" t="s">
        <v>1</v>
      </c>
      <c r="F152" s="219" t="s">
        <v>2386</v>
      </c>
      <c r="G152" s="216"/>
      <c r="H152" s="220">
        <v>89.62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182</v>
      </c>
      <c r="AU152" s="226" t="s">
        <v>86</v>
      </c>
      <c r="AV152" s="13" t="s">
        <v>86</v>
      </c>
      <c r="AW152" s="13" t="s">
        <v>33</v>
      </c>
      <c r="AX152" s="13" t="s">
        <v>77</v>
      </c>
      <c r="AY152" s="226" t="s">
        <v>173</v>
      </c>
    </row>
    <row r="153" spans="1:65" s="13" customFormat="1">
      <c r="B153" s="215"/>
      <c r="C153" s="216"/>
      <c r="D153" s="217" t="s">
        <v>182</v>
      </c>
      <c r="E153" s="218" t="s">
        <v>1</v>
      </c>
      <c r="F153" s="219" t="s">
        <v>2387</v>
      </c>
      <c r="G153" s="216"/>
      <c r="H153" s="220">
        <v>89.62</v>
      </c>
      <c r="I153" s="221"/>
      <c r="J153" s="216"/>
      <c r="K153" s="216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182</v>
      </c>
      <c r="AU153" s="226" t="s">
        <v>86</v>
      </c>
      <c r="AV153" s="13" t="s">
        <v>86</v>
      </c>
      <c r="AW153" s="13" t="s">
        <v>33</v>
      </c>
      <c r="AX153" s="13" t="s">
        <v>77</v>
      </c>
      <c r="AY153" s="226" t="s">
        <v>173</v>
      </c>
    </row>
    <row r="154" spans="1:65" s="2" customFormat="1" ht="16.5" customHeight="1">
      <c r="A154" s="33"/>
      <c r="B154" s="34"/>
      <c r="C154" s="202" t="s">
        <v>218</v>
      </c>
      <c r="D154" s="202" t="s">
        <v>175</v>
      </c>
      <c r="E154" s="203" t="s">
        <v>2388</v>
      </c>
      <c r="F154" s="204" t="s">
        <v>2389</v>
      </c>
      <c r="G154" s="205" t="s">
        <v>289</v>
      </c>
      <c r="H154" s="206">
        <v>6</v>
      </c>
      <c r="I154" s="207"/>
      <c r="J154" s="208">
        <f>ROUND(I154*H154,0)</f>
        <v>0</v>
      </c>
      <c r="K154" s="204" t="s">
        <v>179</v>
      </c>
      <c r="L154" s="38"/>
      <c r="M154" s="209" t="s">
        <v>1</v>
      </c>
      <c r="N154" s="210" t="s">
        <v>42</v>
      </c>
      <c r="O154" s="70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3" t="s">
        <v>180</v>
      </c>
      <c r="AT154" s="213" t="s">
        <v>175</v>
      </c>
      <c r="AU154" s="213" t="s">
        <v>86</v>
      </c>
      <c r="AY154" s="16" t="s">
        <v>173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6" t="s">
        <v>8</v>
      </c>
      <c r="BK154" s="214">
        <f>ROUND(I154*H154,0)</f>
        <v>0</v>
      </c>
      <c r="BL154" s="16" t="s">
        <v>180</v>
      </c>
      <c r="BM154" s="213" t="s">
        <v>2390</v>
      </c>
    </row>
    <row r="155" spans="1:65" s="2" customFormat="1" ht="16.5" customHeight="1">
      <c r="A155" s="33"/>
      <c r="B155" s="34"/>
      <c r="C155" s="202" t="s">
        <v>222</v>
      </c>
      <c r="D155" s="202" t="s">
        <v>175</v>
      </c>
      <c r="E155" s="203" t="s">
        <v>2391</v>
      </c>
      <c r="F155" s="204" t="s">
        <v>2392</v>
      </c>
      <c r="G155" s="205" t="s">
        <v>289</v>
      </c>
      <c r="H155" s="206">
        <v>1</v>
      </c>
      <c r="I155" s="207"/>
      <c r="J155" s="208">
        <f>ROUND(I155*H155,0)</f>
        <v>0</v>
      </c>
      <c r="K155" s="204" t="s">
        <v>179</v>
      </c>
      <c r="L155" s="38"/>
      <c r="M155" s="209" t="s">
        <v>1</v>
      </c>
      <c r="N155" s="210" t="s">
        <v>42</v>
      </c>
      <c r="O155" s="70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3" t="s">
        <v>180</v>
      </c>
      <c r="AT155" s="213" t="s">
        <v>175</v>
      </c>
      <c r="AU155" s="213" t="s">
        <v>86</v>
      </c>
      <c r="AY155" s="16" t="s">
        <v>173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6" t="s">
        <v>8</v>
      </c>
      <c r="BK155" s="214">
        <f>ROUND(I155*H155,0)</f>
        <v>0</v>
      </c>
      <c r="BL155" s="16" t="s">
        <v>180</v>
      </c>
      <c r="BM155" s="213" t="s">
        <v>2393</v>
      </c>
    </row>
    <row r="156" spans="1:65" s="2" customFormat="1" ht="24" customHeight="1">
      <c r="A156" s="33"/>
      <c r="B156" s="34"/>
      <c r="C156" s="202" t="s">
        <v>228</v>
      </c>
      <c r="D156" s="202" t="s">
        <v>175</v>
      </c>
      <c r="E156" s="203" t="s">
        <v>204</v>
      </c>
      <c r="F156" s="204" t="s">
        <v>205</v>
      </c>
      <c r="G156" s="205" t="s">
        <v>178</v>
      </c>
      <c r="H156" s="206">
        <v>632.35</v>
      </c>
      <c r="I156" s="207"/>
      <c r="J156" s="208">
        <f>ROUND(I156*H156,0)</f>
        <v>0</v>
      </c>
      <c r="K156" s="204" t="s">
        <v>179</v>
      </c>
      <c r="L156" s="38"/>
      <c r="M156" s="209" t="s">
        <v>1</v>
      </c>
      <c r="N156" s="210" t="s">
        <v>42</v>
      </c>
      <c r="O156" s="70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3" t="s">
        <v>180</v>
      </c>
      <c r="AT156" s="213" t="s">
        <v>175</v>
      </c>
      <c r="AU156" s="213" t="s">
        <v>86</v>
      </c>
      <c r="AY156" s="16" t="s">
        <v>173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6" t="s">
        <v>8</v>
      </c>
      <c r="BK156" s="214">
        <f>ROUND(I156*H156,0)</f>
        <v>0</v>
      </c>
      <c r="BL156" s="16" t="s">
        <v>180</v>
      </c>
      <c r="BM156" s="213" t="s">
        <v>2394</v>
      </c>
    </row>
    <row r="157" spans="1:65" s="13" customFormat="1" ht="20.399999999999999">
      <c r="B157" s="215"/>
      <c r="C157" s="216"/>
      <c r="D157" s="217" t="s">
        <v>182</v>
      </c>
      <c r="E157" s="218" t="s">
        <v>1</v>
      </c>
      <c r="F157" s="219" t="s">
        <v>2395</v>
      </c>
      <c r="G157" s="216"/>
      <c r="H157" s="220">
        <v>632.35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182</v>
      </c>
      <c r="AU157" s="226" t="s">
        <v>86</v>
      </c>
      <c r="AV157" s="13" t="s">
        <v>86</v>
      </c>
      <c r="AW157" s="13" t="s">
        <v>33</v>
      </c>
      <c r="AX157" s="13" t="s">
        <v>77</v>
      </c>
      <c r="AY157" s="226" t="s">
        <v>173</v>
      </c>
    </row>
    <row r="158" spans="1:65" s="2" customFormat="1" ht="24" customHeight="1">
      <c r="A158" s="33"/>
      <c r="B158" s="34"/>
      <c r="C158" s="202" t="s">
        <v>235</v>
      </c>
      <c r="D158" s="202" t="s">
        <v>175</v>
      </c>
      <c r="E158" s="203" t="s">
        <v>209</v>
      </c>
      <c r="F158" s="204" t="s">
        <v>210</v>
      </c>
      <c r="G158" s="205" t="s">
        <v>178</v>
      </c>
      <c r="H158" s="206">
        <v>5058.8</v>
      </c>
      <c r="I158" s="207"/>
      <c r="J158" s="208">
        <f>ROUND(I158*H158,0)</f>
        <v>0</v>
      </c>
      <c r="K158" s="204" t="s">
        <v>179</v>
      </c>
      <c r="L158" s="38"/>
      <c r="M158" s="209" t="s">
        <v>1</v>
      </c>
      <c r="N158" s="210" t="s">
        <v>42</v>
      </c>
      <c r="O158" s="70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3" t="s">
        <v>180</v>
      </c>
      <c r="AT158" s="213" t="s">
        <v>175</v>
      </c>
      <c r="AU158" s="213" t="s">
        <v>86</v>
      </c>
      <c r="AY158" s="16" t="s">
        <v>173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6" t="s">
        <v>8</v>
      </c>
      <c r="BK158" s="214">
        <f>ROUND(I158*H158,0)</f>
        <v>0</v>
      </c>
      <c r="BL158" s="16" t="s">
        <v>180</v>
      </c>
      <c r="BM158" s="213" t="s">
        <v>2396</v>
      </c>
    </row>
    <row r="159" spans="1:65" s="13" customFormat="1">
      <c r="B159" s="215"/>
      <c r="C159" s="216"/>
      <c r="D159" s="217" t="s">
        <v>182</v>
      </c>
      <c r="E159" s="218" t="s">
        <v>1</v>
      </c>
      <c r="F159" s="219" t="s">
        <v>2397</v>
      </c>
      <c r="G159" s="216"/>
      <c r="H159" s="220">
        <v>5058.8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182</v>
      </c>
      <c r="AU159" s="226" t="s">
        <v>86</v>
      </c>
      <c r="AV159" s="13" t="s">
        <v>86</v>
      </c>
      <c r="AW159" s="13" t="s">
        <v>33</v>
      </c>
      <c r="AX159" s="13" t="s">
        <v>77</v>
      </c>
      <c r="AY159" s="226" t="s">
        <v>173</v>
      </c>
    </row>
    <row r="160" spans="1:65" s="2" customFormat="1" ht="16.5" customHeight="1">
      <c r="A160" s="33"/>
      <c r="B160" s="34"/>
      <c r="C160" s="202" t="s">
        <v>240</v>
      </c>
      <c r="D160" s="202" t="s">
        <v>175</v>
      </c>
      <c r="E160" s="203" t="s">
        <v>214</v>
      </c>
      <c r="F160" s="204" t="s">
        <v>215</v>
      </c>
      <c r="G160" s="205" t="s">
        <v>178</v>
      </c>
      <c r="H160" s="206">
        <v>89.62</v>
      </c>
      <c r="I160" s="207"/>
      <c r="J160" s="208">
        <f>ROUND(I160*H160,0)</f>
        <v>0</v>
      </c>
      <c r="K160" s="204" t="s">
        <v>179</v>
      </c>
      <c r="L160" s="38"/>
      <c r="M160" s="209" t="s">
        <v>1</v>
      </c>
      <c r="N160" s="210" t="s">
        <v>42</v>
      </c>
      <c r="O160" s="70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3" t="s">
        <v>180</v>
      </c>
      <c r="AT160" s="213" t="s">
        <v>175</v>
      </c>
      <c r="AU160" s="213" t="s">
        <v>86</v>
      </c>
      <c r="AY160" s="16" t="s">
        <v>173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6" t="s">
        <v>8</v>
      </c>
      <c r="BK160" s="214">
        <f>ROUND(I160*H160,0)</f>
        <v>0</v>
      </c>
      <c r="BL160" s="16" t="s">
        <v>180</v>
      </c>
      <c r="BM160" s="213" t="s">
        <v>2398</v>
      </c>
    </row>
    <row r="161" spans="1:65" s="13" customFormat="1">
      <c r="B161" s="215"/>
      <c r="C161" s="216"/>
      <c r="D161" s="217" t="s">
        <v>182</v>
      </c>
      <c r="E161" s="218" t="s">
        <v>1</v>
      </c>
      <c r="F161" s="219" t="s">
        <v>2387</v>
      </c>
      <c r="G161" s="216"/>
      <c r="H161" s="220">
        <v>89.62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182</v>
      </c>
      <c r="AU161" s="226" t="s">
        <v>86</v>
      </c>
      <c r="AV161" s="13" t="s">
        <v>86</v>
      </c>
      <c r="AW161" s="13" t="s">
        <v>33</v>
      </c>
      <c r="AX161" s="13" t="s">
        <v>77</v>
      </c>
      <c r="AY161" s="226" t="s">
        <v>173</v>
      </c>
    </row>
    <row r="162" spans="1:65" s="2" customFormat="1" ht="24" customHeight="1">
      <c r="A162" s="33"/>
      <c r="B162" s="34"/>
      <c r="C162" s="202" t="s">
        <v>245</v>
      </c>
      <c r="D162" s="202" t="s">
        <v>175</v>
      </c>
      <c r="E162" s="203" t="s">
        <v>2399</v>
      </c>
      <c r="F162" s="204" t="s">
        <v>2400</v>
      </c>
      <c r="G162" s="205" t="s">
        <v>178</v>
      </c>
      <c r="H162" s="206">
        <v>64</v>
      </c>
      <c r="I162" s="207"/>
      <c r="J162" s="208">
        <f>ROUND(I162*H162,0)</f>
        <v>0</v>
      </c>
      <c r="K162" s="204" t="s">
        <v>179</v>
      </c>
      <c r="L162" s="38"/>
      <c r="M162" s="209" t="s">
        <v>1</v>
      </c>
      <c r="N162" s="210" t="s">
        <v>42</v>
      </c>
      <c r="O162" s="70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3" t="s">
        <v>180</v>
      </c>
      <c r="AT162" s="213" t="s">
        <v>175</v>
      </c>
      <c r="AU162" s="213" t="s">
        <v>86</v>
      </c>
      <c r="AY162" s="16" t="s">
        <v>173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6" t="s">
        <v>8</v>
      </c>
      <c r="BK162" s="214">
        <f>ROUND(I162*H162,0)</f>
        <v>0</v>
      </c>
      <c r="BL162" s="16" t="s">
        <v>180</v>
      </c>
      <c r="BM162" s="213" t="s">
        <v>2401</v>
      </c>
    </row>
    <row r="163" spans="1:65" s="13" customFormat="1">
      <c r="B163" s="215"/>
      <c r="C163" s="216"/>
      <c r="D163" s="217" t="s">
        <v>182</v>
      </c>
      <c r="E163" s="218" t="s">
        <v>1</v>
      </c>
      <c r="F163" s="219" t="s">
        <v>2402</v>
      </c>
      <c r="G163" s="216"/>
      <c r="H163" s="220">
        <v>64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182</v>
      </c>
      <c r="AU163" s="226" t="s">
        <v>86</v>
      </c>
      <c r="AV163" s="13" t="s">
        <v>86</v>
      </c>
      <c r="AW163" s="13" t="s">
        <v>33</v>
      </c>
      <c r="AX163" s="13" t="s">
        <v>77</v>
      </c>
      <c r="AY163" s="226" t="s">
        <v>173</v>
      </c>
    </row>
    <row r="164" spans="1:65" s="2" customFormat="1" ht="16.5" customHeight="1">
      <c r="A164" s="33"/>
      <c r="B164" s="34"/>
      <c r="C164" s="202" t="s">
        <v>9</v>
      </c>
      <c r="D164" s="202" t="s">
        <v>175</v>
      </c>
      <c r="E164" s="203" t="s">
        <v>219</v>
      </c>
      <c r="F164" s="204" t="s">
        <v>220</v>
      </c>
      <c r="G164" s="205" t="s">
        <v>178</v>
      </c>
      <c r="H164" s="206">
        <v>721.97</v>
      </c>
      <c r="I164" s="207"/>
      <c r="J164" s="208">
        <f>ROUND(I164*H164,0)</f>
        <v>0</v>
      </c>
      <c r="K164" s="204" t="s">
        <v>179</v>
      </c>
      <c r="L164" s="38"/>
      <c r="M164" s="209" t="s">
        <v>1</v>
      </c>
      <c r="N164" s="210" t="s">
        <v>42</v>
      </c>
      <c r="O164" s="70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3" t="s">
        <v>180</v>
      </c>
      <c r="AT164" s="213" t="s">
        <v>175</v>
      </c>
      <c r="AU164" s="213" t="s">
        <v>86</v>
      </c>
      <c r="AY164" s="16" t="s">
        <v>173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6" t="s">
        <v>8</v>
      </c>
      <c r="BK164" s="214">
        <f>ROUND(I164*H164,0)</f>
        <v>0</v>
      </c>
      <c r="BL164" s="16" t="s">
        <v>180</v>
      </c>
      <c r="BM164" s="213" t="s">
        <v>2403</v>
      </c>
    </row>
    <row r="165" spans="1:65" s="13" customFormat="1">
      <c r="B165" s="215"/>
      <c r="C165" s="216"/>
      <c r="D165" s="217" t="s">
        <v>182</v>
      </c>
      <c r="E165" s="218" t="s">
        <v>1</v>
      </c>
      <c r="F165" s="219" t="s">
        <v>2386</v>
      </c>
      <c r="G165" s="216"/>
      <c r="H165" s="220">
        <v>89.62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182</v>
      </c>
      <c r="AU165" s="226" t="s">
        <v>86</v>
      </c>
      <c r="AV165" s="13" t="s">
        <v>86</v>
      </c>
      <c r="AW165" s="13" t="s">
        <v>33</v>
      </c>
      <c r="AX165" s="13" t="s">
        <v>77</v>
      </c>
      <c r="AY165" s="226" t="s">
        <v>173</v>
      </c>
    </row>
    <row r="166" spans="1:65" s="13" customFormat="1">
      <c r="B166" s="215"/>
      <c r="C166" s="216"/>
      <c r="D166" s="217" t="s">
        <v>182</v>
      </c>
      <c r="E166" s="218" t="s">
        <v>1</v>
      </c>
      <c r="F166" s="219" t="s">
        <v>2404</v>
      </c>
      <c r="G166" s="216"/>
      <c r="H166" s="220">
        <v>632.35</v>
      </c>
      <c r="I166" s="221"/>
      <c r="J166" s="216"/>
      <c r="K166" s="216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182</v>
      </c>
      <c r="AU166" s="226" t="s">
        <v>86</v>
      </c>
      <c r="AV166" s="13" t="s">
        <v>86</v>
      </c>
      <c r="AW166" s="13" t="s">
        <v>33</v>
      </c>
      <c r="AX166" s="13" t="s">
        <v>77</v>
      </c>
      <c r="AY166" s="226" t="s">
        <v>173</v>
      </c>
    </row>
    <row r="167" spans="1:65" s="2" customFormat="1" ht="24" customHeight="1">
      <c r="A167" s="33"/>
      <c r="B167" s="34"/>
      <c r="C167" s="202" t="s">
        <v>255</v>
      </c>
      <c r="D167" s="202" t="s">
        <v>175</v>
      </c>
      <c r="E167" s="203" t="s">
        <v>223</v>
      </c>
      <c r="F167" s="204" t="s">
        <v>224</v>
      </c>
      <c r="G167" s="205" t="s">
        <v>225</v>
      </c>
      <c r="H167" s="206">
        <v>1074.9949999999999</v>
      </c>
      <c r="I167" s="207"/>
      <c r="J167" s="208">
        <f>ROUND(I167*H167,0)</f>
        <v>0</v>
      </c>
      <c r="K167" s="204" t="s">
        <v>179</v>
      </c>
      <c r="L167" s="38"/>
      <c r="M167" s="209" t="s">
        <v>1</v>
      </c>
      <c r="N167" s="210" t="s">
        <v>42</v>
      </c>
      <c r="O167" s="70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3" t="s">
        <v>180</v>
      </c>
      <c r="AT167" s="213" t="s">
        <v>175</v>
      </c>
      <c r="AU167" s="213" t="s">
        <v>86</v>
      </c>
      <c r="AY167" s="16" t="s">
        <v>173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6" t="s">
        <v>8</v>
      </c>
      <c r="BK167" s="214">
        <f>ROUND(I167*H167,0)</f>
        <v>0</v>
      </c>
      <c r="BL167" s="16" t="s">
        <v>180</v>
      </c>
      <c r="BM167" s="213" t="s">
        <v>2405</v>
      </c>
    </row>
    <row r="168" spans="1:65" s="13" customFormat="1">
      <c r="B168" s="215"/>
      <c r="C168" s="216"/>
      <c r="D168" s="217" t="s">
        <v>182</v>
      </c>
      <c r="E168" s="218" t="s">
        <v>1</v>
      </c>
      <c r="F168" s="219" t="s">
        <v>2406</v>
      </c>
      <c r="G168" s="216"/>
      <c r="H168" s="220">
        <v>1074.9949999999999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182</v>
      </c>
      <c r="AU168" s="226" t="s">
        <v>86</v>
      </c>
      <c r="AV168" s="13" t="s">
        <v>86</v>
      </c>
      <c r="AW168" s="13" t="s">
        <v>33</v>
      </c>
      <c r="AX168" s="13" t="s">
        <v>77</v>
      </c>
      <c r="AY168" s="226" t="s">
        <v>173</v>
      </c>
    </row>
    <row r="169" spans="1:65" s="2" customFormat="1" ht="24" customHeight="1">
      <c r="A169" s="33"/>
      <c r="B169" s="34"/>
      <c r="C169" s="202" t="s">
        <v>261</v>
      </c>
      <c r="D169" s="202" t="s">
        <v>175</v>
      </c>
      <c r="E169" s="203" t="s">
        <v>229</v>
      </c>
      <c r="F169" s="204" t="s">
        <v>230</v>
      </c>
      <c r="G169" s="205" t="s">
        <v>178</v>
      </c>
      <c r="H169" s="206">
        <v>25.62</v>
      </c>
      <c r="I169" s="207"/>
      <c r="J169" s="208">
        <f>ROUND(I169*H169,0)</f>
        <v>0</v>
      </c>
      <c r="K169" s="204" t="s">
        <v>179</v>
      </c>
      <c r="L169" s="38"/>
      <c r="M169" s="209" t="s">
        <v>1</v>
      </c>
      <c r="N169" s="210" t="s">
        <v>42</v>
      </c>
      <c r="O169" s="70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3" t="s">
        <v>180</v>
      </c>
      <c r="AT169" s="213" t="s">
        <v>175</v>
      </c>
      <c r="AU169" s="213" t="s">
        <v>86</v>
      </c>
      <c r="AY169" s="16" t="s">
        <v>173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6" t="s">
        <v>8</v>
      </c>
      <c r="BK169" s="214">
        <f>ROUND(I169*H169,0)</f>
        <v>0</v>
      </c>
      <c r="BL169" s="16" t="s">
        <v>180</v>
      </c>
      <c r="BM169" s="213" t="s">
        <v>2407</v>
      </c>
    </row>
    <row r="170" spans="1:65" s="13" customFormat="1">
      <c r="B170" s="215"/>
      <c r="C170" s="216"/>
      <c r="D170" s="217" t="s">
        <v>182</v>
      </c>
      <c r="E170" s="218" t="s">
        <v>1</v>
      </c>
      <c r="F170" s="219" t="s">
        <v>2408</v>
      </c>
      <c r="G170" s="216"/>
      <c r="H170" s="220">
        <v>25.62</v>
      </c>
      <c r="I170" s="221"/>
      <c r="J170" s="216"/>
      <c r="K170" s="216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182</v>
      </c>
      <c r="AU170" s="226" t="s">
        <v>86</v>
      </c>
      <c r="AV170" s="13" t="s">
        <v>86</v>
      </c>
      <c r="AW170" s="13" t="s">
        <v>33</v>
      </c>
      <c r="AX170" s="13" t="s">
        <v>77</v>
      </c>
      <c r="AY170" s="226" t="s">
        <v>173</v>
      </c>
    </row>
    <row r="171" spans="1:65" s="2" customFormat="1" ht="16.5" customHeight="1">
      <c r="A171" s="33"/>
      <c r="B171" s="34"/>
      <c r="C171" s="202" t="s">
        <v>266</v>
      </c>
      <c r="D171" s="202" t="s">
        <v>175</v>
      </c>
      <c r="E171" s="203" t="s">
        <v>2409</v>
      </c>
      <c r="F171" s="204" t="s">
        <v>2410</v>
      </c>
      <c r="G171" s="205" t="s">
        <v>289</v>
      </c>
      <c r="H171" s="206">
        <v>6</v>
      </c>
      <c r="I171" s="207"/>
      <c r="J171" s="208">
        <f>ROUND(I171*H171,0)</f>
        <v>0</v>
      </c>
      <c r="K171" s="204" t="s">
        <v>179</v>
      </c>
      <c r="L171" s="38"/>
      <c r="M171" s="209" t="s">
        <v>1</v>
      </c>
      <c r="N171" s="210" t="s">
        <v>42</v>
      </c>
      <c r="O171" s="70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3" t="s">
        <v>180</v>
      </c>
      <c r="AT171" s="213" t="s">
        <v>175</v>
      </c>
      <c r="AU171" s="213" t="s">
        <v>86</v>
      </c>
      <c r="AY171" s="16" t="s">
        <v>173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6" t="s">
        <v>8</v>
      </c>
      <c r="BK171" s="214">
        <f>ROUND(I171*H171,0)</f>
        <v>0</v>
      </c>
      <c r="BL171" s="16" t="s">
        <v>180</v>
      </c>
      <c r="BM171" s="213" t="s">
        <v>2411</v>
      </c>
    </row>
    <row r="172" spans="1:65" s="2" customFormat="1" ht="16.5" customHeight="1">
      <c r="A172" s="33"/>
      <c r="B172" s="34"/>
      <c r="C172" s="202" t="s">
        <v>271</v>
      </c>
      <c r="D172" s="202" t="s">
        <v>175</v>
      </c>
      <c r="E172" s="203" t="s">
        <v>2412</v>
      </c>
      <c r="F172" s="204" t="s">
        <v>2413</v>
      </c>
      <c r="G172" s="205" t="s">
        <v>289</v>
      </c>
      <c r="H172" s="206">
        <v>1</v>
      </c>
      <c r="I172" s="207"/>
      <c r="J172" s="208">
        <f>ROUND(I172*H172,0)</f>
        <v>0</v>
      </c>
      <c r="K172" s="204" t="s">
        <v>179</v>
      </c>
      <c r="L172" s="38"/>
      <c r="M172" s="209" t="s">
        <v>1</v>
      </c>
      <c r="N172" s="210" t="s">
        <v>42</v>
      </c>
      <c r="O172" s="70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3" t="s">
        <v>180</v>
      </c>
      <c r="AT172" s="213" t="s">
        <v>175</v>
      </c>
      <c r="AU172" s="213" t="s">
        <v>86</v>
      </c>
      <c r="AY172" s="16" t="s">
        <v>173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6" t="s">
        <v>8</v>
      </c>
      <c r="BK172" s="214">
        <f>ROUND(I172*H172,0)</f>
        <v>0</v>
      </c>
      <c r="BL172" s="16" t="s">
        <v>180</v>
      </c>
      <c r="BM172" s="213" t="s">
        <v>2414</v>
      </c>
    </row>
    <row r="173" spans="1:65" s="2" customFormat="1" ht="16.5" customHeight="1">
      <c r="A173" s="33"/>
      <c r="B173" s="34"/>
      <c r="C173" s="202" t="s">
        <v>275</v>
      </c>
      <c r="D173" s="202" t="s">
        <v>175</v>
      </c>
      <c r="E173" s="203" t="s">
        <v>2415</v>
      </c>
      <c r="F173" s="204" t="s">
        <v>2416</v>
      </c>
      <c r="G173" s="205" t="s">
        <v>251</v>
      </c>
      <c r="H173" s="206">
        <v>83.8</v>
      </c>
      <c r="I173" s="207"/>
      <c r="J173" s="208">
        <f>ROUND(I173*H173,0)</f>
        <v>0</v>
      </c>
      <c r="K173" s="204" t="s">
        <v>179</v>
      </c>
      <c r="L173" s="38"/>
      <c r="M173" s="209" t="s">
        <v>1</v>
      </c>
      <c r="N173" s="210" t="s">
        <v>42</v>
      </c>
      <c r="O173" s="70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3" t="s">
        <v>180</v>
      </c>
      <c r="AT173" s="213" t="s">
        <v>175</v>
      </c>
      <c r="AU173" s="213" t="s">
        <v>86</v>
      </c>
      <c r="AY173" s="16" t="s">
        <v>173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6" t="s">
        <v>8</v>
      </c>
      <c r="BK173" s="214">
        <f>ROUND(I173*H173,0)</f>
        <v>0</v>
      </c>
      <c r="BL173" s="16" t="s">
        <v>180</v>
      </c>
      <c r="BM173" s="213" t="s">
        <v>2417</v>
      </c>
    </row>
    <row r="174" spans="1:65" s="13" customFormat="1">
      <c r="B174" s="215"/>
      <c r="C174" s="216"/>
      <c r="D174" s="217" t="s">
        <v>182</v>
      </c>
      <c r="E174" s="218" t="s">
        <v>1</v>
      </c>
      <c r="F174" s="219" t="s">
        <v>2418</v>
      </c>
      <c r="G174" s="216"/>
      <c r="H174" s="220">
        <v>35.799999999999997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182</v>
      </c>
      <c r="AU174" s="226" t="s">
        <v>86</v>
      </c>
      <c r="AV174" s="13" t="s">
        <v>86</v>
      </c>
      <c r="AW174" s="13" t="s">
        <v>33</v>
      </c>
      <c r="AX174" s="13" t="s">
        <v>77</v>
      </c>
      <c r="AY174" s="226" t="s">
        <v>173</v>
      </c>
    </row>
    <row r="175" spans="1:65" s="13" customFormat="1">
      <c r="B175" s="215"/>
      <c r="C175" s="216"/>
      <c r="D175" s="217" t="s">
        <v>182</v>
      </c>
      <c r="E175" s="218" t="s">
        <v>1</v>
      </c>
      <c r="F175" s="219" t="s">
        <v>2419</v>
      </c>
      <c r="G175" s="216"/>
      <c r="H175" s="220">
        <v>48</v>
      </c>
      <c r="I175" s="221"/>
      <c r="J175" s="216"/>
      <c r="K175" s="216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182</v>
      </c>
      <c r="AU175" s="226" t="s">
        <v>86</v>
      </c>
      <c r="AV175" s="13" t="s">
        <v>86</v>
      </c>
      <c r="AW175" s="13" t="s">
        <v>33</v>
      </c>
      <c r="AX175" s="13" t="s">
        <v>77</v>
      </c>
      <c r="AY175" s="226" t="s">
        <v>173</v>
      </c>
    </row>
    <row r="176" spans="1:65" s="2" customFormat="1" ht="24" customHeight="1">
      <c r="A176" s="33"/>
      <c r="B176" s="34"/>
      <c r="C176" s="202" t="s">
        <v>7</v>
      </c>
      <c r="D176" s="202" t="s">
        <v>175</v>
      </c>
      <c r="E176" s="203" t="s">
        <v>2420</v>
      </c>
      <c r="F176" s="204" t="s">
        <v>2421</v>
      </c>
      <c r="G176" s="205" t="s">
        <v>251</v>
      </c>
      <c r="H176" s="206">
        <v>801.66700000000003</v>
      </c>
      <c r="I176" s="207"/>
      <c r="J176" s="208">
        <f>ROUND(I176*H176,0)</f>
        <v>0</v>
      </c>
      <c r="K176" s="204" t="s">
        <v>179</v>
      </c>
      <c r="L176" s="38"/>
      <c r="M176" s="209" t="s">
        <v>1</v>
      </c>
      <c r="N176" s="210" t="s">
        <v>42</v>
      </c>
      <c r="O176" s="70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3" t="s">
        <v>180</v>
      </c>
      <c r="AT176" s="213" t="s">
        <v>175</v>
      </c>
      <c r="AU176" s="213" t="s">
        <v>86</v>
      </c>
      <c r="AY176" s="16" t="s">
        <v>173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6" t="s">
        <v>8</v>
      </c>
      <c r="BK176" s="214">
        <f>ROUND(I176*H176,0)</f>
        <v>0</v>
      </c>
      <c r="BL176" s="16" t="s">
        <v>180</v>
      </c>
      <c r="BM176" s="213" t="s">
        <v>2422</v>
      </c>
    </row>
    <row r="177" spans="1:65" s="13" customFormat="1">
      <c r="B177" s="215"/>
      <c r="C177" s="216"/>
      <c r="D177" s="217" t="s">
        <v>182</v>
      </c>
      <c r="E177" s="218" t="s">
        <v>1</v>
      </c>
      <c r="F177" s="219" t="s">
        <v>2423</v>
      </c>
      <c r="G177" s="216"/>
      <c r="H177" s="220">
        <v>801.66700000000003</v>
      </c>
      <c r="I177" s="221"/>
      <c r="J177" s="216"/>
      <c r="K177" s="216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182</v>
      </c>
      <c r="AU177" s="226" t="s">
        <v>86</v>
      </c>
      <c r="AV177" s="13" t="s">
        <v>86</v>
      </c>
      <c r="AW177" s="13" t="s">
        <v>33</v>
      </c>
      <c r="AX177" s="13" t="s">
        <v>77</v>
      </c>
      <c r="AY177" s="226" t="s">
        <v>173</v>
      </c>
    </row>
    <row r="178" spans="1:65" s="2" customFormat="1" ht="24" customHeight="1">
      <c r="A178" s="33"/>
      <c r="B178" s="34"/>
      <c r="C178" s="202" t="s">
        <v>286</v>
      </c>
      <c r="D178" s="202" t="s">
        <v>175</v>
      </c>
      <c r="E178" s="203" t="s">
        <v>2424</v>
      </c>
      <c r="F178" s="204" t="s">
        <v>2425</v>
      </c>
      <c r="G178" s="205" t="s">
        <v>251</v>
      </c>
      <c r="H178" s="206">
        <v>525</v>
      </c>
      <c r="I178" s="207"/>
      <c r="J178" s="208">
        <f>ROUND(I178*H178,0)</f>
        <v>0</v>
      </c>
      <c r="K178" s="204" t="s">
        <v>179</v>
      </c>
      <c r="L178" s="38"/>
      <c r="M178" s="209" t="s">
        <v>1</v>
      </c>
      <c r="N178" s="210" t="s">
        <v>42</v>
      </c>
      <c r="O178" s="70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3" t="s">
        <v>180</v>
      </c>
      <c r="AT178" s="213" t="s">
        <v>175</v>
      </c>
      <c r="AU178" s="213" t="s">
        <v>86</v>
      </c>
      <c r="AY178" s="16" t="s">
        <v>173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6" t="s">
        <v>8</v>
      </c>
      <c r="BK178" s="214">
        <f>ROUND(I178*H178,0)</f>
        <v>0</v>
      </c>
      <c r="BL178" s="16" t="s">
        <v>180</v>
      </c>
      <c r="BM178" s="213" t="s">
        <v>2426</v>
      </c>
    </row>
    <row r="179" spans="1:65" s="13" customFormat="1">
      <c r="B179" s="215"/>
      <c r="C179" s="216"/>
      <c r="D179" s="217" t="s">
        <v>182</v>
      </c>
      <c r="E179" s="218" t="s">
        <v>1</v>
      </c>
      <c r="F179" s="219" t="s">
        <v>2427</v>
      </c>
      <c r="G179" s="216"/>
      <c r="H179" s="220">
        <v>525</v>
      </c>
      <c r="I179" s="221"/>
      <c r="J179" s="216"/>
      <c r="K179" s="216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182</v>
      </c>
      <c r="AU179" s="226" t="s">
        <v>86</v>
      </c>
      <c r="AV179" s="13" t="s">
        <v>86</v>
      </c>
      <c r="AW179" s="13" t="s">
        <v>33</v>
      </c>
      <c r="AX179" s="13" t="s">
        <v>77</v>
      </c>
      <c r="AY179" s="226" t="s">
        <v>173</v>
      </c>
    </row>
    <row r="180" spans="1:65" s="2" customFormat="1" ht="24" customHeight="1">
      <c r="A180" s="33"/>
      <c r="B180" s="34"/>
      <c r="C180" s="202" t="s">
        <v>293</v>
      </c>
      <c r="D180" s="202" t="s">
        <v>175</v>
      </c>
      <c r="E180" s="203" t="s">
        <v>2428</v>
      </c>
      <c r="F180" s="204" t="s">
        <v>2429</v>
      </c>
      <c r="G180" s="205" t="s">
        <v>251</v>
      </c>
      <c r="H180" s="206">
        <v>1326.6669999999999</v>
      </c>
      <c r="I180" s="207"/>
      <c r="J180" s="208">
        <f>ROUND(I180*H180,0)</f>
        <v>0</v>
      </c>
      <c r="K180" s="204" t="s">
        <v>179</v>
      </c>
      <c r="L180" s="38"/>
      <c r="M180" s="209" t="s">
        <v>1</v>
      </c>
      <c r="N180" s="210" t="s">
        <v>42</v>
      </c>
      <c r="O180" s="70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3" t="s">
        <v>8</v>
      </c>
      <c r="AT180" s="213" t="s">
        <v>175</v>
      </c>
      <c r="AU180" s="213" t="s">
        <v>86</v>
      </c>
      <c r="AY180" s="16" t="s">
        <v>173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6" t="s">
        <v>8</v>
      </c>
      <c r="BK180" s="214">
        <f>ROUND(I180*H180,0)</f>
        <v>0</v>
      </c>
      <c r="BL180" s="16" t="s">
        <v>8</v>
      </c>
      <c r="BM180" s="213" t="s">
        <v>2430</v>
      </c>
    </row>
    <row r="181" spans="1:65" s="13" customFormat="1">
      <c r="B181" s="215"/>
      <c r="C181" s="216"/>
      <c r="D181" s="217" t="s">
        <v>182</v>
      </c>
      <c r="E181" s="218" t="s">
        <v>1</v>
      </c>
      <c r="F181" s="219" t="s">
        <v>2431</v>
      </c>
      <c r="G181" s="216"/>
      <c r="H181" s="220">
        <v>1326.6669999999999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182</v>
      </c>
      <c r="AU181" s="226" t="s">
        <v>86</v>
      </c>
      <c r="AV181" s="13" t="s">
        <v>86</v>
      </c>
      <c r="AW181" s="13" t="s">
        <v>33</v>
      </c>
      <c r="AX181" s="13" t="s">
        <v>77</v>
      </c>
      <c r="AY181" s="226" t="s">
        <v>173</v>
      </c>
    </row>
    <row r="182" spans="1:65" s="2" customFormat="1" ht="16.5" customHeight="1">
      <c r="A182" s="33"/>
      <c r="B182" s="34"/>
      <c r="C182" s="227" t="s">
        <v>299</v>
      </c>
      <c r="D182" s="227" t="s">
        <v>454</v>
      </c>
      <c r="E182" s="228" t="s">
        <v>2432</v>
      </c>
      <c r="F182" s="229" t="s">
        <v>2433</v>
      </c>
      <c r="G182" s="230" t="s">
        <v>1540</v>
      </c>
      <c r="H182" s="231">
        <v>39.799999999999997</v>
      </c>
      <c r="I182" s="232"/>
      <c r="J182" s="233">
        <f>ROUND(I182*H182,0)</f>
        <v>0</v>
      </c>
      <c r="K182" s="229" t="s">
        <v>179</v>
      </c>
      <c r="L182" s="234"/>
      <c r="M182" s="235" t="s">
        <v>1</v>
      </c>
      <c r="N182" s="236" t="s">
        <v>42</v>
      </c>
      <c r="O182" s="70"/>
      <c r="P182" s="211">
        <f>O182*H182</f>
        <v>0</v>
      </c>
      <c r="Q182" s="211">
        <v>1E-3</v>
      </c>
      <c r="R182" s="211">
        <f>Q182*H182</f>
        <v>3.9799999999999995E-2</v>
      </c>
      <c r="S182" s="211">
        <v>0</v>
      </c>
      <c r="T182" s="21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3" t="s">
        <v>86</v>
      </c>
      <c r="AT182" s="213" t="s">
        <v>454</v>
      </c>
      <c r="AU182" s="213" t="s">
        <v>86</v>
      </c>
      <c r="AY182" s="16" t="s">
        <v>173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6" t="s">
        <v>8</v>
      </c>
      <c r="BK182" s="214">
        <f>ROUND(I182*H182,0)</f>
        <v>0</v>
      </c>
      <c r="BL182" s="16" t="s">
        <v>8</v>
      </c>
      <c r="BM182" s="213" t="s">
        <v>2434</v>
      </c>
    </row>
    <row r="183" spans="1:65" s="13" customFormat="1">
      <c r="B183" s="215"/>
      <c r="C183" s="216"/>
      <c r="D183" s="217" t="s">
        <v>182</v>
      </c>
      <c r="E183" s="218" t="s">
        <v>1</v>
      </c>
      <c r="F183" s="219" t="s">
        <v>2435</v>
      </c>
      <c r="G183" s="216"/>
      <c r="H183" s="220">
        <v>39.799999999999997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182</v>
      </c>
      <c r="AU183" s="226" t="s">
        <v>86</v>
      </c>
      <c r="AV183" s="13" t="s">
        <v>86</v>
      </c>
      <c r="AW183" s="13" t="s">
        <v>33</v>
      </c>
      <c r="AX183" s="13" t="s">
        <v>77</v>
      </c>
      <c r="AY183" s="226" t="s">
        <v>173</v>
      </c>
    </row>
    <row r="184" spans="1:65" s="12" customFormat="1" ht="22.95" customHeight="1">
      <c r="B184" s="186"/>
      <c r="C184" s="187"/>
      <c r="D184" s="188" t="s">
        <v>76</v>
      </c>
      <c r="E184" s="200" t="s">
        <v>86</v>
      </c>
      <c r="F184" s="200" t="s">
        <v>254</v>
      </c>
      <c r="G184" s="187"/>
      <c r="H184" s="187"/>
      <c r="I184" s="190"/>
      <c r="J184" s="201">
        <f>BK184</f>
        <v>0</v>
      </c>
      <c r="K184" s="187"/>
      <c r="L184" s="192"/>
      <c r="M184" s="193"/>
      <c r="N184" s="194"/>
      <c r="O184" s="194"/>
      <c r="P184" s="195">
        <f>SUM(P185:P203)</f>
        <v>0</v>
      </c>
      <c r="Q184" s="194"/>
      <c r="R184" s="195">
        <f>SUM(R185:R203)</f>
        <v>68.565058190000002</v>
      </c>
      <c r="S184" s="194"/>
      <c r="T184" s="196">
        <f>SUM(T185:T203)</f>
        <v>0</v>
      </c>
      <c r="AR184" s="197" t="s">
        <v>8</v>
      </c>
      <c r="AT184" s="198" t="s">
        <v>76</v>
      </c>
      <c r="AU184" s="198" t="s">
        <v>8</v>
      </c>
      <c r="AY184" s="197" t="s">
        <v>173</v>
      </c>
      <c r="BK184" s="199">
        <f>SUM(BK185:BK203)</f>
        <v>0</v>
      </c>
    </row>
    <row r="185" spans="1:65" s="2" customFormat="1" ht="24" customHeight="1">
      <c r="A185" s="33"/>
      <c r="B185" s="34"/>
      <c r="C185" s="202" t="s">
        <v>307</v>
      </c>
      <c r="D185" s="202" t="s">
        <v>175</v>
      </c>
      <c r="E185" s="203" t="s">
        <v>2436</v>
      </c>
      <c r="F185" s="204" t="s">
        <v>2437</v>
      </c>
      <c r="G185" s="205" t="s">
        <v>178</v>
      </c>
      <c r="H185" s="206">
        <v>25.327000000000002</v>
      </c>
      <c r="I185" s="207"/>
      <c r="J185" s="208">
        <f>ROUND(I185*H185,0)</f>
        <v>0</v>
      </c>
      <c r="K185" s="204" t="s">
        <v>179</v>
      </c>
      <c r="L185" s="38"/>
      <c r="M185" s="209" t="s">
        <v>1</v>
      </c>
      <c r="N185" s="210" t="s">
        <v>42</v>
      </c>
      <c r="O185" s="70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3" t="s">
        <v>180</v>
      </c>
      <c r="AT185" s="213" t="s">
        <v>175</v>
      </c>
      <c r="AU185" s="213" t="s">
        <v>86</v>
      </c>
      <c r="AY185" s="16" t="s">
        <v>173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6" t="s">
        <v>8</v>
      </c>
      <c r="BK185" s="214">
        <f>ROUND(I185*H185,0)</f>
        <v>0</v>
      </c>
      <c r="BL185" s="16" t="s">
        <v>180</v>
      </c>
      <c r="BM185" s="213" t="s">
        <v>2438</v>
      </c>
    </row>
    <row r="186" spans="1:65" s="13" customFormat="1" ht="30.6">
      <c r="B186" s="215"/>
      <c r="C186" s="216"/>
      <c r="D186" s="217" t="s">
        <v>182</v>
      </c>
      <c r="E186" s="218" t="s">
        <v>1</v>
      </c>
      <c r="F186" s="219" t="s">
        <v>2439</v>
      </c>
      <c r="G186" s="216"/>
      <c r="H186" s="220">
        <v>25.327000000000002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182</v>
      </c>
      <c r="AU186" s="226" t="s">
        <v>86</v>
      </c>
      <c r="AV186" s="13" t="s">
        <v>86</v>
      </c>
      <c r="AW186" s="13" t="s">
        <v>33</v>
      </c>
      <c r="AX186" s="13" t="s">
        <v>77</v>
      </c>
      <c r="AY186" s="226" t="s">
        <v>173</v>
      </c>
    </row>
    <row r="187" spans="1:65" s="2" customFormat="1" ht="24" customHeight="1">
      <c r="A187" s="33"/>
      <c r="B187" s="34"/>
      <c r="C187" s="202" t="s">
        <v>311</v>
      </c>
      <c r="D187" s="202" t="s">
        <v>175</v>
      </c>
      <c r="E187" s="203" t="s">
        <v>2440</v>
      </c>
      <c r="F187" s="204" t="s">
        <v>2441</v>
      </c>
      <c r="G187" s="205" t="s">
        <v>251</v>
      </c>
      <c r="H187" s="206">
        <v>119.2</v>
      </c>
      <c r="I187" s="207"/>
      <c r="J187" s="208">
        <f>ROUND(I187*H187,0)</f>
        <v>0</v>
      </c>
      <c r="K187" s="204" t="s">
        <v>179</v>
      </c>
      <c r="L187" s="38"/>
      <c r="M187" s="209" t="s">
        <v>1</v>
      </c>
      <c r="N187" s="210" t="s">
        <v>42</v>
      </c>
      <c r="O187" s="70"/>
      <c r="P187" s="211">
        <f>O187*H187</f>
        <v>0</v>
      </c>
      <c r="Q187" s="211">
        <v>3.1E-4</v>
      </c>
      <c r="R187" s="211">
        <f>Q187*H187</f>
        <v>3.6951999999999999E-2</v>
      </c>
      <c r="S187" s="211">
        <v>0</v>
      </c>
      <c r="T187" s="21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3" t="s">
        <v>180</v>
      </c>
      <c r="AT187" s="213" t="s">
        <v>175</v>
      </c>
      <c r="AU187" s="213" t="s">
        <v>86</v>
      </c>
      <c r="AY187" s="16" t="s">
        <v>173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6" t="s">
        <v>8</v>
      </c>
      <c r="BK187" s="214">
        <f>ROUND(I187*H187,0)</f>
        <v>0</v>
      </c>
      <c r="BL187" s="16" t="s">
        <v>180</v>
      </c>
      <c r="BM187" s="213" t="s">
        <v>2442</v>
      </c>
    </row>
    <row r="188" spans="1:65" s="13" customFormat="1">
      <c r="B188" s="215"/>
      <c r="C188" s="216"/>
      <c r="D188" s="217" t="s">
        <v>182</v>
      </c>
      <c r="E188" s="218" t="s">
        <v>1</v>
      </c>
      <c r="F188" s="219" t="s">
        <v>2443</v>
      </c>
      <c r="G188" s="216"/>
      <c r="H188" s="220">
        <v>97.6</v>
      </c>
      <c r="I188" s="221"/>
      <c r="J188" s="216"/>
      <c r="K188" s="216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182</v>
      </c>
      <c r="AU188" s="226" t="s">
        <v>86</v>
      </c>
      <c r="AV188" s="13" t="s">
        <v>86</v>
      </c>
      <c r="AW188" s="13" t="s">
        <v>33</v>
      </c>
      <c r="AX188" s="13" t="s">
        <v>77</v>
      </c>
      <c r="AY188" s="226" t="s">
        <v>173</v>
      </c>
    </row>
    <row r="189" spans="1:65" s="13" customFormat="1">
      <c r="B189" s="215"/>
      <c r="C189" s="216"/>
      <c r="D189" s="217" t="s">
        <v>182</v>
      </c>
      <c r="E189" s="218" t="s">
        <v>1</v>
      </c>
      <c r="F189" s="219" t="s">
        <v>2444</v>
      </c>
      <c r="G189" s="216"/>
      <c r="H189" s="220">
        <v>21.6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182</v>
      </c>
      <c r="AU189" s="226" t="s">
        <v>86</v>
      </c>
      <c r="AV189" s="13" t="s">
        <v>86</v>
      </c>
      <c r="AW189" s="13" t="s">
        <v>33</v>
      </c>
      <c r="AX189" s="13" t="s">
        <v>77</v>
      </c>
      <c r="AY189" s="226" t="s">
        <v>173</v>
      </c>
    </row>
    <row r="190" spans="1:65" s="2" customFormat="1" ht="16.5" customHeight="1">
      <c r="A190" s="33"/>
      <c r="B190" s="34"/>
      <c r="C190" s="227" t="s">
        <v>316</v>
      </c>
      <c r="D190" s="227" t="s">
        <v>454</v>
      </c>
      <c r="E190" s="228" t="s">
        <v>552</v>
      </c>
      <c r="F190" s="229" t="s">
        <v>553</v>
      </c>
      <c r="G190" s="230" t="s">
        <v>251</v>
      </c>
      <c r="H190" s="231">
        <v>143.04</v>
      </c>
      <c r="I190" s="232"/>
      <c r="J190" s="233">
        <f>ROUND(I190*H190,0)</f>
        <v>0</v>
      </c>
      <c r="K190" s="229" t="s">
        <v>179</v>
      </c>
      <c r="L190" s="234"/>
      <c r="M190" s="235" t="s">
        <v>1</v>
      </c>
      <c r="N190" s="236" t="s">
        <v>42</v>
      </c>
      <c r="O190" s="70"/>
      <c r="P190" s="211">
        <f>O190*H190</f>
        <v>0</v>
      </c>
      <c r="Q190" s="211">
        <v>2.9999999999999997E-4</v>
      </c>
      <c r="R190" s="211">
        <f>Q190*H190</f>
        <v>4.2911999999999992E-2</v>
      </c>
      <c r="S190" s="211">
        <v>0</v>
      </c>
      <c r="T190" s="21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3" t="s">
        <v>213</v>
      </c>
      <c r="AT190" s="213" t="s">
        <v>454</v>
      </c>
      <c r="AU190" s="213" t="s">
        <v>86</v>
      </c>
      <c r="AY190" s="16" t="s">
        <v>173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16" t="s">
        <v>8</v>
      </c>
      <c r="BK190" s="214">
        <f>ROUND(I190*H190,0)</f>
        <v>0</v>
      </c>
      <c r="BL190" s="16" t="s">
        <v>180</v>
      </c>
      <c r="BM190" s="213" t="s">
        <v>2445</v>
      </c>
    </row>
    <row r="191" spans="1:65" s="13" customFormat="1">
      <c r="B191" s="215"/>
      <c r="C191" s="216"/>
      <c r="D191" s="217" t="s">
        <v>182</v>
      </c>
      <c r="E191" s="218" t="s">
        <v>1</v>
      </c>
      <c r="F191" s="219" t="s">
        <v>2446</v>
      </c>
      <c r="G191" s="216"/>
      <c r="H191" s="220">
        <v>143.04</v>
      </c>
      <c r="I191" s="221"/>
      <c r="J191" s="216"/>
      <c r="K191" s="216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182</v>
      </c>
      <c r="AU191" s="226" t="s">
        <v>86</v>
      </c>
      <c r="AV191" s="13" t="s">
        <v>86</v>
      </c>
      <c r="AW191" s="13" t="s">
        <v>33</v>
      </c>
      <c r="AX191" s="13" t="s">
        <v>77</v>
      </c>
      <c r="AY191" s="226" t="s">
        <v>173</v>
      </c>
    </row>
    <row r="192" spans="1:65" s="2" customFormat="1" ht="24" customHeight="1">
      <c r="A192" s="33"/>
      <c r="B192" s="34"/>
      <c r="C192" s="202" t="s">
        <v>323</v>
      </c>
      <c r="D192" s="202" t="s">
        <v>175</v>
      </c>
      <c r="E192" s="203" t="s">
        <v>2447</v>
      </c>
      <c r="F192" s="204" t="s">
        <v>2448</v>
      </c>
      <c r="G192" s="205" t="s">
        <v>371</v>
      </c>
      <c r="H192" s="206">
        <v>58</v>
      </c>
      <c r="I192" s="207"/>
      <c r="J192" s="208">
        <f>ROUND(I192*H192,0)</f>
        <v>0</v>
      </c>
      <c r="K192" s="204" t="s">
        <v>179</v>
      </c>
      <c r="L192" s="38"/>
      <c r="M192" s="209" t="s">
        <v>1</v>
      </c>
      <c r="N192" s="210" t="s">
        <v>42</v>
      </c>
      <c r="O192" s="70"/>
      <c r="P192" s="211">
        <f>O192*H192</f>
        <v>0</v>
      </c>
      <c r="Q192" s="211">
        <v>4.8999999999999998E-4</v>
      </c>
      <c r="R192" s="211">
        <f>Q192*H192</f>
        <v>2.8420000000000001E-2</v>
      </c>
      <c r="S192" s="211">
        <v>0</v>
      </c>
      <c r="T192" s="21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3" t="s">
        <v>180</v>
      </c>
      <c r="AT192" s="213" t="s">
        <v>175</v>
      </c>
      <c r="AU192" s="213" t="s">
        <v>86</v>
      </c>
      <c r="AY192" s="16" t="s">
        <v>173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6" t="s">
        <v>8</v>
      </c>
      <c r="BK192" s="214">
        <f>ROUND(I192*H192,0)</f>
        <v>0</v>
      </c>
      <c r="BL192" s="16" t="s">
        <v>180</v>
      </c>
      <c r="BM192" s="213" t="s">
        <v>2449</v>
      </c>
    </row>
    <row r="193" spans="1:65" s="13" customFormat="1">
      <c r="B193" s="215"/>
      <c r="C193" s="216"/>
      <c r="D193" s="217" t="s">
        <v>182</v>
      </c>
      <c r="E193" s="218" t="s">
        <v>1</v>
      </c>
      <c r="F193" s="219" t="s">
        <v>2450</v>
      </c>
      <c r="G193" s="216"/>
      <c r="H193" s="220">
        <v>58</v>
      </c>
      <c r="I193" s="221"/>
      <c r="J193" s="216"/>
      <c r="K193" s="216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182</v>
      </c>
      <c r="AU193" s="226" t="s">
        <v>86</v>
      </c>
      <c r="AV193" s="13" t="s">
        <v>86</v>
      </c>
      <c r="AW193" s="13" t="s">
        <v>33</v>
      </c>
      <c r="AX193" s="13" t="s">
        <v>77</v>
      </c>
      <c r="AY193" s="226" t="s">
        <v>173</v>
      </c>
    </row>
    <row r="194" spans="1:65" s="2" customFormat="1" ht="24" customHeight="1">
      <c r="A194" s="33"/>
      <c r="B194" s="34"/>
      <c r="C194" s="202" t="s">
        <v>328</v>
      </c>
      <c r="D194" s="202" t="s">
        <v>175</v>
      </c>
      <c r="E194" s="203" t="s">
        <v>2451</v>
      </c>
      <c r="F194" s="204" t="s">
        <v>2452</v>
      </c>
      <c r="G194" s="205" t="s">
        <v>371</v>
      </c>
      <c r="H194" s="206">
        <v>60</v>
      </c>
      <c r="I194" s="207"/>
      <c r="J194" s="208">
        <f>ROUND(I194*H194,0)</f>
        <v>0</v>
      </c>
      <c r="K194" s="204" t="s">
        <v>179</v>
      </c>
      <c r="L194" s="38"/>
      <c r="M194" s="209" t="s">
        <v>1</v>
      </c>
      <c r="N194" s="210" t="s">
        <v>42</v>
      </c>
      <c r="O194" s="70"/>
      <c r="P194" s="211">
        <f>O194*H194</f>
        <v>0</v>
      </c>
      <c r="Q194" s="211">
        <v>1.16E-3</v>
      </c>
      <c r="R194" s="211">
        <f>Q194*H194</f>
        <v>6.9599999999999995E-2</v>
      </c>
      <c r="S194" s="211">
        <v>0</v>
      </c>
      <c r="T194" s="21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3" t="s">
        <v>180</v>
      </c>
      <c r="AT194" s="213" t="s">
        <v>175</v>
      </c>
      <c r="AU194" s="213" t="s">
        <v>86</v>
      </c>
      <c r="AY194" s="16" t="s">
        <v>173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6" t="s">
        <v>8</v>
      </c>
      <c r="BK194" s="214">
        <f>ROUND(I194*H194,0)</f>
        <v>0</v>
      </c>
      <c r="BL194" s="16" t="s">
        <v>180</v>
      </c>
      <c r="BM194" s="213" t="s">
        <v>2453</v>
      </c>
    </row>
    <row r="195" spans="1:65" s="13" customFormat="1">
      <c r="B195" s="215"/>
      <c r="C195" s="216"/>
      <c r="D195" s="217" t="s">
        <v>182</v>
      </c>
      <c r="E195" s="218" t="s">
        <v>1</v>
      </c>
      <c r="F195" s="219" t="s">
        <v>2454</v>
      </c>
      <c r="G195" s="216"/>
      <c r="H195" s="220">
        <v>60</v>
      </c>
      <c r="I195" s="221"/>
      <c r="J195" s="216"/>
      <c r="K195" s="216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182</v>
      </c>
      <c r="AU195" s="226" t="s">
        <v>86</v>
      </c>
      <c r="AV195" s="13" t="s">
        <v>86</v>
      </c>
      <c r="AW195" s="13" t="s">
        <v>33</v>
      </c>
      <c r="AX195" s="13" t="s">
        <v>77</v>
      </c>
      <c r="AY195" s="226" t="s">
        <v>173</v>
      </c>
    </row>
    <row r="196" spans="1:65" s="2" customFormat="1" ht="24" customHeight="1">
      <c r="A196" s="33"/>
      <c r="B196" s="34"/>
      <c r="C196" s="202" t="s">
        <v>333</v>
      </c>
      <c r="D196" s="202" t="s">
        <v>175</v>
      </c>
      <c r="E196" s="203" t="s">
        <v>2455</v>
      </c>
      <c r="F196" s="204" t="s">
        <v>2456</v>
      </c>
      <c r="G196" s="205" t="s">
        <v>178</v>
      </c>
      <c r="H196" s="206">
        <v>19.309999999999999</v>
      </c>
      <c r="I196" s="207"/>
      <c r="J196" s="208">
        <f>ROUND(I196*H196,0)</f>
        <v>0</v>
      </c>
      <c r="K196" s="204" t="s">
        <v>179</v>
      </c>
      <c r="L196" s="38"/>
      <c r="M196" s="209" t="s">
        <v>1</v>
      </c>
      <c r="N196" s="210" t="s">
        <v>42</v>
      </c>
      <c r="O196" s="70"/>
      <c r="P196" s="211">
        <f>O196*H196</f>
        <v>0</v>
      </c>
      <c r="Q196" s="211">
        <v>2.45329</v>
      </c>
      <c r="R196" s="211">
        <f>Q196*H196</f>
        <v>47.373029899999999</v>
      </c>
      <c r="S196" s="211">
        <v>0</v>
      </c>
      <c r="T196" s="21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3" t="s">
        <v>180</v>
      </c>
      <c r="AT196" s="213" t="s">
        <v>175</v>
      </c>
      <c r="AU196" s="213" t="s">
        <v>86</v>
      </c>
      <c r="AY196" s="16" t="s">
        <v>173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6" t="s">
        <v>8</v>
      </c>
      <c r="BK196" s="214">
        <f>ROUND(I196*H196,0)</f>
        <v>0</v>
      </c>
      <c r="BL196" s="16" t="s">
        <v>180</v>
      </c>
      <c r="BM196" s="213" t="s">
        <v>2457</v>
      </c>
    </row>
    <row r="197" spans="1:65" s="13" customFormat="1">
      <c r="B197" s="215"/>
      <c r="C197" s="216"/>
      <c r="D197" s="217" t="s">
        <v>182</v>
      </c>
      <c r="E197" s="218" t="s">
        <v>1</v>
      </c>
      <c r="F197" s="219" t="s">
        <v>2458</v>
      </c>
      <c r="G197" s="216"/>
      <c r="H197" s="220">
        <v>19.309999999999999</v>
      </c>
      <c r="I197" s="221"/>
      <c r="J197" s="216"/>
      <c r="K197" s="216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182</v>
      </c>
      <c r="AU197" s="226" t="s">
        <v>86</v>
      </c>
      <c r="AV197" s="13" t="s">
        <v>86</v>
      </c>
      <c r="AW197" s="13" t="s">
        <v>33</v>
      </c>
      <c r="AX197" s="13" t="s">
        <v>77</v>
      </c>
      <c r="AY197" s="226" t="s">
        <v>173</v>
      </c>
    </row>
    <row r="198" spans="1:65" s="2" customFormat="1" ht="16.5" customHeight="1">
      <c r="A198" s="33"/>
      <c r="B198" s="34"/>
      <c r="C198" s="202" t="s">
        <v>337</v>
      </c>
      <c r="D198" s="202" t="s">
        <v>175</v>
      </c>
      <c r="E198" s="203" t="s">
        <v>2459</v>
      </c>
      <c r="F198" s="204" t="s">
        <v>2460</v>
      </c>
      <c r="G198" s="205" t="s">
        <v>178</v>
      </c>
      <c r="H198" s="206">
        <v>0.44700000000000001</v>
      </c>
      <c r="I198" s="207"/>
      <c r="J198" s="208">
        <f>ROUND(I198*H198,0)</f>
        <v>0</v>
      </c>
      <c r="K198" s="204" t="s">
        <v>179</v>
      </c>
      <c r="L198" s="38"/>
      <c r="M198" s="209" t="s">
        <v>1</v>
      </c>
      <c r="N198" s="210" t="s">
        <v>42</v>
      </c>
      <c r="O198" s="70"/>
      <c r="P198" s="211">
        <f>O198*H198</f>
        <v>0</v>
      </c>
      <c r="Q198" s="211">
        <v>2.2563399999999998</v>
      </c>
      <c r="R198" s="211">
        <f>Q198*H198</f>
        <v>1.0085839799999998</v>
      </c>
      <c r="S198" s="211">
        <v>0</v>
      </c>
      <c r="T198" s="21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3" t="s">
        <v>180</v>
      </c>
      <c r="AT198" s="213" t="s">
        <v>175</v>
      </c>
      <c r="AU198" s="213" t="s">
        <v>86</v>
      </c>
      <c r="AY198" s="16" t="s">
        <v>173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6" t="s">
        <v>8</v>
      </c>
      <c r="BK198" s="214">
        <f>ROUND(I198*H198,0)</f>
        <v>0</v>
      </c>
      <c r="BL198" s="16" t="s">
        <v>180</v>
      </c>
      <c r="BM198" s="213" t="s">
        <v>2461</v>
      </c>
    </row>
    <row r="199" spans="1:65" s="13" customFormat="1">
      <c r="B199" s="215"/>
      <c r="C199" s="216"/>
      <c r="D199" s="217" t="s">
        <v>182</v>
      </c>
      <c r="E199" s="218" t="s">
        <v>1</v>
      </c>
      <c r="F199" s="219" t="s">
        <v>2462</v>
      </c>
      <c r="G199" s="216"/>
      <c r="H199" s="220">
        <v>0.44700000000000001</v>
      </c>
      <c r="I199" s="221"/>
      <c r="J199" s="216"/>
      <c r="K199" s="216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182</v>
      </c>
      <c r="AU199" s="226" t="s">
        <v>86</v>
      </c>
      <c r="AV199" s="13" t="s">
        <v>86</v>
      </c>
      <c r="AW199" s="13" t="s">
        <v>33</v>
      </c>
      <c r="AX199" s="13" t="s">
        <v>77</v>
      </c>
      <c r="AY199" s="226" t="s">
        <v>173</v>
      </c>
    </row>
    <row r="200" spans="1:65" s="2" customFormat="1" ht="24" customHeight="1">
      <c r="A200" s="33"/>
      <c r="B200" s="34"/>
      <c r="C200" s="202" t="s">
        <v>341</v>
      </c>
      <c r="D200" s="202" t="s">
        <v>175</v>
      </c>
      <c r="E200" s="203" t="s">
        <v>2463</v>
      </c>
      <c r="F200" s="204" t="s">
        <v>2464</v>
      </c>
      <c r="G200" s="205" t="s">
        <v>251</v>
      </c>
      <c r="H200" s="206">
        <v>38.5</v>
      </c>
      <c r="I200" s="207"/>
      <c r="J200" s="208">
        <f>ROUND(I200*H200,0)</f>
        <v>0</v>
      </c>
      <c r="K200" s="204" t="s">
        <v>179</v>
      </c>
      <c r="L200" s="38"/>
      <c r="M200" s="209" t="s">
        <v>1</v>
      </c>
      <c r="N200" s="210" t="s">
        <v>42</v>
      </c>
      <c r="O200" s="70"/>
      <c r="P200" s="211">
        <f>O200*H200</f>
        <v>0</v>
      </c>
      <c r="Q200" s="211">
        <v>0.45195000000000002</v>
      </c>
      <c r="R200" s="211">
        <f>Q200*H200</f>
        <v>17.400075000000001</v>
      </c>
      <c r="S200" s="211">
        <v>0</v>
      </c>
      <c r="T200" s="21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3" t="s">
        <v>180</v>
      </c>
      <c r="AT200" s="213" t="s">
        <v>175</v>
      </c>
      <c r="AU200" s="213" t="s">
        <v>86</v>
      </c>
      <c r="AY200" s="16" t="s">
        <v>173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16" t="s">
        <v>8</v>
      </c>
      <c r="BK200" s="214">
        <f>ROUND(I200*H200,0)</f>
        <v>0</v>
      </c>
      <c r="BL200" s="16" t="s">
        <v>180</v>
      </c>
      <c r="BM200" s="213" t="s">
        <v>2465</v>
      </c>
    </row>
    <row r="201" spans="1:65" s="13" customFormat="1">
      <c r="B201" s="215"/>
      <c r="C201" s="216"/>
      <c r="D201" s="217" t="s">
        <v>182</v>
      </c>
      <c r="E201" s="218" t="s">
        <v>1</v>
      </c>
      <c r="F201" s="219" t="s">
        <v>2466</v>
      </c>
      <c r="G201" s="216"/>
      <c r="H201" s="220">
        <v>38.5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182</v>
      </c>
      <c r="AU201" s="226" t="s">
        <v>86</v>
      </c>
      <c r="AV201" s="13" t="s">
        <v>86</v>
      </c>
      <c r="AW201" s="13" t="s">
        <v>33</v>
      </c>
      <c r="AX201" s="13" t="s">
        <v>77</v>
      </c>
      <c r="AY201" s="226" t="s">
        <v>173</v>
      </c>
    </row>
    <row r="202" spans="1:65" s="2" customFormat="1" ht="24" customHeight="1">
      <c r="A202" s="33"/>
      <c r="B202" s="34"/>
      <c r="C202" s="202" t="s">
        <v>346</v>
      </c>
      <c r="D202" s="202" t="s">
        <v>175</v>
      </c>
      <c r="E202" s="203" t="s">
        <v>282</v>
      </c>
      <c r="F202" s="204" t="s">
        <v>283</v>
      </c>
      <c r="G202" s="205" t="s">
        <v>225</v>
      </c>
      <c r="H202" s="206">
        <v>2.4609999999999999</v>
      </c>
      <c r="I202" s="207"/>
      <c r="J202" s="208">
        <f>ROUND(I202*H202,0)</f>
        <v>0</v>
      </c>
      <c r="K202" s="204" t="s">
        <v>179</v>
      </c>
      <c r="L202" s="38"/>
      <c r="M202" s="209" t="s">
        <v>1</v>
      </c>
      <c r="N202" s="210" t="s">
        <v>42</v>
      </c>
      <c r="O202" s="70"/>
      <c r="P202" s="211">
        <f>O202*H202</f>
        <v>0</v>
      </c>
      <c r="Q202" s="211">
        <v>1.05871</v>
      </c>
      <c r="R202" s="211">
        <f>Q202*H202</f>
        <v>2.6054853100000002</v>
      </c>
      <c r="S202" s="211">
        <v>0</v>
      </c>
      <c r="T202" s="21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3" t="s">
        <v>180</v>
      </c>
      <c r="AT202" s="213" t="s">
        <v>175</v>
      </c>
      <c r="AU202" s="213" t="s">
        <v>86</v>
      </c>
      <c r="AY202" s="16" t="s">
        <v>173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16" t="s">
        <v>8</v>
      </c>
      <c r="BK202" s="214">
        <f>ROUND(I202*H202,0)</f>
        <v>0</v>
      </c>
      <c r="BL202" s="16" t="s">
        <v>180</v>
      </c>
      <c r="BM202" s="213" t="s">
        <v>2467</v>
      </c>
    </row>
    <row r="203" spans="1:65" s="13" customFormat="1">
      <c r="B203" s="215"/>
      <c r="C203" s="216"/>
      <c r="D203" s="217" t="s">
        <v>182</v>
      </c>
      <c r="E203" s="218" t="s">
        <v>1</v>
      </c>
      <c r="F203" s="219" t="s">
        <v>2468</v>
      </c>
      <c r="G203" s="216"/>
      <c r="H203" s="220">
        <v>2.4609999999999999</v>
      </c>
      <c r="I203" s="221"/>
      <c r="J203" s="216"/>
      <c r="K203" s="216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182</v>
      </c>
      <c r="AU203" s="226" t="s">
        <v>86</v>
      </c>
      <c r="AV203" s="13" t="s">
        <v>86</v>
      </c>
      <c r="AW203" s="13" t="s">
        <v>33</v>
      </c>
      <c r="AX203" s="13" t="s">
        <v>77</v>
      </c>
      <c r="AY203" s="226" t="s">
        <v>173</v>
      </c>
    </row>
    <row r="204" spans="1:65" s="12" customFormat="1" ht="22.95" customHeight="1">
      <c r="B204" s="186"/>
      <c r="C204" s="187"/>
      <c r="D204" s="188" t="s">
        <v>76</v>
      </c>
      <c r="E204" s="200" t="s">
        <v>189</v>
      </c>
      <c r="F204" s="200" t="s">
        <v>2469</v>
      </c>
      <c r="G204" s="187"/>
      <c r="H204" s="187"/>
      <c r="I204" s="190"/>
      <c r="J204" s="201">
        <f>BK204</f>
        <v>0</v>
      </c>
      <c r="K204" s="187"/>
      <c r="L204" s="192"/>
      <c r="M204" s="193"/>
      <c r="N204" s="194"/>
      <c r="O204" s="194"/>
      <c r="P204" s="195">
        <f>SUM(P205:P210)</f>
        <v>0</v>
      </c>
      <c r="Q204" s="194"/>
      <c r="R204" s="195">
        <f>SUM(R205:R210)</f>
        <v>30.382162000000001</v>
      </c>
      <c r="S204" s="194"/>
      <c r="T204" s="196">
        <f>SUM(T205:T210)</f>
        <v>0</v>
      </c>
      <c r="AR204" s="197" t="s">
        <v>8</v>
      </c>
      <c r="AT204" s="198" t="s">
        <v>76</v>
      </c>
      <c r="AU204" s="198" t="s">
        <v>8</v>
      </c>
      <c r="AY204" s="197" t="s">
        <v>173</v>
      </c>
      <c r="BK204" s="199">
        <f>SUM(BK205:BK210)</f>
        <v>0</v>
      </c>
    </row>
    <row r="205" spans="1:65" s="2" customFormat="1" ht="24" customHeight="1">
      <c r="A205" s="33"/>
      <c r="B205" s="34"/>
      <c r="C205" s="202" t="s">
        <v>350</v>
      </c>
      <c r="D205" s="202" t="s">
        <v>175</v>
      </c>
      <c r="E205" s="203" t="s">
        <v>2470</v>
      </c>
      <c r="F205" s="204" t="s">
        <v>2471</v>
      </c>
      <c r="G205" s="205" t="s">
        <v>251</v>
      </c>
      <c r="H205" s="206">
        <v>62.36</v>
      </c>
      <c r="I205" s="207"/>
      <c r="J205" s="208">
        <f>ROUND(I205*H205,0)</f>
        <v>0</v>
      </c>
      <c r="K205" s="204" t="s">
        <v>179</v>
      </c>
      <c r="L205" s="38"/>
      <c r="M205" s="209" t="s">
        <v>1</v>
      </c>
      <c r="N205" s="210" t="s">
        <v>42</v>
      </c>
      <c r="O205" s="70"/>
      <c r="P205" s="211">
        <f>O205*H205</f>
        <v>0</v>
      </c>
      <c r="Q205" s="211">
        <v>0.45195000000000002</v>
      </c>
      <c r="R205" s="211">
        <f>Q205*H205</f>
        <v>28.183602</v>
      </c>
      <c r="S205" s="211">
        <v>0</v>
      </c>
      <c r="T205" s="21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3" t="s">
        <v>180</v>
      </c>
      <c r="AT205" s="213" t="s">
        <v>175</v>
      </c>
      <c r="AU205" s="213" t="s">
        <v>86</v>
      </c>
      <c r="AY205" s="16" t="s">
        <v>173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6" t="s">
        <v>8</v>
      </c>
      <c r="BK205" s="214">
        <f>ROUND(I205*H205,0)</f>
        <v>0</v>
      </c>
      <c r="BL205" s="16" t="s">
        <v>180</v>
      </c>
      <c r="BM205" s="213" t="s">
        <v>2472</v>
      </c>
    </row>
    <row r="206" spans="1:65" s="13" customFormat="1">
      <c r="B206" s="215"/>
      <c r="C206" s="216"/>
      <c r="D206" s="217" t="s">
        <v>182</v>
      </c>
      <c r="E206" s="218" t="s">
        <v>1</v>
      </c>
      <c r="F206" s="219" t="s">
        <v>2473</v>
      </c>
      <c r="G206" s="216"/>
      <c r="H206" s="220">
        <v>62.36</v>
      </c>
      <c r="I206" s="221"/>
      <c r="J206" s="216"/>
      <c r="K206" s="216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182</v>
      </c>
      <c r="AU206" s="226" t="s">
        <v>86</v>
      </c>
      <c r="AV206" s="13" t="s">
        <v>86</v>
      </c>
      <c r="AW206" s="13" t="s">
        <v>33</v>
      </c>
      <c r="AX206" s="13" t="s">
        <v>77</v>
      </c>
      <c r="AY206" s="226" t="s">
        <v>173</v>
      </c>
    </row>
    <row r="207" spans="1:65" s="2" customFormat="1" ht="24" customHeight="1">
      <c r="A207" s="33"/>
      <c r="B207" s="34"/>
      <c r="C207" s="202" t="s">
        <v>355</v>
      </c>
      <c r="D207" s="202" t="s">
        <v>175</v>
      </c>
      <c r="E207" s="203" t="s">
        <v>2474</v>
      </c>
      <c r="F207" s="204" t="s">
        <v>2475</v>
      </c>
      <c r="G207" s="205" t="s">
        <v>371</v>
      </c>
      <c r="H207" s="206">
        <v>60.4</v>
      </c>
      <c r="I207" s="207"/>
      <c r="J207" s="208">
        <f>ROUND(I207*H207,0)</f>
        <v>0</v>
      </c>
      <c r="K207" s="204" t="s">
        <v>179</v>
      </c>
      <c r="L207" s="38"/>
      <c r="M207" s="209" t="s">
        <v>1</v>
      </c>
      <c r="N207" s="210" t="s">
        <v>42</v>
      </c>
      <c r="O207" s="70"/>
      <c r="P207" s="211">
        <f>O207*H207</f>
        <v>0</v>
      </c>
      <c r="Q207" s="211">
        <v>3.6400000000000002E-2</v>
      </c>
      <c r="R207" s="211">
        <f>Q207*H207</f>
        <v>2.1985600000000001</v>
      </c>
      <c r="S207" s="211">
        <v>0</v>
      </c>
      <c r="T207" s="21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3" t="s">
        <v>180</v>
      </c>
      <c r="AT207" s="213" t="s">
        <v>175</v>
      </c>
      <c r="AU207" s="213" t="s">
        <v>86</v>
      </c>
      <c r="AY207" s="16" t="s">
        <v>173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6" t="s">
        <v>8</v>
      </c>
      <c r="BK207" s="214">
        <f>ROUND(I207*H207,0)</f>
        <v>0</v>
      </c>
      <c r="BL207" s="16" t="s">
        <v>180</v>
      </c>
      <c r="BM207" s="213" t="s">
        <v>2476</v>
      </c>
    </row>
    <row r="208" spans="1:65" s="13" customFormat="1">
      <c r="B208" s="215"/>
      <c r="C208" s="216"/>
      <c r="D208" s="217" t="s">
        <v>182</v>
      </c>
      <c r="E208" s="218" t="s">
        <v>1</v>
      </c>
      <c r="F208" s="219" t="s">
        <v>2477</v>
      </c>
      <c r="G208" s="216"/>
      <c r="H208" s="220">
        <v>60.4</v>
      </c>
      <c r="I208" s="221"/>
      <c r="J208" s="216"/>
      <c r="K208" s="216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182</v>
      </c>
      <c r="AU208" s="226" t="s">
        <v>86</v>
      </c>
      <c r="AV208" s="13" t="s">
        <v>86</v>
      </c>
      <c r="AW208" s="13" t="s">
        <v>33</v>
      </c>
      <c r="AX208" s="13" t="s">
        <v>77</v>
      </c>
      <c r="AY208" s="226" t="s">
        <v>173</v>
      </c>
    </row>
    <row r="209" spans="1:65" s="2" customFormat="1" ht="24" customHeight="1">
      <c r="A209" s="33"/>
      <c r="B209" s="34"/>
      <c r="C209" s="202" t="s">
        <v>359</v>
      </c>
      <c r="D209" s="202" t="s">
        <v>175</v>
      </c>
      <c r="E209" s="203" t="s">
        <v>2478</v>
      </c>
      <c r="F209" s="204" t="s">
        <v>2479</v>
      </c>
      <c r="G209" s="205" t="s">
        <v>427</v>
      </c>
      <c r="H209" s="206">
        <v>3</v>
      </c>
      <c r="I209" s="207"/>
      <c r="J209" s="208">
        <f>ROUND(I209*H209,0)</f>
        <v>0</v>
      </c>
      <c r="K209" s="204" t="s">
        <v>1</v>
      </c>
      <c r="L209" s="38"/>
      <c r="M209" s="209" t="s">
        <v>1</v>
      </c>
      <c r="N209" s="210" t="s">
        <v>42</v>
      </c>
      <c r="O209" s="70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3" t="s">
        <v>180</v>
      </c>
      <c r="AT209" s="213" t="s">
        <v>175</v>
      </c>
      <c r="AU209" s="213" t="s">
        <v>86</v>
      </c>
      <c r="AY209" s="16" t="s">
        <v>173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6" t="s">
        <v>8</v>
      </c>
      <c r="BK209" s="214">
        <f>ROUND(I209*H209,0)</f>
        <v>0</v>
      </c>
      <c r="BL209" s="16" t="s">
        <v>180</v>
      </c>
      <c r="BM209" s="213" t="s">
        <v>2480</v>
      </c>
    </row>
    <row r="210" spans="1:65" s="2" customFormat="1" ht="24" customHeight="1">
      <c r="A210" s="33"/>
      <c r="B210" s="34"/>
      <c r="C210" s="202" t="s">
        <v>364</v>
      </c>
      <c r="D210" s="202" t="s">
        <v>175</v>
      </c>
      <c r="E210" s="203" t="s">
        <v>2481</v>
      </c>
      <c r="F210" s="204" t="s">
        <v>2482</v>
      </c>
      <c r="G210" s="205" t="s">
        <v>371</v>
      </c>
      <c r="H210" s="206">
        <v>8</v>
      </c>
      <c r="I210" s="207"/>
      <c r="J210" s="208">
        <f>ROUND(I210*H210,0)</f>
        <v>0</v>
      </c>
      <c r="K210" s="204" t="s">
        <v>1</v>
      </c>
      <c r="L210" s="38"/>
      <c r="M210" s="209" t="s">
        <v>1</v>
      </c>
      <c r="N210" s="210" t="s">
        <v>42</v>
      </c>
      <c r="O210" s="70"/>
      <c r="P210" s="211">
        <f>O210*H210</f>
        <v>0</v>
      </c>
      <c r="Q210" s="211">
        <v>0</v>
      </c>
      <c r="R210" s="211">
        <f>Q210*H210</f>
        <v>0</v>
      </c>
      <c r="S210" s="211">
        <v>0</v>
      </c>
      <c r="T210" s="21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3" t="s">
        <v>180</v>
      </c>
      <c r="AT210" s="213" t="s">
        <v>175</v>
      </c>
      <c r="AU210" s="213" t="s">
        <v>86</v>
      </c>
      <c r="AY210" s="16" t="s">
        <v>173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6" t="s">
        <v>8</v>
      </c>
      <c r="BK210" s="214">
        <f>ROUND(I210*H210,0)</f>
        <v>0</v>
      </c>
      <c r="BL210" s="16" t="s">
        <v>180</v>
      </c>
      <c r="BM210" s="213" t="s">
        <v>2483</v>
      </c>
    </row>
    <row r="211" spans="1:65" s="12" customFormat="1" ht="22.95" customHeight="1">
      <c r="B211" s="186"/>
      <c r="C211" s="187"/>
      <c r="D211" s="188" t="s">
        <v>76</v>
      </c>
      <c r="E211" s="200" t="s">
        <v>180</v>
      </c>
      <c r="F211" s="200" t="s">
        <v>292</v>
      </c>
      <c r="G211" s="187"/>
      <c r="H211" s="187"/>
      <c r="I211" s="190"/>
      <c r="J211" s="201">
        <f>BK211</f>
        <v>0</v>
      </c>
      <c r="K211" s="187"/>
      <c r="L211" s="192"/>
      <c r="M211" s="193"/>
      <c r="N211" s="194"/>
      <c r="O211" s="194"/>
      <c r="P211" s="195">
        <f>SUM(P212:P214)</f>
        <v>0</v>
      </c>
      <c r="Q211" s="194"/>
      <c r="R211" s="195">
        <f>SUM(R212:R214)</f>
        <v>0</v>
      </c>
      <c r="S211" s="194"/>
      <c r="T211" s="196">
        <f>SUM(T212:T214)</f>
        <v>0</v>
      </c>
      <c r="AR211" s="197" t="s">
        <v>8</v>
      </c>
      <c r="AT211" s="198" t="s">
        <v>76</v>
      </c>
      <c r="AU211" s="198" t="s">
        <v>8</v>
      </c>
      <c r="AY211" s="197" t="s">
        <v>173</v>
      </c>
      <c r="BK211" s="199">
        <f>SUM(BK212:BK214)</f>
        <v>0</v>
      </c>
    </row>
    <row r="212" spans="1:65" s="2" customFormat="1" ht="16.5" customHeight="1">
      <c r="A212" s="33"/>
      <c r="B212" s="34"/>
      <c r="C212" s="202" t="s">
        <v>368</v>
      </c>
      <c r="D212" s="202" t="s">
        <v>175</v>
      </c>
      <c r="E212" s="203" t="s">
        <v>2484</v>
      </c>
      <c r="F212" s="204" t="s">
        <v>2485</v>
      </c>
      <c r="G212" s="205" t="s">
        <v>251</v>
      </c>
      <c r="H212" s="206">
        <v>62.74</v>
      </c>
      <c r="I212" s="207"/>
      <c r="J212" s="208">
        <f>ROUND(I212*H212,0)</f>
        <v>0</v>
      </c>
      <c r="K212" s="204" t="s">
        <v>179</v>
      </c>
      <c r="L212" s="38"/>
      <c r="M212" s="209" t="s">
        <v>1</v>
      </c>
      <c r="N212" s="210" t="s">
        <v>42</v>
      </c>
      <c r="O212" s="70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3" t="s">
        <v>180</v>
      </c>
      <c r="AT212" s="213" t="s">
        <v>175</v>
      </c>
      <c r="AU212" s="213" t="s">
        <v>86</v>
      </c>
      <c r="AY212" s="16" t="s">
        <v>173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6" t="s">
        <v>8</v>
      </c>
      <c r="BK212" s="214">
        <f>ROUND(I212*H212,0)</f>
        <v>0</v>
      </c>
      <c r="BL212" s="16" t="s">
        <v>180</v>
      </c>
      <c r="BM212" s="213" t="s">
        <v>2486</v>
      </c>
    </row>
    <row r="213" spans="1:65" s="13" customFormat="1">
      <c r="B213" s="215"/>
      <c r="C213" s="216"/>
      <c r="D213" s="217" t="s">
        <v>182</v>
      </c>
      <c r="E213" s="218" t="s">
        <v>1</v>
      </c>
      <c r="F213" s="219" t="s">
        <v>2487</v>
      </c>
      <c r="G213" s="216"/>
      <c r="H213" s="220">
        <v>30</v>
      </c>
      <c r="I213" s="221"/>
      <c r="J213" s="216"/>
      <c r="K213" s="216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182</v>
      </c>
      <c r="AU213" s="226" t="s">
        <v>86</v>
      </c>
      <c r="AV213" s="13" t="s">
        <v>86</v>
      </c>
      <c r="AW213" s="13" t="s">
        <v>33</v>
      </c>
      <c r="AX213" s="13" t="s">
        <v>77</v>
      </c>
      <c r="AY213" s="226" t="s">
        <v>173</v>
      </c>
    </row>
    <row r="214" spans="1:65" s="13" customFormat="1">
      <c r="B214" s="215"/>
      <c r="C214" s="216"/>
      <c r="D214" s="217" t="s">
        <v>182</v>
      </c>
      <c r="E214" s="218" t="s">
        <v>1</v>
      </c>
      <c r="F214" s="219" t="s">
        <v>2488</v>
      </c>
      <c r="G214" s="216"/>
      <c r="H214" s="220">
        <v>32.74</v>
      </c>
      <c r="I214" s="221"/>
      <c r="J214" s="216"/>
      <c r="K214" s="216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182</v>
      </c>
      <c r="AU214" s="226" t="s">
        <v>86</v>
      </c>
      <c r="AV214" s="13" t="s">
        <v>86</v>
      </c>
      <c r="AW214" s="13" t="s">
        <v>33</v>
      </c>
      <c r="AX214" s="13" t="s">
        <v>77</v>
      </c>
      <c r="AY214" s="226" t="s">
        <v>173</v>
      </c>
    </row>
    <row r="215" spans="1:65" s="12" customFormat="1" ht="22.95" customHeight="1">
      <c r="B215" s="186"/>
      <c r="C215" s="187"/>
      <c r="D215" s="188" t="s">
        <v>76</v>
      </c>
      <c r="E215" s="200" t="s">
        <v>198</v>
      </c>
      <c r="F215" s="200" t="s">
        <v>2489</v>
      </c>
      <c r="G215" s="187"/>
      <c r="H215" s="187"/>
      <c r="I215" s="190"/>
      <c r="J215" s="201">
        <f>BK215</f>
        <v>0</v>
      </c>
      <c r="K215" s="187"/>
      <c r="L215" s="192"/>
      <c r="M215" s="193"/>
      <c r="N215" s="194"/>
      <c r="O215" s="194"/>
      <c r="P215" s="195">
        <f>SUM(P216:P254)</f>
        <v>0</v>
      </c>
      <c r="Q215" s="194"/>
      <c r="R215" s="195">
        <f>SUM(R216:R254)</f>
        <v>95.049535500000005</v>
      </c>
      <c r="S215" s="194"/>
      <c r="T215" s="196">
        <f>SUM(T216:T254)</f>
        <v>0</v>
      </c>
      <c r="AR215" s="197" t="s">
        <v>8</v>
      </c>
      <c r="AT215" s="198" t="s">
        <v>76</v>
      </c>
      <c r="AU215" s="198" t="s">
        <v>8</v>
      </c>
      <c r="AY215" s="197" t="s">
        <v>173</v>
      </c>
      <c r="BK215" s="199">
        <f>SUM(BK216:BK254)</f>
        <v>0</v>
      </c>
    </row>
    <row r="216" spans="1:65" s="2" customFormat="1" ht="24" customHeight="1">
      <c r="A216" s="33"/>
      <c r="B216" s="34"/>
      <c r="C216" s="202" t="s">
        <v>394</v>
      </c>
      <c r="D216" s="202" t="s">
        <v>175</v>
      </c>
      <c r="E216" s="203" t="s">
        <v>2490</v>
      </c>
      <c r="F216" s="204" t="s">
        <v>2491</v>
      </c>
      <c r="G216" s="205" t="s">
        <v>251</v>
      </c>
      <c r="H216" s="206">
        <v>35.799999999999997</v>
      </c>
      <c r="I216" s="207"/>
      <c r="J216" s="208">
        <f>ROUND(I216*H216,0)</f>
        <v>0</v>
      </c>
      <c r="K216" s="204" t="s">
        <v>179</v>
      </c>
      <c r="L216" s="38"/>
      <c r="M216" s="209" t="s">
        <v>1</v>
      </c>
      <c r="N216" s="210" t="s">
        <v>42</v>
      </c>
      <c r="O216" s="70"/>
      <c r="P216" s="211">
        <f>O216*H216</f>
        <v>0</v>
      </c>
      <c r="Q216" s="211">
        <v>0</v>
      </c>
      <c r="R216" s="211">
        <f>Q216*H216</f>
        <v>0</v>
      </c>
      <c r="S216" s="211">
        <v>0</v>
      </c>
      <c r="T216" s="21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3" t="s">
        <v>180</v>
      </c>
      <c r="AT216" s="213" t="s">
        <v>175</v>
      </c>
      <c r="AU216" s="213" t="s">
        <v>86</v>
      </c>
      <c r="AY216" s="16" t="s">
        <v>173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6" t="s">
        <v>8</v>
      </c>
      <c r="BK216" s="214">
        <f>ROUND(I216*H216,0)</f>
        <v>0</v>
      </c>
      <c r="BL216" s="16" t="s">
        <v>180</v>
      </c>
      <c r="BM216" s="213" t="s">
        <v>2492</v>
      </c>
    </row>
    <row r="217" spans="1:65" s="13" customFormat="1">
      <c r="B217" s="215"/>
      <c r="C217" s="216"/>
      <c r="D217" s="217" t="s">
        <v>182</v>
      </c>
      <c r="E217" s="218" t="s">
        <v>1</v>
      </c>
      <c r="F217" s="219" t="s">
        <v>2418</v>
      </c>
      <c r="G217" s="216"/>
      <c r="H217" s="220">
        <v>35.799999999999997</v>
      </c>
      <c r="I217" s="221"/>
      <c r="J217" s="216"/>
      <c r="K217" s="216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182</v>
      </c>
      <c r="AU217" s="226" t="s">
        <v>86</v>
      </c>
      <c r="AV217" s="13" t="s">
        <v>86</v>
      </c>
      <c r="AW217" s="13" t="s">
        <v>33</v>
      </c>
      <c r="AX217" s="13" t="s">
        <v>77</v>
      </c>
      <c r="AY217" s="226" t="s">
        <v>173</v>
      </c>
    </row>
    <row r="218" spans="1:65" s="2" customFormat="1" ht="16.5" customHeight="1">
      <c r="A218" s="33"/>
      <c r="B218" s="34"/>
      <c r="C218" s="202" t="s">
        <v>400</v>
      </c>
      <c r="D218" s="202" t="s">
        <v>175</v>
      </c>
      <c r="E218" s="203" t="s">
        <v>2493</v>
      </c>
      <c r="F218" s="204" t="s">
        <v>2494</v>
      </c>
      <c r="G218" s="205" t="s">
        <v>251</v>
      </c>
      <c r="H218" s="206">
        <v>125.8</v>
      </c>
      <c r="I218" s="207"/>
      <c r="J218" s="208">
        <f>ROUND(I218*H218,0)</f>
        <v>0</v>
      </c>
      <c r="K218" s="204" t="s">
        <v>179</v>
      </c>
      <c r="L218" s="38"/>
      <c r="M218" s="209" t="s">
        <v>1</v>
      </c>
      <c r="N218" s="210" t="s">
        <v>42</v>
      </c>
      <c r="O218" s="70"/>
      <c r="P218" s="211">
        <f>O218*H218</f>
        <v>0</v>
      </c>
      <c r="Q218" s="211">
        <v>0</v>
      </c>
      <c r="R218" s="211">
        <f>Q218*H218</f>
        <v>0</v>
      </c>
      <c r="S218" s="211">
        <v>0</v>
      </c>
      <c r="T218" s="21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3" t="s">
        <v>180</v>
      </c>
      <c r="AT218" s="213" t="s">
        <v>175</v>
      </c>
      <c r="AU218" s="213" t="s">
        <v>86</v>
      </c>
      <c r="AY218" s="16" t="s">
        <v>173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6" t="s">
        <v>8</v>
      </c>
      <c r="BK218" s="214">
        <f>ROUND(I218*H218,0)</f>
        <v>0</v>
      </c>
      <c r="BL218" s="16" t="s">
        <v>180</v>
      </c>
      <c r="BM218" s="213" t="s">
        <v>2495</v>
      </c>
    </row>
    <row r="219" spans="1:65" s="13" customFormat="1">
      <c r="B219" s="215"/>
      <c r="C219" s="216"/>
      <c r="D219" s="217" t="s">
        <v>182</v>
      </c>
      <c r="E219" s="218" t="s">
        <v>1</v>
      </c>
      <c r="F219" s="219" t="s">
        <v>2496</v>
      </c>
      <c r="G219" s="216"/>
      <c r="H219" s="220">
        <v>125.8</v>
      </c>
      <c r="I219" s="221"/>
      <c r="J219" s="216"/>
      <c r="K219" s="216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182</v>
      </c>
      <c r="AU219" s="226" t="s">
        <v>86</v>
      </c>
      <c r="AV219" s="13" t="s">
        <v>86</v>
      </c>
      <c r="AW219" s="13" t="s">
        <v>33</v>
      </c>
      <c r="AX219" s="13" t="s">
        <v>77</v>
      </c>
      <c r="AY219" s="226" t="s">
        <v>173</v>
      </c>
    </row>
    <row r="220" spans="1:65" s="2" customFormat="1" ht="16.5" customHeight="1">
      <c r="A220" s="33"/>
      <c r="B220" s="34"/>
      <c r="C220" s="202" t="s">
        <v>405</v>
      </c>
      <c r="D220" s="202" t="s">
        <v>175</v>
      </c>
      <c r="E220" s="203" t="s">
        <v>2497</v>
      </c>
      <c r="F220" s="204" t="s">
        <v>2498</v>
      </c>
      <c r="G220" s="205" t="s">
        <v>251</v>
      </c>
      <c r="H220" s="206">
        <v>687.35</v>
      </c>
      <c r="I220" s="207"/>
      <c r="J220" s="208">
        <f>ROUND(I220*H220,0)</f>
        <v>0</v>
      </c>
      <c r="K220" s="204" t="s">
        <v>179</v>
      </c>
      <c r="L220" s="38"/>
      <c r="M220" s="209" t="s">
        <v>1</v>
      </c>
      <c r="N220" s="210" t="s">
        <v>42</v>
      </c>
      <c r="O220" s="70"/>
      <c r="P220" s="211">
        <f>O220*H220</f>
        <v>0</v>
      </c>
      <c r="Q220" s="211">
        <v>0</v>
      </c>
      <c r="R220" s="211">
        <f>Q220*H220</f>
        <v>0</v>
      </c>
      <c r="S220" s="211">
        <v>0</v>
      </c>
      <c r="T220" s="21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3" t="s">
        <v>180</v>
      </c>
      <c r="AT220" s="213" t="s">
        <v>175</v>
      </c>
      <c r="AU220" s="213" t="s">
        <v>86</v>
      </c>
      <c r="AY220" s="16" t="s">
        <v>173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16" t="s">
        <v>8</v>
      </c>
      <c r="BK220" s="214">
        <f>ROUND(I220*H220,0)</f>
        <v>0</v>
      </c>
      <c r="BL220" s="16" t="s">
        <v>180</v>
      </c>
      <c r="BM220" s="213" t="s">
        <v>2499</v>
      </c>
    </row>
    <row r="221" spans="1:65" s="13" customFormat="1">
      <c r="B221" s="215"/>
      <c r="C221" s="216"/>
      <c r="D221" s="217" t="s">
        <v>182</v>
      </c>
      <c r="E221" s="218" t="s">
        <v>1</v>
      </c>
      <c r="F221" s="219" t="s">
        <v>2500</v>
      </c>
      <c r="G221" s="216"/>
      <c r="H221" s="220">
        <v>495.6</v>
      </c>
      <c r="I221" s="221"/>
      <c r="J221" s="216"/>
      <c r="K221" s="216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182</v>
      </c>
      <c r="AU221" s="226" t="s">
        <v>86</v>
      </c>
      <c r="AV221" s="13" t="s">
        <v>86</v>
      </c>
      <c r="AW221" s="13" t="s">
        <v>33</v>
      </c>
      <c r="AX221" s="13" t="s">
        <v>77</v>
      </c>
      <c r="AY221" s="226" t="s">
        <v>173</v>
      </c>
    </row>
    <row r="222" spans="1:65" s="13" customFormat="1">
      <c r="B222" s="215"/>
      <c r="C222" s="216"/>
      <c r="D222" s="217" t="s">
        <v>182</v>
      </c>
      <c r="E222" s="218" t="s">
        <v>1</v>
      </c>
      <c r="F222" s="219" t="s">
        <v>2501</v>
      </c>
      <c r="G222" s="216"/>
      <c r="H222" s="220">
        <v>76.55</v>
      </c>
      <c r="I222" s="221"/>
      <c r="J222" s="216"/>
      <c r="K222" s="216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182</v>
      </c>
      <c r="AU222" s="226" t="s">
        <v>86</v>
      </c>
      <c r="AV222" s="13" t="s">
        <v>86</v>
      </c>
      <c r="AW222" s="13" t="s">
        <v>33</v>
      </c>
      <c r="AX222" s="13" t="s">
        <v>77</v>
      </c>
      <c r="AY222" s="226" t="s">
        <v>173</v>
      </c>
    </row>
    <row r="223" spans="1:65" s="13" customFormat="1">
      <c r="B223" s="215"/>
      <c r="C223" s="216"/>
      <c r="D223" s="217" t="s">
        <v>182</v>
      </c>
      <c r="E223" s="218" t="s">
        <v>1</v>
      </c>
      <c r="F223" s="219" t="s">
        <v>2502</v>
      </c>
      <c r="G223" s="216"/>
      <c r="H223" s="220">
        <v>115.2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182</v>
      </c>
      <c r="AU223" s="226" t="s">
        <v>86</v>
      </c>
      <c r="AV223" s="13" t="s">
        <v>86</v>
      </c>
      <c r="AW223" s="13" t="s">
        <v>33</v>
      </c>
      <c r="AX223" s="13" t="s">
        <v>77</v>
      </c>
      <c r="AY223" s="226" t="s">
        <v>173</v>
      </c>
    </row>
    <row r="224" spans="1:65" s="2" customFormat="1" ht="16.5" customHeight="1">
      <c r="A224" s="33"/>
      <c r="B224" s="34"/>
      <c r="C224" s="202" t="s">
        <v>410</v>
      </c>
      <c r="D224" s="202" t="s">
        <v>175</v>
      </c>
      <c r="E224" s="203" t="s">
        <v>2503</v>
      </c>
      <c r="F224" s="204" t="s">
        <v>2504</v>
      </c>
      <c r="G224" s="205" t="s">
        <v>251</v>
      </c>
      <c r="H224" s="206">
        <v>115.2</v>
      </c>
      <c r="I224" s="207"/>
      <c r="J224" s="208">
        <f>ROUND(I224*H224,0)</f>
        <v>0</v>
      </c>
      <c r="K224" s="204" t="s">
        <v>179</v>
      </c>
      <c r="L224" s="38"/>
      <c r="M224" s="209" t="s">
        <v>1</v>
      </c>
      <c r="N224" s="210" t="s">
        <v>42</v>
      </c>
      <c r="O224" s="70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3" t="s">
        <v>180</v>
      </c>
      <c r="AT224" s="213" t="s">
        <v>175</v>
      </c>
      <c r="AU224" s="213" t="s">
        <v>86</v>
      </c>
      <c r="AY224" s="16" t="s">
        <v>173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6" t="s">
        <v>8</v>
      </c>
      <c r="BK224" s="214">
        <f>ROUND(I224*H224,0)</f>
        <v>0</v>
      </c>
      <c r="BL224" s="16" t="s">
        <v>180</v>
      </c>
      <c r="BM224" s="213" t="s">
        <v>2505</v>
      </c>
    </row>
    <row r="225" spans="1:65" s="13" customFormat="1">
      <c r="B225" s="215"/>
      <c r="C225" s="216"/>
      <c r="D225" s="217" t="s">
        <v>182</v>
      </c>
      <c r="E225" s="218" t="s">
        <v>1</v>
      </c>
      <c r="F225" s="219" t="s">
        <v>2506</v>
      </c>
      <c r="G225" s="216"/>
      <c r="H225" s="220">
        <v>115.2</v>
      </c>
      <c r="I225" s="221"/>
      <c r="J225" s="216"/>
      <c r="K225" s="216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182</v>
      </c>
      <c r="AU225" s="226" t="s">
        <v>86</v>
      </c>
      <c r="AV225" s="13" t="s">
        <v>86</v>
      </c>
      <c r="AW225" s="13" t="s">
        <v>33</v>
      </c>
      <c r="AX225" s="13" t="s">
        <v>77</v>
      </c>
      <c r="AY225" s="226" t="s">
        <v>173</v>
      </c>
    </row>
    <row r="226" spans="1:65" s="2" customFormat="1" ht="16.5" customHeight="1">
      <c r="A226" s="33"/>
      <c r="B226" s="34"/>
      <c r="C226" s="202" t="s">
        <v>414</v>
      </c>
      <c r="D226" s="202" t="s">
        <v>175</v>
      </c>
      <c r="E226" s="203" t="s">
        <v>2507</v>
      </c>
      <c r="F226" s="204" t="s">
        <v>2508</v>
      </c>
      <c r="G226" s="205" t="s">
        <v>251</v>
      </c>
      <c r="H226" s="206">
        <v>76.55</v>
      </c>
      <c r="I226" s="207"/>
      <c r="J226" s="208">
        <f>ROUND(I226*H226,0)</f>
        <v>0</v>
      </c>
      <c r="K226" s="204" t="s">
        <v>179</v>
      </c>
      <c r="L226" s="38"/>
      <c r="M226" s="209" t="s">
        <v>1</v>
      </c>
      <c r="N226" s="210" t="s">
        <v>42</v>
      </c>
      <c r="O226" s="70"/>
      <c r="P226" s="211">
        <f>O226*H226</f>
        <v>0</v>
      </c>
      <c r="Q226" s="211">
        <v>0</v>
      </c>
      <c r="R226" s="211">
        <f>Q226*H226</f>
        <v>0</v>
      </c>
      <c r="S226" s="211">
        <v>0</v>
      </c>
      <c r="T226" s="21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3" t="s">
        <v>180</v>
      </c>
      <c r="AT226" s="213" t="s">
        <v>175</v>
      </c>
      <c r="AU226" s="213" t="s">
        <v>86</v>
      </c>
      <c r="AY226" s="16" t="s">
        <v>173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6" t="s">
        <v>8</v>
      </c>
      <c r="BK226" s="214">
        <f>ROUND(I226*H226,0)</f>
        <v>0</v>
      </c>
      <c r="BL226" s="16" t="s">
        <v>180</v>
      </c>
      <c r="BM226" s="213" t="s">
        <v>2509</v>
      </c>
    </row>
    <row r="227" spans="1:65" s="13" customFormat="1">
      <c r="B227" s="215"/>
      <c r="C227" s="216"/>
      <c r="D227" s="217" t="s">
        <v>182</v>
      </c>
      <c r="E227" s="218" t="s">
        <v>1</v>
      </c>
      <c r="F227" s="219" t="s">
        <v>2510</v>
      </c>
      <c r="G227" s="216"/>
      <c r="H227" s="220">
        <v>76.55</v>
      </c>
      <c r="I227" s="221"/>
      <c r="J227" s="216"/>
      <c r="K227" s="216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182</v>
      </c>
      <c r="AU227" s="226" t="s">
        <v>86</v>
      </c>
      <c r="AV227" s="13" t="s">
        <v>86</v>
      </c>
      <c r="AW227" s="13" t="s">
        <v>33</v>
      </c>
      <c r="AX227" s="13" t="s">
        <v>77</v>
      </c>
      <c r="AY227" s="226" t="s">
        <v>173</v>
      </c>
    </row>
    <row r="228" spans="1:65" s="2" customFormat="1" ht="16.5" customHeight="1">
      <c r="A228" s="33"/>
      <c r="B228" s="34"/>
      <c r="C228" s="202" t="s">
        <v>420</v>
      </c>
      <c r="D228" s="202" t="s">
        <v>175</v>
      </c>
      <c r="E228" s="203" t="s">
        <v>2511</v>
      </c>
      <c r="F228" s="204" t="s">
        <v>2512</v>
      </c>
      <c r="G228" s="205" t="s">
        <v>251</v>
      </c>
      <c r="H228" s="206">
        <v>1093.8</v>
      </c>
      <c r="I228" s="207"/>
      <c r="J228" s="208">
        <f>ROUND(I228*H228,0)</f>
        <v>0</v>
      </c>
      <c r="K228" s="204" t="s">
        <v>179</v>
      </c>
      <c r="L228" s="38"/>
      <c r="M228" s="209" t="s">
        <v>1</v>
      </c>
      <c r="N228" s="210" t="s">
        <v>42</v>
      </c>
      <c r="O228" s="70"/>
      <c r="P228" s="211">
        <f>O228*H228</f>
        <v>0</v>
      </c>
      <c r="Q228" s="211">
        <v>0</v>
      </c>
      <c r="R228" s="211">
        <f>Q228*H228</f>
        <v>0</v>
      </c>
      <c r="S228" s="211">
        <v>0</v>
      </c>
      <c r="T228" s="21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3" t="s">
        <v>180</v>
      </c>
      <c r="AT228" s="213" t="s">
        <v>175</v>
      </c>
      <c r="AU228" s="213" t="s">
        <v>86</v>
      </c>
      <c r="AY228" s="16" t="s">
        <v>173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6" t="s">
        <v>8</v>
      </c>
      <c r="BK228" s="214">
        <f>ROUND(I228*H228,0)</f>
        <v>0</v>
      </c>
      <c r="BL228" s="16" t="s">
        <v>180</v>
      </c>
      <c r="BM228" s="213" t="s">
        <v>2513</v>
      </c>
    </row>
    <row r="229" spans="1:65" s="13" customFormat="1">
      <c r="B229" s="215"/>
      <c r="C229" s="216"/>
      <c r="D229" s="217" t="s">
        <v>182</v>
      </c>
      <c r="E229" s="218" t="s">
        <v>1</v>
      </c>
      <c r="F229" s="219" t="s">
        <v>2496</v>
      </c>
      <c r="G229" s="216"/>
      <c r="H229" s="220">
        <v>125.8</v>
      </c>
      <c r="I229" s="221"/>
      <c r="J229" s="216"/>
      <c r="K229" s="216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182</v>
      </c>
      <c r="AU229" s="226" t="s">
        <v>86</v>
      </c>
      <c r="AV229" s="13" t="s">
        <v>86</v>
      </c>
      <c r="AW229" s="13" t="s">
        <v>33</v>
      </c>
      <c r="AX229" s="13" t="s">
        <v>77</v>
      </c>
      <c r="AY229" s="226" t="s">
        <v>173</v>
      </c>
    </row>
    <row r="230" spans="1:65" s="13" customFormat="1">
      <c r="B230" s="215"/>
      <c r="C230" s="216"/>
      <c r="D230" s="217" t="s">
        <v>182</v>
      </c>
      <c r="E230" s="218" t="s">
        <v>1</v>
      </c>
      <c r="F230" s="219" t="s">
        <v>2514</v>
      </c>
      <c r="G230" s="216"/>
      <c r="H230" s="220">
        <v>968</v>
      </c>
      <c r="I230" s="221"/>
      <c r="J230" s="216"/>
      <c r="K230" s="216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182</v>
      </c>
      <c r="AU230" s="226" t="s">
        <v>86</v>
      </c>
      <c r="AV230" s="13" t="s">
        <v>86</v>
      </c>
      <c r="AW230" s="13" t="s">
        <v>33</v>
      </c>
      <c r="AX230" s="13" t="s">
        <v>77</v>
      </c>
      <c r="AY230" s="226" t="s">
        <v>173</v>
      </c>
    </row>
    <row r="231" spans="1:65" s="2" customFormat="1" ht="24" customHeight="1">
      <c r="A231" s="33"/>
      <c r="B231" s="34"/>
      <c r="C231" s="202" t="s">
        <v>424</v>
      </c>
      <c r="D231" s="202" t="s">
        <v>175</v>
      </c>
      <c r="E231" s="203" t="s">
        <v>2515</v>
      </c>
      <c r="F231" s="204" t="s">
        <v>2516</v>
      </c>
      <c r="G231" s="205" t="s">
        <v>251</v>
      </c>
      <c r="H231" s="206">
        <v>247.8</v>
      </c>
      <c r="I231" s="207"/>
      <c r="J231" s="208">
        <f>ROUND(I231*H231,0)</f>
        <v>0</v>
      </c>
      <c r="K231" s="204" t="s">
        <v>179</v>
      </c>
      <c r="L231" s="38"/>
      <c r="M231" s="209" t="s">
        <v>1</v>
      </c>
      <c r="N231" s="210" t="s">
        <v>42</v>
      </c>
      <c r="O231" s="70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13" t="s">
        <v>180</v>
      </c>
      <c r="AT231" s="213" t="s">
        <v>175</v>
      </c>
      <c r="AU231" s="213" t="s">
        <v>86</v>
      </c>
      <c r="AY231" s="16" t="s">
        <v>173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6" t="s">
        <v>8</v>
      </c>
      <c r="BK231" s="214">
        <f>ROUND(I231*H231,0)</f>
        <v>0</v>
      </c>
      <c r="BL231" s="16" t="s">
        <v>180</v>
      </c>
      <c r="BM231" s="213" t="s">
        <v>2517</v>
      </c>
    </row>
    <row r="232" spans="1:65" s="13" customFormat="1">
      <c r="B232" s="215"/>
      <c r="C232" s="216"/>
      <c r="D232" s="217" t="s">
        <v>182</v>
      </c>
      <c r="E232" s="218" t="s">
        <v>1</v>
      </c>
      <c r="F232" s="219" t="s">
        <v>2518</v>
      </c>
      <c r="G232" s="216"/>
      <c r="H232" s="220">
        <v>247.8</v>
      </c>
      <c r="I232" s="221"/>
      <c r="J232" s="216"/>
      <c r="K232" s="216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182</v>
      </c>
      <c r="AU232" s="226" t="s">
        <v>86</v>
      </c>
      <c r="AV232" s="13" t="s">
        <v>86</v>
      </c>
      <c r="AW232" s="13" t="s">
        <v>33</v>
      </c>
      <c r="AX232" s="13" t="s">
        <v>77</v>
      </c>
      <c r="AY232" s="226" t="s">
        <v>173</v>
      </c>
    </row>
    <row r="233" spans="1:65" s="2" customFormat="1" ht="24" customHeight="1">
      <c r="A233" s="33"/>
      <c r="B233" s="34"/>
      <c r="C233" s="202" t="s">
        <v>429</v>
      </c>
      <c r="D233" s="202" t="s">
        <v>175</v>
      </c>
      <c r="E233" s="203" t="s">
        <v>2519</v>
      </c>
      <c r="F233" s="204" t="s">
        <v>2520</v>
      </c>
      <c r="G233" s="205" t="s">
        <v>251</v>
      </c>
      <c r="H233" s="206">
        <v>247.8</v>
      </c>
      <c r="I233" s="207"/>
      <c r="J233" s="208">
        <f>ROUND(I233*H233,0)</f>
        <v>0</v>
      </c>
      <c r="K233" s="204" t="s">
        <v>179</v>
      </c>
      <c r="L233" s="38"/>
      <c r="M233" s="209" t="s">
        <v>1</v>
      </c>
      <c r="N233" s="210" t="s">
        <v>42</v>
      </c>
      <c r="O233" s="70"/>
      <c r="P233" s="211">
        <f>O233*H233</f>
        <v>0</v>
      </c>
      <c r="Q233" s="211">
        <v>0</v>
      </c>
      <c r="R233" s="211">
        <f>Q233*H233</f>
        <v>0</v>
      </c>
      <c r="S233" s="211">
        <v>0</v>
      </c>
      <c r="T233" s="21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3" t="s">
        <v>180</v>
      </c>
      <c r="AT233" s="213" t="s">
        <v>175</v>
      </c>
      <c r="AU233" s="213" t="s">
        <v>86</v>
      </c>
      <c r="AY233" s="16" t="s">
        <v>173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6" t="s">
        <v>8</v>
      </c>
      <c r="BK233" s="214">
        <f>ROUND(I233*H233,0)</f>
        <v>0</v>
      </c>
      <c r="BL233" s="16" t="s">
        <v>180</v>
      </c>
      <c r="BM233" s="213" t="s">
        <v>2521</v>
      </c>
    </row>
    <row r="234" spans="1:65" s="13" customFormat="1">
      <c r="B234" s="215"/>
      <c r="C234" s="216"/>
      <c r="D234" s="217" t="s">
        <v>182</v>
      </c>
      <c r="E234" s="218" t="s">
        <v>1</v>
      </c>
      <c r="F234" s="219" t="s">
        <v>2518</v>
      </c>
      <c r="G234" s="216"/>
      <c r="H234" s="220">
        <v>247.8</v>
      </c>
      <c r="I234" s="221"/>
      <c r="J234" s="216"/>
      <c r="K234" s="216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182</v>
      </c>
      <c r="AU234" s="226" t="s">
        <v>86</v>
      </c>
      <c r="AV234" s="13" t="s">
        <v>86</v>
      </c>
      <c r="AW234" s="13" t="s">
        <v>33</v>
      </c>
      <c r="AX234" s="13" t="s">
        <v>77</v>
      </c>
      <c r="AY234" s="226" t="s">
        <v>173</v>
      </c>
    </row>
    <row r="235" spans="1:65" s="2" customFormat="1" ht="24" customHeight="1">
      <c r="A235" s="33"/>
      <c r="B235" s="34"/>
      <c r="C235" s="202" t="s">
        <v>435</v>
      </c>
      <c r="D235" s="202" t="s">
        <v>175</v>
      </c>
      <c r="E235" s="203" t="s">
        <v>2522</v>
      </c>
      <c r="F235" s="204" t="s">
        <v>2523</v>
      </c>
      <c r="G235" s="205" t="s">
        <v>251</v>
      </c>
      <c r="H235" s="206">
        <v>247.8</v>
      </c>
      <c r="I235" s="207"/>
      <c r="J235" s="208">
        <f>ROUND(I235*H235,0)</f>
        <v>0</v>
      </c>
      <c r="K235" s="204" t="s">
        <v>179</v>
      </c>
      <c r="L235" s="38"/>
      <c r="M235" s="209" t="s">
        <v>1</v>
      </c>
      <c r="N235" s="210" t="s">
        <v>42</v>
      </c>
      <c r="O235" s="70"/>
      <c r="P235" s="211">
        <f>O235*H235</f>
        <v>0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13" t="s">
        <v>180</v>
      </c>
      <c r="AT235" s="213" t="s">
        <v>175</v>
      </c>
      <c r="AU235" s="213" t="s">
        <v>86</v>
      </c>
      <c r="AY235" s="16" t="s">
        <v>173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6" t="s">
        <v>8</v>
      </c>
      <c r="BK235" s="214">
        <f>ROUND(I235*H235,0)</f>
        <v>0</v>
      </c>
      <c r="BL235" s="16" t="s">
        <v>180</v>
      </c>
      <c r="BM235" s="213" t="s">
        <v>2524</v>
      </c>
    </row>
    <row r="236" spans="1:65" s="13" customFormat="1">
      <c r="B236" s="215"/>
      <c r="C236" s="216"/>
      <c r="D236" s="217" t="s">
        <v>182</v>
      </c>
      <c r="E236" s="218" t="s">
        <v>1</v>
      </c>
      <c r="F236" s="219" t="s">
        <v>2518</v>
      </c>
      <c r="G236" s="216"/>
      <c r="H236" s="220">
        <v>247.8</v>
      </c>
      <c r="I236" s="221"/>
      <c r="J236" s="216"/>
      <c r="K236" s="216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182</v>
      </c>
      <c r="AU236" s="226" t="s">
        <v>86</v>
      </c>
      <c r="AV236" s="13" t="s">
        <v>86</v>
      </c>
      <c r="AW236" s="13" t="s">
        <v>33</v>
      </c>
      <c r="AX236" s="13" t="s">
        <v>77</v>
      </c>
      <c r="AY236" s="226" t="s">
        <v>173</v>
      </c>
    </row>
    <row r="237" spans="1:65" s="2" customFormat="1" ht="24" customHeight="1">
      <c r="A237" s="33"/>
      <c r="B237" s="34"/>
      <c r="C237" s="202" t="s">
        <v>443</v>
      </c>
      <c r="D237" s="202" t="s">
        <v>175</v>
      </c>
      <c r="E237" s="203" t="s">
        <v>2525</v>
      </c>
      <c r="F237" s="204" t="s">
        <v>2526</v>
      </c>
      <c r="G237" s="205" t="s">
        <v>251</v>
      </c>
      <c r="H237" s="206">
        <v>35.799999999999997</v>
      </c>
      <c r="I237" s="207"/>
      <c r="J237" s="208">
        <f>ROUND(I237*H237,0)</f>
        <v>0</v>
      </c>
      <c r="K237" s="204" t="s">
        <v>179</v>
      </c>
      <c r="L237" s="38"/>
      <c r="M237" s="209" t="s">
        <v>1</v>
      </c>
      <c r="N237" s="210" t="s">
        <v>42</v>
      </c>
      <c r="O237" s="70"/>
      <c r="P237" s="211">
        <f>O237*H237</f>
        <v>0</v>
      </c>
      <c r="Q237" s="211">
        <v>8.4250000000000005E-2</v>
      </c>
      <c r="R237" s="211">
        <f>Q237*H237</f>
        <v>3.0161500000000001</v>
      </c>
      <c r="S237" s="211">
        <v>0</v>
      </c>
      <c r="T237" s="21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13" t="s">
        <v>180</v>
      </c>
      <c r="AT237" s="213" t="s">
        <v>175</v>
      </c>
      <c r="AU237" s="213" t="s">
        <v>86</v>
      </c>
      <c r="AY237" s="16" t="s">
        <v>173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6" t="s">
        <v>8</v>
      </c>
      <c r="BK237" s="214">
        <f>ROUND(I237*H237,0)</f>
        <v>0</v>
      </c>
      <c r="BL237" s="16" t="s">
        <v>180</v>
      </c>
      <c r="BM237" s="213" t="s">
        <v>2527</v>
      </c>
    </row>
    <row r="238" spans="1:65" s="13" customFormat="1">
      <c r="B238" s="215"/>
      <c r="C238" s="216"/>
      <c r="D238" s="217" t="s">
        <v>182</v>
      </c>
      <c r="E238" s="218" t="s">
        <v>1</v>
      </c>
      <c r="F238" s="219" t="s">
        <v>2418</v>
      </c>
      <c r="G238" s="216"/>
      <c r="H238" s="220">
        <v>35.799999999999997</v>
      </c>
      <c r="I238" s="221"/>
      <c r="J238" s="216"/>
      <c r="K238" s="216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182</v>
      </c>
      <c r="AU238" s="226" t="s">
        <v>86</v>
      </c>
      <c r="AV238" s="13" t="s">
        <v>86</v>
      </c>
      <c r="AW238" s="13" t="s">
        <v>33</v>
      </c>
      <c r="AX238" s="13" t="s">
        <v>77</v>
      </c>
      <c r="AY238" s="226" t="s">
        <v>173</v>
      </c>
    </row>
    <row r="239" spans="1:65" s="2" customFormat="1" ht="24" customHeight="1">
      <c r="A239" s="33"/>
      <c r="B239" s="34"/>
      <c r="C239" s="227" t="s">
        <v>448</v>
      </c>
      <c r="D239" s="227" t="s">
        <v>454</v>
      </c>
      <c r="E239" s="228" t="s">
        <v>2528</v>
      </c>
      <c r="F239" s="229" t="s">
        <v>2529</v>
      </c>
      <c r="G239" s="230" t="s">
        <v>251</v>
      </c>
      <c r="H239" s="231">
        <v>37.590000000000003</v>
      </c>
      <c r="I239" s="232"/>
      <c r="J239" s="233">
        <f>ROUND(I239*H239,0)</f>
        <v>0</v>
      </c>
      <c r="K239" s="229" t="s">
        <v>179</v>
      </c>
      <c r="L239" s="234"/>
      <c r="M239" s="235" t="s">
        <v>1</v>
      </c>
      <c r="N239" s="236" t="s">
        <v>42</v>
      </c>
      <c r="O239" s="70"/>
      <c r="P239" s="211">
        <f>O239*H239</f>
        <v>0</v>
      </c>
      <c r="Q239" s="211">
        <v>0.09</v>
      </c>
      <c r="R239" s="211">
        <f>Q239*H239</f>
        <v>3.3831000000000002</v>
      </c>
      <c r="S239" s="211">
        <v>0</v>
      </c>
      <c r="T239" s="21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3" t="s">
        <v>213</v>
      </c>
      <c r="AT239" s="213" t="s">
        <v>454</v>
      </c>
      <c r="AU239" s="213" t="s">
        <v>86</v>
      </c>
      <c r="AY239" s="16" t="s">
        <v>173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6" t="s">
        <v>8</v>
      </c>
      <c r="BK239" s="214">
        <f>ROUND(I239*H239,0)</f>
        <v>0</v>
      </c>
      <c r="BL239" s="16" t="s">
        <v>180</v>
      </c>
      <c r="BM239" s="213" t="s">
        <v>2530</v>
      </c>
    </row>
    <row r="240" spans="1:65" s="13" customFormat="1">
      <c r="B240" s="215"/>
      <c r="C240" s="216"/>
      <c r="D240" s="217" t="s">
        <v>182</v>
      </c>
      <c r="E240" s="218" t="s">
        <v>1</v>
      </c>
      <c r="F240" s="219" t="s">
        <v>2531</v>
      </c>
      <c r="G240" s="216"/>
      <c r="H240" s="220">
        <v>37.590000000000003</v>
      </c>
      <c r="I240" s="221"/>
      <c r="J240" s="216"/>
      <c r="K240" s="216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182</v>
      </c>
      <c r="AU240" s="226" t="s">
        <v>86</v>
      </c>
      <c r="AV240" s="13" t="s">
        <v>86</v>
      </c>
      <c r="AW240" s="13" t="s">
        <v>33</v>
      </c>
      <c r="AX240" s="13" t="s">
        <v>77</v>
      </c>
      <c r="AY240" s="226" t="s">
        <v>173</v>
      </c>
    </row>
    <row r="241" spans="1:65" s="2" customFormat="1" ht="24" customHeight="1">
      <c r="A241" s="33"/>
      <c r="B241" s="34"/>
      <c r="C241" s="202" t="s">
        <v>453</v>
      </c>
      <c r="D241" s="202" t="s">
        <v>175</v>
      </c>
      <c r="E241" s="203" t="s">
        <v>2532</v>
      </c>
      <c r="F241" s="204" t="s">
        <v>2533</v>
      </c>
      <c r="G241" s="205" t="s">
        <v>251</v>
      </c>
      <c r="H241" s="206">
        <v>76.55</v>
      </c>
      <c r="I241" s="207"/>
      <c r="J241" s="208">
        <f>ROUND(I241*H241,0)</f>
        <v>0</v>
      </c>
      <c r="K241" s="204" t="s">
        <v>179</v>
      </c>
      <c r="L241" s="38"/>
      <c r="M241" s="209" t="s">
        <v>1</v>
      </c>
      <c r="N241" s="210" t="s">
        <v>42</v>
      </c>
      <c r="O241" s="70"/>
      <c r="P241" s="211">
        <f>O241*H241</f>
        <v>0</v>
      </c>
      <c r="Q241" s="211">
        <v>8.5650000000000004E-2</v>
      </c>
      <c r="R241" s="211">
        <f>Q241*H241</f>
        <v>6.5565075000000004</v>
      </c>
      <c r="S241" s="211">
        <v>0</v>
      </c>
      <c r="T241" s="21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3" t="s">
        <v>180</v>
      </c>
      <c r="AT241" s="213" t="s">
        <v>175</v>
      </c>
      <c r="AU241" s="213" t="s">
        <v>86</v>
      </c>
      <c r="AY241" s="16" t="s">
        <v>173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6" t="s">
        <v>8</v>
      </c>
      <c r="BK241" s="214">
        <f>ROUND(I241*H241,0)</f>
        <v>0</v>
      </c>
      <c r="BL241" s="16" t="s">
        <v>180</v>
      </c>
      <c r="BM241" s="213" t="s">
        <v>2534</v>
      </c>
    </row>
    <row r="242" spans="1:65" s="13" customFormat="1">
      <c r="B242" s="215"/>
      <c r="C242" s="216"/>
      <c r="D242" s="217" t="s">
        <v>182</v>
      </c>
      <c r="E242" s="218" t="s">
        <v>1</v>
      </c>
      <c r="F242" s="219" t="s">
        <v>2501</v>
      </c>
      <c r="G242" s="216"/>
      <c r="H242" s="220">
        <v>76.55</v>
      </c>
      <c r="I242" s="221"/>
      <c r="J242" s="216"/>
      <c r="K242" s="216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182</v>
      </c>
      <c r="AU242" s="226" t="s">
        <v>86</v>
      </c>
      <c r="AV242" s="13" t="s">
        <v>86</v>
      </c>
      <c r="AW242" s="13" t="s">
        <v>33</v>
      </c>
      <c r="AX242" s="13" t="s">
        <v>77</v>
      </c>
      <c r="AY242" s="226" t="s">
        <v>173</v>
      </c>
    </row>
    <row r="243" spans="1:65" s="2" customFormat="1" ht="24" customHeight="1">
      <c r="A243" s="33"/>
      <c r="B243" s="34"/>
      <c r="C243" s="202" t="s">
        <v>459</v>
      </c>
      <c r="D243" s="202" t="s">
        <v>175</v>
      </c>
      <c r="E243" s="203" t="s">
        <v>2535</v>
      </c>
      <c r="F243" s="204" t="s">
        <v>2536</v>
      </c>
      <c r="G243" s="205" t="s">
        <v>251</v>
      </c>
      <c r="H243" s="206">
        <v>125.8</v>
      </c>
      <c r="I243" s="207"/>
      <c r="J243" s="208">
        <f>ROUND(I243*H243,0)</f>
        <v>0</v>
      </c>
      <c r="K243" s="204" t="s">
        <v>179</v>
      </c>
      <c r="L243" s="38"/>
      <c r="M243" s="209" t="s">
        <v>1</v>
      </c>
      <c r="N243" s="210" t="s">
        <v>42</v>
      </c>
      <c r="O243" s="70"/>
      <c r="P243" s="211">
        <f>O243*H243</f>
        <v>0</v>
      </c>
      <c r="Q243" s="211">
        <v>0.10362</v>
      </c>
      <c r="R243" s="211">
        <f>Q243*H243</f>
        <v>13.035396</v>
      </c>
      <c r="S243" s="211">
        <v>0</v>
      </c>
      <c r="T243" s="21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3" t="s">
        <v>180</v>
      </c>
      <c r="AT243" s="213" t="s">
        <v>175</v>
      </c>
      <c r="AU243" s="213" t="s">
        <v>86</v>
      </c>
      <c r="AY243" s="16" t="s">
        <v>173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16" t="s">
        <v>8</v>
      </c>
      <c r="BK243" s="214">
        <f>ROUND(I243*H243,0)</f>
        <v>0</v>
      </c>
      <c r="BL243" s="16" t="s">
        <v>180</v>
      </c>
      <c r="BM243" s="213" t="s">
        <v>2537</v>
      </c>
    </row>
    <row r="244" spans="1:65" s="13" customFormat="1">
      <c r="B244" s="215"/>
      <c r="C244" s="216"/>
      <c r="D244" s="217" t="s">
        <v>182</v>
      </c>
      <c r="E244" s="218" t="s">
        <v>1</v>
      </c>
      <c r="F244" s="219" t="s">
        <v>2496</v>
      </c>
      <c r="G244" s="216"/>
      <c r="H244" s="220">
        <v>125.8</v>
      </c>
      <c r="I244" s="221"/>
      <c r="J244" s="216"/>
      <c r="K244" s="216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182</v>
      </c>
      <c r="AU244" s="226" t="s">
        <v>86</v>
      </c>
      <c r="AV244" s="13" t="s">
        <v>86</v>
      </c>
      <c r="AW244" s="13" t="s">
        <v>33</v>
      </c>
      <c r="AX244" s="13" t="s">
        <v>77</v>
      </c>
      <c r="AY244" s="226" t="s">
        <v>173</v>
      </c>
    </row>
    <row r="245" spans="1:65" s="2" customFormat="1" ht="16.5" customHeight="1">
      <c r="A245" s="33"/>
      <c r="B245" s="34"/>
      <c r="C245" s="227" t="s">
        <v>464</v>
      </c>
      <c r="D245" s="227" t="s">
        <v>454</v>
      </c>
      <c r="E245" s="228" t="s">
        <v>2538</v>
      </c>
      <c r="F245" s="229" t="s">
        <v>2539</v>
      </c>
      <c r="G245" s="230" t="s">
        <v>251</v>
      </c>
      <c r="H245" s="231">
        <v>204.95</v>
      </c>
      <c r="I245" s="232"/>
      <c r="J245" s="233">
        <f>ROUND(I245*H245,0)</f>
        <v>0</v>
      </c>
      <c r="K245" s="229" t="s">
        <v>179</v>
      </c>
      <c r="L245" s="234"/>
      <c r="M245" s="235" t="s">
        <v>1</v>
      </c>
      <c r="N245" s="236" t="s">
        <v>42</v>
      </c>
      <c r="O245" s="70"/>
      <c r="P245" s="211">
        <f>O245*H245</f>
        <v>0</v>
      </c>
      <c r="Q245" s="211">
        <v>0.17599999999999999</v>
      </c>
      <c r="R245" s="211">
        <f>Q245*H245</f>
        <v>36.071199999999997</v>
      </c>
      <c r="S245" s="211">
        <v>0</v>
      </c>
      <c r="T245" s="212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3" t="s">
        <v>213</v>
      </c>
      <c r="AT245" s="213" t="s">
        <v>454</v>
      </c>
      <c r="AU245" s="213" t="s">
        <v>86</v>
      </c>
      <c r="AY245" s="16" t="s">
        <v>173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6" t="s">
        <v>8</v>
      </c>
      <c r="BK245" s="214">
        <f>ROUND(I245*H245,0)</f>
        <v>0</v>
      </c>
      <c r="BL245" s="16" t="s">
        <v>180</v>
      </c>
      <c r="BM245" s="213" t="s">
        <v>2540</v>
      </c>
    </row>
    <row r="246" spans="1:65" s="13" customFormat="1">
      <c r="B246" s="215"/>
      <c r="C246" s="216"/>
      <c r="D246" s="217" t="s">
        <v>182</v>
      </c>
      <c r="E246" s="218" t="s">
        <v>1</v>
      </c>
      <c r="F246" s="219" t="s">
        <v>2541</v>
      </c>
      <c r="G246" s="216"/>
      <c r="H246" s="220">
        <v>204.95</v>
      </c>
      <c r="I246" s="221"/>
      <c r="J246" s="216"/>
      <c r="K246" s="216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182</v>
      </c>
      <c r="AU246" s="226" t="s">
        <v>86</v>
      </c>
      <c r="AV246" s="13" t="s">
        <v>86</v>
      </c>
      <c r="AW246" s="13" t="s">
        <v>33</v>
      </c>
      <c r="AX246" s="13" t="s">
        <v>77</v>
      </c>
      <c r="AY246" s="226" t="s">
        <v>173</v>
      </c>
    </row>
    <row r="247" spans="1:65" s="2" customFormat="1" ht="24" customHeight="1">
      <c r="A247" s="33"/>
      <c r="B247" s="34"/>
      <c r="C247" s="227" t="s">
        <v>476</v>
      </c>
      <c r="D247" s="227" t="s">
        <v>454</v>
      </c>
      <c r="E247" s="228" t="s">
        <v>2542</v>
      </c>
      <c r="F247" s="229" t="s">
        <v>2543</v>
      </c>
      <c r="G247" s="230" t="s">
        <v>251</v>
      </c>
      <c r="H247" s="231">
        <v>7.5179999999999998</v>
      </c>
      <c r="I247" s="232"/>
      <c r="J247" s="233">
        <f>ROUND(I247*H247,0)</f>
        <v>0</v>
      </c>
      <c r="K247" s="229" t="s">
        <v>179</v>
      </c>
      <c r="L247" s="234"/>
      <c r="M247" s="235" t="s">
        <v>1</v>
      </c>
      <c r="N247" s="236" t="s">
        <v>42</v>
      </c>
      <c r="O247" s="70"/>
      <c r="P247" s="211">
        <f>O247*H247</f>
        <v>0</v>
      </c>
      <c r="Q247" s="211">
        <v>0.17499999999999999</v>
      </c>
      <c r="R247" s="211">
        <f>Q247*H247</f>
        <v>1.31565</v>
      </c>
      <c r="S247" s="211">
        <v>0</v>
      </c>
      <c r="T247" s="21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3" t="s">
        <v>213</v>
      </c>
      <c r="AT247" s="213" t="s">
        <v>454</v>
      </c>
      <c r="AU247" s="213" t="s">
        <v>86</v>
      </c>
      <c r="AY247" s="16" t="s">
        <v>173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16" t="s">
        <v>8</v>
      </c>
      <c r="BK247" s="214">
        <f>ROUND(I247*H247,0)</f>
        <v>0</v>
      </c>
      <c r="BL247" s="16" t="s">
        <v>180</v>
      </c>
      <c r="BM247" s="213" t="s">
        <v>2544</v>
      </c>
    </row>
    <row r="248" spans="1:65" s="13" customFormat="1">
      <c r="B248" s="215"/>
      <c r="C248" s="216"/>
      <c r="D248" s="217" t="s">
        <v>182</v>
      </c>
      <c r="E248" s="218" t="s">
        <v>1</v>
      </c>
      <c r="F248" s="219" t="s">
        <v>2545</v>
      </c>
      <c r="G248" s="216"/>
      <c r="H248" s="220">
        <v>7.5179999999999998</v>
      </c>
      <c r="I248" s="221"/>
      <c r="J248" s="216"/>
      <c r="K248" s="216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182</v>
      </c>
      <c r="AU248" s="226" t="s">
        <v>86</v>
      </c>
      <c r="AV248" s="13" t="s">
        <v>86</v>
      </c>
      <c r="AW248" s="13" t="s">
        <v>33</v>
      </c>
      <c r="AX248" s="13" t="s">
        <v>77</v>
      </c>
      <c r="AY248" s="226" t="s">
        <v>173</v>
      </c>
    </row>
    <row r="249" spans="1:65" s="2" customFormat="1" ht="24" customHeight="1">
      <c r="A249" s="33"/>
      <c r="B249" s="34"/>
      <c r="C249" s="202" t="s">
        <v>480</v>
      </c>
      <c r="D249" s="202" t="s">
        <v>175</v>
      </c>
      <c r="E249" s="203" t="s">
        <v>2546</v>
      </c>
      <c r="F249" s="204" t="s">
        <v>2547</v>
      </c>
      <c r="G249" s="205" t="s">
        <v>251</v>
      </c>
      <c r="H249" s="206">
        <v>115.2</v>
      </c>
      <c r="I249" s="207"/>
      <c r="J249" s="208">
        <f>ROUND(I249*H249,0)</f>
        <v>0</v>
      </c>
      <c r="K249" s="204" t="s">
        <v>179</v>
      </c>
      <c r="L249" s="38"/>
      <c r="M249" s="209" t="s">
        <v>1</v>
      </c>
      <c r="N249" s="210" t="s">
        <v>42</v>
      </c>
      <c r="O249" s="70"/>
      <c r="P249" s="211">
        <f>O249*H249</f>
        <v>0</v>
      </c>
      <c r="Q249" s="211">
        <v>0.10100000000000001</v>
      </c>
      <c r="R249" s="211">
        <f>Q249*H249</f>
        <v>11.635200000000001</v>
      </c>
      <c r="S249" s="211">
        <v>0</v>
      </c>
      <c r="T249" s="21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3" t="s">
        <v>180</v>
      </c>
      <c r="AT249" s="213" t="s">
        <v>175</v>
      </c>
      <c r="AU249" s="213" t="s">
        <v>86</v>
      </c>
      <c r="AY249" s="16" t="s">
        <v>173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6" t="s">
        <v>8</v>
      </c>
      <c r="BK249" s="214">
        <f>ROUND(I249*H249,0)</f>
        <v>0</v>
      </c>
      <c r="BL249" s="16" t="s">
        <v>180</v>
      </c>
      <c r="BM249" s="213" t="s">
        <v>2548</v>
      </c>
    </row>
    <row r="250" spans="1:65" s="13" customFormat="1">
      <c r="B250" s="215"/>
      <c r="C250" s="216"/>
      <c r="D250" s="217" t="s">
        <v>182</v>
      </c>
      <c r="E250" s="218" t="s">
        <v>1</v>
      </c>
      <c r="F250" s="219" t="s">
        <v>2502</v>
      </c>
      <c r="G250" s="216"/>
      <c r="H250" s="220">
        <v>115.2</v>
      </c>
      <c r="I250" s="221"/>
      <c r="J250" s="216"/>
      <c r="K250" s="216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182</v>
      </c>
      <c r="AU250" s="226" t="s">
        <v>86</v>
      </c>
      <c r="AV250" s="13" t="s">
        <v>86</v>
      </c>
      <c r="AW250" s="13" t="s">
        <v>33</v>
      </c>
      <c r="AX250" s="13" t="s">
        <v>77</v>
      </c>
      <c r="AY250" s="226" t="s">
        <v>173</v>
      </c>
    </row>
    <row r="251" spans="1:65" s="2" customFormat="1" ht="16.5" customHeight="1">
      <c r="A251" s="33"/>
      <c r="B251" s="34"/>
      <c r="C251" s="227" t="s">
        <v>484</v>
      </c>
      <c r="D251" s="227" t="s">
        <v>454</v>
      </c>
      <c r="E251" s="228" t="s">
        <v>2549</v>
      </c>
      <c r="F251" s="229" t="s">
        <v>2550</v>
      </c>
      <c r="G251" s="230" t="s">
        <v>251</v>
      </c>
      <c r="H251" s="231">
        <v>120.96</v>
      </c>
      <c r="I251" s="232"/>
      <c r="J251" s="233">
        <f>ROUND(I251*H251,0)</f>
        <v>0</v>
      </c>
      <c r="K251" s="229" t="s">
        <v>1</v>
      </c>
      <c r="L251" s="234"/>
      <c r="M251" s="235" t="s">
        <v>1</v>
      </c>
      <c r="N251" s="236" t="s">
        <v>42</v>
      </c>
      <c r="O251" s="70"/>
      <c r="P251" s="211">
        <f>O251*H251</f>
        <v>0</v>
      </c>
      <c r="Q251" s="211">
        <v>0.13500000000000001</v>
      </c>
      <c r="R251" s="211">
        <f>Q251*H251</f>
        <v>16.329599999999999</v>
      </c>
      <c r="S251" s="211">
        <v>0</v>
      </c>
      <c r="T251" s="21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3" t="s">
        <v>213</v>
      </c>
      <c r="AT251" s="213" t="s">
        <v>454</v>
      </c>
      <c r="AU251" s="213" t="s">
        <v>86</v>
      </c>
      <c r="AY251" s="16" t="s">
        <v>173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16" t="s">
        <v>8</v>
      </c>
      <c r="BK251" s="214">
        <f>ROUND(I251*H251,0)</f>
        <v>0</v>
      </c>
      <c r="BL251" s="16" t="s">
        <v>180</v>
      </c>
      <c r="BM251" s="213" t="s">
        <v>2551</v>
      </c>
    </row>
    <row r="252" spans="1:65" s="13" customFormat="1">
      <c r="B252" s="215"/>
      <c r="C252" s="216"/>
      <c r="D252" s="217" t="s">
        <v>182</v>
      </c>
      <c r="E252" s="218" t="s">
        <v>1</v>
      </c>
      <c r="F252" s="219" t="s">
        <v>2552</v>
      </c>
      <c r="G252" s="216"/>
      <c r="H252" s="220">
        <v>120.96</v>
      </c>
      <c r="I252" s="221"/>
      <c r="J252" s="216"/>
      <c r="K252" s="216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182</v>
      </c>
      <c r="AU252" s="226" t="s">
        <v>86</v>
      </c>
      <c r="AV252" s="13" t="s">
        <v>86</v>
      </c>
      <c r="AW252" s="13" t="s">
        <v>33</v>
      </c>
      <c r="AX252" s="13" t="s">
        <v>77</v>
      </c>
      <c r="AY252" s="226" t="s">
        <v>173</v>
      </c>
    </row>
    <row r="253" spans="1:65" s="2" customFormat="1" ht="16.5" customHeight="1">
      <c r="A253" s="33"/>
      <c r="B253" s="34"/>
      <c r="C253" s="202" t="s">
        <v>489</v>
      </c>
      <c r="D253" s="202" t="s">
        <v>175</v>
      </c>
      <c r="E253" s="203" t="s">
        <v>2553</v>
      </c>
      <c r="F253" s="204" t="s">
        <v>2554</v>
      </c>
      <c r="G253" s="205" t="s">
        <v>251</v>
      </c>
      <c r="H253" s="206">
        <v>35.799999999999997</v>
      </c>
      <c r="I253" s="207"/>
      <c r="J253" s="208">
        <f>ROUND(I253*H253,0)</f>
        <v>0</v>
      </c>
      <c r="K253" s="204" t="s">
        <v>179</v>
      </c>
      <c r="L253" s="38"/>
      <c r="M253" s="209" t="s">
        <v>1</v>
      </c>
      <c r="N253" s="210" t="s">
        <v>42</v>
      </c>
      <c r="O253" s="70"/>
      <c r="P253" s="211">
        <f>O253*H253</f>
        <v>0</v>
      </c>
      <c r="Q253" s="211">
        <v>0.10353999999999999</v>
      </c>
      <c r="R253" s="211">
        <f>Q253*H253</f>
        <v>3.7067319999999992</v>
      </c>
      <c r="S253" s="211">
        <v>0</v>
      </c>
      <c r="T253" s="21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3" t="s">
        <v>180</v>
      </c>
      <c r="AT253" s="213" t="s">
        <v>175</v>
      </c>
      <c r="AU253" s="213" t="s">
        <v>86</v>
      </c>
      <c r="AY253" s="16" t="s">
        <v>173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6" t="s">
        <v>8</v>
      </c>
      <c r="BK253" s="214">
        <f>ROUND(I253*H253,0)</f>
        <v>0</v>
      </c>
      <c r="BL253" s="16" t="s">
        <v>180</v>
      </c>
      <c r="BM253" s="213" t="s">
        <v>2555</v>
      </c>
    </row>
    <row r="254" spans="1:65" s="13" customFormat="1">
      <c r="B254" s="215"/>
      <c r="C254" s="216"/>
      <c r="D254" s="217" t="s">
        <v>182</v>
      </c>
      <c r="E254" s="218" t="s">
        <v>1</v>
      </c>
      <c r="F254" s="219" t="s">
        <v>2418</v>
      </c>
      <c r="G254" s="216"/>
      <c r="H254" s="220">
        <v>35.799999999999997</v>
      </c>
      <c r="I254" s="221"/>
      <c r="J254" s="216"/>
      <c r="K254" s="216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182</v>
      </c>
      <c r="AU254" s="226" t="s">
        <v>86</v>
      </c>
      <c r="AV254" s="13" t="s">
        <v>86</v>
      </c>
      <c r="AW254" s="13" t="s">
        <v>33</v>
      </c>
      <c r="AX254" s="13" t="s">
        <v>77</v>
      </c>
      <c r="AY254" s="226" t="s">
        <v>173</v>
      </c>
    </row>
    <row r="255" spans="1:65" s="12" customFormat="1" ht="22.95" customHeight="1">
      <c r="B255" s="186"/>
      <c r="C255" s="187"/>
      <c r="D255" s="188" t="s">
        <v>76</v>
      </c>
      <c r="E255" s="200" t="s">
        <v>203</v>
      </c>
      <c r="F255" s="200" t="s">
        <v>298</v>
      </c>
      <c r="G255" s="187"/>
      <c r="H255" s="187"/>
      <c r="I255" s="190"/>
      <c r="J255" s="201">
        <f>BK255</f>
        <v>0</v>
      </c>
      <c r="K255" s="187"/>
      <c r="L255" s="192"/>
      <c r="M255" s="193"/>
      <c r="N255" s="194"/>
      <c r="O255" s="194"/>
      <c r="P255" s="195">
        <f>SUM(P256:P262)</f>
        <v>0</v>
      </c>
      <c r="Q255" s="194"/>
      <c r="R255" s="195">
        <f>SUM(R256:R262)</f>
        <v>53.566246200000009</v>
      </c>
      <c r="S255" s="194"/>
      <c r="T255" s="196">
        <f>SUM(T256:T262)</f>
        <v>0</v>
      </c>
      <c r="AR255" s="197" t="s">
        <v>8</v>
      </c>
      <c r="AT255" s="198" t="s">
        <v>76</v>
      </c>
      <c r="AU255" s="198" t="s">
        <v>8</v>
      </c>
      <c r="AY255" s="197" t="s">
        <v>173</v>
      </c>
      <c r="BK255" s="199">
        <f>SUM(BK256:BK262)</f>
        <v>0</v>
      </c>
    </row>
    <row r="256" spans="1:65" s="2" customFormat="1" ht="24" customHeight="1">
      <c r="A256" s="33"/>
      <c r="B256" s="34"/>
      <c r="C256" s="202" t="s">
        <v>494</v>
      </c>
      <c r="D256" s="202" t="s">
        <v>175</v>
      </c>
      <c r="E256" s="203" t="s">
        <v>2556</v>
      </c>
      <c r="F256" s="204" t="s">
        <v>2557</v>
      </c>
      <c r="G256" s="205" t="s">
        <v>178</v>
      </c>
      <c r="H256" s="206">
        <v>1.44</v>
      </c>
      <c r="I256" s="207"/>
      <c r="J256" s="208">
        <f>ROUND(I256*H256,0)</f>
        <v>0</v>
      </c>
      <c r="K256" s="204" t="s">
        <v>1</v>
      </c>
      <c r="L256" s="38"/>
      <c r="M256" s="209" t="s">
        <v>1</v>
      </c>
      <c r="N256" s="210" t="s">
        <v>42</v>
      </c>
      <c r="O256" s="70"/>
      <c r="P256" s="211">
        <f>O256*H256</f>
        <v>0</v>
      </c>
      <c r="Q256" s="211">
        <v>1.98</v>
      </c>
      <c r="R256" s="211">
        <f>Q256*H256</f>
        <v>2.8512</v>
      </c>
      <c r="S256" s="211">
        <v>0</v>
      </c>
      <c r="T256" s="21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3" t="s">
        <v>180</v>
      </c>
      <c r="AT256" s="213" t="s">
        <v>175</v>
      </c>
      <c r="AU256" s="213" t="s">
        <v>86</v>
      </c>
      <c r="AY256" s="16" t="s">
        <v>173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6" t="s">
        <v>8</v>
      </c>
      <c r="BK256" s="214">
        <f>ROUND(I256*H256,0)</f>
        <v>0</v>
      </c>
      <c r="BL256" s="16" t="s">
        <v>180</v>
      </c>
      <c r="BM256" s="213" t="s">
        <v>2558</v>
      </c>
    </row>
    <row r="257" spans="1:65" s="13" customFormat="1">
      <c r="B257" s="215"/>
      <c r="C257" s="216"/>
      <c r="D257" s="217" t="s">
        <v>182</v>
      </c>
      <c r="E257" s="218" t="s">
        <v>1</v>
      </c>
      <c r="F257" s="219" t="s">
        <v>2559</v>
      </c>
      <c r="G257" s="216"/>
      <c r="H257" s="220">
        <v>1.44</v>
      </c>
      <c r="I257" s="221"/>
      <c r="J257" s="216"/>
      <c r="K257" s="216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182</v>
      </c>
      <c r="AU257" s="226" t="s">
        <v>86</v>
      </c>
      <c r="AV257" s="13" t="s">
        <v>86</v>
      </c>
      <c r="AW257" s="13" t="s">
        <v>33</v>
      </c>
      <c r="AX257" s="13" t="s">
        <v>77</v>
      </c>
      <c r="AY257" s="226" t="s">
        <v>173</v>
      </c>
    </row>
    <row r="258" spans="1:65" s="2" customFormat="1" ht="24" customHeight="1">
      <c r="A258" s="33"/>
      <c r="B258" s="34"/>
      <c r="C258" s="202" t="s">
        <v>505</v>
      </c>
      <c r="D258" s="202" t="s">
        <v>175</v>
      </c>
      <c r="E258" s="203" t="s">
        <v>2560</v>
      </c>
      <c r="F258" s="204" t="s">
        <v>2561</v>
      </c>
      <c r="G258" s="205" t="s">
        <v>178</v>
      </c>
      <c r="H258" s="206">
        <v>14.4</v>
      </c>
      <c r="I258" s="207"/>
      <c r="J258" s="208">
        <f>ROUND(I258*H258,0)</f>
        <v>0</v>
      </c>
      <c r="K258" s="204" t="s">
        <v>179</v>
      </c>
      <c r="L258" s="38"/>
      <c r="M258" s="209" t="s">
        <v>1</v>
      </c>
      <c r="N258" s="210" t="s">
        <v>42</v>
      </c>
      <c r="O258" s="70"/>
      <c r="P258" s="211">
        <f>O258*H258</f>
        <v>0</v>
      </c>
      <c r="Q258" s="211">
        <v>2.16</v>
      </c>
      <c r="R258" s="211">
        <f>Q258*H258</f>
        <v>31.104000000000003</v>
      </c>
      <c r="S258" s="211">
        <v>0</v>
      </c>
      <c r="T258" s="21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3" t="s">
        <v>180</v>
      </c>
      <c r="AT258" s="213" t="s">
        <v>175</v>
      </c>
      <c r="AU258" s="213" t="s">
        <v>86</v>
      </c>
      <c r="AY258" s="16" t="s">
        <v>173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16" t="s">
        <v>8</v>
      </c>
      <c r="BK258" s="214">
        <f>ROUND(I258*H258,0)</f>
        <v>0</v>
      </c>
      <c r="BL258" s="16" t="s">
        <v>180</v>
      </c>
      <c r="BM258" s="213" t="s">
        <v>2562</v>
      </c>
    </row>
    <row r="259" spans="1:65" s="13" customFormat="1">
      <c r="B259" s="215"/>
      <c r="C259" s="216"/>
      <c r="D259" s="217" t="s">
        <v>182</v>
      </c>
      <c r="E259" s="218" t="s">
        <v>1</v>
      </c>
      <c r="F259" s="219" t="s">
        <v>2563</v>
      </c>
      <c r="G259" s="216"/>
      <c r="H259" s="220">
        <v>14.4</v>
      </c>
      <c r="I259" s="221"/>
      <c r="J259" s="216"/>
      <c r="K259" s="216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182</v>
      </c>
      <c r="AU259" s="226" t="s">
        <v>86</v>
      </c>
      <c r="AV259" s="13" t="s">
        <v>86</v>
      </c>
      <c r="AW259" s="13" t="s">
        <v>33</v>
      </c>
      <c r="AX259" s="13" t="s">
        <v>77</v>
      </c>
      <c r="AY259" s="226" t="s">
        <v>173</v>
      </c>
    </row>
    <row r="260" spans="1:65" s="2" customFormat="1" ht="24" customHeight="1">
      <c r="A260" s="33"/>
      <c r="B260" s="34"/>
      <c r="C260" s="202" t="s">
        <v>511</v>
      </c>
      <c r="D260" s="202" t="s">
        <v>175</v>
      </c>
      <c r="E260" s="203" t="s">
        <v>2564</v>
      </c>
      <c r="F260" s="204" t="s">
        <v>2565</v>
      </c>
      <c r="G260" s="205" t="s">
        <v>251</v>
      </c>
      <c r="H260" s="206">
        <v>56.74</v>
      </c>
      <c r="I260" s="207"/>
      <c r="J260" s="208">
        <f>ROUND(I260*H260,0)</f>
        <v>0</v>
      </c>
      <c r="K260" s="204" t="s">
        <v>179</v>
      </c>
      <c r="L260" s="38"/>
      <c r="M260" s="209" t="s">
        <v>1</v>
      </c>
      <c r="N260" s="210" t="s">
        <v>42</v>
      </c>
      <c r="O260" s="70"/>
      <c r="P260" s="211">
        <f>O260*H260</f>
        <v>0</v>
      </c>
      <c r="Q260" s="211">
        <v>0.34562999999999999</v>
      </c>
      <c r="R260" s="211">
        <f>Q260*H260</f>
        <v>19.611046200000001</v>
      </c>
      <c r="S260" s="211">
        <v>0</v>
      </c>
      <c r="T260" s="21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3" t="s">
        <v>180</v>
      </c>
      <c r="AT260" s="213" t="s">
        <v>175</v>
      </c>
      <c r="AU260" s="213" t="s">
        <v>86</v>
      </c>
      <c r="AY260" s="16" t="s">
        <v>173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16" t="s">
        <v>8</v>
      </c>
      <c r="BK260" s="214">
        <f>ROUND(I260*H260,0)</f>
        <v>0</v>
      </c>
      <c r="BL260" s="16" t="s">
        <v>180</v>
      </c>
      <c r="BM260" s="213" t="s">
        <v>2566</v>
      </c>
    </row>
    <row r="261" spans="1:65" s="13" customFormat="1">
      <c r="B261" s="215"/>
      <c r="C261" s="216"/>
      <c r="D261" s="217" t="s">
        <v>182</v>
      </c>
      <c r="E261" s="218" t="s">
        <v>1</v>
      </c>
      <c r="F261" s="219" t="s">
        <v>2488</v>
      </c>
      <c r="G261" s="216"/>
      <c r="H261" s="220">
        <v>32.74</v>
      </c>
      <c r="I261" s="221"/>
      <c r="J261" s="216"/>
      <c r="K261" s="216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182</v>
      </c>
      <c r="AU261" s="226" t="s">
        <v>86</v>
      </c>
      <c r="AV261" s="13" t="s">
        <v>86</v>
      </c>
      <c r="AW261" s="13" t="s">
        <v>33</v>
      </c>
      <c r="AX261" s="13" t="s">
        <v>77</v>
      </c>
      <c r="AY261" s="226" t="s">
        <v>173</v>
      </c>
    </row>
    <row r="262" spans="1:65" s="13" customFormat="1">
      <c r="B262" s="215"/>
      <c r="C262" s="216"/>
      <c r="D262" s="217" t="s">
        <v>182</v>
      </c>
      <c r="E262" s="218" t="s">
        <v>1</v>
      </c>
      <c r="F262" s="219" t="s">
        <v>2567</v>
      </c>
      <c r="G262" s="216"/>
      <c r="H262" s="220">
        <v>24</v>
      </c>
      <c r="I262" s="221"/>
      <c r="J262" s="216"/>
      <c r="K262" s="216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182</v>
      </c>
      <c r="AU262" s="226" t="s">
        <v>86</v>
      </c>
      <c r="AV262" s="13" t="s">
        <v>86</v>
      </c>
      <c r="AW262" s="13" t="s">
        <v>33</v>
      </c>
      <c r="AX262" s="13" t="s">
        <v>77</v>
      </c>
      <c r="AY262" s="226" t="s">
        <v>173</v>
      </c>
    </row>
    <row r="263" spans="1:65" s="12" customFormat="1" ht="22.95" customHeight="1">
      <c r="B263" s="186"/>
      <c r="C263" s="187"/>
      <c r="D263" s="188" t="s">
        <v>76</v>
      </c>
      <c r="E263" s="200" t="s">
        <v>218</v>
      </c>
      <c r="F263" s="200" t="s">
        <v>399</v>
      </c>
      <c r="G263" s="187"/>
      <c r="H263" s="187"/>
      <c r="I263" s="190"/>
      <c r="J263" s="201">
        <f>BK263</f>
        <v>0</v>
      </c>
      <c r="K263" s="187"/>
      <c r="L263" s="192"/>
      <c r="M263" s="193"/>
      <c r="N263" s="194"/>
      <c r="O263" s="194"/>
      <c r="P263" s="195">
        <f>SUM(P264:P306)</f>
        <v>0</v>
      </c>
      <c r="Q263" s="194"/>
      <c r="R263" s="195">
        <f>SUM(R264:R306)</f>
        <v>56.077850599999998</v>
      </c>
      <c r="S263" s="194"/>
      <c r="T263" s="196">
        <f>SUM(T264:T306)</f>
        <v>0</v>
      </c>
      <c r="AR263" s="197" t="s">
        <v>8</v>
      </c>
      <c r="AT263" s="198" t="s">
        <v>76</v>
      </c>
      <c r="AU263" s="198" t="s">
        <v>8</v>
      </c>
      <c r="AY263" s="197" t="s">
        <v>173</v>
      </c>
      <c r="BK263" s="199">
        <f>SUM(BK264:BK306)</f>
        <v>0</v>
      </c>
    </row>
    <row r="264" spans="1:65" s="2" customFormat="1" ht="24" customHeight="1">
      <c r="A264" s="33"/>
      <c r="B264" s="34"/>
      <c r="C264" s="202" t="s">
        <v>515</v>
      </c>
      <c r="D264" s="202" t="s">
        <v>175</v>
      </c>
      <c r="E264" s="203" t="s">
        <v>2568</v>
      </c>
      <c r="F264" s="204" t="s">
        <v>2569</v>
      </c>
      <c r="G264" s="205" t="s">
        <v>289</v>
      </c>
      <c r="H264" s="206">
        <v>4</v>
      </c>
      <c r="I264" s="207"/>
      <c r="J264" s="208">
        <f t="shared" ref="J264:J274" si="0">ROUND(I264*H264,0)</f>
        <v>0</v>
      </c>
      <c r="K264" s="204" t="s">
        <v>179</v>
      </c>
      <c r="L264" s="38"/>
      <c r="M264" s="209" t="s">
        <v>1</v>
      </c>
      <c r="N264" s="210" t="s">
        <v>42</v>
      </c>
      <c r="O264" s="70"/>
      <c r="P264" s="211">
        <f t="shared" ref="P264:P274" si="1">O264*H264</f>
        <v>0</v>
      </c>
      <c r="Q264" s="211">
        <v>6.9999999999999999E-4</v>
      </c>
      <c r="R264" s="211">
        <f t="shared" ref="R264:R274" si="2">Q264*H264</f>
        <v>2.8E-3</v>
      </c>
      <c r="S264" s="211">
        <v>0</v>
      </c>
      <c r="T264" s="212">
        <f t="shared" ref="T264:T274" si="3"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3" t="s">
        <v>180</v>
      </c>
      <c r="AT264" s="213" t="s">
        <v>175</v>
      </c>
      <c r="AU264" s="213" t="s">
        <v>86</v>
      </c>
      <c r="AY264" s="16" t="s">
        <v>173</v>
      </c>
      <c r="BE264" s="214">
        <f t="shared" ref="BE264:BE274" si="4">IF(N264="základní",J264,0)</f>
        <v>0</v>
      </c>
      <c r="BF264" s="214">
        <f t="shared" ref="BF264:BF274" si="5">IF(N264="snížená",J264,0)</f>
        <v>0</v>
      </c>
      <c r="BG264" s="214">
        <f t="shared" ref="BG264:BG274" si="6">IF(N264="zákl. přenesená",J264,0)</f>
        <v>0</v>
      </c>
      <c r="BH264" s="214">
        <f t="shared" ref="BH264:BH274" si="7">IF(N264="sníž. přenesená",J264,0)</f>
        <v>0</v>
      </c>
      <c r="BI264" s="214">
        <f t="shared" ref="BI264:BI274" si="8">IF(N264="nulová",J264,0)</f>
        <v>0</v>
      </c>
      <c r="BJ264" s="16" t="s">
        <v>8</v>
      </c>
      <c r="BK264" s="214">
        <f t="shared" ref="BK264:BK274" si="9">ROUND(I264*H264,0)</f>
        <v>0</v>
      </c>
      <c r="BL264" s="16" t="s">
        <v>180</v>
      </c>
      <c r="BM264" s="213" t="s">
        <v>2570</v>
      </c>
    </row>
    <row r="265" spans="1:65" s="2" customFormat="1" ht="24" customHeight="1">
      <c r="A265" s="33"/>
      <c r="B265" s="34"/>
      <c r="C265" s="227" t="s">
        <v>520</v>
      </c>
      <c r="D265" s="227" t="s">
        <v>454</v>
      </c>
      <c r="E265" s="228" t="s">
        <v>2571</v>
      </c>
      <c r="F265" s="229" t="s">
        <v>2572</v>
      </c>
      <c r="G265" s="230" t="s">
        <v>289</v>
      </c>
      <c r="H265" s="231">
        <v>1</v>
      </c>
      <c r="I265" s="232"/>
      <c r="J265" s="233">
        <f t="shared" si="0"/>
        <v>0</v>
      </c>
      <c r="K265" s="229" t="s">
        <v>179</v>
      </c>
      <c r="L265" s="234"/>
      <c r="M265" s="235" t="s">
        <v>1</v>
      </c>
      <c r="N265" s="236" t="s">
        <v>42</v>
      </c>
      <c r="O265" s="70"/>
      <c r="P265" s="211">
        <f t="shared" si="1"/>
        <v>0</v>
      </c>
      <c r="Q265" s="211">
        <v>2.5000000000000001E-3</v>
      </c>
      <c r="R265" s="211">
        <f t="shared" si="2"/>
        <v>2.5000000000000001E-3</v>
      </c>
      <c r="S265" s="211">
        <v>0</v>
      </c>
      <c r="T265" s="212">
        <f t="shared" si="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3" t="s">
        <v>213</v>
      </c>
      <c r="AT265" s="213" t="s">
        <v>454</v>
      </c>
      <c r="AU265" s="213" t="s">
        <v>86</v>
      </c>
      <c r="AY265" s="16" t="s">
        <v>173</v>
      </c>
      <c r="BE265" s="214">
        <f t="shared" si="4"/>
        <v>0</v>
      </c>
      <c r="BF265" s="214">
        <f t="shared" si="5"/>
        <v>0</v>
      </c>
      <c r="BG265" s="214">
        <f t="shared" si="6"/>
        <v>0</v>
      </c>
      <c r="BH265" s="214">
        <f t="shared" si="7"/>
        <v>0</v>
      </c>
      <c r="BI265" s="214">
        <f t="shared" si="8"/>
        <v>0</v>
      </c>
      <c r="BJ265" s="16" t="s">
        <v>8</v>
      </c>
      <c r="BK265" s="214">
        <f t="shared" si="9"/>
        <v>0</v>
      </c>
      <c r="BL265" s="16" t="s">
        <v>180</v>
      </c>
      <c r="BM265" s="213" t="s">
        <v>2573</v>
      </c>
    </row>
    <row r="266" spans="1:65" s="2" customFormat="1" ht="24" customHeight="1">
      <c r="A266" s="33"/>
      <c r="B266" s="34"/>
      <c r="C266" s="227" t="s">
        <v>525</v>
      </c>
      <c r="D266" s="227" t="s">
        <v>454</v>
      </c>
      <c r="E266" s="228" t="s">
        <v>2574</v>
      </c>
      <c r="F266" s="229" t="s">
        <v>2575</v>
      </c>
      <c r="G266" s="230" t="s">
        <v>289</v>
      </c>
      <c r="H266" s="231">
        <v>1</v>
      </c>
      <c r="I266" s="232"/>
      <c r="J266" s="233">
        <f t="shared" si="0"/>
        <v>0</v>
      </c>
      <c r="K266" s="229" t="s">
        <v>179</v>
      </c>
      <c r="L266" s="234"/>
      <c r="M266" s="235" t="s">
        <v>1</v>
      </c>
      <c r="N266" s="236" t="s">
        <v>42</v>
      </c>
      <c r="O266" s="70"/>
      <c r="P266" s="211">
        <f t="shared" si="1"/>
        <v>0</v>
      </c>
      <c r="Q266" s="211">
        <v>2.5999999999999999E-3</v>
      </c>
      <c r="R266" s="211">
        <f t="shared" si="2"/>
        <v>2.5999999999999999E-3</v>
      </c>
      <c r="S266" s="211">
        <v>0</v>
      </c>
      <c r="T266" s="212">
        <f t="shared" si="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3" t="s">
        <v>213</v>
      </c>
      <c r="AT266" s="213" t="s">
        <v>454</v>
      </c>
      <c r="AU266" s="213" t="s">
        <v>86</v>
      </c>
      <c r="AY266" s="16" t="s">
        <v>173</v>
      </c>
      <c r="BE266" s="214">
        <f t="shared" si="4"/>
        <v>0</v>
      </c>
      <c r="BF266" s="214">
        <f t="shared" si="5"/>
        <v>0</v>
      </c>
      <c r="BG266" s="214">
        <f t="shared" si="6"/>
        <v>0</v>
      </c>
      <c r="BH266" s="214">
        <f t="shared" si="7"/>
        <v>0</v>
      </c>
      <c r="BI266" s="214">
        <f t="shared" si="8"/>
        <v>0</v>
      </c>
      <c r="BJ266" s="16" t="s">
        <v>8</v>
      </c>
      <c r="BK266" s="214">
        <f t="shared" si="9"/>
        <v>0</v>
      </c>
      <c r="BL266" s="16" t="s">
        <v>180</v>
      </c>
      <c r="BM266" s="213" t="s">
        <v>2576</v>
      </c>
    </row>
    <row r="267" spans="1:65" s="2" customFormat="1" ht="24" customHeight="1">
      <c r="A267" s="33"/>
      <c r="B267" s="34"/>
      <c r="C267" s="227" t="s">
        <v>530</v>
      </c>
      <c r="D267" s="227" t="s">
        <v>454</v>
      </c>
      <c r="E267" s="228" t="s">
        <v>2577</v>
      </c>
      <c r="F267" s="229" t="s">
        <v>2578</v>
      </c>
      <c r="G267" s="230" t="s">
        <v>289</v>
      </c>
      <c r="H267" s="231">
        <v>1</v>
      </c>
      <c r="I267" s="232"/>
      <c r="J267" s="233">
        <f t="shared" si="0"/>
        <v>0</v>
      </c>
      <c r="K267" s="229" t="s">
        <v>179</v>
      </c>
      <c r="L267" s="234"/>
      <c r="M267" s="235" t="s">
        <v>1</v>
      </c>
      <c r="N267" s="236" t="s">
        <v>42</v>
      </c>
      <c r="O267" s="70"/>
      <c r="P267" s="211">
        <f t="shared" si="1"/>
        <v>0</v>
      </c>
      <c r="Q267" s="211">
        <v>3.5000000000000001E-3</v>
      </c>
      <c r="R267" s="211">
        <f t="shared" si="2"/>
        <v>3.5000000000000001E-3</v>
      </c>
      <c r="S267" s="211">
        <v>0</v>
      </c>
      <c r="T267" s="212">
        <f t="shared" si="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3" t="s">
        <v>213</v>
      </c>
      <c r="AT267" s="213" t="s">
        <v>454</v>
      </c>
      <c r="AU267" s="213" t="s">
        <v>86</v>
      </c>
      <c r="AY267" s="16" t="s">
        <v>173</v>
      </c>
      <c r="BE267" s="214">
        <f t="shared" si="4"/>
        <v>0</v>
      </c>
      <c r="BF267" s="214">
        <f t="shared" si="5"/>
        <v>0</v>
      </c>
      <c r="BG267" s="214">
        <f t="shared" si="6"/>
        <v>0</v>
      </c>
      <c r="BH267" s="214">
        <f t="shared" si="7"/>
        <v>0</v>
      </c>
      <c r="BI267" s="214">
        <f t="shared" si="8"/>
        <v>0</v>
      </c>
      <c r="BJ267" s="16" t="s">
        <v>8</v>
      </c>
      <c r="BK267" s="214">
        <f t="shared" si="9"/>
        <v>0</v>
      </c>
      <c r="BL267" s="16" t="s">
        <v>180</v>
      </c>
      <c r="BM267" s="213" t="s">
        <v>2579</v>
      </c>
    </row>
    <row r="268" spans="1:65" s="2" customFormat="1" ht="24" customHeight="1">
      <c r="A268" s="33"/>
      <c r="B268" s="34"/>
      <c r="C268" s="227" t="s">
        <v>535</v>
      </c>
      <c r="D268" s="227" t="s">
        <v>454</v>
      </c>
      <c r="E268" s="228" t="s">
        <v>2580</v>
      </c>
      <c r="F268" s="229" t="s">
        <v>2581</v>
      </c>
      <c r="G268" s="230" t="s">
        <v>289</v>
      </c>
      <c r="H268" s="231">
        <v>1</v>
      </c>
      <c r="I268" s="232"/>
      <c r="J268" s="233">
        <f t="shared" si="0"/>
        <v>0</v>
      </c>
      <c r="K268" s="229" t="s">
        <v>179</v>
      </c>
      <c r="L268" s="234"/>
      <c r="M268" s="235" t="s">
        <v>1</v>
      </c>
      <c r="N268" s="236" t="s">
        <v>42</v>
      </c>
      <c r="O268" s="70"/>
      <c r="P268" s="211">
        <f t="shared" si="1"/>
        <v>0</v>
      </c>
      <c r="Q268" s="211">
        <v>1.2999999999999999E-3</v>
      </c>
      <c r="R268" s="211">
        <f t="shared" si="2"/>
        <v>1.2999999999999999E-3</v>
      </c>
      <c r="S268" s="211">
        <v>0</v>
      </c>
      <c r="T268" s="212">
        <f t="shared" si="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3" t="s">
        <v>213</v>
      </c>
      <c r="AT268" s="213" t="s">
        <v>454</v>
      </c>
      <c r="AU268" s="213" t="s">
        <v>86</v>
      </c>
      <c r="AY268" s="16" t="s">
        <v>173</v>
      </c>
      <c r="BE268" s="214">
        <f t="shared" si="4"/>
        <v>0</v>
      </c>
      <c r="BF268" s="214">
        <f t="shared" si="5"/>
        <v>0</v>
      </c>
      <c r="BG268" s="214">
        <f t="shared" si="6"/>
        <v>0</v>
      </c>
      <c r="BH268" s="214">
        <f t="shared" si="7"/>
        <v>0</v>
      </c>
      <c r="BI268" s="214">
        <f t="shared" si="8"/>
        <v>0</v>
      </c>
      <c r="BJ268" s="16" t="s">
        <v>8</v>
      </c>
      <c r="BK268" s="214">
        <f t="shared" si="9"/>
        <v>0</v>
      </c>
      <c r="BL268" s="16" t="s">
        <v>180</v>
      </c>
      <c r="BM268" s="213" t="s">
        <v>2582</v>
      </c>
    </row>
    <row r="269" spans="1:65" s="2" customFormat="1" ht="24" customHeight="1">
      <c r="A269" s="33"/>
      <c r="B269" s="34"/>
      <c r="C269" s="202" t="s">
        <v>542</v>
      </c>
      <c r="D269" s="202" t="s">
        <v>175</v>
      </c>
      <c r="E269" s="203" t="s">
        <v>2583</v>
      </c>
      <c r="F269" s="204" t="s">
        <v>2584</v>
      </c>
      <c r="G269" s="205" t="s">
        <v>289</v>
      </c>
      <c r="H269" s="206">
        <v>3</v>
      </c>
      <c r="I269" s="207"/>
      <c r="J269" s="208">
        <f t="shared" si="0"/>
        <v>0</v>
      </c>
      <c r="K269" s="204" t="s">
        <v>179</v>
      </c>
      <c r="L269" s="38"/>
      <c r="M269" s="209" t="s">
        <v>1</v>
      </c>
      <c r="N269" s="210" t="s">
        <v>42</v>
      </c>
      <c r="O269" s="70"/>
      <c r="P269" s="211">
        <f t="shared" si="1"/>
        <v>0</v>
      </c>
      <c r="Q269" s="211">
        <v>0.11241</v>
      </c>
      <c r="R269" s="211">
        <f t="shared" si="2"/>
        <v>0.33722999999999997</v>
      </c>
      <c r="S269" s="211">
        <v>0</v>
      </c>
      <c r="T269" s="212">
        <f t="shared" si="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13" t="s">
        <v>180</v>
      </c>
      <c r="AT269" s="213" t="s">
        <v>175</v>
      </c>
      <c r="AU269" s="213" t="s">
        <v>86</v>
      </c>
      <c r="AY269" s="16" t="s">
        <v>173</v>
      </c>
      <c r="BE269" s="214">
        <f t="shared" si="4"/>
        <v>0</v>
      </c>
      <c r="BF269" s="214">
        <f t="shared" si="5"/>
        <v>0</v>
      </c>
      <c r="BG269" s="214">
        <f t="shared" si="6"/>
        <v>0</v>
      </c>
      <c r="BH269" s="214">
        <f t="shared" si="7"/>
        <v>0</v>
      </c>
      <c r="BI269" s="214">
        <f t="shared" si="8"/>
        <v>0</v>
      </c>
      <c r="BJ269" s="16" t="s">
        <v>8</v>
      </c>
      <c r="BK269" s="214">
        <f t="shared" si="9"/>
        <v>0</v>
      </c>
      <c r="BL269" s="16" t="s">
        <v>180</v>
      </c>
      <c r="BM269" s="213" t="s">
        <v>2585</v>
      </c>
    </row>
    <row r="270" spans="1:65" s="2" customFormat="1" ht="16.5" customHeight="1">
      <c r="A270" s="33"/>
      <c r="B270" s="34"/>
      <c r="C270" s="227" t="s">
        <v>547</v>
      </c>
      <c r="D270" s="227" t="s">
        <v>454</v>
      </c>
      <c r="E270" s="228" t="s">
        <v>2586</v>
      </c>
      <c r="F270" s="229" t="s">
        <v>2587</v>
      </c>
      <c r="G270" s="230" t="s">
        <v>289</v>
      </c>
      <c r="H270" s="231">
        <v>3</v>
      </c>
      <c r="I270" s="232"/>
      <c r="J270" s="233">
        <f t="shared" si="0"/>
        <v>0</v>
      </c>
      <c r="K270" s="229" t="s">
        <v>179</v>
      </c>
      <c r="L270" s="234"/>
      <c r="M270" s="235" t="s">
        <v>1</v>
      </c>
      <c r="N270" s="236" t="s">
        <v>42</v>
      </c>
      <c r="O270" s="70"/>
      <c r="P270" s="211">
        <f t="shared" si="1"/>
        <v>0</v>
      </c>
      <c r="Q270" s="211">
        <v>6.4999999999999997E-3</v>
      </c>
      <c r="R270" s="211">
        <f t="shared" si="2"/>
        <v>1.95E-2</v>
      </c>
      <c r="S270" s="211">
        <v>0</v>
      </c>
      <c r="T270" s="212">
        <f t="shared" si="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3" t="s">
        <v>213</v>
      </c>
      <c r="AT270" s="213" t="s">
        <v>454</v>
      </c>
      <c r="AU270" s="213" t="s">
        <v>86</v>
      </c>
      <c r="AY270" s="16" t="s">
        <v>173</v>
      </c>
      <c r="BE270" s="214">
        <f t="shared" si="4"/>
        <v>0</v>
      </c>
      <c r="BF270" s="214">
        <f t="shared" si="5"/>
        <v>0</v>
      </c>
      <c r="BG270" s="214">
        <f t="shared" si="6"/>
        <v>0</v>
      </c>
      <c r="BH270" s="214">
        <f t="shared" si="7"/>
        <v>0</v>
      </c>
      <c r="BI270" s="214">
        <f t="shared" si="8"/>
        <v>0</v>
      </c>
      <c r="BJ270" s="16" t="s">
        <v>8</v>
      </c>
      <c r="BK270" s="214">
        <f t="shared" si="9"/>
        <v>0</v>
      </c>
      <c r="BL270" s="16" t="s">
        <v>180</v>
      </c>
      <c r="BM270" s="213" t="s">
        <v>2588</v>
      </c>
    </row>
    <row r="271" spans="1:65" s="2" customFormat="1" ht="16.5" customHeight="1">
      <c r="A271" s="33"/>
      <c r="B271" s="34"/>
      <c r="C271" s="227" t="s">
        <v>551</v>
      </c>
      <c r="D271" s="227" t="s">
        <v>454</v>
      </c>
      <c r="E271" s="228" t="s">
        <v>2589</v>
      </c>
      <c r="F271" s="229" t="s">
        <v>2590</v>
      </c>
      <c r="G271" s="230" t="s">
        <v>289</v>
      </c>
      <c r="H271" s="231">
        <v>3</v>
      </c>
      <c r="I271" s="232"/>
      <c r="J271" s="233">
        <f t="shared" si="0"/>
        <v>0</v>
      </c>
      <c r="K271" s="229" t="s">
        <v>179</v>
      </c>
      <c r="L271" s="234"/>
      <c r="M271" s="235" t="s">
        <v>1</v>
      </c>
      <c r="N271" s="236" t="s">
        <v>42</v>
      </c>
      <c r="O271" s="70"/>
      <c r="P271" s="211">
        <f t="shared" si="1"/>
        <v>0</v>
      </c>
      <c r="Q271" s="211">
        <v>3.0000000000000001E-3</v>
      </c>
      <c r="R271" s="211">
        <f t="shared" si="2"/>
        <v>9.0000000000000011E-3</v>
      </c>
      <c r="S271" s="211">
        <v>0</v>
      </c>
      <c r="T271" s="212">
        <f t="shared" si="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13" t="s">
        <v>213</v>
      </c>
      <c r="AT271" s="213" t="s">
        <v>454</v>
      </c>
      <c r="AU271" s="213" t="s">
        <v>86</v>
      </c>
      <c r="AY271" s="16" t="s">
        <v>173</v>
      </c>
      <c r="BE271" s="214">
        <f t="shared" si="4"/>
        <v>0</v>
      </c>
      <c r="BF271" s="214">
        <f t="shared" si="5"/>
        <v>0</v>
      </c>
      <c r="BG271" s="214">
        <f t="shared" si="6"/>
        <v>0</v>
      </c>
      <c r="BH271" s="214">
        <f t="shared" si="7"/>
        <v>0</v>
      </c>
      <c r="BI271" s="214">
        <f t="shared" si="8"/>
        <v>0</v>
      </c>
      <c r="BJ271" s="16" t="s">
        <v>8</v>
      </c>
      <c r="BK271" s="214">
        <f t="shared" si="9"/>
        <v>0</v>
      </c>
      <c r="BL271" s="16" t="s">
        <v>180</v>
      </c>
      <c r="BM271" s="213" t="s">
        <v>2591</v>
      </c>
    </row>
    <row r="272" spans="1:65" s="2" customFormat="1" ht="16.5" customHeight="1">
      <c r="A272" s="33"/>
      <c r="B272" s="34"/>
      <c r="C272" s="227" t="s">
        <v>555</v>
      </c>
      <c r="D272" s="227" t="s">
        <v>454</v>
      </c>
      <c r="E272" s="228" t="s">
        <v>2592</v>
      </c>
      <c r="F272" s="229" t="s">
        <v>2593</v>
      </c>
      <c r="G272" s="230" t="s">
        <v>289</v>
      </c>
      <c r="H272" s="231">
        <v>8</v>
      </c>
      <c r="I272" s="232"/>
      <c r="J272" s="233">
        <f t="shared" si="0"/>
        <v>0</v>
      </c>
      <c r="K272" s="229" t="s">
        <v>179</v>
      </c>
      <c r="L272" s="234"/>
      <c r="M272" s="235" t="s">
        <v>1</v>
      </c>
      <c r="N272" s="236" t="s">
        <v>42</v>
      </c>
      <c r="O272" s="70"/>
      <c r="P272" s="211">
        <f t="shared" si="1"/>
        <v>0</v>
      </c>
      <c r="Q272" s="211">
        <v>4.0000000000000002E-4</v>
      </c>
      <c r="R272" s="211">
        <f t="shared" si="2"/>
        <v>3.2000000000000002E-3</v>
      </c>
      <c r="S272" s="211">
        <v>0</v>
      </c>
      <c r="T272" s="212">
        <f t="shared" si="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3" t="s">
        <v>213</v>
      </c>
      <c r="AT272" s="213" t="s">
        <v>454</v>
      </c>
      <c r="AU272" s="213" t="s">
        <v>86</v>
      </c>
      <c r="AY272" s="16" t="s">
        <v>173</v>
      </c>
      <c r="BE272" s="214">
        <f t="shared" si="4"/>
        <v>0</v>
      </c>
      <c r="BF272" s="214">
        <f t="shared" si="5"/>
        <v>0</v>
      </c>
      <c r="BG272" s="214">
        <f t="shared" si="6"/>
        <v>0</v>
      </c>
      <c r="BH272" s="214">
        <f t="shared" si="7"/>
        <v>0</v>
      </c>
      <c r="BI272" s="214">
        <f t="shared" si="8"/>
        <v>0</v>
      </c>
      <c r="BJ272" s="16" t="s">
        <v>8</v>
      </c>
      <c r="BK272" s="214">
        <f t="shared" si="9"/>
        <v>0</v>
      </c>
      <c r="BL272" s="16" t="s">
        <v>180</v>
      </c>
      <c r="BM272" s="213" t="s">
        <v>2594</v>
      </c>
    </row>
    <row r="273" spans="1:65" s="2" customFormat="1" ht="16.5" customHeight="1">
      <c r="A273" s="33"/>
      <c r="B273" s="34"/>
      <c r="C273" s="227" t="s">
        <v>560</v>
      </c>
      <c r="D273" s="227" t="s">
        <v>454</v>
      </c>
      <c r="E273" s="228" t="s">
        <v>2595</v>
      </c>
      <c r="F273" s="229" t="s">
        <v>2596</v>
      </c>
      <c r="G273" s="230" t="s">
        <v>289</v>
      </c>
      <c r="H273" s="231">
        <v>3</v>
      </c>
      <c r="I273" s="232"/>
      <c r="J273" s="233">
        <f t="shared" si="0"/>
        <v>0</v>
      </c>
      <c r="K273" s="229" t="s">
        <v>179</v>
      </c>
      <c r="L273" s="234"/>
      <c r="M273" s="235" t="s">
        <v>1</v>
      </c>
      <c r="N273" s="236" t="s">
        <v>42</v>
      </c>
      <c r="O273" s="70"/>
      <c r="P273" s="211">
        <f t="shared" si="1"/>
        <v>0</v>
      </c>
      <c r="Q273" s="211">
        <v>1.4999999999999999E-4</v>
      </c>
      <c r="R273" s="211">
        <f t="shared" si="2"/>
        <v>4.4999999999999999E-4</v>
      </c>
      <c r="S273" s="211">
        <v>0</v>
      </c>
      <c r="T273" s="212">
        <f t="shared" si="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13" t="s">
        <v>213</v>
      </c>
      <c r="AT273" s="213" t="s">
        <v>454</v>
      </c>
      <c r="AU273" s="213" t="s">
        <v>86</v>
      </c>
      <c r="AY273" s="16" t="s">
        <v>173</v>
      </c>
      <c r="BE273" s="214">
        <f t="shared" si="4"/>
        <v>0</v>
      </c>
      <c r="BF273" s="214">
        <f t="shared" si="5"/>
        <v>0</v>
      </c>
      <c r="BG273" s="214">
        <f t="shared" si="6"/>
        <v>0</v>
      </c>
      <c r="BH273" s="214">
        <f t="shared" si="7"/>
        <v>0</v>
      </c>
      <c r="BI273" s="214">
        <f t="shared" si="8"/>
        <v>0</v>
      </c>
      <c r="BJ273" s="16" t="s">
        <v>8</v>
      </c>
      <c r="BK273" s="214">
        <f t="shared" si="9"/>
        <v>0</v>
      </c>
      <c r="BL273" s="16" t="s">
        <v>180</v>
      </c>
      <c r="BM273" s="213" t="s">
        <v>2597</v>
      </c>
    </row>
    <row r="274" spans="1:65" s="2" customFormat="1" ht="24" customHeight="1">
      <c r="A274" s="33"/>
      <c r="B274" s="34"/>
      <c r="C274" s="202" t="s">
        <v>566</v>
      </c>
      <c r="D274" s="202" t="s">
        <v>175</v>
      </c>
      <c r="E274" s="203" t="s">
        <v>2598</v>
      </c>
      <c r="F274" s="204" t="s">
        <v>2599</v>
      </c>
      <c r="G274" s="205" t="s">
        <v>371</v>
      </c>
      <c r="H274" s="206">
        <v>29.8</v>
      </c>
      <c r="I274" s="207"/>
      <c r="J274" s="208">
        <f t="shared" si="0"/>
        <v>0</v>
      </c>
      <c r="K274" s="204" t="s">
        <v>179</v>
      </c>
      <c r="L274" s="38"/>
      <c r="M274" s="209" t="s">
        <v>1</v>
      </c>
      <c r="N274" s="210" t="s">
        <v>42</v>
      </c>
      <c r="O274" s="70"/>
      <c r="P274" s="211">
        <f t="shared" si="1"/>
        <v>0</v>
      </c>
      <c r="Q274" s="211">
        <v>8.0000000000000007E-5</v>
      </c>
      <c r="R274" s="211">
        <f t="shared" si="2"/>
        <v>2.3840000000000003E-3</v>
      </c>
      <c r="S274" s="211">
        <v>0</v>
      </c>
      <c r="T274" s="212">
        <f t="shared" si="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13" t="s">
        <v>180</v>
      </c>
      <c r="AT274" s="213" t="s">
        <v>175</v>
      </c>
      <c r="AU274" s="213" t="s">
        <v>86</v>
      </c>
      <c r="AY274" s="16" t="s">
        <v>173</v>
      </c>
      <c r="BE274" s="214">
        <f t="shared" si="4"/>
        <v>0</v>
      </c>
      <c r="BF274" s="214">
        <f t="shared" si="5"/>
        <v>0</v>
      </c>
      <c r="BG274" s="214">
        <f t="shared" si="6"/>
        <v>0</v>
      </c>
      <c r="BH274" s="214">
        <f t="shared" si="7"/>
        <v>0</v>
      </c>
      <c r="BI274" s="214">
        <f t="shared" si="8"/>
        <v>0</v>
      </c>
      <c r="BJ274" s="16" t="s">
        <v>8</v>
      </c>
      <c r="BK274" s="214">
        <f t="shared" si="9"/>
        <v>0</v>
      </c>
      <c r="BL274" s="16" t="s">
        <v>180</v>
      </c>
      <c r="BM274" s="213" t="s">
        <v>2600</v>
      </c>
    </row>
    <row r="275" spans="1:65" s="13" customFormat="1">
      <c r="B275" s="215"/>
      <c r="C275" s="216"/>
      <c r="D275" s="217" t="s">
        <v>182</v>
      </c>
      <c r="E275" s="218" t="s">
        <v>1</v>
      </c>
      <c r="F275" s="219" t="s">
        <v>2601</v>
      </c>
      <c r="G275" s="216"/>
      <c r="H275" s="220">
        <v>29.8</v>
      </c>
      <c r="I275" s="221"/>
      <c r="J275" s="216"/>
      <c r="K275" s="216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182</v>
      </c>
      <c r="AU275" s="226" t="s">
        <v>86</v>
      </c>
      <c r="AV275" s="13" t="s">
        <v>86</v>
      </c>
      <c r="AW275" s="13" t="s">
        <v>33</v>
      </c>
      <c r="AX275" s="13" t="s">
        <v>77</v>
      </c>
      <c r="AY275" s="226" t="s">
        <v>173</v>
      </c>
    </row>
    <row r="276" spans="1:65" s="2" customFormat="1" ht="24" customHeight="1">
      <c r="A276" s="33"/>
      <c r="B276" s="34"/>
      <c r="C276" s="202" t="s">
        <v>571</v>
      </c>
      <c r="D276" s="202" t="s">
        <v>175</v>
      </c>
      <c r="E276" s="203" t="s">
        <v>2602</v>
      </c>
      <c r="F276" s="204" t="s">
        <v>2603</v>
      </c>
      <c r="G276" s="205" t="s">
        <v>251</v>
      </c>
      <c r="H276" s="206">
        <v>18</v>
      </c>
      <c r="I276" s="207"/>
      <c r="J276" s="208">
        <f>ROUND(I276*H276,0)</f>
        <v>0</v>
      </c>
      <c r="K276" s="204" t="s">
        <v>179</v>
      </c>
      <c r="L276" s="38"/>
      <c r="M276" s="209" t="s">
        <v>1</v>
      </c>
      <c r="N276" s="210" t="s">
        <v>42</v>
      </c>
      <c r="O276" s="70"/>
      <c r="P276" s="211">
        <f>O276*H276</f>
        <v>0</v>
      </c>
      <c r="Q276" s="211">
        <v>5.9999999999999995E-4</v>
      </c>
      <c r="R276" s="211">
        <f>Q276*H276</f>
        <v>1.0799999999999999E-2</v>
      </c>
      <c r="S276" s="211">
        <v>0</v>
      </c>
      <c r="T276" s="21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13" t="s">
        <v>180</v>
      </c>
      <c r="AT276" s="213" t="s">
        <v>175</v>
      </c>
      <c r="AU276" s="213" t="s">
        <v>86</v>
      </c>
      <c r="AY276" s="16" t="s">
        <v>173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16" t="s">
        <v>8</v>
      </c>
      <c r="BK276" s="214">
        <f>ROUND(I276*H276,0)</f>
        <v>0</v>
      </c>
      <c r="BL276" s="16" t="s">
        <v>180</v>
      </c>
      <c r="BM276" s="213" t="s">
        <v>2604</v>
      </c>
    </row>
    <row r="277" spans="1:65" s="13" customFormat="1">
      <c r="B277" s="215"/>
      <c r="C277" s="216"/>
      <c r="D277" s="217" t="s">
        <v>182</v>
      </c>
      <c r="E277" s="218" t="s">
        <v>1</v>
      </c>
      <c r="F277" s="219" t="s">
        <v>2605</v>
      </c>
      <c r="G277" s="216"/>
      <c r="H277" s="220">
        <v>12</v>
      </c>
      <c r="I277" s="221"/>
      <c r="J277" s="216"/>
      <c r="K277" s="216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182</v>
      </c>
      <c r="AU277" s="226" t="s">
        <v>86</v>
      </c>
      <c r="AV277" s="13" t="s">
        <v>86</v>
      </c>
      <c r="AW277" s="13" t="s">
        <v>33</v>
      </c>
      <c r="AX277" s="13" t="s">
        <v>77</v>
      </c>
      <c r="AY277" s="226" t="s">
        <v>173</v>
      </c>
    </row>
    <row r="278" spans="1:65" s="13" customFormat="1">
      <c r="B278" s="215"/>
      <c r="C278" s="216"/>
      <c r="D278" s="217" t="s">
        <v>182</v>
      </c>
      <c r="E278" s="218" t="s">
        <v>1</v>
      </c>
      <c r="F278" s="219" t="s">
        <v>2606</v>
      </c>
      <c r="G278" s="216"/>
      <c r="H278" s="220">
        <v>6</v>
      </c>
      <c r="I278" s="221"/>
      <c r="J278" s="216"/>
      <c r="K278" s="216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182</v>
      </c>
      <c r="AU278" s="226" t="s">
        <v>86</v>
      </c>
      <c r="AV278" s="13" t="s">
        <v>86</v>
      </c>
      <c r="AW278" s="13" t="s">
        <v>33</v>
      </c>
      <c r="AX278" s="13" t="s">
        <v>77</v>
      </c>
      <c r="AY278" s="226" t="s">
        <v>173</v>
      </c>
    </row>
    <row r="279" spans="1:65" s="2" customFormat="1" ht="16.5" customHeight="1">
      <c r="A279" s="33"/>
      <c r="B279" s="34"/>
      <c r="C279" s="202" t="s">
        <v>576</v>
      </c>
      <c r="D279" s="202" t="s">
        <v>175</v>
      </c>
      <c r="E279" s="203" t="s">
        <v>2607</v>
      </c>
      <c r="F279" s="204" t="s">
        <v>2608</v>
      </c>
      <c r="G279" s="205" t="s">
        <v>371</v>
      </c>
      <c r="H279" s="206">
        <v>29.8</v>
      </c>
      <c r="I279" s="207"/>
      <c r="J279" s="208">
        <f>ROUND(I279*H279,0)</f>
        <v>0</v>
      </c>
      <c r="K279" s="204" t="s">
        <v>179</v>
      </c>
      <c r="L279" s="38"/>
      <c r="M279" s="209" t="s">
        <v>1</v>
      </c>
      <c r="N279" s="210" t="s">
        <v>42</v>
      </c>
      <c r="O279" s="70"/>
      <c r="P279" s="211">
        <f>O279*H279</f>
        <v>0</v>
      </c>
      <c r="Q279" s="211">
        <v>0</v>
      </c>
      <c r="R279" s="211">
        <f>Q279*H279</f>
        <v>0</v>
      </c>
      <c r="S279" s="211">
        <v>0</v>
      </c>
      <c r="T279" s="21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13" t="s">
        <v>180</v>
      </c>
      <c r="AT279" s="213" t="s">
        <v>175</v>
      </c>
      <c r="AU279" s="213" t="s">
        <v>86</v>
      </c>
      <c r="AY279" s="16" t="s">
        <v>173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6" t="s">
        <v>8</v>
      </c>
      <c r="BK279" s="214">
        <f>ROUND(I279*H279,0)</f>
        <v>0</v>
      </c>
      <c r="BL279" s="16" t="s">
        <v>180</v>
      </c>
      <c r="BM279" s="213" t="s">
        <v>2609</v>
      </c>
    </row>
    <row r="280" spans="1:65" s="2" customFormat="1" ht="16.5" customHeight="1">
      <c r="A280" s="33"/>
      <c r="B280" s="34"/>
      <c r="C280" s="202" t="s">
        <v>581</v>
      </c>
      <c r="D280" s="202" t="s">
        <v>175</v>
      </c>
      <c r="E280" s="203" t="s">
        <v>2610</v>
      </c>
      <c r="F280" s="204" t="s">
        <v>2611</v>
      </c>
      <c r="G280" s="205" t="s">
        <v>251</v>
      </c>
      <c r="H280" s="206">
        <v>18</v>
      </c>
      <c r="I280" s="207"/>
      <c r="J280" s="208">
        <f>ROUND(I280*H280,0)</f>
        <v>0</v>
      </c>
      <c r="K280" s="204" t="s">
        <v>179</v>
      </c>
      <c r="L280" s="38"/>
      <c r="M280" s="209" t="s">
        <v>1</v>
      </c>
      <c r="N280" s="210" t="s">
        <v>42</v>
      </c>
      <c r="O280" s="70"/>
      <c r="P280" s="211">
        <f>O280*H280</f>
        <v>0</v>
      </c>
      <c r="Q280" s="211">
        <v>1.0000000000000001E-5</v>
      </c>
      <c r="R280" s="211">
        <f>Q280*H280</f>
        <v>1.8000000000000001E-4</v>
      </c>
      <c r="S280" s="211">
        <v>0</v>
      </c>
      <c r="T280" s="21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13" t="s">
        <v>180</v>
      </c>
      <c r="AT280" s="213" t="s">
        <v>175</v>
      </c>
      <c r="AU280" s="213" t="s">
        <v>86</v>
      </c>
      <c r="AY280" s="16" t="s">
        <v>173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6" t="s">
        <v>8</v>
      </c>
      <c r="BK280" s="214">
        <f>ROUND(I280*H280,0)</f>
        <v>0</v>
      </c>
      <c r="BL280" s="16" t="s">
        <v>180</v>
      </c>
      <c r="BM280" s="213" t="s">
        <v>2612</v>
      </c>
    </row>
    <row r="281" spans="1:65" s="2" customFormat="1" ht="24" customHeight="1">
      <c r="A281" s="33"/>
      <c r="B281" s="34"/>
      <c r="C281" s="202" t="s">
        <v>586</v>
      </c>
      <c r="D281" s="202" t="s">
        <v>175</v>
      </c>
      <c r="E281" s="203" t="s">
        <v>2613</v>
      </c>
      <c r="F281" s="204" t="s">
        <v>2614</v>
      </c>
      <c r="G281" s="205" t="s">
        <v>371</v>
      </c>
      <c r="H281" s="206">
        <v>18.11</v>
      </c>
      <c r="I281" s="207"/>
      <c r="J281" s="208">
        <f>ROUND(I281*H281,0)</f>
        <v>0</v>
      </c>
      <c r="K281" s="204" t="s">
        <v>179</v>
      </c>
      <c r="L281" s="38"/>
      <c r="M281" s="209" t="s">
        <v>1</v>
      </c>
      <c r="N281" s="210" t="s">
        <v>42</v>
      </c>
      <c r="O281" s="70"/>
      <c r="P281" s="211">
        <f>O281*H281</f>
        <v>0</v>
      </c>
      <c r="Q281" s="211">
        <v>0.20219000000000001</v>
      </c>
      <c r="R281" s="211">
        <f>Q281*H281</f>
        <v>3.6616609000000002</v>
      </c>
      <c r="S281" s="211">
        <v>0</v>
      </c>
      <c r="T281" s="21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13" t="s">
        <v>180</v>
      </c>
      <c r="AT281" s="213" t="s">
        <v>175</v>
      </c>
      <c r="AU281" s="213" t="s">
        <v>86</v>
      </c>
      <c r="AY281" s="16" t="s">
        <v>173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16" t="s">
        <v>8</v>
      </c>
      <c r="BK281" s="214">
        <f>ROUND(I281*H281,0)</f>
        <v>0</v>
      </c>
      <c r="BL281" s="16" t="s">
        <v>180</v>
      </c>
      <c r="BM281" s="213" t="s">
        <v>2615</v>
      </c>
    </row>
    <row r="282" spans="1:65" s="13" customFormat="1">
      <c r="B282" s="215"/>
      <c r="C282" s="216"/>
      <c r="D282" s="217" t="s">
        <v>182</v>
      </c>
      <c r="E282" s="218" t="s">
        <v>1</v>
      </c>
      <c r="F282" s="219" t="s">
        <v>2616</v>
      </c>
      <c r="G282" s="216"/>
      <c r="H282" s="220">
        <v>18.11</v>
      </c>
      <c r="I282" s="221"/>
      <c r="J282" s="216"/>
      <c r="K282" s="216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182</v>
      </c>
      <c r="AU282" s="226" t="s">
        <v>86</v>
      </c>
      <c r="AV282" s="13" t="s">
        <v>86</v>
      </c>
      <c r="AW282" s="13" t="s">
        <v>33</v>
      </c>
      <c r="AX282" s="13" t="s">
        <v>77</v>
      </c>
      <c r="AY282" s="226" t="s">
        <v>173</v>
      </c>
    </row>
    <row r="283" spans="1:65" s="2" customFormat="1" ht="16.5" customHeight="1">
      <c r="A283" s="33"/>
      <c r="B283" s="34"/>
      <c r="C283" s="227" t="s">
        <v>592</v>
      </c>
      <c r="D283" s="227" t="s">
        <v>454</v>
      </c>
      <c r="E283" s="228" t="s">
        <v>2617</v>
      </c>
      <c r="F283" s="229" t="s">
        <v>2618</v>
      </c>
      <c r="G283" s="230" t="s">
        <v>371</v>
      </c>
      <c r="H283" s="231">
        <v>18.291</v>
      </c>
      <c r="I283" s="232"/>
      <c r="J283" s="233">
        <f>ROUND(I283*H283,0)</f>
        <v>0</v>
      </c>
      <c r="K283" s="229" t="s">
        <v>179</v>
      </c>
      <c r="L283" s="234"/>
      <c r="M283" s="235" t="s">
        <v>1</v>
      </c>
      <c r="N283" s="236" t="s">
        <v>42</v>
      </c>
      <c r="O283" s="70"/>
      <c r="P283" s="211">
        <f>O283*H283</f>
        <v>0</v>
      </c>
      <c r="Q283" s="211">
        <v>4.8300000000000003E-2</v>
      </c>
      <c r="R283" s="211">
        <f>Q283*H283</f>
        <v>0.88345530000000005</v>
      </c>
      <c r="S283" s="211">
        <v>0</v>
      </c>
      <c r="T283" s="21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3" t="s">
        <v>213</v>
      </c>
      <c r="AT283" s="213" t="s">
        <v>454</v>
      </c>
      <c r="AU283" s="213" t="s">
        <v>86</v>
      </c>
      <c r="AY283" s="16" t="s">
        <v>173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16" t="s">
        <v>8</v>
      </c>
      <c r="BK283" s="214">
        <f>ROUND(I283*H283,0)</f>
        <v>0</v>
      </c>
      <c r="BL283" s="16" t="s">
        <v>180</v>
      </c>
      <c r="BM283" s="213" t="s">
        <v>2619</v>
      </c>
    </row>
    <row r="284" spans="1:65" s="13" customFormat="1">
      <c r="B284" s="215"/>
      <c r="C284" s="216"/>
      <c r="D284" s="217" t="s">
        <v>182</v>
      </c>
      <c r="E284" s="218" t="s">
        <v>1</v>
      </c>
      <c r="F284" s="219" t="s">
        <v>2620</v>
      </c>
      <c r="G284" s="216"/>
      <c r="H284" s="220">
        <v>18.291</v>
      </c>
      <c r="I284" s="221"/>
      <c r="J284" s="216"/>
      <c r="K284" s="216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182</v>
      </c>
      <c r="AU284" s="226" t="s">
        <v>86</v>
      </c>
      <c r="AV284" s="13" t="s">
        <v>86</v>
      </c>
      <c r="AW284" s="13" t="s">
        <v>33</v>
      </c>
      <c r="AX284" s="13" t="s">
        <v>77</v>
      </c>
      <c r="AY284" s="226" t="s">
        <v>173</v>
      </c>
    </row>
    <row r="285" spans="1:65" s="2" customFormat="1" ht="24" customHeight="1">
      <c r="A285" s="33"/>
      <c r="B285" s="34"/>
      <c r="C285" s="202" t="s">
        <v>597</v>
      </c>
      <c r="D285" s="202" t="s">
        <v>175</v>
      </c>
      <c r="E285" s="203" t="s">
        <v>2621</v>
      </c>
      <c r="F285" s="204" t="s">
        <v>2622</v>
      </c>
      <c r="G285" s="205" t="s">
        <v>371</v>
      </c>
      <c r="H285" s="206">
        <v>164.5</v>
      </c>
      <c r="I285" s="207"/>
      <c r="J285" s="208">
        <f>ROUND(I285*H285,0)</f>
        <v>0</v>
      </c>
      <c r="K285" s="204" t="s">
        <v>179</v>
      </c>
      <c r="L285" s="38"/>
      <c r="M285" s="209" t="s">
        <v>1</v>
      </c>
      <c r="N285" s="210" t="s">
        <v>42</v>
      </c>
      <c r="O285" s="70"/>
      <c r="P285" s="211">
        <f>O285*H285</f>
        <v>0</v>
      </c>
      <c r="Q285" s="211">
        <v>0.15540000000000001</v>
      </c>
      <c r="R285" s="211">
        <f>Q285*H285</f>
        <v>25.563300000000002</v>
      </c>
      <c r="S285" s="211">
        <v>0</v>
      </c>
      <c r="T285" s="21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13" t="s">
        <v>180</v>
      </c>
      <c r="AT285" s="213" t="s">
        <v>175</v>
      </c>
      <c r="AU285" s="213" t="s">
        <v>86</v>
      </c>
      <c r="AY285" s="16" t="s">
        <v>173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16" t="s">
        <v>8</v>
      </c>
      <c r="BK285" s="214">
        <f>ROUND(I285*H285,0)</f>
        <v>0</v>
      </c>
      <c r="BL285" s="16" t="s">
        <v>180</v>
      </c>
      <c r="BM285" s="213" t="s">
        <v>2623</v>
      </c>
    </row>
    <row r="286" spans="1:65" s="13" customFormat="1">
      <c r="B286" s="215"/>
      <c r="C286" s="216"/>
      <c r="D286" s="217" t="s">
        <v>182</v>
      </c>
      <c r="E286" s="218" t="s">
        <v>1</v>
      </c>
      <c r="F286" s="219" t="s">
        <v>2624</v>
      </c>
      <c r="G286" s="216"/>
      <c r="H286" s="220">
        <v>164.5</v>
      </c>
      <c r="I286" s="221"/>
      <c r="J286" s="216"/>
      <c r="K286" s="216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182</v>
      </c>
      <c r="AU286" s="226" t="s">
        <v>86</v>
      </c>
      <c r="AV286" s="13" t="s">
        <v>86</v>
      </c>
      <c r="AW286" s="13" t="s">
        <v>33</v>
      </c>
      <c r="AX286" s="13" t="s">
        <v>77</v>
      </c>
      <c r="AY286" s="226" t="s">
        <v>173</v>
      </c>
    </row>
    <row r="287" spans="1:65" s="2" customFormat="1" ht="16.5" customHeight="1">
      <c r="A287" s="33"/>
      <c r="B287" s="34"/>
      <c r="C287" s="227" t="s">
        <v>602</v>
      </c>
      <c r="D287" s="227" t="s">
        <v>454</v>
      </c>
      <c r="E287" s="228" t="s">
        <v>2625</v>
      </c>
      <c r="F287" s="229" t="s">
        <v>2626</v>
      </c>
      <c r="G287" s="230" t="s">
        <v>371</v>
      </c>
      <c r="H287" s="231">
        <v>166.14500000000001</v>
      </c>
      <c r="I287" s="232"/>
      <c r="J287" s="233">
        <f>ROUND(I287*H287,0)</f>
        <v>0</v>
      </c>
      <c r="K287" s="229" t="s">
        <v>179</v>
      </c>
      <c r="L287" s="234"/>
      <c r="M287" s="235" t="s">
        <v>1</v>
      </c>
      <c r="N287" s="236" t="s">
        <v>42</v>
      </c>
      <c r="O287" s="70"/>
      <c r="P287" s="211">
        <f>O287*H287</f>
        <v>0</v>
      </c>
      <c r="Q287" s="211">
        <v>8.1000000000000003E-2</v>
      </c>
      <c r="R287" s="211">
        <f>Q287*H287</f>
        <v>13.457745000000001</v>
      </c>
      <c r="S287" s="211">
        <v>0</v>
      </c>
      <c r="T287" s="21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13" t="s">
        <v>213</v>
      </c>
      <c r="AT287" s="213" t="s">
        <v>454</v>
      </c>
      <c r="AU287" s="213" t="s">
        <v>86</v>
      </c>
      <c r="AY287" s="16" t="s">
        <v>173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16" t="s">
        <v>8</v>
      </c>
      <c r="BK287" s="214">
        <f>ROUND(I287*H287,0)</f>
        <v>0</v>
      </c>
      <c r="BL287" s="16" t="s">
        <v>180</v>
      </c>
      <c r="BM287" s="213" t="s">
        <v>2627</v>
      </c>
    </row>
    <row r="288" spans="1:65" s="13" customFormat="1">
      <c r="B288" s="215"/>
      <c r="C288" s="216"/>
      <c r="D288" s="217" t="s">
        <v>182</v>
      </c>
      <c r="E288" s="218" t="s">
        <v>1</v>
      </c>
      <c r="F288" s="219" t="s">
        <v>2628</v>
      </c>
      <c r="G288" s="216"/>
      <c r="H288" s="220">
        <v>166.14500000000001</v>
      </c>
      <c r="I288" s="221"/>
      <c r="J288" s="216"/>
      <c r="K288" s="216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182</v>
      </c>
      <c r="AU288" s="226" t="s">
        <v>86</v>
      </c>
      <c r="AV288" s="13" t="s">
        <v>86</v>
      </c>
      <c r="AW288" s="13" t="s">
        <v>33</v>
      </c>
      <c r="AX288" s="13" t="s">
        <v>77</v>
      </c>
      <c r="AY288" s="226" t="s">
        <v>173</v>
      </c>
    </row>
    <row r="289" spans="1:65" s="2" customFormat="1" ht="24" customHeight="1">
      <c r="A289" s="33"/>
      <c r="B289" s="34"/>
      <c r="C289" s="202" t="s">
        <v>608</v>
      </c>
      <c r="D289" s="202" t="s">
        <v>175</v>
      </c>
      <c r="E289" s="203" t="s">
        <v>2629</v>
      </c>
      <c r="F289" s="204" t="s">
        <v>2630</v>
      </c>
      <c r="G289" s="205" t="s">
        <v>371</v>
      </c>
      <c r="H289" s="206">
        <v>67</v>
      </c>
      <c r="I289" s="207"/>
      <c r="J289" s="208">
        <f>ROUND(I289*H289,0)</f>
        <v>0</v>
      </c>
      <c r="K289" s="204" t="s">
        <v>179</v>
      </c>
      <c r="L289" s="38"/>
      <c r="M289" s="209" t="s">
        <v>1</v>
      </c>
      <c r="N289" s="210" t="s">
        <v>42</v>
      </c>
      <c r="O289" s="70"/>
      <c r="P289" s="211">
        <f>O289*H289</f>
        <v>0</v>
      </c>
      <c r="Q289" s="211">
        <v>0.1295</v>
      </c>
      <c r="R289" s="211">
        <f>Q289*H289</f>
        <v>8.6765000000000008</v>
      </c>
      <c r="S289" s="211">
        <v>0</v>
      </c>
      <c r="T289" s="21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13" t="s">
        <v>180</v>
      </c>
      <c r="AT289" s="213" t="s">
        <v>175</v>
      </c>
      <c r="AU289" s="213" t="s">
        <v>86</v>
      </c>
      <c r="AY289" s="16" t="s">
        <v>173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16" t="s">
        <v>8</v>
      </c>
      <c r="BK289" s="214">
        <f>ROUND(I289*H289,0)</f>
        <v>0</v>
      </c>
      <c r="BL289" s="16" t="s">
        <v>180</v>
      </c>
      <c r="BM289" s="213" t="s">
        <v>2631</v>
      </c>
    </row>
    <row r="290" spans="1:65" s="13" customFormat="1">
      <c r="B290" s="215"/>
      <c r="C290" s="216"/>
      <c r="D290" s="217" t="s">
        <v>182</v>
      </c>
      <c r="E290" s="218" t="s">
        <v>1</v>
      </c>
      <c r="F290" s="219" t="s">
        <v>2632</v>
      </c>
      <c r="G290" s="216"/>
      <c r="H290" s="220">
        <v>67</v>
      </c>
      <c r="I290" s="221"/>
      <c r="J290" s="216"/>
      <c r="K290" s="216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182</v>
      </c>
      <c r="AU290" s="226" t="s">
        <v>86</v>
      </c>
      <c r="AV290" s="13" t="s">
        <v>86</v>
      </c>
      <c r="AW290" s="13" t="s">
        <v>33</v>
      </c>
      <c r="AX290" s="13" t="s">
        <v>77</v>
      </c>
      <c r="AY290" s="226" t="s">
        <v>173</v>
      </c>
    </row>
    <row r="291" spans="1:65" s="2" customFormat="1" ht="16.5" customHeight="1">
      <c r="A291" s="33"/>
      <c r="B291" s="34"/>
      <c r="C291" s="227" t="s">
        <v>613</v>
      </c>
      <c r="D291" s="227" t="s">
        <v>454</v>
      </c>
      <c r="E291" s="228" t="s">
        <v>2633</v>
      </c>
      <c r="F291" s="229" t="s">
        <v>2634</v>
      </c>
      <c r="G291" s="230" t="s">
        <v>371</v>
      </c>
      <c r="H291" s="231">
        <v>48.277999999999999</v>
      </c>
      <c r="I291" s="232"/>
      <c r="J291" s="233">
        <f>ROUND(I291*H291,0)</f>
        <v>0</v>
      </c>
      <c r="K291" s="229" t="s">
        <v>179</v>
      </c>
      <c r="L291" s="234"/>
      <c r="M291" s="235" t="s">
        <v>1</v>
      </c>
      <c r="N291" s="236" t="s">
        <v>42</v>
      </c>
      <c r="O291" s="70"/>
      <c r="P291" s="211">
        <f>O291*H291</f>
        <v>0</v>
      </c>
      <c r="Q291" s="211">
        <v>5.5E-2</v>
      </c>
      <c r="R291" s="211">
        <f>Q291*H291</f>
        <v>2.6552899999999999</v>
      </c>
      <c r="S291" s="211">
        <v>0</v>
      </c>
      <c r="T291" s="21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13" t="s">
        <v>213</v>
      </c>
      <c r="AT291" s="213" t="s">
        <v>454</v>
      </c>
      <c r="AU291" s="213" t="s">
        <v>86</v>
      </c>
      <c r="AY291" s="16" t="s">
        <v>173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16" t="s">
        <v>8</v>
      </c>
      <c r="BK291" s="214">
        <f>ROUND(I291*H291,0)</f>
        <v>0</v>
      </c>
      <c r="BL291" s="16" t="s">
        <v>180</v>
      </c>
      <c r="BM291" s="213" t="s">
        <v>2635</v>
      </c>
    </row>
    <row r="292" spans="1:65" s="13" customFormat="1">
      <c r="B292" s="215"/>
      <c r="C292" s="216"/>
      <c r="D292" s="217" t="s">
        <v>182</v>
      </c>
      <c r="E292" s="218" t="s">
        <v>1</v>
      </c>
      <c r="F292" s="219" t="s">
        <v>2636</v>
      </c>
      <c r="G292" s="216"/>
      <c r="H292" s="220">
        <v>48.277999999999999</v>
      </c>
      <c r="I292" s="221"/>
      <c r="J292" s="216"/>
      <c r="K292" s="216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182</v>
      </c>
      <c r="AU292" s="226" t="s">
        <v>86</v>
      </c>
      <c r="AV292" s="13" t="s">
        <v>86</v>
      </c>
      <c r="AW292" s="13" t="s">
        <v>33</v>
      </c>
      <c r="AX292" s="13" t="s">
        <v>77</v>
      </c>
      <c r="AY292" s="226" t="s">
        <v>173</v>
      </c>
    </row>
    <row r="293" spans="1:65" s="2" customFormat="1" ht="16.5" customHeight="1">
      <c r="A293" s="33"/>
      <c r="B293" s="34"/>
      <c r="C293" s="227" t="s">
        <v>618</v>
      </c>
      <c r="D293" s="227" t="s">
        <v>454</v>
      </c>
      <c r="E293" s="228" t="s">
        <v>2637</v>
      </c>
      <c r="F293" s="229" t="s">
        <v>2638</v>
      </c>
      <c r="G293" s="230" t="s">
        <v>371</v>
      </c>
      <c r="H293" s="231">
        <v>19.391999999999999</v>
      </c>
      <c r="I293" s="232"/>
      <c r="J293" s="233">
        <f>ROUND(I293*H293,0)</f>
        <v>0</v>
      </c>
      <c r="K293" s="229" t="s">
        <v>179</v>
      </c>
      <c r="L293" s="234"/>
      <c r="M293" s="235" t="s">
        <v>1</v>
      </c>
      <c r="N293" s="236" t="s">
        <v>42</v>
      </c>
      <c r="O293" s="70"/>
      <c r="P293" s="211">
        <f>O293*H293</f>
        <v>0</v>
      </c>
      <c r="Q293" s="211">
        <v>2.8000000000000001E-2</v>
      </c>
      <c r="R293" s="211">
        <f>Q293*H293</f>
        <v>0.54297600000000001</v>
      </c>
      <c r="S293" s="211">
        <v>0</v>
      </c>
      <c r="T293" s="21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13" t="s">
        <v>213</v>
      </c>
      <c r="AT293" s="213" t="s">
        <v>454</v>
      </c>
      <c r="AU293" s="213" t="s">
        <v>86</v>
      </c>
      <c r="AY293" s="16" t="s">
        <v>173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16" t="s">
        <v>8</v>
      </c>
      <c r="BK293" s="214">
        <f>ROUND(I293*H293,0)</f>
        <v>0</v>
      </c>
      <c r="BL293" s="16" t="s">
        <v>180</v>
      </c>
      <c r="BM293" s="213" t="s">
        <v>2639</v>
      </c>
    </row>
    <row r="294" spans="1:65" s="13" customFormat="1">
      <c r="B294" s="215"/>
      <c r="C294" s="216"/>
      <c r="D294" s="217" t="s">
        <v>182</v>
      </c>
      <c r="E294" s="218" t="s">
        <v>1</v>
      </c>
      <c r="F294" s="219" t="s">
        <v>2640</v>
      </c>
      <c r="G294" s="216"/>
      <c r="H294" s="220">
        <v>19.391999999999999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182</v>
      </c>
      <c r="AU294" s="226" t="s">
        <v>86</v>
      </c>
      <c r="AV294" s="13" t="s">
        <v>86</v>
      </c>
      <c r="AW294" s="13" t="s">
        <v>33</v>
      </c>
      <c r="AX294" s="13" t="s">
        <v>77</v>
      </c>
      <c r="AY294" s="226" t="s">
        <v>173</v>
      </c>
    </row>
    <row r="295" spans="1:65" s="2" customFormat="1" ht="24" customHeight="1">
      <c r="A295" s="33"/>
      <c r="B295" s="34"/>
      <c r="C295" s="202" t="s">
        <v>622</v>
      </c>
      <c r="D295" s="202" t="s">
        <v>175</v>
      </c>
      <c r="E295" s="203" t="s">
        <v>2641</v>
      </c>
      <c r="F295" s="204" t="s">
        <v>2642</v>
      </c>
      <c r="G295" s="205" t="s">
        <v>251</v>
      </c>
      <c r="H295" s="206">
        <v>35.799999999999997</v>
      </c>
      <c r="I295" s="207"/>
      <c r="J295" s="208">
        <f>ROUND(I295*H295,0)</f>
        <v>0</v>
      </c>
      <c r="K295" s="204" t="s">
        <v>179</v>
      </c>
      <c r="L295" s="38"/>
      <c r="M295" s="209" t="s">
        <v>1</v>
      </c>
      <c r="N295" s="210" t="s">
        <v>42</v>
      </c>
      <c r="O295" s="70"/>
      <c r="P295" s="211">
        <f>O295*H295</f>
        <v>0</v>
      </c>
      <c r="Q295" s="211">
        <v>4.6999999999999999E-4</v>
      </c>
      <c r="R295" s="211">
        <f>Q295*H295</f>
        <v>1.6825999999999997E-2</v>
      </c>
      <c r="S295" s="211">
        <v>0</v>
      </c>
      <c r="T295" s="21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13" t="s">
        <v>180</v>
      </c>
      <c r="AT295" s="213" t="s">
        <v>175</v>
      </c>
      <c r="AU295" s="213" t="s">
        <v>86</v>
      </c>
      <c r="AY295" s="16" t="s">
        <v>173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6" t="s">
        <v>8</v>
      </c>
      <c r="BK295" s="214">
        <f>ROUND(I295*H295,0)</f>
        <v>0</v>
      </c>
      <c r="BL295" s="16" t="s">
        <v>180</v>
      </c>
      <c r="BM295" s="213" t="s">
        <v>2643</v>
      </c>
    </row>
    <row r="296" spans="1:65" s="13" customFormat="1">
      <c r="B296" s="215"/>
      <c r="C296" s="216"/>
      <c r="D296" s="217" t="s">
        <v>182</v>
      </c>
      <c r="E296" s="218" t="s">
        <v>1</v>
      </c>
      <c r="F296" s="219" t="s">
        <v>2418</v>
      </c>
      <c r="G296" s="216"/>
      <c r="H296" s="220">
        <v>35.799999999999997</v>
      </c>
      <c r="I296" s="221"/>
      <c r="J296" s="216"/>
      <c r="K296" s="216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182</v>
      </c>
      <c r="AU296" s="226" t="s">
        <v>86</v>
      </c>
      <c r="AV296" s="13" t="s">
        <v>86</v>
      </c>
      <c r="AW296" s="13" t="s">
        <v>33</v>
      </c>
      <c r="AX296" s="13" t="s">
        <v>77</v>
      </c>
      <c r="AY296" s="226" t="s">
        <v>173</v>
      </c>
    </row>
    <row r="297" spans="1:65" s="2" customFormat="1" ht="24" customHeight="1">
      <c r="A297" s="33"/>
      <c r="B297" s="34"/>
      <c r="C297" s="202" t="s">
        <v>627</v>
      </c>
      <c r="D297" s="202" t="s">
        <v>175</v>
      </c>
      <c r="E297" s="203" t="s">
        <v>2644</v>
      </c>
      <c r="F297" s="204" t="s">
        <v>2645</v>
      </c>
      <c r="G297" s="205" t="s">
        <v>251</v>
      </c>
      <c r="H297" s="206">
        <v>450.15</v>
      </c>
      <c r="I297" s="207"/>
      <c r="J297" s="208">
        <f>ROUND(I297*H297,0)</f>
        <v>0</v>
      </c>
      <c r="K297" s="204" t="s">
        <v>179</v>
      </c>
      <c r="L297" s="38"/>
      <c r="M297" s="209" t="s">
        <v>1</v>
      </c>
      <c r="N297" s="210" t="s">
        <v>42</v>
      </c>
      <c r="O297" s="70"/>
      <c r="P297" s="211">
        <f>O297*H297</f>
        <v>0</v>
      </c>
      <c r="Q297" s="211">
        <v>4.8000000000000001E-4</v>
      </c>
      <c r="R297" s="211">
        <f>Q297*H297</f>
        <v>0.21607199999999999</v>
      </c>
      <c r="S297" s="211">
        <v>0</v>
      </c>
      <c r="T297" s="21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13" t="s">
        <v>180</v>
      </c>
      <c r="AT297" s="213" t="s">
        <v>175</v>
      </c>
      <c r="AU297" s="213" t="s">
        <v>86</v>
      </c>
      <c r="AY297" s="16" t="s">
        <v>173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16" t="s">
        <v>8</v>
      </c>
      <c r="BK297" s="214">
        <f>ROUND(I297*H297,0)</f>
        <v>0</v>
      </c>
      <c r="BL297" s="16" t="s">
        <v>180</v>
      </c>
      <c r="BM297" s="213" t="s">
        <v>2646</v>
      </c>
    </row>
    <row r="298" spans="1:65" s="13" customFormat="1">
      <c r="B298" s="215"/>
      <c r="C298" s="216"/>
      <c r="D298" s="217" t="s">
        <v>182</v>
      </c>
      <c r="E298" s="218" t="s">
        <v>1</v>
      </c>
      <c r="F298" s="219" t="s">
        <v>2518</v>
      </c>
      <c r="G298" s="216"/>
      <c r="H298" s="220">
        <v>247.8</v>
      </c>
      <c r="I298" s="221"/>
      <c r="J298" s="216"/>
      <c r="K298" s="216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182</v>
      </c>
      <c r="AU298" s="226" t="s">
        <v>86</v>
      </c>
      <c r="AV298" s="13" t="s">
        <v>86</v>
      </c>
      <c r="AW298" s="13" t="s">
        <v>33</v>
      </c>
      <c r="AX298" s="13" t="s">
        <v>77</v>
      </c>
      <c r="AY298" s="226" t="s">
        <v>173</v>
      </c>
    </row>
    <row r="299" spans="1:65" s="13" customFormat="1">
      <c r="B299" s="215"/>
      <c r="C299" s="216"/>
      <c r="D299" s="217" t="s">
        <v>182</v>
      </c>
      <c r="E299" s="218" t="s">
        <v>1</v>
      </c>
      <c r="F299" s="219" t="s">
        <v>2496</v>
      </c>
      <c r="G299" s="216"/>
      <c r="H299" s="220">
        <v>125.8</v>
      </c>
      <c r="I299" s="221"/>
      <c r="J299" s="216"/>
      <c r="K299" s="216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182</v>
      </c>
      <c r="AU299" s="226" t="s">
        <v>86</v>
      </c>
      <c r="AV299" s="13" t="s">
        <v>86</v>
      </c>
      <c r="AW299" s="13" t="s">
        <v>33</v>
      </c>
      <c r="AX299" s="13" t="s">
        <v>77</v>
      </c>
      <c r="AY299" s="226" t="s">
        <v>173</v>
      </c>
    </row>
    <row r="300" spans="1:65" s="13" customFormat="1">
      <c r="B300" s="215"/>
      <c r="C300" s="216"/>
      <c r="D300" s="217" t="s">
        <v>182</v>
      </c>
      <c r="E300" s="218" t="s">
        <v>1</v>
      </c>
      <c r="F300" s="219" t="s">
        <v>2501</v>
      </c>
      <c r="G300" s="216"/>
      <c r="H300" s="220">
        <v>76.55</v>
      </c>
      <c r="I300" s="221"/>
      <c r="J300" s="216"/>
      <c r="K300" s="216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182</v>
      </c>
      <c r="AU300" s="226" t="s">
        <v>86</v>
      </c>
      <c r="AV300" s="13" t="s">
        <v>86</v>
      </c>
      <c r="AW300" s="13" t="s">
        <v>33</v>
      </c>
      <c r="AX300" s="13" t="s">
        <v>77</v>
      </c>
      <c r="AY300" s="226" t="s">
        <v>173</v>
      </c>
    </row>
    <row r="301" spans="1:65" s="2" customFormat="1" ht="24" customHeight="1">
      <c r="A301" s="33"/>
      <c r="B301" s="34"/>
      <c r="C301" s="202" t="s">
        <v>632</v>
      </c>
      <c r="D301" s="202" t="s">
        <v>175</v>
      </c>
      <c r="E301" s="203" t="s">
        <v>2647</v>
      </c>
      <c r="F301" s="204" t="s">
        <v>2648</v>
      </c>
      <c r="G301" s="205" t="s">
        <v>371</v>
      </c>
      <c r="H301" s="206">
        <v>11</v>
      </c>
      <c r="I301" s="207"/>
      <c r="J301" s="208">
        <f>ROUND(I301*H301,0)</f>
        <v>0</v>
      </c>
      <c r="K301" s="204" t="s">
        <v>179</v>
      </c>
      <c r="L301" s="38"/>
      <c r="M301" s="209" t="s">
        <v>1</v>
      </c>
      <c r="N301" s="210" t="s">
        <v>42</v>
      </c>
      <c r="O301" s="70"/>
      <c r="P301" s="211">
        <f>O301*H301</f>
        <v>0</v>
      </c>
      <c r="Q301" s="211">
        <v>6.0999999999999997E-4</v>
      </c>
      <c r="R301" s="211">
        <f>Q301*H301</f>
        <v>6.7099999999999998E-3</v>
      </c>
      <c r="S301" s="211">
        <v>0</v>
      </c>
      <c r="T301" s="21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13" t="s">
        <v>180</v>
      </c>
      <c r="AT301" s="213" t="s">
        <v>175</v>
      </c>
      <c r="AU301" s="213" t="s">
        <v>86</v>
      </c>
      <c r="AY301" s="16" t="s">
        <v>173</v>
      </c>
      <c r="BE301" s="214">
        <f>IF(N301="základní",J301,0)</f>
        <v>0</v>
      </c>
      <c r="BF301" s="214">
        <f>IF(N301="snížená",J301,0)</f>
        <v>0</v>
      </c>
      <c r="BG301" s="214">
        <f>IF(N301="zákl. přenesená",J301,0)</f>
        <v>0</v>
      </c>
      <c r="BH301" s="214">
        <f>IF(N301="sníž. přenesená",J301,0)</f>
        <v>0</v>
      </c>
      <c r="BI301" s="214">
        <f>IF(N301="nulová",J301,0)</f>
        <v>0</v>
      </c>
      <c r="BJ301" s="16" t="s">
        <v>8</v>
      </c>
      <c r="BK301" s="214">
        <f>ROUND(I301*H301,0)</f>
        <v>0</v>
      </c>
      <c r="BL301" s="16" t="s">
        <v>180</v>
      </c>
      <c r="BM301" s="213" t="s">
        <v>2649</v>
      </c>
    </row>
    <row r="302" spans="1:65" s="2" customFormat="1" ht="24" customHeight="1">
      <c r="A302" s="33"/>
      <c r="B302" s="34"/>
      <c r="C302" s="202" t="s">
        <v>637</v>
      </c>
      <c r="D302" s="202" t="s">
        <v>175</v>
      </c>
      <c r="E302" s="203" t="s">
        <v>2650</v>
      </c>
      <c r="F302" s="204" t="s">
        <v>2651</v>
      </c>
      <c r="G302" s="205" t="s">
        <v>251</v>
      </c>
      <c r="H302" s="206">
        <v>0.7</v>
      </c>
      <c r="I302" s="207"/>
      <c r="J302" s="208">
        <f>ROUND(I302*H302,0)</f>
        <v>0</v>
      </c>
      <c r="K302" s="204" t="s">
        <v>179</v>
      </c>
      <c r="L302" s="38"/>
      <c r="M302" s="209" t="s">
        <v>1</v>
      </c>
      <c r="N302" s="210" t="s">
        <v>42</v>
      </c>
      <c r="O302" s="70"/>
      <c r="P302" s="211">
        <f>O302*H302</f>
        <v>0</v>
      </c>
      <c r="Q302" s="211">
        <v>6.3000000000000003E-4</v>
      </c>
      <c r="R302" s="211">
        <f>Q302*H302</f>
        <v>4.4099999999999999E-4</v>
      </c>
      <c r="S302" s="211">
        <v>0</v>
      </c>
      <c r="T302" s="212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213" t="s">
        <v>180</v>
      </c>
      <c r="AT302" s="213" t="s">
        <v>175</v>
      </c>
      <c r="AU302" s="213" t="s">
        <v>86</v>
      </c>
      <c r="AY302" s="16" t="s">
        <v>173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16" t="s">
        <v>8</v>
      </c>
      <c r="BK302" s="214">
        <f>ROUND(I302*H302,0)</f>
        <v>0</v>
      </c>
      <c r="BL302" s="16" t="s">
        <v>180</v>
      </c>
      <c r="BM302" s="213" t="s">
        <v>2652</v>
      </c>
    </row>
    <row r="303" spans="1:65" s="13" customFormat="1">
      <c r="B303" s="215"/>
      <c r="C303" s="216"/>
      <c r="D303" s="217" t="s">
        <v>182</v>
      </c>
      <c r="E303" s="218" t="s">
        <v>1</v>
      </c>
      <c r="F303" s="219" t="s">
        <v>2653</v>
      </c>
      <c r="G303" s="216"/>
      <c r="H303" s="220">
        <v>0.7</v>
      </c>
      <c r="I303" s="221"/>
      <c r="J303" s="216"/>
      <c r="K303" s="216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182</v>
      </c>
      <c r="AU303" s="226" t="s">
        <v>86</v>
      </c>
      <c r="AV303" s="13" t="s">
        <v>86</v>
      </c>
      <c r="AW303" s="13" t="s">
        <v>33</v>
      </c>
      <c r="AX303" s="13" t="s">
        <v>77</v>
      </c>
      <c r="AY303" s="226" t="s">
        <v>173</v>
      </c>
    </row>
    <row r="304" spans="1:65" s="2" customFormat="1" ht="24" customHeight="1">
      <c r="A304" s="33"/>
      <c r="B304" s="34"/>
      <c r="C304" s="202" t="s">
        <v>642</v>
      </c>
      <c r="D304" s="202" t="s">
        <v>175</v>
      </c>
      <c r="E304" s="203" t="s">
        <v>2654</v>
      </c>
      <c r="F304" s="204" t="s">
        <v>2655</v>
      </c>
      <c r="G304" s="205" t="s">
        <v>251</v>
      </c>
      <c r="H304" s="206">
        <v>0.32</v>
      </c>
      <c r="I304" s="207"/>
      <c r="J304" s="208">
        <f>ROUND(I304*H304,0)</f>
        <v>0</v>
      </c>
      <c r="K304" s="204" t="s">
        <v>179</v>
      </c>
      <c r="L304" s="38"/>
      <c r="M304" s="209" t="s">
        <v>1</v>
      </c>
      <c r="N304" s="210" t="s">
        <v>42</v>
      </c>
      <c r="O304" s="70"/>
      <c r="P304" s="211">
        <f>O304*H304</f>
        <v>0</v>
      </c>
      <c r="Q304" s="211">
        <v>4.47E-3</v>
      </c>
      <c r="R304" s="211">
        <f>Q304*H304</f>
        <v>1.4304000000000001E-3</v>
      </c>
      <c r="S304" s="211">
        <v>0</v>
      </c>
      <c r="T304" s="21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213" t="s">
        <v>180</v>
      </c>
      <c r="AT304" s="213" t="s">
        <v>175</v>
      </c>
      <c r="AU304" s="213" t="s">
        <v>86</v>
      </c>
      <c r="AY304" s="16" t="s">
        <v>173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16" t="s">
        <v>8</v>
      </c>
      <c r="BK304" s="214">
        <f>ROUND(I304*H304,0)</f>
        <v>0</v>
      </c>
      <c r="BL304" s="16" t="s">
        <v>180</v>
      </c>
      <c r="BM304" s="213" t="s">
        <v>2656</v>
      </c>
    </row>
    <row r="305" spans="1:65" s="13" customFormat="1">
      <c r="B305" s="215"/>
      <c r="C305" s="216"/>
      <c r="D305" s="217" t="s">
        <v>182</v>
      </c>
      <c r="E305" s="218" t="s">
        <v>1</v>
      </c>
      <c r="F305" s="219" t="s">
        <v>2657</v>
      </c>
      <c r="G305" s="216"/>
      <c r="H305" s="220">
        <v>0.32</v>
      </c>
      <c r="I305" s="221"/>
      <c r="J305" s="216"/>
      <c r="K305" s="216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182</v>
      </c>
      <c r="AU305" s="226" t="s">
        <v>86</v>
      </c>
      <c r="AV305" s="13" t="s">
        <v>86</v>
      </c>
      <c r="AW305" s="13" t="s">
        <v>33</v>
      </c>
      <c r="AX305" s="13" t="s">
        <v>77</v>
      </c>
      <c r="AY305" s="226" t="s">
        <v>173</v>
      </c>
    </row>
    <row r="306" spans="1:65" s="2" customFormat="1" ht="24" customHeight="1">
      <c r="A306" s="33"/>
      <c r="B306" s="34"/>
      <c r="C306" s="202" t="s">
        <v>647</v>
      </c>
      <c r="D306" s="202" t="s">
        <v>175</v>
      </c>
      <c r="E306" s="203" t="s">
        <v>2658</v>
      </c>
      <c r="F306" s="204" t="s">
        <v>2659</v>
      </c>
      <c r="G306" s="205" t="s">
        <v>427</v>
      </c>
      <c r="H306" s="206">
        <v>26</v>
      </c>
      <c r="I306" s="207"/>
      <c r="J306" s="208">
        <f>ROUND(I306*H306,0)</f>
        <v>0</v>
      </c>
      <c r="K306" s="204" t="s">
        <v>1</v>
      </c>
      <c r="L306" s="38"/>
      <c r="M306" s="209" t="s">
        <v>1</v>
      </c>
      <c r="N306" s="210" t="s">
        <v>42</v>
      </c>
      <c r="O306" s="70"/>
      <c r="P306" s="211">
        <f>O306*H306</f>
        <v>0</v>
      </c>
      <c r="Q306" s="211">
        <v>0</v>
      </c>
      <c r="R306" s="211">
        <f>Q306*H306</f>
        <v>0</v>
      </c>
      <c r="S306" s="211">
        <v>0</v>
      </c>
      <c r="T306" s="21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13" t="s">
        <v>180</v>
      </c>
      <c r="AT306" s="213" t="s">
        <v>175</v>
      </c>
      <c r="AU306" s="213" t="s">
        <v>86</v>
      </c>
      <c r="AY306" s="16" t="s">
        <v>173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6" t="s">
        <v>8</v>
      </c>
      <c r="BK306" s="214">
        <f>ROUND(I306*H306,0)</f>
        <v>0</v>
      </c>
      <c r="BL306" s="16" t="s">
        <v>180</v>
      </c>
      <c r="BM306" s="213" t="s">
        <v>2660</v>
      </c>
    </row>
    <row r="307" spans="1:65" s="12" customFormat="1" ht="22.95" customHeight="1">
      <c r="B307" s="186"/>
      <c r="C307" s="187"/>
      <c r="D307" s="188" t="s">
        <v>76</v>
      </c>
      <c r="E307" s="200" t="s">
        <v>433</v>
      </c>
      <c r="F307" s="200" t="s">
        <v>434</v>
      </c>
      <c r="G307" s="187"/>
      <c r="H307" s="187"/>
      <c r="I307" s="190"/>
      <c r="J307" s="201">
        <f>BK307</f>
        <v>0</v>
      </c>
      <c r="K307" s="187"/>
      <c r="L307" s="192"/>
      <c r="M307" s="193"/>
      <c r="N307" s="194"/>
      <c r="O307" s="194"/>
      <c r="P307" s="195">
        <f>P308</f>
        <v>0</v>
      </c>
      <c r="Q307" s="194"/>
      <c r="R307" s="195">
        <f>R308</f>
        <v>0</v>
      </c>
      <c r="S307" s="194"/>
      <c r="T307" s="196">
        <f>T308</f>
        <v>0</v>
      </c>
      <c r="AR307" s="197" t="s">
        <v>8</v>
      </c>
      <c r="AT307" s="198" t="s">
        <v>76</v>
      </c>
      <c r="AU307" s="198" t="s">
        <v>8</v>
      </c>
      <c r="AY307" s="197" t="s">
        <v>173</v>
      </c>
      <c r="BK307" s="199">
        <f>BK308</f>
        <v>0</v>
      </c>
    </row>
    <row r="308" spans="1:65" s="2" customFormat="1" ht="24" customHeight="1">
      <c r="A308" s="33"/>
      <c r="B308" s="34"/>
      <c r="C308" s="202" t="s">
        <v>651</v>
      </c>
      <c r="D308" s="202" t="s">
        <v>175</v>
      </c>
      <c r="E308" s="203" t="s">
        <v>2661</v>
      </c>
      <c r="F308" s="204" t="s">
        <v>2662</v>
      </c>
      <c r="G308" s="205" t="s">
        <v>225</v>
      </c>
      <c r="H308" s="206">
        <v>303.64100000000002</v>
      </c>
      <c r="I308" s="207"/>
      <c r="J308" s="208">
        <f>ROUND(I308*H308,0)</f>
        <v>0</v>
      </c>
      <c r="K308" s="204" t="s">
        <v>179</v>
      </c>
      <c r="L308" s="38"/>
      <c r="M308" s="209" t="s">
        <v>1</v>
      </c>
      <c r="N308" s="210" t="s">
        <v>42</v>
      </c>
      <c r="O308" s="70"/>
      <c r="P308" s="211">
        <f>O308*H308</f>
        <v>0</v>
      </c>
      <c r="Q308" s="211">
        <v>0</v>
      </c>
      <c r="R308" s="211">
        <f>Q308*H308</f>
        <v>0</v>
      </c>
      <c r="S308" s="211">
        <v>0</v>
      </c>
      <c r="T308" s="212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213" t="s">
        <v>180</v>
      </c>
      <c r="AT308" s="213" t="s">
        <v>175</v>
      </c>
      <c r="AU308" s="213" t="s">
        <v>86</v>
      </c>
      <c r="AY308" s="16" t="s">
        <v>173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16" t="s">
        <v>8</v>
      </c>
      <c r="BK308" s="214">
        <f>ROUND(I308*H308,0)</f>
        <v>0</v>
      </c>
      <c r="BL308" s="16" t="s">
        <v>180</v>
      </c>
      <c r="BM308" s="213" t="s">
        <v>2663</v>
      </c>
    </row>
    <row r="309" spans="1:65" s="12" customFormat="1" ht="25.95" customHeight="1">
      <c r="B309" s="186"/>
      <c r="C309" s="187"/>
      <c r="D309" s="188" t="s">
        <v>76</v>
      </c>
      <c r="E309" s="189" t="s">
        <v>439</v>
      </c>
      <c r="F309" s="189" t="s">
        <v>440</v>
      </c>
      <c r="G309" s="187"/>
      <c r="H309" s="187"/>
      <c r="I309" s="190"/>
      <c r="J309" s="191">
        <f>BK309</f>
        <v>0</v>
      </c>
      <c r="K309" s="187"/>
      <c r="L309" s="192"/>
      <c r="M309" s="193"/>
      <c r="N309" s="194"/>
      <c r="O309" s="194"/>
      <c r="P309" s="195">
        <f>P310+P318</f>
        <v>0</v>
      </c>
      <c r="Q309" s="194"/>
      <c r="R309" s="195">
        <f>R310+R318</f>
        <v>1.4899200000000001</v>
      </c>
      <c r="S309" s="194"/>
      <c r="T309" s="196">
        <f>T310+T318</f>
        <v>0</v>
      </c>
      <c r="AR309" s="197" t="s">
        <v>86</v>
      </c>
      <c r="AT309" s="198" t="s">
        <v>76</v>
      </c>
      <c r="AU309" s="198" t="s">
        <v>77</v>
      </c>
      <c r="AY309" s="197" t="s">
        <v>173</v>
      </c>
      <c r="BK309" s="199">
        <f>BK310+BK318</f>
        <v>0</v>
      </c>
    </row>
    <row r="310" spans="1:65" s="12" customFormat="1" ht="22.95" customHeight="1">
      <c r="B310" s="186"/>
      <c r="C310" s="187"/>
      <c r="D310" s="188" t="s">
        <v>76</v>
      </c>
      <c r="E310" s="200" t="s">
        <v>441</v>
      </c>
      <c r="F310" s="200" t="s">
        <v>442</v>
      </c>
      <c r="G310" s="187"/>
      <c r="H310" s="187"/>
      <c r="I310" s="190"/>
      <c r="J310" s="201">
        <f>BK310</f>
        <v>0</v>
      </c>
      <c r="K310" s="187"/>
      <c r="L310" s="192"/>
      <c r="M310" s="193"/>
      <c r="N310" s="194"/>
      <c r="O310" s="194"/>
      <c r="P310" s="195">
        <f>SUM(P311:P317)</f>
        <v>0</v>
      </c>
      <c r="Q310" s="194"/>
      <c r="R310" s="195">
        <f>SUM(R311:R317)</f>
        <v>0.37536000000000003</v>
      </c>
      <c r="S310" s="194"/>
      <c r="T310" s="196">
        <f>SUM(T311:T317)</f>
        <v>0</v>
      </c>
      <c r="AR310" s="197" t="s">
        <v>86</v>
      </c>
      <c r="AT310" s="198" t="s">
        <v>76</v>
      </c>
      <c r="AU310" s="198" t="s">
        <v>8</v>
      </c>
      <c r="AY310" s="197" t="s">
        <v>173</v>
      </c>
      <c r="BK310" s="199">
        <f>SUM(BK311:BK317)</f>
        <v>0</v>
      </c>
    </row>
    <row r="311" spans="1:65" s="2" customFormat="1" ht="24" customHeight="1">
      <c r="A311" s="33"/>
      <c r="B311" s="34"/>
      <c r="C311" s="202" t="s">
        <v>655</v>
      </c>
      <c r="D311" s="202" t="s">
        <v>175</v>
      </c>
      <c r="E311" s="203" t="s">
        <v>2664</v>
      </c>
      <c r="F311" s="204" t="s">
        <v>2665</v>
      </c>
      <c r="G311" s="205" t="s">
        <v>251</v>
      </c>
      <c r="H311" s="206">
        <v>13.48</v>
      </c>
      <c r="I311" s="207"/>
      <c r="J311" s="208">
        <f>ROUND(I311*H311,0)</f>
        <v>0</v>
      </c>
      <c r="K311" s="204" t="s">
        <v>179</v>
      </c>
      <c r="L311" s="38"/>
      <c r="M311" s="209" t="s">
        <v>1</v>
      </c>
      <c r="N311" s="210" t="s">
        <v>42</v>
      </c>
      <c r="O311" s="70"/>
      <c r="P311" s="211">
        <f>O311*H311</f>
        <v>0</v>
      </c>
      <c r="Q311" s="211">
        <v>4.0000000000000001E-3</v>
      </c>
      <c r="R311" s="211">
        <f>Q311*H311</f>
        <v>5.3920000000000003E-2</v>
      </c>
      <c r="S311" s="211">
        <v>0</v>
      </c>
      <c r="T311" s="21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13" t="s">
        <v>255</v>
      </c>
      <c r="AT311" s="213" t="s">
        <v>175</v>
      </c>
      <c r="AU311" s="213" t="s">
        <v>86</v>
      </c>
      <c r="AY311" s="16" t="s">
        <v>173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16" t="s">
        <v>8</v>
      </c>
      <c r="BK311" s="214">
        <f>ROUND(I311*H311,0)</f>
        <v>0</v>
      </c>
      <c r="BL311" s="16" t="s">
        <v>255</v>
      </c>
      <c r="BM311" s="213" t="s">
        <v>2666</v>
      </c>
    </row>
    <row r="312" spans="1:65" s="13" customFormat="1">
      <c r="B312" s="215"/>
      <c r="C312" s="216"/>
      <c r="D312" s="217" t="s">
        <v>182</v>
      </c>
      <c r="E312" s="218" t="s">
        <v>1</v>
      </c>
      <c r="F312" s="219" t="s">
        <v>2667</v>
      </c>
      <c r="G312" s="216"/>
      <c r="H312" s="220">
        <v>11.68</v>
      </c>
      <c r="I312" s="221"/>
      <c r="J312" s="216"/>
      <c r="K312" s="216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182</v>
      </c>
      <c r="AU312" s="226" t="s">
        <v>86</v>
      </c>
      <c r="AV312" s="13" t="s">
        <v>86</v>
      </c>
      <c r="AW312" s="13" t="s">
        <v>33</v>
      </c>
      <c r="AX312" s="13" t="s">
        <v>77</v>
      </c>
      <c r="AY312" s="226" t="s">
        <v>173</v>
      </c>
    </row>
    <row r="313" spans="1:65" s="13" customFormat="1">
      <c r="B313" s="215"/>
      <c r="C313" s="216"/>
      <c r="D313" s="217" t="s">
        <v>182</v>
      </c>
      <c r="E313" s="218" t="s">
        <v>1</v>
      </c>
      <c r="F313" s="219" t="s">
        <v>2668</v>
      </c>
      <c r="G313" s="216"/>
      <c r="H313" s="220">
        <v>1.8</v>
      </c>
      <c r="I313" s="221"/>
      <c r="J313" s="216"/>
      <c r="K313" s="216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182</v>
      </c>
      <c r="AU313" s="226" t="s">
        <v>86</v>
      </c>
      <c r="AV313" s="13" t="s">
        <v>86</v>
      </c>
      <c r="AW313" s="13" t="s">
        <v>33</v>
      </c>
      <c r="AX313" s="13" t="s">
        <v>77</v>
      </c>
      <c r="AY313" s="226" t="s">
        <v>173</v>
      </c>
    </row>
    <row r="314" spans="1:65" s="2" customFormat="1" ht="24" customHeight="1">
      <c r="A314" s="33"/>
      <c r="B314" s="34"/>
      <c r="C314" s="202" t="s">
        <v>660</v>
      </c>
      <c r="D314" s="202" t="s">
        <v>175</v>
      </c>
      <c r="E314" s="203" t="s">
        <v>2669</v>
      </c>
      <c r="F314" s="204" t="s">
        <v>2670</v>
      </c>
      <c r="G314" s="205" t="s">
        <v>251</v>
      </c>
      <c r="H314" s="206">
        <v>80.36</v>
      </c>
      <c r="I314" s="207"/>
      <c r="J314" s="208">
        <f>ROUND(I314*H314,0)</f>
        <v>0</v>
      </c>
      <c r="K314" s="204" t="s">
        <v>179</v>
      </c>
      <c r="L314" s="38"/>
      <c r="M314" s="209" t="s">
        <v>1</v>
      </c>
      <c r="N314" s="210" t="s">
        <v>42</v>
      </c>
      <c r="O314" s="70"/>
      <c r="P314" s="211">
        <f>O314*H314</f>
        <v>0</v>
      </c>
      <c r="Q314" s="211">
        <v>4.0000000000000001E-3</v>
      </c>
      <c r="R314" s="211">
        <f>Q314*H314</f>
        <v>0.32144</v>
      </c>
      <c r="S314" s="211">
        <v>0</v>
      </c>
      <c r="T314" s="212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213" t="s">
        <v>255</v>
      </c>
      <c r="AT314" s="213" t="s">
        <v>175</v>
      </c>
      <c r="AU314" s="213" t="s">
        <v>86</v>
      </c>
      <c r="AY314" s="16" t="s">
        <v>173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16" t="s">
        <v>8</v>
      </c>
      <c r="BK314" s="214">
        <f>ROUND(I314*H314,0)</f>
        <v>0</v>
      </c>
      <c r="BL314" s="16" t="s">
        <v>255</v>
      </c>
      <c r="BM314" s="213" t="s">
        <v>2671</v>
      </c>
    </row>
    <row r="315" spans="1:65" s="13" customFormat="1">
      <c r="B315" s="215"/>
      <c r="C315" s="216"/>
      <c r="D315" s="217" t="s">
        <v>182</v>
      </c>
      <c r="E315" s="218" t="s">
        <v>1</v>
      </c>
      <c r="F315" s="219" t="s">
        <v>2672</v>
      </c>
      <c r="G315" s="216"/>
      <c r="H315" s="220">
        <v>62.36</v>
      </c>
      <c r="I315" s="221"/>
      <c r="J315" s="216"/>
      <c r="K315" s="216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182</v>
      </c>
      <c r="AU315" s="226" t="s">
        <v>86</v>
      </c>
      <c r="AV315" s="13" t="s">
        <v>86</v>
      </c>
      <c r="AW315" s="13" t="s">
        <v>33</v>
      </c>
      <c r="AX315" s="13" t="s">
        <v>77</v>
      </c>
      <c r="AY315" s="226" t="s">
        <v>173</v>
      </c>
    </row>
    <row r="316" spans="1:65" s="13" customFormat="1">
      <c r="B316" s="215"/>
      <c r="C316" s="216"/>
      <c r="D316" s="217" t="s">
        <v>182</v>
      </c>
      <c r="E316" s="218" t="s">
        <v>1</v>
      </c>
      <c r="F316" s="219" t="s">
        <v>2673</v>
      </c>
      <c r="G316" s="216"/>
      <c r="H316" s="220">
        <v>18</v>
      </c>
      <c r="I316" s="221"/>
      <c r="J316" s="216"/>
      <c r="K316" s="216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182</v>
      </c>
      <c r="AU316" s="226" t="s">
        <v>86</v>
      </c>
      <c r="AV316" s="13" t="s">
        <v>86</v>
      </c>
      <c r="AW316" s="13" t="s">
        <v>33</v>
      </c>
      <c r="AX316" s="13" t="s">
        <v>77</v>
      </c>
      <c r="AY316" s="226" t="s">
        <v>173</v>
      </c>
    </row>
    <row r="317" spans="1:65" s="2" customFormat="1" ht="24" customHeight="1">
      <c r="A317" s="33"/>
      <c r="B317" s="34"/>
      <c r="C317" s="202" t="s">
        <v>664</v>
      </c>
      <c r="D317" s="202" t="s">
        <v>175</v>
      </c>
      <c r="E317" s="203" t="s">
        <v>506</v>
      </c>
      <c r="F317" s="204" t="s">
        <v>507</v>
      </c>
      <c r="G317" s="205" t="s">
        <v>225</v>
      </c>
      <c r="H317" s="206">
        <v>0.375</v>
      </c>
      <c r="I317" s="207"/>
      <c r="J317" s="208">
        <f>ROUND(I317*H317,0)</f>
        <v>0</v>
      </c>
      <c r="K317" s="204" t="s">
        <v>179</v>
      </c>
      <c r="L317" s="38"/>
      <c r="M317" s="209" t="s">
        <v>1</v>
      </c>
      <c r="N317" s="210" t="s">
        <v>42</v>
      </c>
      <c r="O317" s="70"/>
      <c r="P317" s="211">
        <f>O317*H317</f>
        <v>0</v>
      </c>
      <c r="Q317" s="211">
        <v>0</v>
      </c>
      <c r="R317" s="211">
        <f>Q317*H317</f>
        <v>0</v>
      </c>
      <c r="S317" s="211">
        <v>0</v>
      </c>
      <c r="T317" s="212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213" t="s">
        <v>255</v>
      </c>
      <c r="AT317" s="213" t="s">
        <v>175</v>
      </c>
      <c r="AU317" s="213" t="s">
        <v>86</v>
      </c>
      <c r="AY317" s="16" t="s">
        <v>173</v>
      </c>
      <c r="BE317" s="214">
        <f>IF(N317="základní",J317,0)</f>
        <v>0</v>
      </c>
      <c r="BF317" s="214">
        <f>IF(N317="snížená",J317,0)</f>
        <v>0</v>
      </c>
      <c r="BG317" s="214">
        <f>IF(N317="zákl. přenesená",J317,0)</f>
        <v>0</v>
      </c>
      <c r="BH317" s="214">
        <f>IF(N317="sníž. přenesená",J317,0)</f>
        <v>0</v>
      </c>
      <c r="BI317" s="214">
        <f>IF(N317="nulová",J317,0)</f>
        <v>0</v>
      </c>
      <c r="BJ317" s="16" t="s">
        <v>8</v>
      </c>
      <c r="BK317" s="214">
        <f>ROUND(I317*H317,0)</f>
        <v>0</v>
      </c>
      <c r="BL317" s="16" t="s">
        <v>255</v>
      </c>
      <c r="BM317" s="213" t="s">
        <v>2674</v>
      </c>
    </row>
    <row r="318" spans="1:65" s="12" customFormat="1" ht="22.95" customHeight="1">
      <c r="B318" s="186"/>
      <c r="C318" s="187"/>
      <c r="D318" s="188" t="s">
        <v>76</v>
      </c>
      <c r="E318" s="200" t="s">
        <v>1650</v>
      </c>
      <c r="F318" s="200" t="s">
        <v>1651</v>
      </c>
      <c r="G318" s="187"/>
      <c r="H318" s="187"/>
      <c r="I318" s="190"/>
      <c r="J318" s="201">
        <f>BK318</f>
        <v>0</v>
      </c>
      <c r="K318" s="187"/>
      <c r="L318" s="192"/>
      <c r="M318" s="193"/>
      <c r="N318" s="194"/>
      <c r="O318" s="194"/>
      <c r="P318" s="195">
        <f>SUM(P319:P330)</f>
        <v>0</v>
      </c>
      <c r="Q318" s="194"/>
      <c r="R318" s="195">
        <f>SUM(R319:R330)</f>
        <v>1.11456</v>
      </c>
      <c r="S318" s="194"/>
      <c r="T318" s="196">
        <f>SUM(T319:T330)</f>
        <v>0</v>
      </c>
      <c r="AR318" s="197" t="s">
        <v>86</v>
      </c>
      <c r="AT318" s="198" t="s">
        <v>76</v>
      </c>
      <c r="AU318" s="198" t="s">
        <v>8</v>
      </c>
      <c r="AY318" s="197" t="s">
        <v>173</v>
      </c>
      <c r="BK318" s="199">
        <f>SUM(BK319:BK330)</f>
        <v>0</v>
      </c>
    </row>
    <row r="319" spans="1:65" s="2" customFormat="1" ht="24" customHeight="1">
      <c r="A319" s="33"/>
      <c r="B319" s="34"/>
      <c r="C319" s="202" t="s">
        <v>668</v>
      </c>
      <c r="D319" s="202" t="s">
        <v>175</v>
      </c>
      <c r="E319" s="203" t="s">
        <v>2675</v>
      </c>
      <c r="F319" s="204" t="s">
        <v>2676</v>
      </c>
      <c r="G319" s="205" t="s">
        <v>251</v>
      </c>
      <c r="H319" s="206">
        <v>48</v>
      </c>
      <c r="I319" s="207"/>
      <c r="J319" s="208">
        <f>ROUND(I319*H319,0)</f>
        <v>0</v>
      </c>
      <c r="K319" s="204" t="s">
        <v>179</v>
      </c>
      <c r="L319" s="38"/>
      <c r="M319" s="209" t="s">
        <v>1</v>
      </c>
      <c r="N319" s="210" t="s">
        <v>42</v>
      </c>
      <c r="O319" s="70"/>
      <c r="P319" s="211">
        <f>O319*H319</f>
        <v>0</v>
      </c>
      <c r="Q319" s="211">
        <v>0</v>
      </c>
      <c r="R319" s="211">
        <f>Q319*H319</f>
        <v>0</v>
      </c>
      <c r="S319" s="211">
        <v>0</v>
      </c>
      <c r="T319" s="21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13" t="s">
        <v>255</v>
      </c>
      <c r="AT319" s="213" t="s">
        <v>175</v>
      </c>
      <c r="AU319" s="213" t="s">
        <v>86</v>
      </c>
      <c r="AY319" s="16" t="s">
        <v>173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16" t="s">
        <v>8</v>
      </c>
      <c r="BK319" s="214">
        <f>ROUND(I319*H319,0)</f>
        <v>0</v>
      </c>
      <c r="BL319" s="16" t="s">
        <v>255</v>
      </c>
      <c r="BM319" s="213" t="s">
        <v>2677</v>
      </c>
    </row>
    <row r="320" spans="1:65" s="13" customFormat="1">
      <c r="B320" s="215"/>
      <c r="C320" s="216"/>
      <c r="D320" s="217" t="s">
        <v>182</v>
      </c>
      <c r="E320" s="218" t="s">
        <v>1</v>
      </c>
      <c r="F320" s="219" t="s">
        <v>2419</v>
      </c>
      <c r="G320" s="216"/>
      <c r="H320" s="220">
        <v>48</v>
      </c>
      <c r="I320" s="221"/>
      <c r="J320" s="216"/>
      <c r="K320" s="216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182</v>
      </c>
      <c r="AU320" s="226" t="s">
        <v>86</v>
      </c>
      <c r="AV320" s="13" t="s">
        <v>86</v>
      </c>
      <c r="AW320" s="13" t="s">
        <v>33</v>
      </c>
      <c r="AX320" s="13" t="s">
        <v>77</v>
      </c>
      <c r="AY320" s="226" t="s">
        <v>173</v>
      </c>
    </row>
    <row r="321" spans="1:65" s="2" customFormat="1" ht="16.5" customHeight="1">
      <c r="A321" s="33"/>
      <c r="B321" s="34"/>
      <c r="C321" s="227" t="s">
        <v>672</v>
      </c>
      <c r="D321" s="227" t="s">
        <v>454</v>
      </c>
      <c r="E321" s="228" t="s">
        <v>2678</v>
      </c>
      <c r="F321" s="229" t="s">
        <v>2679</v>
      </c>
      <c r="G321" s="230" t="s">
        <v>371</v>
      </c>
      <c r="H321" s="231">
        <v>105.6</v>
      </c>
      <c r="I321" s="232"/>
      <c r="J321" s="233">
        <f>ROUND(I321*H321,0)</f>
        <v>0</v>
      </c>
      <c r="K321" s="229" t="s">
        <v>179</v>
      </c>
      <c r="L321" s="234"/>
      <c r="M321" s="235" t="s">
        <v>1</v>
      </c>
      <c r="N321" s="236" t="s">
        <v>42</v>
      </c>
      <c r="O321" s="70"/>
      <c r="P321" s="211">
        <f>O321*H321</f>
        <v>0</v>
      </c>
      <c r="Q321" s="211">
        <v>3.15E-3</v>
      </c>
      <c r="R321" s="211">
        <f>Q321*H321</f>
        <v>0.33263999999999999</v>
      </c>
      <c r="S321" s="211">
        <v>0</v>
      </c>
      <c r="T321" s="21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213" t="s">
        <v>341</v>
      </c>
      <c r="AT321" s="213" t="s">
        <v>454</v>
      </c>
      <c r="AU321" s="213" t="s">
        <v>86</v>
      </c>
      <c r="AY321" s="16" t="s">
        <v>173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16" t="s">
        <v>8</v>
      </c>
      <c r="BK321" s="214">
        <f>ROUND(I321*H321,0)</f>
        <v>0</v>
      </c>
      <c r="BL321" s="16" t="s">
        <v>255</v>
      </c>
      <c r="BM321" s="213" t="s">
        <v>2680</v>
      </c>
    </row>
    <row r="322" spans="1:65" s="13" customFormat="1">
      <c r="B322" s="215"/>
      <c r="C322" s="216"/>
      <c r="D322" s="217" t="s">
        <v>182</v>
      </c>
      <c r="E322" s="218" t="s">
        <v>1</v>
      </c>
      <c r="F322" s="219" t="s">
        <v>2681</v>
      </c>
      <c r="G322" s="216"/>
      <c r="H322" s="220">
        <v>105.6</v>
      </c>
      <c r="I322" s="221"/>
      <c r="J322" s="216"/>
      <c r="K322" s="216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182</v>
      </c>
      <c r="AU322" s="226" t="s">
        <v>86</v>
      </c>
      <c r="AV322" s="13" t="s">
        <v>86</v>
      </c>
      <c r="AW322" s="13" t="s">
        <v>33</v>
      </c>
      <c r="AX322" s="13" t="s">
        <v>77</v>
      </c>
      <c r="AY322" s="226" t="s">
        <v>173</v>
      </c>
    </row>
    <row r="323" spans="1:65" s="2" customFormat="1" ht="24" customHeight="1">
      <c r="A323" s="33"/>
      <c r="B323" s="34"/>
      <c r="C323" s="202" t="s">
        <v>676</v>
      </c>
      <c r="D323" s="202" t="s">
        <v>175</v>
      </c>
      <c r="E323" s="203" t="s">
        <v>2682</v>
      </c>
      <c r="F323" s="204" t="s">
        <v>2683</v>
      </c>
      <c r="G323" s="205" t="s">
        <v>251</v>
      </c>
      <c r="H323" s="206">
        <v>48</v>
      </c>
      <c r="I323" s="207"/>
      <c r="J323" s="208">
        <f>ROUND(I323*H323,0)</f>
        <v>0</v>
      </c>
      <c r="K323" s="204" t="s">
        <v>179</v>
      </c>
      <c r="L323" s="38"/>
      <c r="M323" s="209" t="s">
        <v>1</v>
      </c>
      <c r="N323" s="210" t="s">
        <v>42</v>
      </c>
      <c r="O323" s="70"/>
      <c r="P323" s="211">
        <f>O323*H323</f>
        <v>0</v>
      </c>
      <c r="Q323" s="211">
        <v>1.4999999999999999E-4</v>
      </c>
      <c r="R323" s="211">
        <f>Q323*H323</f>
        <v>7.1999999999999998E-3</v>
      </c>
      <c r="S323" s="211">
        <v>0</v>
      </c>
      <c r="T323" s="21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13" t="s">
        <v>255</v>
      </c>
      <c r="AT323" s="213" t="s">
        <v>175</v>
      </c>
      <c r="AU323" s="213" t="s">
        <v>86</v>
      </c>
      <c r="AY323" s="16" t="s">
        <v>173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16" t="s">
        <v>8</v>
      </c>
      <c r="BK323" s="214">
        <f>ROUND(I323*H323,0)</f>
        <v>0</v>
      </c>
      <c r="BL323" s="16" t="s">
        <v>255</v>
      </c>
      <c r="BM323" s="213" t="s">
        <v>2684</v>
      </c>
    </row>
    <row r="324" spans="1:65" s="13" customFormat="1">
      <c r="B324" s="215"/>
      <c r="C324" s="216"/>
      <c r="D324" s="217" t="s">
        <v>182</v>
      </c>
      <c r="E324" s="218" t="s">
        <v>1</v>
      </c>
      <c r="F324" s="219" t="s">
        <v>2685</v>
      </c>
      <c r="G324" s="216"/>
      <c r="H324" s="220">
        <v>48</v>
      </c>
      <c r="I324" s="221"/>
      <c r="J324" s="216"/>
      <c r="K324" s="216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182</v>
      </c>
      <c r="AU324" s="226" t="s">
        <v>86</v>
      </c>
      <c r="AV324" s="13" t="s">
        <v>86</v>
      </c>
      <c r="AW324" s="13" t="s">
        <v>33</v>
      </c>
      <c r="AX324" s="13" t="s">
        <v>77</v>
      </c>
      <c r="AY324" s="226" t="s">
        <v>173</v>
      </c>
    </row>
    <row r="325" spans="1:65" s="2" customFormat="1" ht="16.5" customHeight="1">
      <c r="A325" s="33"/>
      <c r="B325" s="34"/>
      <c r="C325" s="227" t="s">
        <v>680</v>
      </c>
      <c r="D325" s="227" t="s">
        <v>454</v>
      </c>
      <c r="E325" s="228" t="s">
        <v>2686</v>
      </c>
      <c r="F325" s="229" t="s">
        <v>2687</v>
      </c>
      <c r="G325" s="230" t="s">
        <v>251</v>
      </c>
      <c r="H325" s="231">
        <v>52.8</v>
      </c>
      <c r="I325" s="232"/>
      <c r="J325" s="233">
        <f>ROUND(I325*H325,0)</f>
        <v>0</v>
      </c>
      <c r="K325" s="229" t="s">
        <v>179</v>
      </c>
      <c r="L325" s="234"/>
      <c r="M325" s="235" t="s">
        <v>1</v>
      </c>
      <c r="N325" s="236" t="s">
        <v>42</v>
      </c>
      <c r="O325" s="70"/>
      <c r="P325" s="211">
        <f>O325*H325</f>
        <v>0</v>
      </c>
      <c r="Q325" s="211">
        <v>1.375E-2</v>
      </c>
      <c r="R325" s="211">
        <f>Q325*H325</f>
        <v>0.72599999999999998</v>
      </c>
      <c r="S325" s="211">
        <v>0</v>
      </c>
      <c r="T325" s="21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213" t="s">
        <v>341</v>
      </c>
      <c r="AT325" s="213" t="s">
        <v>454</v>
      </c>
      <c r="AU325" s="213" t="s">
        <v>86</v>
      </c>
      <c r="AY325" s="16" t="s">
        <v>173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16" t="s">
        <v>8</v>
      </c>
      <c r="BK325" s="214">
        <f>ROUND(I325*H325,0)</f>
        <v>0</v>
      </c>
      <c r="BL325" s="16" t="s">
        <v>255</v>
      </c>
      <c r="BM325" s="213" t="s">
        <v>2688</v>
      </c>
    </row>
    <row r="326" spans="1:65" s="13" customFormat="1">
      <c r="B326" s="215"/>
      <c r="C326" s="216"/>
      <c r="D326" s="217" t="s">
        <v>182</v>
      </c>
      <c r="E326" s="218" t="s">
        <v>1</v>
      </c>
      <c r="F326" s="219" t="s">
        <v>2689</v>
      </c>
      <c r="G326" s="216"/>
      <c r="H326" s="220">
        <v>52.8</v>
      </c>
      <c r="I326" s="221"/>
      <c r="J326" s="216"/>
      <c r="K326" s="216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182</v>
      </c>
      <c r="AU326" s="226" t="s">
        <v>86</v>
      </c>
      <c r="AV326" s="13" t="s">
        <v>86</v>
      </c>
      <c r="AW326" s="13" t="s">
        <v>33</v>
      </c>
      <c r="AX326" s="13" t="s">
        <v>77</v>
      </c>
      <c r="AY326" s="226" t="s">
        <v>173</v>
      </c>
    </row>
    <row r="327" spans="1:65" s="2" customFormat="1" ht="16.5" customHeight="1">
      <c r="A327" s="33"/>
      <c r="B327" s="34"/>
      <c r="C327" s="202" t="s">
        <v>684</v>
      </c>
      <c r="D327" s="202" t="s">
        <v>175</v>
      </c>
      <c r="E327" s="203" t="s">
        <v>2690</v>
      </c>
      <c r="F327" s="204" t="s">
        <v>2691</v>
      </c>
      <c r="G327" s="205" t="s">
        <v>371</v>
      </c>
      <c r="H327" s="206">
        <v>36</v>
      </c>
      <c r="I327" s="207"/>
      <c r="J327" s="208">
        <f>ROUND(I327*H327,0)</f>
        <v>0</v>
      </c>
      <c r="K327" s="204" t="s">
        <v>179</v>
      </c>
      <c r="L327" s="38"/>
      <c r="M327" s="209" t="s">
        <v>1</v>
      </c>
      <c r="N327" s="210" t="s">
        <v>42</v>
      </c>
      <c r="O327" s="70"/>
      <c r="P327" s="211">
        <f>O327*H327</f>
        <v>0</v>
      </c>
      <c r="Q327" s="211">
        <v>1.1000000000000001E-3</v>
      </c>
      <c r="R327" s="211">
        <f>Q327*H327</f>
        <v>3.9600000000000003E-2</v>
      </c>
      <c r="S327" s="211">
        <v>0</v>
      </c>
      <c r="T327" s="212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213" t="s">
        <v>255</v>
      </c>
      <c r="AT327" s="213" t="s">
        <v>175</v>
      </c>
      <c r="AU327" s="213" t="s">
        <v>86</v>
      </c>
      <c r="AY327" s="16" t="s">
        <v>173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16" t="s">
        <v>8</v>
      </c>
      <c r="BK327" s="214">
        <f>ROUND(I327*H327,0)</f>
        <v>0</v>
      </c>
      <c r="BL327" s="16" t="s">
        <v>255</v>
      </c>
      <c r="BM327" s="213" t="s">
        <v>2692</v>
      </c>
    </row>
    <row r="328" spans="1:65" s="13" customFormat="1">
      <c r="B328" s="215"/>
      <c r="C328" s="216"/>
      <c r="D328" s="217" t="s">
        <v>182</v>
      </c>
      <c r="E328" s="218" t="s">
        <v>1</v>
      </c>
      <c r="F328" s="219" t="s">
        <v>2693</v>
      </c>
      <c r="G328" s="216"/>
      <c r="H328" s="220">
        <v>36</v>
      </c>
      <c r="I328" s="221"/>
      <c r="J328" s="216"/>
      <c r="K328" s="216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182</v>
      </c>
      <c r="AU328" s="226" t="s">
        <v>86</v>
      </c>
      <c r="AV328" s="13" t="s">
        <v>86</v>
      </c>
      <c r="AW328" s="13" t="s">
        <v>33</v>
      </c>
      <c r="AX328" s="13" t="s">
        <v>77</v>
      </c>
      <c r="AY328" s="226" t="s">
        <v>173</v>
      </c>
    </row>
    <row r="329" spans="1:65" s="2" customFormat="1" ht="16.5" customHeight="1">
      <c r="A329" s="33"/>
      <c r="B329" s="34"/>
      <c r="C329" s="202" t="s">
        <v>689</v>
      </c>
      <c r="D329" s="202" t="s">
        <v>175</v>
      </c>
      <c r="E329" s="203" t="s">
        <v>2694</v>
      </c>
      <c r="F329" s="204" t="s">
        <v>2695</v>
      </c>
      <c r="G329" s="205" t="s">
        <v>251</v>
      </c>
      <c r="H329" s="206">
        <v>48</v>
      </c>
      <c r="I329" s="207"/>
      <c r="J329" s="208">
        <f>ROUND(I329*H329,0)</f>
        <v>0</v>
      </c>
      <c r="K329" s="204" t="s">
        <v>179</v>
      </c>
      <c r="L329" s="38"/>
      <c r="M329" s="209" t="s">
        <v>1</v>
      </c>
      <c r="N329" s="210" t="s">
        <v>42</v>
      </c>
      <c r="O329" s="70"/>
      <c r="P329" s="211">
        <f>O329*H329</f>
        <v>0</v>
      </c>
      <c r="Q329" s="211">
        <v>1.9000000000000001E-4</v>
      </c>
      <c r="R329" s="211">
        <f>Q329*H329</f>
        <v>9.1199999999999996E-3</v>
      </c>
      <c r="S329" s="211">
        <v>0</v>
      </c>
      <c r="T329" s="21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13" t="s">
        <v>255</v>
      </c>
      <c r="AT329" s="213" t="s">
        <v>175</v>
      </c>
      <c r="AU329" s="213" t="s">
        <v>86</v>
      </c>
      <c r="AY329" s="16" t="s">
        <v>173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16" t="s">
        <v>8</v>
      </c>
      <c r="BK329" s="214">
        <f>ROUND(I329*H329,0)</f>
        <v>0</v>
      </c>
      <c r="BL329" s="16" t="s">
        <v>255</v>
      </c>
      <c r="BM329" s="213" t="s">
        <v>2696</v>
      </c>
    </row>
    <row r="330" spans="1:65" s="2" customFormat="1" ht="24" customHeight="1">
      <c r="A330" s="33"/>
      <c r="B330" s="34"/>
      <c r="C330" s="202" t="s">
        <v>694</v>
      </c>
      <c r="D330" s="202" t="s">
        <v>175</v>
      </c>
      <c r="E330" s="203" t="s">
        <v>1673</v>
      </c>
      <c r="F330" s="204" t="s">
        <v>1674</v>
      </c>
      <c r="G330" s="205" t="s">
        <v>225</v>
      </c>
      <c r="H330" s="206">
        <v>1.115</v>
      </c>
      <c r="I330" s="207"/>
      <c r="J330" s="208">
        <f>ROUND(I330*H330,0)</f>
        <v>0</v>
      </c>
      <c r="K330" s="204" t="s">
        <v>179</v>
      </c>
      <c r="L330" s="38"/>
      <c r="M330" s="209" t="s">
        <v>1</v>
      </c>
      <c r="N330" s="210" t="s">
        <v>42</v>
      </c>
      <c r="O330" s="70"/>
      <c r="P330" s="211">
        <f>O330*H330</f>
        <v>0</v>
      </c>
      <c r="Q330" s="211">
        <v>0</v>
      </c>
      <c r="R330" s="211">
        <f>Q330*H330</f>
        <v>0</v>
      </c>
      <c r="S330" s="211">
        <v>0</v>
      </c>
      <c r="T330" s="21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213" t="s">
        <v>255</v>
      </c>
      <c r="AT330" s="213" t="s">
        <v>175</v>
      </c>
      <c r="AU330" s="213" t="s">
        <v>86</v>
      </c>
      <c r="AY330" s="16" t="s">
        <v>173</v>
      </c>
      <c r="BE330" s="214">
        <f>IF(N330="základní",J330,0)</f>
        <v>0</v>
      </c>
      <c r="BF330" s="214">
        <f>IF(N330="snížená",J330,0)</f>
        <v>0</v>
      </c>
      <c r="BG330" s="214">
        <f>IF(N330="zákl. přenesená",J330,0)</f>
        <v>0</v>
      </c>
      <c r="BH330" s="214">
        <f>IF(N330="sníž. přenesená",J330,0)</f>
        <v>0</v>
      </c>
      <c r="BI330" s="214">
        <f>IF(N330="nulová",J330,0)</f>
        <v>0</v>
      </c>
      <c r="BJ330" s="16" t="s">
        <v>8</v>
      </c>
      <c r="BK330" s="214">
        <f>ROUND(I330*H330,0)</f>
        <v>0</v>
      </c>
      <c r="BL330" s="16" t="s">
        <v>255</v>
      </c>
      <c r="BM330" s="213" t="s">
        <v>2697</v>
      </c>
    </row>
    <row r="331" spans="1:65" s="12" customFormat="1" ht="25.95" customHeight="1">
      <c r="B331" s="186"/>
      <c r="C331" s="187"/>
      <c r="D331" s="188" t="s">
        <v>76</v>
      </c>
      <c r="E331" s="189" t="s">
        <v>2322</v>
      </c>
      <c r="F331" s="189" t="s">
        <v>2323</v>
      </c>
      <c r="G331" s="187"/>
      <c r="H331" s="187"/>
      <c r="I331" s="190"/>
      <c r="J331" s="191">
        <f>BK331</f>
        <v>0</v>
      </c>
      <c r="K331" s="187"/>
      <c r="L331" s="192"/>
      <c r="M331" s="193"/>
      <c r="N331" s="194"/>
      <c r="O331" s="194"/>
      <c r="P331" s="195">
        <f>P332+P336+P338</f>
        <v>0</v>
      </c>
      <c r="Q331" s="194"/>
      <c r="R331" s="195">
        <f>R332+R336+R338</f>
        <v>0</v>
      </c>
      <c r="S331" s="194"/>
      <c r="T331" s="196">
        <f>T332+T336+T338</f>
        <v>0</v>
      </c>
      <c r="AR331" s="197" t="s">
        <v>198</v>
      </c>
      <c r="AT331" s="198" t="s">
        <v>76</v>
      </c>
      <c r="AU331" s="198" t="s">
        <v>77</v>
      </c>
      <c r="AY331" s="197" t="s">
        <v>173</v>
      </c>
      <c r="BK331" s="199">
        <f>BK332+BK336+BK338</f>
        <v>0</v>
      </c>
    </row>
    <row r="332" spans="1:65" s="12" customFormat="1" ht="22.95" customHeight="1">
      <c r="B332" s="186"/>
      <c r="C332" s="187"/>
      <c r="D332" s="188" t="s">
        <v>76</v>
      </c>
      <c r="E332" s="200" t="s">
        <v>2324</v>
      </c>
      <c r="F332" s="200" t="s">
        <v>2325</v>
      </c>
      <c r="G332" s="187"/>
      <c r="H332" s="187"/>
      <c r="I332" s="190"/>
      <c r="J332" s="201">
        <f>BK332</f>
        <v>0</v>
      </c>
      <c r="K332" s="187"/>
      <c r="L332" s="192"/>
      <c r="M332" s="193"/>
      <c r="N332" s="194"/>
      <c r="O332" s="194"/>
      <c r="P332" s="195">
        <f>SUM(P333:P335)</f>
        <v>0</v>
      </c>
      <c r="Q332" s="194"/>
      <c r="R332" s="195">
        <f>SUM(R333:R335)</f>
        <v>0</v>
      </c>
      <c r="S332" s="194"/>
      <c r="T332" s="196">
        <f>SUM(T333:T335)</f>
        <v>0</v>
      </c>
      <c r="AR332" s="197" t="s">
        <v>198</v>
      </c>
      <c r="AT332" s="198" t="s">
        <v>76</v>
      </c>
      <c r="AU332" s="198" t="s">
        <v>8</v>
      </c>
      <c r="AY332" s="197" t="s">
        <v>173</v>
      </c>
      <c r="BK332" s="199">
        <f>SUM(BK333:BK335)</f>
        <v>0</v>
      </c>
    </row>
    <row r="333" spans="1:65" s="2" customFormat="1" ht="16.5" customHeight="1">
      <c r="A333" s="33"/>
      <c r="B333" s="34"/>
      <c r="C333" s="202" t="s">
        <v>700</v>
      </c>
      <c r="D333" s="202" t="s">
        <v>175</v>
      </c>
      <c r="E333" s="203" t="s">
        <v>2327</v>
      </c>
      <c r="F333" s="204" t="s">
        <v>2328</v>
      </c>
      <c r="G333" s="205" t="s">
        <v>427</v>
      </c>
      <c r="H333" s="206">
        <v>1</v>
      </c>
      <c r="I333" s="207"/>
      <c r="J333" s="208">
        <f>ROUND(I333*H333,0)</f>
        <v>0</v>
      </c>
      <c r="K333" s="204" t="s">
        <v>179</v>
      </c>
      <c r="L333" s="38"/>
      <c r="M333" s="209" t="s">
        <v>1</v>
      </c>
      <c r="N333" s="210" t="s">
        <v>42</v>
      </c>
      <c r="O333" s="70"/>
      <c r="P333" s="211">
        <f>O333*H333</f>
        <v>0</v>
      </c>
      <c r="Q333" s="211">
        <v>0</v>
      </c>
      <c r="R333" s="211">
        <f>Q333*H333</f>
        <v>0</v>
      </c>
      <c r="S333" s="211">
        <v>0</v>
      </c>
      <c r="T333" s="21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213" t="s">
        <v>2329</v>
      </c>
      <c r="AT333" s="213" t="s">
        <v>175</v>
      </c>
      <c r="AU333" s="213" t="s">
        <v>86</v>
      </c>
      <c r="AY333" s="16" t="s">
        <v>173</v>
      </c>
      <c r="BE333" s="214">
        <f>IF(N333="základní",J333,0)</f>
        <v>0</v>
      </c>
      <c r="BF333" s="214">
        <f>IF(N333="snížená",J333,0)</f>
        <v>0</v>
      </c>
      <c r="BG333" s="214">
        <f>IF(N333="zákl. přenesená",J333,0)</f>
        <v>0</v>
      </c>
      <c r="BH333" s="214">
        <f>IF(N333="sníž. přenesená",J333,0)</f>
        <v>0</v>
      </c>
      <c r="BI333" s="214">
        <f>IF(N333="nulová",J333,0)</f>
        <v>0</v>
      </c>
      <c r="BJ333" s="16" t="s">
        <v>8</v>
      </c>
      <c r="BK333" s="214">
        <f>ROUND(I333*H333,0)</f>
        <v>0</v>
      </c>
      <c r="BL333" s="16" t="s">
        <v>2329</v>
      </c>
      <c r="BM333" s="213" t="s">
        <v>2698</v>
      </c>
    </row>
    <row r="334" spans="1:65" s="2" customFormat="1" ht="24" customHeight="1">
      <c r="A334" s="33"/>
      <c r="B334" s="34"/>
      <c r="C334" s="202" t="s">
        <v>705</v>
      </c>
      <c r="D334" s="202" t="s">
        <v>175</v>
      </c>
      <c r="E334" s="203" t="s">
        <v>2332</v>
      </c>
      <c r="F334" s="204" t="s">
        <v>2333</v>
      </c>
      <c r="G334" s="205" t="s">
        <v>427</v>
      </c>
      <c r="H334" s="206">
        <v>1</v>
      </c>
      <c r="I334" s="207"/>
      <c r="J334" s="208">
        <f>ROUND(I334*H334,0)</f>
        <v>0</v>
      </c>
      <c r="K334" s="204" t="s">
        <v>179</v>
      </c>
      <c r="L334" s="38"/>
      <c r="M334" s="209" t="s">
        <v>1</v>
      </c>
      <c r="N334" s="210" t="s">
        <v>42</v>
      </c>
      <c r="O334" s="70"/>
      <c r="P334" s="211">
        <f>O334*H334</f>
        <v>0</v>
      </c>
      <c r="Q334" s="211">
        <v>0</v>
      </c>
      <c r="R334" s="211">
        <f>Q334*H334</f>
        <v>0</v>
      </c>
      <c r="S334" s="211">
        <v>0</v>
      </c>
      <c r="T334" s="212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213" t="s">
        <v>2329</v>
      </c>
      <c r="AT334" s="213" t="s">
        <v>175</v>
      </c>
      <c r="AU334" s="213" t="s">
        <v>86</v>
      </c>
      <c r="AY334" s="16" t="s">
        <v>173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16" t="s">
        <v>8</v>
      </c>
      <c r="BK334" s="214">
        <f>ROUND(I334*H334,0)</f>
        <v>0</v>
      </c>
      <c r="BL334" s="16" t="s">
        <v>2329</v>
      </c>
      <c r="BM334" s="213" t="s">
        <v>2699</v>
      </c>
    </row>
    <row r="335" spans="1:65" s="2" customFormat="1" ht="16.5" customHeight="1">
      <c r="A335" s="33"/>
      <c r="B335" s="34"/>
      <c r="C335" s="202" t="s">
        <v>710</v>
      </c>
      <c r="D335" s="202" t="s">
        <v>175</v>
      </c>
      <c r="E335" s="203" t="s">
        <v>2336</v>
      </c>
      <c r="F335" s="204" t="s">
        <v>2337</v>
      </c>
      <c r="G335" s="205" t="s">
        <v>427</v>
      </c>
      <c r="H335" s="206">
        <v>1</v>
      </c>
      <c r="I335" s="207"/>
      <c r="J335" s="208">
        <f>ROUND(I335*H335,0)</f>
        <v>0</v>
      </c>
      <c r="K335" s="204" t="s">
        <v>179</v>
      </c>
      <c r="L335" s="38"/>
      <c r="M335" s="209" t="s">
        <v>1</v>
      </c>
      <c r="N335" s="210" t="s">
        <v>42</v>
      </c>
      <c r="O335" s="70"/>
      <c r="P335" s="211">
        <f>O335*H335</f>
        <v>0</v>
      </c>
      <c r="Q335" s="211">
        <v>0</v>
      </c>
      <c r="R335" s="211">
        <f>Q335*H335</f>
        <v>0</v>
      </c>
      <c r="S335" s="211">
        <v>0</v>
      </c>
      <c r="T335" s="21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213" t="s">
        <v>2329</v>
      </c>
      <c r="AT335" s="213" t="s">
        <v>175</v>
      </c>
      <c r="AU335" s="213" t="s">
        <v>86</v>
      </c>
      <c r="AY335" s="16" t="s">
        <v>173</v>
      </c>
      <c r="BE335" s="214">
        <f>IF(N335="základní",J335,0)</f>
        <v>0</v>
      </c>
      <c r="BF335" s="214">
        <f>IF(N335="snížená",J335,0)</f>
        <v>0</v>
      </c>
      <c r="BG335" s="214">
        <f>IF(N335="zákl. přenesená",J335,0)</f>
        <v>0</v>
      </c>
      <c r="BH335" s="214">
        <f>IF(N335="sníž. přenesená",J335,0)</f>
        <v>0</v>
      </c>
      <c r="BI335" s="214">
        <f>IF(N335="nulová",J335,0)</f>
        <v>0</v>
      </c>
      <c r="BJ335" s="16" t="s">
        <v>8</v>
      </c>
      <c r="BK335" s="214">
        <f>ROUND(I335*H335,0)</f>
        <v>0</v>
      </c>
      <c r="BL335" s="16" t="s">
        <v>2329</v>
      </c>
      <c r="BM335" s="213" t="s">
        <v>2700</v>
      </c>
    </row>
    <row r="336" spans="1:65" s="12" customFormat="1" ht="22.95" customHeight="1">
      <c r="B336" s="186"/>
      <c r="C336" s="187"/>
      <c r="D336" s="188" t="s">
        <v>76</v>
      </c>
      <c r="E336" s="200" t="s">
        <v>2339</v>
      </c>
      <c r="F336" s="200" t="s">
        <v>2340</v>
      </c>
      <c r="G336" s="187"/>
      <c r="H336" s="187"/>
      <c r="I336" s="190"/>
      <c r="J336" s="201">
        <f>BK336</f>
        <v>0</v>
      </c>
      <c r="K336" s="187"/>
      <c r="L336" s="192"/>
      <c r="M336" s="193"/>
      <c r="N336" s="194"/>
      <c r="O336" s="194"/>
      <c r="P336" s="195">
        <f>P337</f>
        <v>0</v>
      </c>
      <c r="Q336" s="194"/>
      <c r="R336" s="195">
        <f>R337</f>
        <v>0</v>
      </c>
      <c r="S336" s="194"/>
      <c r="T336" s="196">
        <f>T337</f>
        <v>0</v>
      </c>
      <c r="AR336" s="197" t="s">
        <v>198</v>
      </c>
      <c r="AT336" s="198" t="s">
        <v>76</v>
      </c>
      <c r="AU336" s="198" t="s">
        <v>8</v>
      </c>
      <c r="AY336" s="197" t="s">
        <v>173</v>
      </c>
      <c r="BK336" s="199">
        <f>BK337</f>
        <v>0</v>
      </c>
    </row>
    <row r="337" spans="1:65" s="2" customFormat="1" ht="16.5" customHeight="1">
      <c r="A337" s="33"/>
      <c r="B337" s="34"/>
      <c r="C337" s="202" t="s">
        <v>723</v>
      </c>
      <c r="D337" s="202" t="s">
        <v>175</v>
      </c>
      <c r="E337" s="203" t="s">
        <v>2342</v>
      </c>
      <c r="F337" s="204" t="s">
        <v>2340</v>
      </c>
      <c r="G337" s="205" t="s">
        <v>692</v>
      </c>
      <c r="H337" s="247"/>
      <c r="I337" s="207"/>
      <c r="J337" s="208">
        <f>ROUND(I337*H337,0)</f>
        <v>0</v>
      </c>
      <c r="K337" s="204" t="s">
        <v>179</v>
      </c>
      <c r="L337" s="38"/>
      <c r="M337" s="209" t="s">
        <v>1</v>
      </c>
      <c r="N337" s="210" t="s">
        <v>42</v>
      </c>
      <c r="O337" s="70"/>
      <c r="P337" s="211">
        <f>O337*H337</f>
        <v>0</v>
      </c>
      <c r="Q337" s="211">
        <v>0</v>
      </c>
      <c r="R337" s="211">
        <f>Q337*H337</f>
        <v>0</v>
      </c>
      <c r="S337" s="211">
        <v>0</v>
      </c>
      <c r="T337" s="21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213" t="s">
        <v>2329</v>
      </c>
      <c r="AT337" s="213" t="s">
        <v>175</v>
      </c>
      <c r="AU337" s="213" t="s">
        <v>86</v>
      </c>
      <c r="AY337" s="16" t="s">
        <v>173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16" t="s">
        <v>8</v>
      </c>
      <c r="BK337" s="214">
        <f>ROUND(I337*H337,0)</f>
        <v>0</v>
      </c>
      <c r="BL337" s="16" t="s">
        <v>2329</v>
      </c>
      <c r="BM337" s="213" t="s">
        <v>2701</v>
      </c>
    </row>
    <row r="338" spans="1:65" s="12" customFormat="1" ht="22.95" customHeight="1">
      <c r="B338" s="186"/>
      <c r="C338" s="187"/>
      <c r="D338" s="188" t="s">
        <v>76</v>
      </c>
      <c r="E338" s="200" t="s">
        <v>2344</v>
      </c>
      <c r="F338" s="200" t="s">
        <v>2345</v>
      </c>
      <c r="G338" s="187"/>
      <c r="H338" s="187"/>
      <c r="I338" s="190"/>
      <c r="J338" s="201">
        <f>BK338</f>
        <v>0</v>
      </c>
      <c r="K338" s="187"/>
      <c r="L338" s="192"/>
      <c r="M338" s="193"/>
      <c r="N338" s="194"/>
      <c r="O338" s="194"/>
      <c r="P338" s="195">
        <f>P339</f>
        <v>0</v>
      </c>
      <c r="Q338" s="194"/>
      <c r="R338" s="195">
        <f>R339</f>
        <v>0</v>
      </c>
      <c r="S338" s="194"/>
      <c r="T338" s="196">
        <f>T339</f>
        <v>0</v>
      </c>
      <c r="AR338" s="197" t="s">
        <v>198</v>
      </c>
      <c r="AT338" s="198" t="s">
        <v>76</v>
      </c>
      <c r="AU338" s="198" t="s">
        <v>8</v>
      </c>
      <c r="AY338" s="197" t="s">
        <v>173</v>
      </c>
      <c r="BK338" s="199">
        <f>BK339</f>
        <v>0</v>
      </c>
    </row>
    <row r="339" spans="1:65" s="2" customFormat="1" ht="24" customHeight="1">
      <c r="A339" s="33"/>
      <c r="B339" s="34"/>
      <c r="C339" s="202" t="s">
        <v>719</v>
      </c>
      <c r="D339" s="202" t="s">
        <v>175</v>
      </c>
      <c r="E339" s="203" t="s">
        <v>2347</v>
      </c>
      <c r="F339" s="204" t="s">
        <v>2348</v>
      </c>
      <c r="G339" s="205" t="s">
        <v>427</v>
      </c>
      <c r="H339" s="206">
        <v>1</v>
      </c>
      <c r="I339" s="207"/>
      <c r="J339" s="208">
        <f>ROUND(I339*H339,0)</f>
        <v>0</v>
      </c>
      <c r="K339" s="204" t="s">
        <v>179</v>
      </c>
      <c r="L339" s="38"/>
      <c r="M339" s="251" t="s">
        <v>1</v>
      </c>
      <c r="N339" s="252" t="s">
        <v>42</v>
      </c>
      <c r="O339" s="253"/>
      <c r="P339" s="254">
        <f>O339*H339</f>
        <v>0</v>
      </c>
      <c r="Q339" s="254">
        <v>0</v>
      </c>
      <c r="R339" s="254">
        <f>Q339*H339</f>
        <v>0</v>
      </c>
      <c r="S339" s="254">
        <v>0</v>
      </c>
      <c r="T339" s="255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213" t="s">
        <v>2329</v>
      </c>
      <c r="AT339" s="213" t="s">
        <v>175</v>
      </c>
      <c r="AU339" s="213" t="s">
        <v>86</v>
      </c>
      <c r="AY339" s="16" t="s">
        <v>173</v>
      </c>
      <c r="BE339" s="214">
        <f>IF(N339="základní",J339,0)</f>
        <v>0</v>
      </c>
      <c r="BF339" s="214">
        <f>IF(N339="snížená",J339,0)</f>
        <v>0</v>
      </c>
      <c r="BG339" s="214">
        <f>IF(N339="zákl. přenesená",J339,0)</f>
        <v>0</v>
      </c>
      <c r="BH339" s="214">
        <f>IF(N339="sníž. přenesená",J339,0)</f>
        <v>0</v>
      </c>
      <c r="BI339" s="214">
        <f>IF(N339="nulová",J339,0)</f>
        <v>0</v>
      </c>
      <c r="BJ339" s="16" t="s">
        <v>8</v>
      </c>
      <c r="BK339" s="214">
        <f>ROUND(I339*H339,0)</f>
        <v>0</v>
      </c>
      <c r="BL339" s="16" t="s">
        <v>2329</v>
      </c>
      <c r="BM339" s="213" t="s">
        <v>2702</v>
      </c>
    </row>
    <row r="340" spans="1:65" s="2" customFormat="1" ht="6.9" customHeight="1">
      <c r="A340" s="33"/>
      <c r="B340" s="53"/>
      <c r="C340" s="54"/>
      <c r="D340" s="54"/>
      <c r="E340" s="54"/>
      <c r="F340" s="54"/>
      <c r="G340" s="54"/>
      <c r="H340" s="54"/>
      <c r="I340" s="151"/>
      <c r="J340" s="54"/>
      <c r="K340" s="54"/>
      <c r="L340" s="38"/>
      <c r="M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</row>
  </sheetData>
  <sheetProtection algorithmName="SHA-512" hashValue="90V2A8DsVcHMRS0Jg5HX/VpafkyYvqXt4kONcQlDXKR5awNWTTFLTQzKj+1P8dA26MhE7dU4I3s6DFiQ/xk5JQ==" saltValue="x66HaJzX0ct0DU2wkfs5/iqbGnTw/7ejnvXH31jtCgV1QpYEzwNDTlTcQaaUpeaVu7FEJVMwxEze9AEIRW/kRQ==" spinCount="100000" sheet="1" objects="1" scenarios="1" formatColumns="0" formatRows="0" autoFilter="0"/>
  <autoFilter ref="C131:K339" xr:uid="{00000000-0009-0000-0000-000002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44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7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92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86</v>
      </c>
    </row>
    <row r="4" spans="1:46" s="1" customFormat="1" ht="24.9" customHeight="1">
      <c r="B4" s="19"/>
      <c r="D4" s="111" t="s">
        <v>105</v>
      </c>
      <c r="I4" s="107"/>
      <c r="L4" s="19"/>
      <c r="M4" s="112" t="s">
        <v>11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17</v>
      </c>
      <c r="I6" s="107"/>
      <c r="L6" s="19"/>
    </row>
    <row r="7" spans="1:46" s="1" customFormat="1" ht="16.5" customHeight="1">
      <c r="B7" s="19"/>
      <c r="E7" s="300" t="str">
        <f>'Rekapitulace stavby'!K6</f>
        <v>Denní stacionář Sušice, p.p.č.1587/1 k.ú. Sušice nad Otavou</v>
      </c>
      <c r="F7" s="301"/>
      <c r="G7" s="301"/>
      <c r="H7" s="301"/>
      <c r="I7" s="107"/>
      <c r="L7" s="19"/>
    </row>
    <row r="8" spans="1:46" s="2" customFormat="1" ht="12" customHeight="1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2" t="s">
        <v>2703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19</v>
      </c>
      <c r="E11" s="33"/>
      <c r="F11" s="115" t="s">
        <v>1</v>
      </c>
      <c r="G11" s="33"/>
      <c r="H11" s="33"/>
      <c r="I11" s="116" t="s">
        <v>20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15" t="s">
        <v>22</v>
      </c>
      <c r="G12" s="33"/>
      <c r="H12" s="33"/>
      <c r="I12" s="116" t="s">
        <v>23</v>
      </c>
      <c r="J12" s="117" t="str">
        <f>'Rekapitulace stavby'!AN8</f>
        <v>18. 10. 2019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">
        <v>32</v>
      </c>
      <c r="F21" s="33"/>
      <c r="G21" s="33"/>
      <c r="H21" s="33"/>
      <c r="I21" s="116" t="s">
        <v>28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32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89.25" customHeight="1">
      <c r="A27" s="118"/>
      <c r="B27" s="119"/>
      <c r="C27" s="118"/>
      <c r="D27" s="118"/>
      <c r="E27" s="306" t="s">
        <v>108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ROUND(J128,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ROUND((SUM(BE128:BE243)),  0)</f>
        <v>0</v>
      </c>
      <c r="G33" s="33"/>
      <c r="H33" s="33"/>
      <c r="I33" s="130">
        <v>0.21</v>
      </c>
      <c r="J33" s="129">
        <f>ROUND(((SUM(BE128:BE243))*I33),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ROUND((SUM(BF128:BF243)),  0)</f>
        <v>0</v>
      </c>
      <c r="G34" s="33"/>
      <c r="H34" s="33"/>
      <c r="I34" s="130">
        <v>0.15</v>
      </c>
      <c r="J34" s="129">
        <f>ROUND(((SUM(BF128:BF243))*I34),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ROUND((SUM(BG128:BG243)),  0)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ROUND((SUM(BH128:BH243)),  0)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ROUND((SUM(BI128:BI243)),  0)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I41" s="107"/>
      <c r="L41" s="19"/>
    </row>
    <row r="42" spans="1:31" s="1" customFormat="1" ht="14.4" customHeight="1">
      <c r="B42" s="19"/>
      <c r="I42" s="107"/>
      <c r="L42" s="19"/>
    </row>
    <row r="43" spans="1:31" s="1" customFormat="1" ht="14.4" customHeight="1">
      <c r="B43" s="19"/>
      <c r="I43" s="107"/>
      <c r="L43" s="19"/>
    </row>
    <row r="44" spans="1:31" s="1" customFormat="1" ht="14.4" customHeight="1">
      <c r="B44" s="19"/>
      <c r="I44" s="107"/>
      <c r="L44" s="19"/>
    </row>
    <row r="45" spans="1:31" s="1" customFormat="1" ht="14.4" customHeight="1">
      <c r="B45" s="19"/>
      <c r="I45" s="107"/>
      <c r="L45" s="19"/>
    </row>
    <row r="46" spans="1:31" s="1" customFormat="1" ht="14.4" customHeight="1">
      <c r="B46" s="19"/>
      <c r="I46" s="107"/>
      <c r="L46" s="19"/>
    </row>
    <row r="47" spans="1:31" s="1" customFormat="1" ht="14.4" customHeight="1">
      <c r="B47" s="19"/>
      <c r="I47" s="107"/>
      <c r="L47" s="19"/>
    </row>
    <row r="48" spans="1:31" s="1" customFormat="1" ht="14.4" customHeight="1">
      <c r="B48" s="19"/>
      <c r="I48" s="107"/>
      <c r="L48" s="19"/>
    </row>
    <row r="49" spans="1:31" s="1" customFormat="1" ht="14.4" customHeight="1">
      <c r="B49" s="19"/>
      <c r="I49" s="107"/>
      <c r="L49" s="19"/>
    </row>
    <row r="50" spans="1:31" s="2" customFormat="1" ht="14.4" customHeight="1">
      <c r="B50" s="50"/>
      <c r="D50" s="139" t="s">
        <v>50</v>
      </c>
      <c r="E50" s="140"/>
      <c r="F50" s="140"/>
      <c r="G50" s="139" t="s">
        <v>51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52</v>
      </c>
      <c r="E61" s="143"/>
      <c r="F61" s="144" t="s">
        <v>53</v>
      </c>
      <c r="G61" s="142" t="s">
        <v>52</v>
      </c>
      <c r="H61" s="143"/>
      <c r="I61" s="145"/>
      <c r="J61" s="146" t="s">
        <v>53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54</v>
      </c>
      <c r="E65" s="147"/>
      <c r="F65" s="147"/>
      <c r="G65" s="139" t="s">
        <v>55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52</v>
      </c>
      <c r="E76" s="143"/>
      <c r="F76" s="144" t="s">
        <v>53</v>
      </c>
      <c r="G76" s="142" t="s">
        <v>52</v>
      </c>
      <c r="H76" s="143"/>
      <c r="I76" s="145"/>
      <c r="J76" s="146" t="s">
        <v>53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8" t="str">
        <f>E7</f>
        <v>Denní stacionář Sušice, p.p.č.1587/1 k.ú. Sušice nad Otavou</v>
      </c>
      <c r="F85" s="299"/>
      <c r="G85" s="299"/>
      <c r="H85" s="299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1" t="str">
        <f>E9</f>
        <v>030 - SO 01  Přípojky, vsak</v>
      </c>
      <c r="F87" s="297"/>
      <c r="G87" s="297"/>
      <c r="H87" s="29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>Sušice</v>
      </c>
      <c r="G89" s="35"/>
      <c r="H89" s="35"/>
      <c r="I89" s="116" t="s">
        <v>23</v>
      </c>
      <c r="J89" s="65" t="str">
        <f>IF(J12="","",J12)</f>
        <v>18. 10. 2019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5"/>
      <c r="E91" s="35"/>
      <c r="F91" s="26" t="str">
        <f>E15</f>
        <v>Město Sučice</v>
      </c>
      <c r="G91" s="35"/>
      <c r="H91" s="35"/>
      <c r="I91" s="116" t="s">
        <v>31</v>
      </c>
      <c r="J91" s="31" t="str">
        <f>E21</f>
        <v>Ing. arch Jiří Kučera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34</v>
      </c>
      <c r="J92" s="31" t="str">
        <f>E24</f>
        <v>Ing. arch Jiří Kučera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110</v>
      </c>
      <c r="D94" s="156"/>
      <c r="E94" s="156"/>
      <c r="F94" s="156"/>
      <c r="G94" s="156"/>
      <c r="H94" s="156"/>
      <c r="I94" s="157"/>
      <c r="J94" s="158" t="s">
        <v>111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59" t="s">
        <v>112</v>
      </c>
      <c r="D96" s="35"/>
      <c r="E96" s="35"/>
      <c r="F96" s="35"/>
      <c r="G96" s="35"/>
      <c r="H96" s="35"/>
      <c r="I96" s="114"/>
      <c r="J96" s="83">
        <f>J128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113</v>
      </c>
    </row>
    <row r="97" spans="1:31" s="9" customFormat="1" ht="24.9" customHeight="1">
      <c r="B97" s="160"/>
      <c r="C97" s="161"/>
      <c r="D97" s="162" t="s">
        <v>114</v>
      </c>
      <c r="E97" s="163"/>
      <c r="F97" s="163"/>
      <c r="G97" s="163"/>
      <c r="H97" s="163"/>
      <c r="I97" s="164"/>
      <c r="J97" s="165">
        <f>J129</f>
        <v>0</v>
      </c>
      <c r="K97" s="161"/>
      <c r="L97" s="166"/>
    </row>
    <row r="98" spans="1:31" s="10" customFormat="1" ht="19.95" customHeight="1">
      <c r="B98" s="167"/>
      <c r="C98" s="168"/>
      <c r="D98" s="169" t="s">
        <v>115</v>
      </c>
      <c r="E98" s="170"/>
      <c r="F98" s="170"/>
      <c r="G98" s="170"/>
      <c r="H98" s="170"/>
      <c r="I98" s="171"/>
      <c r="J98" s="172">
        <f>J130</f>
        <v>0</v>
      </c>
      <c r="K98" s="168"/>
      <c r="L98" s="173"/>
    </row>
    <row r="99" spans="1:31" s="10" customFormat="1" ht="19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J169</f>
        <v>0</v>
      </c>
      <c r="K99" s="168"/>
      <c r="L99" s="173"/>
    </row>
    <row r="100" spans="1:31" s="10" customFormat="1" ht="19.95" customHeight="1">
      <c r="B100" s="167"/>
      <c r="C100" s="168"/>
      <c r="D100" s="169" t="s">
        <v>117</v>
      </c>
      <c r="E100" s="170"/>
      <c r="F100" s="170"/>
      <c r="G100" s="170"/>
      <c r="H100" s="170"/>
      <c r="I100" s="171"/>
      <c r="J100" s="172">
        <f>J184</f>
        <v>0</v>
      </c>
      <c r="K100" s="168"/>
      <c r="L100" s="173"/>
    </row>
    <row r="101" spans="1:31" s="10" customFormat="1" ht="19.95" customHeight="1">
      <c r="B101" s="167"/>
      <c r="C101" s="168"/>
      <c r="D101" s="169" t="s">
        <v>2704</v>
      </c>
      <c r="E101" s="170"/>
      <c r="F101" s="170"/>
      <c r="G101" s="170"/>
      <c r="H101" s="170"/>
      <c r="I101" s="171"/>
      <c r="J101" s="172">
        <f>J188</f>
        <v>0</v>
      </c>
      <c r="K101" s="168"/>
      <c r="L101" s="173"/>
    </row>
    <row r="102" spans="1:31" s="10" customFormat="1" ht="19.95" customHeight="1">
      <c r="B102" s="167"/>
      <c r="C102" s="168"/>
      <c r="D102" s="169" t="s">
        <v>120</v>
      </c>
      <c r="E102" s="170"/>
      <c r="F102" s="170"/>
      <c r="G102" s="170"/>
      <c r="H102" s="170"/>
      <c r="I102" s="171"/>
      <c r="J102" s="172">
        <f>J229</f>
        <v>0</v>
      </c>
      <c r="K102" s="168"/>
      <c r="L102" s="173"/>
    </row>
    <row r="103" spans="1:31" s="9" customFormat="1" ht="24.9" customHeight="1">
      <c r="B103" s="160"/>
      <c r="C103" s="161"/>
      <c r="D103" s="162" t="s">
        <v>121</v>
      </c>
      <c r="E103" s="163"/>
      <c r="F103" s="163"/>
      <c r="G103" s="163"/>
      <c r="H103" s="163"/>
      <c r="I103" s="164"/>
      <c r="J103" s="165">
        <f>J231</f>
        <v>0</v>
      </c>
      <c r="K103" s="161"/>
      <c r="L103" s="166"/>
    </row>
    <row r="104" spans="1:31" s="10" customFormat="1" ht="19.95" customHeight="1">
      <c r="B104" s="167"/>
      <c r="C104" s="168"/>
      <c r="D104" s="169" t="s">
        <v>125</v>
      </c>
      <c r="E104" s="170"/>
      <c r="F104" s="170"/>
      <c r="G104" s="170"/>
      <c r="H104" s="170"/>
      <c r="I104" s="171"/>
      <c r="J104" s="172">
        <f>J232</f>
        <v>0</v>
      </c>
      <c r="K104" s="168"/>
      <c r="L104" s="173"/>
    </row>
    <row r="105" spans="1:31" s="10" customFormat="1" ht="19.95" customHeight="1">
      <c r="B105" s="167"/>
      <c r="C105" s="168"/>
      <c r="D105" s="169" t="s">
        <v>126</v>
      </c>
      <c r="E105" s="170"/>
      <c r="F105" s="170"/>
      <c r="G105" s="170"/>
      <c r="H105" s="170"/>
      <c r="I105" s="171"/>
      <c r="J105" s="172">
        <f>J235</f>
        <v>0</v>
      </c>
      <c r="K105" s="168"/>
      <c r="L105" s="173"/>
    </row>
    <row r="106" spans="1:31" s="9" customFormat="1" ht="24.9" customHeight="1">
      <c r="B106" s="160"/>
      <c r="C106" s="161"/>
      <c r="D106" s="162" t="s">
        <v>154</v>
      </c>
      <c r="E106" s="163"/>
      <c r="F106" s="163"/>
      <c r="G106" s="163"/>
      <c r="H106" s="163"/>
      <c r="I106" s="164"/>
      <c r="J106" s="165">
        <f>J237</f>
        <v>0</v>
      </c>
      <c r="K106" s="161"/>
      <c r="L106" s="166"/>
    </row>
    <row r="107" spans="1:31" s="10" customFormat="1" ht="19.95" customHeight="1">
      <c r="B107" s="167"/>
      <c r="C107" s="168"/>
      <c r="D107" s="169" t="s">
        <v>155</v>
      </c>
      <c r="E107" s="170"/>
      <c r="F107" s="170"/>
      <c r="G107" s="170"/>
      <c r="H107" s="170"/>
      <c r="I107" s="171"/>
      <c r="J107" s="172">
        <f>J238</f>
        <v>0</v>
      </c>
      <c r="K107" s="168"/>
      <c r="L107" s="173"/>
    </row>
    <row r="108" spans="1:31" s="10" customFormat="1" ht="19.95" customHeight="1">
      <c r="B108" s="167"/>
      <c r="C108" s="168"/>
      <c r="D108" s="169" t="s">
        <v>156</v>
      </c>
      <c r="E108" s="170"/>
      <c r="F108" s="170"/>
      <c r="G108" s="170"/>
      <c r="H108" s="170"/>
      <c r="I108" s="171"/>
      <c r="J108" s="172">
        <f>J242</f>
        <v>0</v>
      </c>
      <c r="K108" s="168"/>
      <c r="L108" s="173"/>
    </row>
    <row r="109" spans="1:31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>
      <c r="A110" s="33"/>
      <c r="B110" s="53"/>
      <c r="C110" s="54"/>
      <c r="D110" s="54"/>
      <c r="E110" s="54"/>
      <c r="F110" s="54"/>
      <c r="G110" s="54"/>
      <c r="H110" s="54"/>
      <c r="I110" s="151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" customHeight="1">
      <c r="A114" s="33"/>
      <c r="B114" s="55"/>
      <c r="C114" s="56"/>
      <c r="D114" s="56"/>
      <c r="E114" s="56"/>
      <c r="F114" s="56"/>
      <c r="G114" s="56"/>
      <c r="H114" s="56"/>
      <c r="I114" s="154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" customHeight="1">
      <c r="A115" s="33"/>
      <c r="B115" s="34"/>
      <c r="C115" s="22" t="s">
        <v>158</v>
      </c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" customHeigh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17</v>
      </c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98" t="str">
        <f>E7</f>
        <v>Denní stacionář Sušice, p.p.č.1587/1 k.ú. Sušice nad Otavou</v>
      </c>
      <c r="F118" s="299"/>
      <c r="G118" s="299"/>
      <c r="H118" s="299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106</v>
      </c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81" t="str">
        <f>E9</f>
        <v>030 - SO 01  Přípojky, vsak</v>
      </c>
      <c r="F120" s="297"/>
      <c r="G120" s="297"/>
      <c r="H120" s="297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5"/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21</v>
      </c>
      <c r="D122" s="35"/>
      <c r="E122" s="35"/>
      <c r="F122" s="26" t="str">
        <f>F12</f>
        <v>Sušice</v>
      </c>
      <c r="G122" s="35"/>
      <c r="H122" s="35"/>
      <c r="I122" s="116" t="s">
        <v>23</v>
      </c>
      <c r="J122" s="65" t="str">
        <f>IF(J12="","",J12)</f>
        <v>18. 10. 2019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" customHeight="1">
      <c r="A123" s="33"/>
      <c r="B123" s="34"/>
      <c r="C123" s="35"/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15" customHeight="1">
      <c r="A124" s="33"/>
      <c r="B124" s="34"/>
      <c r="C124" s="28" t="s">
        <v>25</v>
      </c>
      <c r="D124" s="35"/>
      <c r="E124" s="35"/>
      <c r="F124" s="26" t="str">
        <f>E15</f>
        <v>Město Sučice</v>
      </c>
      <c r="G124" s="35"/>
      <c r="H124" s="35"/>
      <c r="I124" s="116" t="s">
        <v>31</v>
      </c>
      <c r="J124" s="31" t="str">
        <f>E21</f>
        <v>Ing. arch Jiří Kučera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15" customHeight="1">
      <c r="A125" s="33"/>
      <c r="B125" s="34"/>
      <c r="C125" s="28" t="s">
        <v>29</v>
      </c>
      <c r="D125" s="35"/>
      <c r="E125" s="35"/>
      <c r="F125" s="26" t="str">
        <f>IF(E18="","",E18)</f>
        <v>Vyplň údaj</v>
      </c>
      <c r="G125" s="35"/>
      <c r="H125" s="35"/>
      <c r="I125" s="116" t="s">
        <v>34</v>
      </c>
      <c r="J125" s="31" t="str">
        <f>E24</f>
        <v>Ing. arch Jiří Kučera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114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74"/>
      <c r="B127" s="175"/>
      <c r="C127" s="176" t="s">
        <v>159</v>
      </c>
      <c r="D127" s="177" t="s">
        <v>62</v>
      </c>
      <c r="E127" s="177" t="s">
        <v>58</v>
      </c>
      <c r="F127" s="177" t="s">
        <v>59</v>
      </c>
      <c r="G127" s="177" t="s">
        <v>160</v>
      </c>
      <c r="H127" s="177" t="s">
        <v>161</v>
      </c>
      <c r="I127" s="178" t="s">
        <v>162</v>
      </c>
      <c r="J127" s="177" t="s">
        <v>111</v>
      </c>
      <c r="K127" s="179" t="s">
        <v>163</v>
      </c>
      <c r="L127" s="180"/>
      <c r="M127" s="74" t="s">
        <v>1</v>
      </c>
      <c r="N127" s="75" t="s">
        <v>41</v>
      </c>
      <c r="O127" s="75" t="s">
        <v>164</v>
      </c>
      <c r="P127" s="75" t="s">
        <v>165</v>
      </c>
      <c r="Q127" s="75" t="s">
        <v>166</v>
      </c>
      <c r="R127" s="75" t="s">
        <v>167</v>
      </c>
      <c r="S127" s="75" t="s">
        <v>168</v>
      </c>
      <c r="T127" s="76" t="s">
        <v>169</v>
      </c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</row>
    <row r="128" spans="1:63" s="2" customFormat="1" ht="22.95" customHeight="1">
      <c r="A128" s="33"/>
      <c r="B128" s="34"/>
      <c r="C128" s="81" t="s">
        <v>170</v>
      </c>
      <c r="D128" s="35"/>
      <c r="E128" s="35"/>
      <c r="F128" s="35"/>
      <c r="G128" s="35"/>
      <c r="H128" s="35"/>
      <c r="I128" s="114"/>
      <c r="J128" s="181">
        <f>BK128</f>
        <v>0</v>
      </c>
      <c r="K128" s="35"/>
      <c r="L128" s="38"/>
      <c r="M128" s="77"/>
      <c r="N128" s="182"/>
      <c r="O128" s="78"/>
      <c r="P128" s="183">
        <f>P129+P231+P237</f>
        <v>0</v>
      </c>
      <c r="Q128" s="78"/>
      <c r="R128" s="183">
        <f>R129+R231+R237</f>
        <v>2.1011736000000001</v>
      </c>
      <c r="S128" s="78"/>
      <c r="T128" s="184">
        <f>T129+T231+T237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76</v>
      </c>
      <c r="AU128" s="16" t="s">
        <v>113</v>
      </c>
      <c r="BK128" s="185">
        <f>BK129+BK231+BK237</f>
        <v>0</v>
      </c>
    </row>
    <row r="129" spans="1:65" s="12" customFormat="1" ht="25.95" customHeight="1">
      <c r="B129" s="186"/>
      <c r="C129" s="187"/>
      <c r="D129" s="188" t="s">
        <v>76</v>
      </c>
      <c r="E129" s="189" t="s">
        <v>171</v>
      </c>
      <c r="F129" s="189" t="s">
        <v>172</v>
      </c>
      <c r="G129" s="187"/>
      <c r="H129" s="187"/>
      <c r="I129" s="190"/>
      <c r="J129" s="191">
        <f>BK129</f>
        <v>0</v>
      </c>
      <c r="K129" s="187"/>
      <c r="L129" s="192"/>
      <c r="M129" s="193"/>
      <c r="N129" s="194"/>
      <c r="O129" s="194"/>
      <c r="P129" s="195">
        <f>P130+P169+P184+P188+P229</f>
        <v>0</v>
      </c>
      <c r="Q129" s="194"/>
      <c r="R129" s="195">
        <f>R130+R169+R184+R188+R229</f>
        <v>2.0795336</v>
      </c>
      <c r="S129" s="194"/>
      <c r="T129" s="196">
        <f>T130+T169+T184+T188+T229</f>
        <v>0</v>
      </c>
      <c r="AR129" s="197" t="s">
        <v>8</v>
      </c>
      <c r="AT129" s="198" t="s">
        <v>76</v>
      </c>
      <c r="AU129" s="198" t="s">
        <v>77</v>
      </c>
      <c r="AY129" s="197" t="s">
        <v>173</v>
      </c>
      <c r="BK129" s="199">
        <f>BK130+BK169+BK184+BK188+BK229</f>
        <v>0</v>
      </c>
    </row>
    <row r="130" spans="1:65" s="12" customFormat="1" ht="22.95" customHeight="1">
      <c r="B130" s="186"/>
      <c r="C130" s="187"/>
      <c r="D130" s="188" t="s">
        <v>76</v>
      </c>
      <c r="E130" s="200" t="s">
        <v>8</v>
      </c>
      <c r="F130" s="200" t="s">
        <v>174</v>
      </c>
      <c r="G130" s="187"/>
      <c r="H130" s="187"/>
      <c r="I130" s="190"/>
      <c r="J130" s="201">
        <f>BK130</f>
        <v>0</v>
      </c>
      <c r="K130" s="187"/>
      <c r="L130" s="192"/>
      <c r="M130" s="193"/>
      <c r="N130" s="194"/>
      <c r="O130" s="194"/>
      <c r="P130" s="195">
        <f>SUM(P131:P168)</f>
        <v>0</v>
      </c>
      <c r="Q130" s="194"/>
      <c r="R130" s="195">
        <f>SUM(R131:R168)</f>
        <v>7.9433599999999993E-2</v>
      </c>
      <c r="S130" s="194"/>
      <c r="T130" s="196">
        <f>SUM(T131:T168)</f>
        <v>0</v>
      </c>
      <c r="AR130" s="197" t="s">
        <v>8</v>
      </c>
      <c r="AT130" s="198" t="s">
        <v>76</v>
      </c>
      <c r="AU130" s="198" t="s">
        <v>8</v>
      </c>
      <c r="AY130" s="197" t="s">
        <v>173</v>
      </c>
      <c r="BK130" s="199">
        <f>SUM(BK131:BK168)</f>
        <v>0</v>
      </c>
    </row>
    <row r="131" spans="1:65" s="2" customFormat="1" ht="24" customHeight="1">
      <c r="A131" s="33"/>
      <c r="B131" s="34"/>
      <c r="C131" s="202" t="s">
        <v>8</v>
      </c>
      <c r="D131" s="202" t="s">
        <v>175</v>
      </c>
      <c r="E131" s="203" t="s">
        <v>2705</v>
      </c>
      <c r="F131" s="204" t="s">
        <v>2706</v>
      </c>
      <c r="G131" s="205" t="s">
        <v>178</v>
      </c>
      <c r="H131" s="206">
        <v>4.0590000000000002</v>
      </c>
      <c r="I131" s="207"/>
      <c r="J131" s="208">
        <f>ROUND(I131*H131,0)</f>
        <v>0</v>
      </c>
      <c r="K131" s="204" t="s">
        <v>179</v>
      </c>
      <c r="L131" s="38"/>
      <c r="M131" s="209" t="s">
        <v>1</v>
      </c>
      <c r="N131" s="210" t="s">
        <v>42</v>
      </c>
      <c r="O131" s="70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3" t="s">
        <v>180</v>
      </c>
      <c r="AT131" s="213" t="s">
        <v>175</v>
      </c>
      <c r="AU131" s="213" t="s">
        <v>86</v>
      </c>
      <c r="AY131" s="16" t="s">
        <v>173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6" t="s">
        <v>8</v>
      </c>
      <c r="BK131" s="214">
        <f>ROUND(I131*H131,0)</f>
        <v>0</v>
      </c>
      <c r="BL131" s="16" t="s">
        <v>180</v>
      </c>
      <c r="BM131" s="213" t="s">
        <v>2707</v>
      </c>
    </row>
    <row r="132" spans="1:65" s="13" customFormat="1">
      <c r="B132" s="215"/>
      <c r="C132" s="216"/>
      <c r="D132" s="217" t="s">
        <v>182</v>
      </c>
      <c r="E132" s="218" t="s">
        <v>1</v>
      </c>
      <c r="F132" s="219" t="s">
        <v>2708</v>
      </c>
      <c r="G132" s="216"/>
      <c r="H132" s="220">
        <v>4.0590000000000002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182</v>
      </c>
      <c r="AU132" s="226" t="s">
        <v>86</v>
      </c>
      <c r="AV132" s="13" t="s">
        <v>86</v>
      </c>
      <c r="AW132" s="13" t="s">
        <v>33</v>
      </c>
      <c r="AX132" s="13" t="s">
        <v>77</v>
      </c>
      <c r="AY132" s="226" t="s">
        <v>173</v>
      </c>
    </row>
    <row r="133" spans="1:65" s="2" customFormat="1" ht="24" customHeight="1">
      <c r="A133" s="33"/>
      <c r="B133" s="34"/>
      <c r="C133" s="202" t="s">
        <v>86</v>
      </c>
      <c r="D133" s="202" t="s">
        <v>175</v>
      </c>
      <c r="E133" s="203" t="s">
        <v>2709</v>
      </c>
      <c r="F133" s="204" t="s">
        <v>2710</v>
      </c>
      <c r="G133" s="205" t="s">
        <v>178</v>
      </c>
      <c r="H133" s="206">
        <v>62.66</v>
      </c>
      <c r="I133" s="207"/>
      <c r="J133" s="208">
        <f>ROUND(I133*H133,0)</f>
        <v>0</v>
      </c>
      <c r="K133" s="204" t="s">
        <v>179</v>
      </c>
      <c r="L133" s="38"/>
      <c r="M133" s="209" t="s">
        <v>1</v>
      </c>
      <c r="N133" s="210" t="s">
        <v>42</v>
      </c>
      <c r="O133" s="70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3" t="s">
        <v>180</v>
      </c>
      <c r="AT133" s="213" t="s">
        <v>175</v>
      </c>
      <c r="AU133" s="213" t="s">
        <v>86</v>
      </c>
      <c r="AY133" s="16" t="s">
        <v>173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6" t="s">
        <v>8</v>
      </c>
      <c r="BK133" s="214">
        <f>ROUND(I133*H133,0)</f>
        <v>0</v>
      </c>
      <c r="BL133" s="16" t="s">
        <v>180</v>
      </c>
      <c r="BM133" s="213" t="s">
        <v>2711</v>
      </c>
    </row>
    <row r="134" spans="1:65" s="14" customFormat="1">
      <c r="B134" s="237"/>
      <c r="C134" s="238"/>
      <c r="D134" s="217" t="s">
        <v>182</v>
      </c>
      <c r="E134" s="239" t="s">
        <v>1</v>
      </c>
      <c r="F134" s="240" t="s">
        <v>2712</v>
      </c>
      <c r="G134" s="238"/>
      <c r="H134" s="239" t="s">
        <v>1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AT134" s="246" t="s">
        <v>182</v>
      </c>
      <c r="AU134" s="246" t="s">
        <v>86</v>
      </c>
      <c r="AV134" s="14" t="s">
        <v>8</v>
      </c>
      <c r="AW134" s="14" t="s">
        <v>33</v>
      </c>
      <c r="AX134" s="14" t="s">
        <v>77</v>
      </c>
      <c r="AY134" s="246" t="s">
        <v>173</v>
      </c>
    </row>
    <row r="135" spans="1:65" s="13" customFormat="1">
      <c r="B135" s="215"/>
      <c r="C135" s="216"/>
      <c r="D135" s="217" t="s">
        <v>182</v>
      </c>
      <c r="E135" s="218" t="s">
        <v>1</v>
      </c>
      <c r="F135" s="219" t="s">
        <v>2713</v>
      </c>
      <c r="G135" s="216"/>
      <c r="H135" s="220">
        <v>62.66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182</v>
      </c>
      <c r="AU135" s="226" t="s">
        <v>86</v>
      </c>
      <c r="AV135" s="13" t="s">
        <v>86</v>
      </c>
      <c r="AW135" s="13" t="s">
        <v>33</v>
      </c>
      <c r="AX135" s="13" t="s">
        <v>77</v>
      </c>
      <c r="AY135" s="226" t="s">
        <v>173</v>
      </c>
    </row>
    <row r="136" spans="1:65" s="2" customFormat="1" ht="24" customHeight="1">
      <c r="A136" s="33"/>
      <c r="B136" s="34"/>
      <c r="C136" s="202" t="s">
        <v>189</v>
      </c>
      <c r="D136" s="202" t="s">
        <v>175</v>
      </c>
      <c r="E136" s="203" t="s">
        <v>176</v>
      </c>
      <c r="F136" s="204" t="s">
        <v>177</v>
      </c>
      <c r="G136" s="205" t="s">
        <v>178</v>
      </c>
      <c r="H136" s="206">
        <v>99</v>
      </c>
      <c r="I136" s="207"/>
      <c r="J136" s="208">
        <f>ROUND(I136*H136,0)</f>
        <v>0</v>
      </c>
      <c r="K136" s="204" t="s">
        <v>179</v>
      </c>
      <c r="L136" s="38"/>
      <c r="M136" s="209" t="s">
        <v>1</v>
      </c>
      <c r="N136" s="210" t="s">
        <v>42</v>
      </c>
      <c r="O136" s="70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3" t="s">
        <v>180</v>
      </c>
      <c r="AT136" s="213" t="s">
        <v>175</v>
      </c>
      <c r="AU136" s="213" t="s">
        <v>86</v>
      </c>
      <c r="AY136" s="16" t="s">
        <v>173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6" t="s">
        <v>8</v>
      </c>
      <c r="BK136" s="214">
        <f>ROUND(I136*H136,0)</f>
        <v>0</v>
      </c>
      <c r="BL136" s="16" t="s">
        <v>180</v>
      </c>
      <c r="BM136" s="213" t="s">
        <v>2714</v>
      </c>
    </row>
    <row r="137" spans="1:65" s="14" customFormat="1">
      <c r="B137" s="237"/>
      <c r="C137" s="238"/>
      <c r="D137" s="217" t="s">
        <v>182</v>
      </c>
      <c r="E137" s="239" t="s">
        <v>1</v>
      </c>
      <c r="F137" s="240" t="s">
        <v>2712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182</v>
      </c>
      <c r="AU137" s="246" t="s">
        <v>86</v>
      </c>
      <c r="AV137" s="14" t="s">
        <v>8</v>
      </c>
      <c r="AW137" s="14" t="s">
        <v>33</v>
      </c>
      <c r="AX137" s="14" t="s">
        <v>77</v>
      </c>
      <c r="AY137" s="246" t="s">
        <v>173</v>
      </c>
    </row>
    <row r="138" spans="1:65" s="13" customFormat="1">
      <c r="B138" s="215"/>
      <c r="C138" s="216"/>
      <c r="D138" s="217" t="s">
        <v>182</v>
      </c>
      <c r="E138" s="218" t="s">
        <v>1</v>
      </c>
      <c r="F138" s="219" t="s">
        <v>2715</v>
      </c>
      <c r="G138" s="216"/>
      <c r="H138" s="220">
        <v>32.340000000000003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182</v>
      </c>
      <c r="AU138" s="226" t="s">
        <v>86</v>
      </c>
      <c r="AV138" s="13" t="s">
        <v>86</v>
      </c>
      <c r="AW138" s="13" t="s">
        <v>33</v>
      </c>
      <c r="AX138" s="13" t="s">
        <v>77</v>
      </c>
      <c r="AY138" s="226" t="s">
        <v>173</v>
      </c>
    </row>
    <row r="139" spans="1:65" s="13" customFormat="1">
      <c r="B139" s="215"/>
      <c r="C139" s="216"/>
      <c r="D139" s="217" t="s">
        <v>182</v>
      </c>
      <c r="E139" s="218" t="s">
        <v>1</v>
      </c>
      <c r="F139" s="219" t="s">
        <v>2716</v>
      </c>
      <c r="G139" s="216"/>
      <c r="H139" s="220">
        <v>66.66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182</v>
      </c>
      <c r="AU139" s="226" t="s">
        <v>86</v>
      </c>
      <c r="AV139" s="13" t="s">
        <v>86</v>
      </c>
      <c r="AW139" s="13" t="s">
        <v>33</v>
      </c>
      <c r="AX139" s="13" t="s">
        <v>77</v>
      </c>
      <c r="AY139" s="226" t="s">
        <v>173</v>
      </c>
    </row>
    <row r="140" spans="1:65" s="2" customFormat="1" ht="16.5" customHeight="1">
      <c r="A140" s="33"/>
      <c r="B140" s="34"/>
      <c r="C140" s="202" t="s">
        <v>180</v>
      </c>
      <c r="D140" s="202" t="s">
        <v>175</v>
      </c>
      <c r="E140" s="203" t="s">
        <v>2717</v>
      </c>
      <c r="F140" s="204" t="s">
        <v>2718</v>
      </c>
      <c r="G140" s="205" t="s">
        <v>251</v>
      </c>
      <c r="H140" s="206">
        <v>72.3</v>
      </c>
      <c r="I140" s="207"/>
      <c r="J140" s="208">
        <f>ROUND(I140*H140,0)</f>
        <v>0</v>
      </c>
      <c r="K140" s="204" t="s">
        <v>179</v>
      </c>
      <c r="L140" s="38"/>
      <c r="M140" s="209" t="s">
        <v>1</v>
      </c>
      <c r="N140" s="210" t="s">
        <v>42</v>
      </c>
      <c r="O140" s="70"/>
      <c r="P140" s="211">
        <f>O140*H140</f>
        <v>0</v>
      </c>
      <c r="Q140" s="211">
        <v>6.9999999999999999E-4</v>
      </c>
      <c r="R140" s="211">
        <f>Q140*H140</f>
        <v>5.0609999999999995E-2</v>
      </c>
      <c r="S140" s="211">
        <v>0</v>
      </c>
      <c r="T140" s="21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3" t="s">
        <v>180</v>
      </c>
      <c r="AT140" s="213" t="s">
        <v>175</v>
      </c>
      <c r="AU140" s="213" t="s">
        <v>86</v>
      </c>
      <c r="AY140" s="16" t="s">
        <v>173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6" t="s">
        <v>8</v>
      </c>
      <c r="BK140" s="214">
        <f>ROUND(I140*H140,0)</f>
        <v>0</v>
      </c>
      <c r="BL140" s="16" t="s">
        <v>180</v>
      </c>
      <c r="BM140" s="213" t="s">
        <v>2719</v>
      </c>
    </row>
    <row r="141" spans="1:65" s="13" customFormat="1">
      <c r="B141" s="215"/>
      <c r="C141" s="216"/>
      <c r="D141" s="217" t="s">
        <v>182</v>
      </c>
      <c r="E141" s="218" t="s">
        <v>1</v>
      </c>
      <c r="F141" s="219" t="s">
        <v>2720</v>
      </c>
      <c r="G141" s="216"/>
      <c r="H141" s="220">
        <v>72.3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182</v>
      </c>
      <c r="AU141" s="226" t="s">
        <v>86</v>
      </c>
      <c r="AV141" s="13" t="s">
        <v>86</v>
      </c>
      <c r="AW141" s="13" t="s">
        <v>33</v>
      </c>
      <c r="AX141" s="13" t="s">
        <v>77</v>
      </c>
      <c r="AY141" s="226" t="s">
        <v>173</v>
      </c>
    </row>
    <row r="142" spans="1:65" s="2" customFormat="1" ht="16.5" customHeight="1">
      <c r="A142" s="33"/>
      <c r="B142" s="34"/>
      <c r="C142" s="202" t="s">
        <v>198</v>
      </c>
      <c r="D142" s="202" t="s">
        <v>175</v>
      </c>
      <c r="E142" s="203" t="s">
        <v>2721</v>
      </c>
      <c r="F142" s="204" t="s">
        <v>2722</v>
      </c>
      <c r="G142" s="205" t="s">
        <v>251</v>
      </c>
      <c r="H142" s="206">
        <v>72.3</v>
      </c>
      <c r="I142" s="207"/>
      <c r="J142" s="208">
        <f>ROUND(I142*H142,0)</f>
        <v>0</v>
      </c>
      <c r="K142" s="204" t="s">
        <v>179</v>
      </c>
      <c r="L142" s="38"/>
      <c r="M142" s="209" t="s">
        <v>1</v>
      </c>
      <c r="N142" s="210" t="s">
        <v>42</v>
      </c>
      <c r="O142" s="70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3" t="s">
        <v>180</v>
      </c>
      <c r="AT142" s="213" t="s">
        <v>175</v>
      </c>
      <c r="AU142" s="213" t="s">
        <v>86</v>
      </c>
      <c r="AY142" s="16" t="s">
        <v>173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6" t="s">
        <v>8</v>
      </c>
      <c r="BK142" s="214">
        <f>ROUND(I142*H142,0)</f>
        <v>0</v>
      </c>
      <c r="BL142" s="16" t="s">
        <v>180</v>
      </c>
      <c r="BM142" s="213" t="s">
        <v>2723</v>
      </c>
    </row>
    <row r="143" spans="1:65" s="2" customFormat="1" ht="16.5" customHeight="1">
      <c r="A143" s="33"/>
      <c r="B143" s="34"/>
      <c r="C143" s="202" t="s">
        <v>203</v>
      </c>
      <c r="D143" s="202" t="s">
        <v>175</v>
      </c>
      <c r="E143" s="203" t="s">
        <v>2724</v>
      </c>
      <c r="F143" s="204" t="s">
        <v>2725</v>
      </c>
      <c r="G143" s="205" t="s">
        <v>178</v>
      </c>
      <c r="H143" s="206">
        <v>62.66</v>
      </c>
      <c r="I143" s="207"/>
      <c r="J143" s="208">
        <f>ROUND(I143*H143,0)</f>
        <v>0</v>
      </c>
      <c r="K143" s="204" t="s">
        <v>179</v>
      </c>
      <c r="L143" s="38"/>
      <c r="M143" s="209" t="s">
        <v>1</v>
      </c>
      <c r="N143" s="210" t="s">
        <v>42</v>
      </c>
      <c r="O143" s="70"/>
      <c r="P143" s="211">
        <f>O143*H143</f>
        <v>0</v>
      </c>
      <c r="Q143" s="211">
        <v>4.6000000000000001E-4</v>
      </c>
      <c r="R143" s="211">
        <f>Q143*H143</f>
        <v>2.8823599999999998E-2</v>
      </c>
      <c r="S143" s="211">
        <v>0</v>
      </c>
      <c r="T143" s="21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3" t="s">
        <v>180</v>
      </c>
      <c r="AT143" s="213" t="s">
        <v>175</v>
      </c>
      <c r="AU143" s="213" t="s">
        <v>86</v>
      </c>
      <c r="AY143" s="16" t="s">
        <v>173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6" t="s">
        <v>8</v>
      </c>
      <c r="BK143" s="214">
        <f>ROUND(I143*H143,0)</f>
        <v>0</v>
      </c>
      <c r="BL143" s="16" t="s">
        <v>180</v>
      </c>
      <c r="BM143" s="213" t="s">
        <v>2726</v>
      </c>
    </row>
    <row r="144" spans="1:65" s="13" customFormat="1">
      <c r="B144" s="215"/>
      <c r="C144" s="216"/>
      <c r="D144" s="217" t="s">
        <v>182</v>
      </c>
      <c r="E144" s="218" t="s">
        <v>1</v>
      </c>
      <c r="F144" s="219" t="s">
        <v>2713</v>
      </c>
      <c r="G144" s="216"/>
      <c r="H144" s="220">
        <v>62.66</v>
      </c>
      <c r="I144" s="221"/>
      <c r="J144" s="216"/>
      <c r="K144" s="216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182</v>
      </c>
      <c r="AU144" s="226" t="s">
        <v>86</v>
      </c>
      <c r="AV144" s="13" t="s">
        <v>86</v>
      </c>
      <c r="AW144" s="13" t="s">
        <v>33</v>
      </c>
      <c r="AX144" s="13" t="s">
        <v>77</v>
      </c>
      <c r="AY144" s="226" t="s">
        <v>173</v>
      </c>
    </row>
    <row r="145" spans="1:65" s="2" customFormat="1" ht="24" customHeight="1">
      <c r="A145" s="33"/>
      <c r="B145" s="34"/>
      <c r="C145" s="202" t="s">
        <v>208</v>
      </c>
      <c r="D145" s="202" t="s">
        <v>175</v>
      </c>
      <c r="E145" s="203" t="s">
        <v>2727</v>
      </c>
      <c r="F145" s="204" t="s">
        <v>2728</v>
      </c>
      <c r="G145" s="205" t="s">
        <v>178</v>
      </c>
      <c r="H145" s="206">
        <v>62.66</v>
      </c>
      <c r="I145" s="207"/>
      <c r="J145" s="208">
        <f>ROUND(I145*H145,0)</f>
        <v>0</v>
      </c>
      <c r="K145" s="204" t="s">
        <v>179</v>
      </c>
      <c r="L145" s="38"/>
      <c r="M145" s="209" t="s">
        <v>1</v>
      </c>
      <c r="N145" s="210" t="s">
        <v>42</v>
      </c>
      <c r="O145" s="70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3" t="s">
        <v>180</v>
      </c>
      <c r="AT145" s="213" t="s">
        <v>175</v>
      </c>
      <c r="AU145" s="213" t="s">
        <v>86</v>
      </c>
      <c r="AY145" s="16" t="s">
        <v>173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6" t="s">
        <v>8</v>
      </c>
      <c r="BK145" s="214">
        <f>ROUND(I145*H145,0)</f>
        <v>0</v>
      </c>
      <c r="BL145" s="16" t="s">
        <v>180</v>
      </c>
      <c r="BM145" s="213" t="s">
        <v>2729</v>
      </c>
    </row>
    <row r="146" spans="1:65" s="2" customFormat="1" ht="24" customHeight="1">
      <c r="A146" s="33"/>
      <c r="B146" s="34"/>
      <c r="C146" s="202" t="s">
        <v>213</v>
      </c>
      <c r="D146" s="202" t="s">
        <v>175</v>
      </c>
      <c r="E146" s="203" t="s">
        <v>2730</v>
      </c>
      <c r="F146" s="204" t="s">
        <v>2731</v>
      </c>
      <c r="G146" s="205" t="s">
        <v>178</v>
      </c>
      <c r="H146" s="206">
        <v>165.71899999999999</v>
      </c>
      <c r="I146" s="207"/>
      <c r="J146" s="208">
        <f>ROUND(I146*H146,0)</f>
        <v>0</v>
      </c>
      <c r="K146" s="204" t="s">
        <v>179</v>
      </c>
      <c r="L146" s="38"/>
      <c r="M146" s="209" t="s">
        <v>1</v>
      </c>
      <c r="N146" s="210" t="s">
        <v>42</v>
      </c>
      <c r="O146" s="70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3" t="s">
        <v>180</v>
      </c>
      <c r="AT146" s="213" t="s">
        <v>175</v>
      </c>
      <c r="AU146" s="213" t="s">
        <v>86</v>
      </c>
      <c r="AY146" s="16" t="s">
        <v>173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6" t="s">
        <v>8</v>
      </c>
      <c r="BK146" s="214">
        <f>ROUND(I146*H146,0)</f>
        <v>0</v>
      </c>
      <c r="BL146" s="16" t="s">
        <v>180</v>
      </c>
      <c r="BM146" s="213" t="s">
        <v>2732</v>
      </c>
    </row>
    <row r="147" spans="1:65" s="13" customFormat="1">
      <c r="B147" s="215"/>
      <c r="C147" s="216"/>
      <c r="D147" s="217" t="s">
        <v>182</v>
      </c>
      <c r="E147" s="218" t="s">
        <v>1</v>
      </c>
      <c r="F147" s="219" t="s">
        <v>2733</v>
      </c>
      <c r="G147" s="216"/>
      <c r="H147" s="220">
        <v>165.71899999999999</v>
      </c>
      <c r="I147" s="221"/>
      <c r="J147" s="216"/>
      <c r="K147" s="216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182</v>
      </c>
      <c r="AU147" s="226" t="s">
        <v>86</v>
      </c>
      <c r="AV147" s="13" t="s">
        <v>86</v>
      </c>
      <c r="AW147" s="13" t="s">
        <v>33</v>
      </c>
      <c r="AX147" s="13" t="s">
        <v>77</v>
      </c>
      <c r="AY147" s="226" t="s">
        <v>173</v>
      </c>
    </row>
    <row r="148" spans="1:65" s="2" customFormat="1" ht="24" customHeight="1">
      <c r="A148" s="33"/>
      <c r="B148" s="34"/>
      <c r="C148" s="202" t="s">
        <v>218</v>
      </c>
      <c r="D148" s="202" t="s">
        <v>175</v>
      </c>
      <c r="E148" s="203" t="s">
        <v>204</v>
      </c>
      <c r="F148" s="204" t="s">
        <v>205</v>
      </c>
      <c r="G148" s="205" t="s">
        <v>178</v>
      </c>
      <c r="H148" s="206">
        <v>95.108000000000004</v>
      </c>
      <c r="I148" s="207"/>
      <c r="J148" s="208">
        <f>ROUND(I148*H148,0)</f>
        <v>0</v>
      </c>
      <c r="K148" s="204" t="s">
        <v>179</v>
      </c>
      <c r="L148" s="38"/>
      <c r="M148" s="209" t="s">
        <v>1</v>
      </c>
      <c r="N148" s="210" t="s">
        <v>42</v>
      </c>
      <c r="O148" s="70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3" t="s">
        <v>180</v>
      </c>
      <c r="AT148" s="213" t="s">
        <v>175</v>
      </c>
      <c r="AU148" s="213" t="s">
        <v>86</v>
      </c>
      <c r="AY148" s="16" t="s">
        <v>173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6" t="s">
        <v>8</v>
      </c>
      <c r="BK148" s="214">
        <f>ROUND(I148*H148,0)</f>
        <v>0</v>
      </c>
      <c r="BL148" s="16" t="s">
        <v>180</v>
      </c>
      <c r="BM148" s="213" t="s">
        <v>2734</v>
      </c>
    </row>
    <row r="149" spans="1:65" s="13" customFormat="1">
      <c r="B149" s="215"/>
      <c r="C149" s="216"/>
      <c r="D149" s="217" t="s">
        <v>182</v>
      </c>
      <c r="E149" s="218" t="s">
        <v>1</v>
      </c>
      <c r="F149" s="219" t="s">
        <v>2735</v>
      </c>
      <c r="G149" s="216"/>
      <c r="H149" s="220">
        <v>95.108000000000004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182</v>
      </c>
      <c r="AU149" s="226" t="s">
        <v>86</v>
      </c>
      <c r="AV149" s="13" t="s">
        <v>86</v>
      </c>
      <c r="AW149" s="13" t="s">
        <v>33</v>
      </c>
      <c r="AX149" s="13" t="s">
        <v>77</v>
      </c>
      <c r="AY149" s="226" t="s">
        <v>173</v>
      </c>
    </row>
    <row r="150" spans="1:65" s="2" customFormat="1" ht="24" customHeight="1">
      <c r="A150" s="33"/>
      <c r="B150" s="34"/>
      <c r="C150" s="202" t="s">
        <v>222</v>
      </c>
      <c r="D150" s="202" t="s">
        <v>175</v>
      </c>
      <c r="E150" s="203" t="s">
        <v>209</v>
      </c>
      <c r="F150" s="204" t="s">
        <v>210</v>
      </c>
      <c r="G150" s="205" t="s">
        <v>178</v>
      </c>
      <c r="H150" s="206">
        <v>760.86400000000003</v>
      </c>
      <c r="I150" s="207"/>
      <c r="J150" s="208">
        <f>ROUND(I150*H150,0)</f>
        <v>0</v>
      </c>
      <c r="K150" s="204" t="s">
        <v>179</v>
      </c>
      <c r="L150" s="38"/>
      <c r="M150" s="209" t="s">
        <v>1</v>
      </c>
      <c r="N150" s="210" t="s">
        <v>42</v>
      </c>
      <c r="O150" s="70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3" t="s">
        <v>180</v>
      </c>
      <c r="AT150" s="213" t="s">
        <v>175</v>
      </c>
      <c r="AU150" s="213" t="s">
        <v>86</v>
      </c>
      <c r="AY150" s="16" t="s">
        <v>173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6" t="s">
        <v>8</v>
      </c>
      <c r="BK150" s="214">
        <f>ROUND(I150*H150,0)</f>
        <v>0</v>
      </c>
      <c r="BL150" s="16" t="s">
        <v>180</v>
      </c>
      <c r="BM150" s="213" t="s">
        <v>2736</v>
      </c>
    </row>
    <row r="151" spans="1:65" s="13" customFormat="1">
      <c r="B151" s="215"/>
      <c r="C151" s="216"/>
      <c r="D151" s="217" t="s">
        <v>182</v>
      </c>
      <c r="E151" s="218" t="s">
        <v>1</v>
      </c>
      <c r="F151" s="219" t="s">
        <v>2737</v>
      </c>
      <c r="G151" s="216"/>
      <c r="H151" s="220">
        <v>760.86400000000003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182</v>
      </c>
      <c r="AU151" s="226" t="s">
        <v>86</v>
      </c>
      <c r="AV151" s="13" t="s">
        <v>86</v>
      </c>
      <c r="AW151" s="13" t="s">
        <v>33</v>
      </c>
      <c r="AX151" s="13" t="s">
        <v>77</v>
      </c>
      <c r="AY151" s="226" t="s">
        <v>173</v>
      </c>
    </row>
    <row r="152" spans="1:65" s="2" customFormat="1" ht="16.5" customHeight="1">
      <c r="A152" s="33"/>
      <c r="B152" s="34"/>
      <c r="C152" s="202" t="s">
        <v>228</v>
      </c>
      <c r="D152" s="202" t="s">
        <v>175</v>
      </c>
      <c r="E152" s="203" t="s">
        <v>214</v>
      </c>
      <c r="F152" s="204" t="s">
        <v>215</v>
      </c>
      <c r="G152" s="205" t="s">
        <v>178</v>
      </c>
      <c r="H152" s="206">
        <v>95.108000000000004</v>
      </c>
      <c r="I152" s="207"/>
      <c r="J152" s="208">
        <f>ROUND(I152*H152,0)</f>
        <v>0</v>
      </c>
      <c r="K152" s="204" t="s">
        <v>179</v>
      </c>
      <c r="L152" s="38"/>
      <c r="M152" s="209" t="s">
        <v>1</v>
      </c>
      <c r="N152" s="210" t="s">
        <v>42</v>
      </c>
      <c r="O152" s="70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3" t="s">
        <v>180</v>
      </c>
      <c r="AT152" s="213" t="s">
        <v>175</v>
      </c>
      <c r="AU152" s="213" t="s">
        <v>86</v>
      </c>
      <c r="AY152" s="16" t="s">
        <v>173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6" t="s">
        <v>8</v>
      </c>
      <c r="BK152" s="214">
        <f>ROUND(I152*H152,0)</f>
        <v>0</v>
      </c>
      <c r="BL152" s="16" t="s">
        <v>180</v>
      </c>
      <c r="BM152" s="213" t="s">
        <v>2738</v>
      </c>
    </row>
    <row r="153" spans="1:65" s="13" customFormat="1">
      <c r="B153" s="215"/>
      <c r="C153" s="216"/>
      <c r="D153" s="217" t="s">
        <v>182</v>
      </c>
      <c r="E153" s="218" t="s">
        <v>1</v>
      </c>
      <c r="F153" s="219" t="s">
        <v>2739</v>
      </c>
      <c r="G153" s="216"/>
      <c r="H153" s="220">
        <v>95.108000000000004</v>
      </c>
      <c r="I153" s="221"/>
      <c r="J153" s="216"/>
      <c r="K153" s="216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182</v>
      </c>
      <c r="AU153" s="226" t="s">
        <v>86</v>
      </c>
      <c r="AV153" s="13" t="s">
        <v>86</v>
      </c>
      <c r="AW153" s="13" t="s">
        <v>33</v>
      </c>
      <c r="AX153" s="13" t="s">
        <v>77</v>
      </c>
      <c r="AY153" s="226" t="s">
        <v>173</v>
      </c>
    </row>
    <row r="154" spans="1:65" s="2" customFormat="1" ht="16.5" customHeight="1">
      <c r="A154" s="33"/>
      <c r="B154" s="34"/>
      <c r="C154" s="202" t="s">
        <v>235</v>
      </c>
      <c r="D154" s="202" t="s">
        <v>175</v>
      </c>
      <c r="E154" s="203" t="s">
        <v>219</v>
      </c>
      <c r="F154" s="204" t="s">
        <v>220</v>
      </c>
      <c r="G154" s="205" t="s">
        <v>178</v>
      </c>
      <c r="H154" s="206">
        <v>95.108000000000004</v>
      </c>
      <c r="I154" s="207"/>
      <c r="J154" s="208">
        <f>ROUND(I154*H154,0)</f>
        <v>0</v>
      </c>
      <c r="K154" s="204" t="s">
        <v>179</v>
      </c>
      <c r="L154" s="38"/>
      <c r="M154" s="209" t="s">
        <v>1</v>
      </c>
      <c r="N154" s="210" t="s">
        <v>42</v>
      </c>
      <c r="O154" s="70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3" t="s">
        <v>180</v>
      </c>
      <c r="AT154" s="213" t="s">
        <v>175</v>
      </c>
      <c r="AU154" s="213" t="s">
        <v>86</v>
      </c>
      <c r="AY154" s="16" t="s">
        <v>173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6" t="s">
        <v>8</v>
      </c>
      <c r="BK154" s="214">
        <f>ROUND(I154*H154,0)</f>
        <v>0</v>
      </c>
      <c r="BL154" s="16" t="s">
        <v>180</v>
      </c>
      <c r="BM154" s="213" t="s">
        <v>2740</v>
      </c>
    </row>
    <row r="155" spans="1:65" s="2" customFormat="1" ht="24" customHeight="1">
      <c r="A155" s="33"/>
      <c r="B155" s="34"/>
      <c r="C155" s="202" t="s">
        <v>240</v>
      </c>
      <c r="D155" s="202" t="s">
        <v>175</v>
      </c>
      <c r="E155" s="203" t="s">
        <v>223</v>
      </c>
      <c r="F155" s="204" t="s">
        <v>224</v>
      </c>
      <c r="G155" s="205" t="s">
        <v>225</v>
      </c>
      <c r="H155" s="206">
        <v>161.684</v>
      </c>
      <c r="I155" s="207"/>
      <c r="J155" s="208">
        <f>ROUND(I155*H155,0)</f>
        <v>0</v>
      </c>
      <c r="K155" s="204" t="s">
        <v>179</v>
      </c>
      <c r="L155" s="38"/>
      <c r="M155" s="209" t="s">
        <v>1</v>
      </c>
      <c r="N155" s="210" t="s">
        <v>42</v>
      </c>
      <c r="O155" s="70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3" t="s">
        <v>180</v>
      </c>
      <c r="AT155" s="213" t="s">
        <v>175</v>
      </c>
      <c r="AU155" s="213" t="s">
        <v>86</v>
      </c>
      <c r="AY155" s="16" t="s">
        <v>173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6" t="s">
        <v>8</v>
      </c>
      <c r="BK155" s="214">
        <f>ROUND(I155*H155,0)</f>
        <v>0</v>
      </c>
      <c r="BL155" s="16" t="s">
        <v>180</v>
      </c>
      <c r="BM155" s="213" t="s">
        <v>2741</v>
      </c>
    </row>
    <row r="156" spans="1:65" s="13" customFormat="1">
      <c r="B156" s="215"/>
      <c r="C156" s="216"/>
      <c r="D156" s="217" t="s">
        <v>182</v>
      </c>
      <c r="E156" s="218" t="s">
        <v>1</v>
      </c>
      <c r="F156" s="219" t="s">
        <v>2742</v>
      </c>
      <c r="G156" s="216"/>
      <c r="H156" s="220">
        <v>161.684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182</v>
      </c>
      <c r="AU156" s="226" t="s">
        <v>86</v>
      </c>
      <c r="AV156" s="13" t="s">
        <v>86</v>
      </c>
      <c r="AW156" s="13" t="s">
        <v>33</v>
      </c>
      <c r="AX156" s="13" t="s">
        <v>77</v>
      </c>
      <c r="AY156" s="226" t="s">
        <v>173</v>
      </c>
    </row>
    <row r="157" spans="1:65" s="2" customFormat="1" ht="24" customHeight="1">
      <c r="A157" s="33"/>
      <c r="B157" s="34"/>
      <c r="C157" s="202" t="s">
        <v>245</v>
      </c>
      <c r="D157" s="202" t="s">
        <v>175</v>
      </c>
      <c r="E157" s="203" t="s">
        <v>229</v>
      </c>
      <c r="F157" s="204" t="s">
        <v>230</v>
      </c>
      <c r="G157" s="205" t="s">
        <v>178</v>
      </c>
      <c r="H157" s="206">
        <v>68.64</v>
      </c>
      <c r="I157" s="207"/>
      <c r="J157" s="208">
        <f>ROUND(I157*H157,0)</f>
        <v>0</v>
      </c>
      <c r="K157" s="204" t="s">
        <v>179</v>
      </c>
      <c r="L157" s="38"/>
      <c r="M157" s="209" t="s">
        <v>1</v>
      </c>
      <c r="N157" s="210" t="s">
        <v>42</v>
      </c>
      <c r="O157" s="70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3" t="s">
        <v>180</v>
      </c>
      <c r="AT157" s="213" t="s">
        <v>175</v>
      </c>
      <c r="AU157" s="213" t="s">
        <v>86</v>
      </c>
      <c r="AY157" s="16" t="s">
        <v>173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6" t="s">
        <v>8</v>
      </c>
      <c r="BK157" s="214">
        <f>ROUND(I157*H157,0)</f>
        <v>0</v>
      </c>
      <c r="BL157" s="16" t="s">
        <v>180</v>
      </c>
      <c r="BM157" s="213" t="s">
        <v>2743</v>
      </c>
    </row>
    <row r="158" spans="1:65" s="13" customFormat="1">
      <c r="B158" s="215"/>
      <c r="C158" s="216"/>
      <c r="D158" s="217" t="s">
        <v>182</v>
      </c>
      <c r="E158" s="218" t="s">
        <v>1</v>
      </c>
      <c r="F158" s="219" t="s">
        <v>2744</v>
      </c>
      <c r="G158" s="216"/>
      <c r="H158" s="220">
        <v>11.7</v>
      </c>
      <c r="I158" s="221"/>
      <c r="J158" s="216"/>
      <c r="K158" s="216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182</v>
      </c>
      <c r="AU158" s="226" t="s">
        <v>86</v>
      </c>
      <c r="AV158" s="13" t="s">
        <v>86</v>
      </c>
      <c r="AW158" s="13" t="s">
        <v>33</v>
      </c>
      <c r="AX158" s="13" t="s">
        <v>77</v>
      </c>
      <c r="AY158" s="226" t="s">
        <v>173</v>
      </c>
    </row>
    <row r="159" spans="1:65" s="13" customFormat="1">
      <c r="B159" s="215"/>
      <c r="C159" s="216"/>
      <c r="D159" s="217" t="s">
        <v>182</v>
      </c>
      <c r="E159" s="218" t="s">
        <v>1</v>
      </c>
      <c r="F159" s="219" t="s">
        <v>2745</v>
      </c>
      <c r="G159" s="216"/>
      <c r="H159" s="220">
        <v>20.58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182</v>
      </c>
      <c r="AU159" s="226" t="s">
        <v>86</v>
      </c>
      <c r="AV159" s="13" t="s">
        <v>86</v>
      </c>
      <c r="AW159" s="13" t="s">
        <v>33</v>
      </c>
      <c r="AX159" s="13" t="s">
        <v>77</v>
      </c>
      <c r="AY159" s="226" t="s">
        <v>173</v>
      </c>
    </row>
    <row r="160" spans="1:65" s="13" customFormat="1">
      <c r="B160" s="215"/>
      <c r="C160" s="216"/>
      <c r="D160" s="217" t="s">
        <v>182</v>
      </c>
      <c r="E160" s="218" t="s">
        <v>1</v>
      </c>
      <c r="F160" s="219" t="s">
        <v>2746</v>
      </c>
      <c r="G160" s="216"/>
      <c r="H160" s="220">
        <v>36.36</v>
      </c>
      <c r="I160" s="221"/>
      <c r="J160" s="216"/>
      <c r="K160" s="216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182</v>
      </c>
      <c r="AU160" s="226" t="s">
        <v>86</v>
      </c>
      <c r="AV160" s="13" t="s">
        <v>86</v>
      </c>
      <c r="AW160" s="13" t="s">
        <v>33</v>
      </c>
      <c r="AX160" s="13" t="s">
        <v>77</v>
      </c>
      <c r="AY160" s="226" t="s">
        <v>173</v>
      </c>
    </row>
    <row r="161" spans="1:65" s="2" customFormat="1" ht="24" customHeight="1">
      <c r="A161" s="33"/>
      <c r="B161" s="34"/>
      <c r="C161" s="202" t="s">
        <v>9</v>
      </c>
      <c r="D161" s="202" t="s">
        <v>175</v>
      </c>
      <c r="E161" s="203" t="s">
        <v>2747</v>
      </c>
      <c r="F161" s="204" t="s">
        <v>2748</v>
      </c>
      <c r="G161" s="205" t="s">
        <v>178</v>
      </c>
      <c r="H161" s="206">
        <v>1.9710000000000001</v>
      </c>
      <c r="I161" s="207"/>
      <c r="J161" s="208">
        <f>ROUND(I161*H161,0)</f>
        <v>0</v>
      </c>
      <c r="K161" s="204" t="s">
        <v>179</v>
      </c>
      <c r="L161" s="38"/>
      <c r="M161" s="209" t="s">
        <v>1</v>
      </c>
      <c r="N161" s="210" t="s">
        <v>42</v>
      </c>
      <c r="O161" s="70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3" t="s">
        <v>180</v>
      </c>
      <c r="AT161" s="213" t="s">
        <v>175</v>
      </c>
      <c r="AU161" s="213" t="s">
        <v>86</v>
      </c>
      <c r="AY161" s="16" t="s">
        <v>173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6" t="s">
        <v>8</v>
      </c>
      <c r="BK161" s="214">
        <f>ROUND(I161*H161,0)</f>
        <v>0</v>
      </c>
      <c r="BL161" s="16" t="s">
        <v>180</v>
      </c>
      <c r="BM161" s="213" t="s">
        <v>2749</v>
      </c>
    </row>
    <row r="162" spans="1:65" s="13" customFormat="1">
      <c r="B162" s="215"/>
      <c r="C162" s="216"/>
      <c r="D162" s="217" t="s">
        <v>182</v>
      </c>
      <c r="E162" s="218" t="s">
        <v>1</v>
      </c>
      <c r="F162" s="219" t="s">
        <v>2750</v>
      </c>
      <c r="G162" s="216"/>
      <c r="H162" s="220">
        <v>1.9710000000000001</v>
      </c>
      <c r="I162" s="221"/>
      <c r="J162" s="216"/>
      <c r="K162" s="216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182</v>
      </c>
      <c r="AU162" s="226" t="s">
        <v>86</v>
      </c>
      <c r="AV162" s="13" t="s">
        <v>86</v>
      </c>
      <c r="AW162" s="13" t="s">
        <v>33</v>
      </c>
      <c r="AX162" s="13" t="s">
        <v>77</v>
      </c>
      <c r="AY162" s="226" t="s">
        <v>173</v>
      </c>
    </row>
    <row r="163" spans="1:65" s="2" customFormat="1" ht="24" customHeight="1">
      <c r="A163" s="33"/>
      <c r="B163" s="34"/>
      <c r="C163" s="202" t="s">
        <v>255</v>
      </c>
      <c r="D163" s="202" t="s">
        <v>175</v>
      </c>
      <c r="E163" s="203" t="s">
        <v>2751</v>
      </c>
      <c r="F163" s="204" t="s">
        <v>2752</v>
      </c>
      <c r="G163" s="205" t="s">
        <v>178</v>
      </c>
      <c r="H163" s="206">
        <v>1.921</v>
      </c>
      <c r="I163" s="207"/>
      <c r="J163" s="208">
        <f>ROUND(I163*H163,0)</f>
        <v>0</v>
      </c>
      <c r="K163" s="204" t="s">
        <v>179</v>
      </c>
      <c r="L163" s="38"/>
      <c r="M163" s="209" t="s">
        <v>1</v>
      </c>
      <c r="N163" s="210" t="s">
        <v>42</v>
      </c>
      <c r="O163" s="70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3" t="s">
        <v>180</v>
      </c>
      <c r="AT163" s="213" t="s">
        <v>175</v>
      </c>
      <c r="AU163" s="213" t="s">
        <v>86</v>
      </c>
      <c r="AY163" s="16" t="s">
        <v>173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6" t="s">
        <v>8</v>
      </c>
      <c r="BK163" s="214">
        <f>ROUND(I163*H163,0)</f>
        <v>0</v>
      </c>
      <c r="BL163" s="16" t="s">
        <v>180</v>
      </c>
      <c r="BM163" s="213" t="s">
        <v>2753</v>
      </c>
    </row>
    <row r="164" spans="1:65" s="2" customFormat="1" ht="24" customHeight="1">
      <c r="A164" s="33"/>
      <c r="B164" s="34"/>
      <c r="C164" s="202" t="s">
        <v>261</v>
      </c>
      <c r="D164" s="202" t="s">
        <v>175</v>
      </c>
      <c r="E164" s="203" t="s">
        <v>2754</v>
      </c>
      <c r="F164" s="204" t="s">
        <v>2755</v>
      </c>
      <c r="G164" s="205" t="s">
        <v>178</v>
      </c>
      <c r="H164" s="206">
        <v>33.06</v>
      </c>
      <c r="I164" s="207"/>
      <c r="J164" s="208">
        <f>ROUND(I164*H164,0)</f>
        <v>0</v>
      </c>
      <c r="K164" s="204" t="s">
        <v>179</v>
      </c>
      <c r="L164" s="38"/>
      <c r="M164" s="209" t="s">
        <v>1</v>
      </c>
      <c r="N164" s="210" t="s">
        <v>42</v>
      </c>
      <c r="O164" s="70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3" t="s">
        <v>180</v>
      </c>
      <c r="AT164" s="213" t="s">
        <v>175</v>
      </c>
      <c r="AU164" s="213" t="s">
        <v>86</v>
      </c>
      <c r="AY164" s="16" t="s">
        <v>173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6" t="s">
        <v>8</v>
      </c>
      <c r="BK164" s="214">
        <f>ROUND(I164*H164,0)</f>
        <v>0</v>
      </c>
      <c r="BL164" s="16" t="s">
        <v>180</v>
      </c>
      <c r="BM164" s="213" t="s">
        <v>2756</v>
      </c>
    </row>
    <row r="165" spans="1:65" s="13" customFormat="1">
      <c r="B165" s="215"/>
      <c r="C165" s="216"/>
      <c r="D165" s="217" t="s">
        <v>182</v>
      </c>
      <c r="E165" s="218" t="s">
        <v>1</v>
      </c>
      <c r="F165" s="219" t="s">
        <v>2757</v>
      </c>
      <c r="G165" s="216"/>
      <c r="H165" s="220">
        <v>8.82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182</v>
      </c>
      <c r="AU165" s="226" t="s">
        <v>86</v>
      </c>
      <c r="AV165" s="13" t="s">
        <v>86</v>
      </c>
      <c r="AW165" s="13" t="s">
        <v>33</v>
      </c>
      <c r="AX165" s="13" t="s">
        <v>77</v>
      </c>
      <c r="AY165" s="226" t="s">
        <v>173</v>
      </c>
    </row>
    <row r="166" spans="1:65" s="13" customFormat="1">
      <c r="B166" s="215"/>
      <c r="C166" s="216"/>
      <c r="D166" s="217" t="s">
        <v>182</v>
      </c>
      <c r="E166" s="218" t="s">
        <v>1</v>
      </c>
      <c r="F166" s="219" t="s">
        <v>2758</v>
      </c>
      <c r="G166" s="216"/>
      <c r="H166" s="220">
        <v>24.24</v>
      </c>
      <c r="I166" s="221"/>
      <c r="J166" s="216"/>
      <c r="K166" s="216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182</v>
      </c>
      <c r="AU166" s="226" t="s">
        <v>86</v>
      </c>
      <c r="AV166" s="13" t="s">
        <v>86</v>
      </c>
      <c r="AW166" s="13" t="s">
        <v>33</v>
      </c>
      <c r="AX166" s="13" t="s">
        <v>77</v>
      </c>
      <c r="AY166" s="226" t="s">
        <v>173</v>
      </c>
    </row>
    <row r="167" spans="1:65" s="2" customFormat="1" ht="16.5" customHeight="1">
      <c r="A167" s="33"/>
      <c r="B167" s="34"/>
      <c r="C167" s="227" t="s">
        <v>266</v>
      </c>
      <c r="D167" s="227" t="s">
        <v>454</v>
      </c>
      <c r="E167" s="228" t="s">
        <v>2759</v>
      </c>
      <c r="F167" s="229" t="s">
        <v>2760</v>
      </c>
      <c r="G167" s="230" t="s">
        <v>225</v>
      </c>
      <c r="H167" s="231">
        <v>64.466999999999999</v>
      </c>
      <c r="I167" s="232"/>
      <c r="J167" s="233">
        <f>ROUND(I167*H167,0)</f>
        <v>0</v>
      </c>
      <c r="K167" s="229" t="s">
        <v>179</v>
      </c>
      <c r="L167" s="234"/>
      <c r="M167" s="235" t="s">
        <v>1</v>
      </c>
      <c r="N167" s="236" t="s">
        <v>42</v>
      </c>
      <c r="O167" s="70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3" t="s">
        <v>213</v>
      </c>
      <c r="AT167" s="213" t="s">
        <v>454</v>
      </c>
      <c r="AU167" s="213" t="s">
        <v>86</v>
      </c>
      <c r="AY167" s="16" t="s">
        <v>173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6" t="s">
        <v>8</v>
      </c>
      <c r="BK167" s="214">
        <f>ROUND(I167*H167,0)</f>
        <v>0</v>
      </c>
      <c r="BL167" s="16" t="s">
        <v>180</v>
      </c>
      <c r="BM167" s="213" t="s">
        <v>2761</v>
      </c>
    </row>
    <row r="168" spans="1:65" s="13" customFormat="1">
      <c r="B168" s="215"/>
      <c r="C168" s="216"/>
      <c r="D168" s="217" t="s">
        <v>182</v>
      </c>
      <c r="E168" s="218" t="s">
        <v>1</v>
      </c>
      <c r="F168" s="219" t="s">
        <v>2762</v>
      </c>
      <c r="G168" s="216"/>
      <c r="H168" s="220">
        <v>64.466999999999999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182</v>
      </c>
      <c r="AU168" s="226" t="s">
        <v>86</v>
      </c>
      <c r="AV168" s="13" t="s">
        <v>86</v>
      </c>
      <c r="AW168" s="13" t="s">
        <v>33</v>
      </c>
      <c r="AX168" s="13" t="s">
        <v>77</v>
      </c>
      <c r="AY168" s="226" t="s">
        <v>173</v>
      </c>
    </row>
    <row r="169" spans="1:65" s="12" customFormat="1" ht="22.95" customHeight="1">
      <c r="B169" s="186"/>
      <c r="C169" s="187"/>
      <c r="D169" s="188" t="s">
        <v>76</v>
      </c>
      <c r="E169" s="200" t="s">
        <v>86</v>
      </c>
      <c r="F169" s="200" t="s">
        <v>254</v>
      </c>
      <c r="G169" s="187"/>
      <c r="H169" s="187"/>
      <c r="I169" s="190"/>
      <c r="J169" s="201">
        <f>BK169</f>
        <v>0</v>
      </c>
      <c r="K169" s="187"/>
      <c r="L169" s="192"/>
      <c r="M169" s="193"/>
      <c r="N169" s="194"/>
      <c r="O169" s="194"/>
      <c r="P169" s="195">
        <f>SUM(P170:P183)</f>
        <v>0</v>
      </c>
      <c r="Q169" s="194"/>
      <c r="R169" s="195">
        <f>SUM(R170:R183)</f>
        <v>0.13217000000000001</v>
      </c>
      <c r="S169" s="194"/>
      <c r="T169" s="196">
        <f>SUM(T170:T183)</f>
        <v>0</v>
      </c>
      <c r="AR169" s="197" t="s">
        <v>8</v>
      </c>
      <c r="AT169" s="198" t="s">
        <v>76</v>
      </c>
      <c r="AU169" s="198" t="s">
        <v>8</v>
      </c>
      <c r="AY169" s="197" t="s">
        <v>173</v>
      </c>
      <c r="BK169" s="199">
        <f>SUM(BK170:BK183)</f>
        <v>0</v>
      </c>
    </row>
    <row r="170" spans="1:65" s="2" customFormat="1" ht="24" customHeight="1">
      <c r="A170" s="33"/>
      <c r="B170" s="34"/>
      <c r="C170" s="202" t="s">
        <v>271</v>
      </c>
      <c r="D170" s="202" t="s">
        <v>175</v>
      </c>
      <c r="E170" s="203" t="s">
        <v>2436</v>
      </c>
      <c r="F170" s="204" t="s">
        <v>2437</v>
      </c>
      <c r="G170" s="205" t="s">
        <v>178</v>
      </c>
      <c r="H170" s="206">
        <v>33</v>
      </c>
      <c r="I170" s="207"/>
      <c r="J170" s="208">
        <f>ROUND(I170*H170,0)</f>
        <v>0</v>
      </c>
      <c r="K170" s="204" t="s">
        <v>179</v>
      </c>
      <c r="L170" s="38"/>
      <c r="M170" s="209" t="s">
        <v>1</v>
      </c>
      <c r="N170" s="210" t="s">
        <v>42</v>
      </c>
      <c r="O170" s="70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3" t="s">
        <v>180</v>
      </c>
      <c r="AT170" s="213" t="s">
        <v>175</v>
      </c>
      <c r="AU170" s="213" t="s">
        <v>86</v>
      </c>
      <c r="AY170" s="16" t="s">
        <v>173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6" t="s">
        <v>8</v>
      </c>
      <c r="BK170" s="214">
        <f>ROUND(I170*H170,0)</f>
        <v>0</v>
      </c>
      <c r="BL170" s="16" t="s">
        <v>180</v>
      </c>
      <c r="BM170" s="213" t="s">
        <v>2763</v>
      </c>
    </row>
    <row r="171" spans="1:65" s="13" customFormat="1">
      <c r="B171" s="215"/>
      <c r="C171" s="216"/>
      <c r="D171" s="217" t="s">
        <v>182</v>
      </c>
      <c r="E171" s="218" t="s">
        <v>1</v>
      </c>
      <c r="F171" s="219" t="s">
        <v>2764</v>
      </c>
      <c r="G171" s="216"/>
      <c r="H171" s="220">
        <v>33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182</v>
      </c>
      <c r="AU171" s="226" t="s">
        <v>86</v>
      </c>
      <c r="AV171" s="13" t="s">
        <v>86</v>
      </c>
      <c r="AW171" s="13" t="s">
        <v>33</v>
      </c>
      <c r="AX171" s="13" t="s">
        <v>77</v>
      </c>
      <c r="AY171" s="226" t="s">
        <v>173</v>
      </c>
    </row>
    <row r="172" spans="1:65" s="2" customFormat="1" ht="24" customHeight="1">
      <c r="A172" s="33"/>
      <c r="B172" s="34"/>
      <c r="C172" s="202" t="s">
        <v>275</v>
      </c>
      <c r="D172" s="202" t="s">
        <v>175</v>
      </c>
      <c r="E172" s="203" t="s">
        <v>2765</v>
      </c>
      <c r="F172" s="204" t="s">
        <v>2766</v>
      </c>
      <c r="G172" s="205" t="s">
        <v>178</v>
      </c>
      <c r="H172" s="206">
        <v>4.4000000000000004</v>
      </c>
      <c r="I172" s="207"/>
      <c r="J172" s="208">
        <f>ROUND(I172*H172,0)</f>
        <v>0</v>
      </c>
      <c r="K172" s="204" t="s">
        <v>179</v>
      </c>
      <c r="L172" s="38"/>
      <c r="M172" s="209" t="s">
        <v>1</v>
      </c>
      <c r="N172" s="210" t="s">
        <v>42</v>
      </c>
      <c r="O172" s="70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3" t="s">
        <v>180</v>
      </c>
      <c r="AT172" s="213" t="s">
        <v>175</v>
      </c>
      <c r="AU172" s="213" t="s">
        <v>86</v>
      </c>
      <c r="AY172" s="16" t="s">
        <v>173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6" t="s">
        <v>8</v>
      </c>
      <c r="BK172" s="214">
        <f>ROUND(I172*H172,0)</f>
        <v>0</v>
      </c>
      <c r="BL172" s="16" t="s">
        <v>180</v>
      </c>
      <c r="BM172" s="213" t="s">
        <v>2767</v>
      </c>
    </row>
    <row r="173" spans="1:65" s="13" customFormat="1">
      <c r="B173" s="215"/>
      <c r="C173" s="216"/>
      <c r="D173" s="217" t="s">
        <v>182</v>
      </c>
      <c r="E173" s="218" t="s">
        <v>1</v>
      </c>
      <c r="F173" s="219" t="s">
        <v>2768</v>
      </c>
      <c r="G173" s="216"/>
      <c r="H173" s="220">
        <v>4.4000000000000004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182</v>
      </c>
      <c r="AU173" s="226" t="s">
        <v>86</v>
      </c>
      <c r="AV173" s="13" t="s">
        <v>86</v>
      </c>
      <c r="AW173" s="13" t="s">
        <v>33</v>
      </c>
      <c r="AX173" s="13" t="s">
        <v>77</v>
      </c>
      <c r="AY173" s="226" t="s">
        <v>173</v>
      </c>
    </row>
    <row r="174" spans="1:65" s="2" customFormat="1" ht="24" customHeight="1">
      <c r="A174" s="33"/>
      <c r="B174" s="34"/>
      <c r="C174" s="202" t="s">
        <v>7</v>
      </c>
      <c r="D174" s="202" t="s">
        <v>175</v>
      </c>
      <c r="E174" s="203" t="s">
        <v>2769</v>
      </c>
      <c r="F174" s="204" t="s">
        <v>2770</v>
      </c>
      <c r="G174" s="205" t="s">
        <v>251</v>
      </c>
      <c r="H174" s="206">
        <v>42</v>
      </c>
      <c r="I174" s="207"/>
      <c r="J174" s="208">
        <f>ROUND(I174*H174,0)</f>
        <v>0</v>
      </c>
      <c r="K174" s="204" t="s">
        <v>179</v>
      </c>
      <c r="L174" s="38"/>
      <c r="M174" s="209" t="s">
        <v>1</v>
      </c>
      <c r="N174" s="210" t="s">
        <v>42</v>
      </c>
      <c r="O174" s="70"/>
      <c r="P174" s="211">
        <f>O174*H174</f>
        <v>0</v>
      </c>
      <c r="Q174" s="211">
        <v>2.7E-4</v>
      </c>
      <c r="R174" s="211">
        <f>Q174*H174</f>
        <v>1.1339999999999999E-2</v>
      </c>
      <c r="S174" s="211">
        <v>0</v>
      </c>
      <c r="T174" s="21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3" t="s">
        <v>180</v>
      </c>
      <c r="AT174" s="213" t="s">
        <v>175</v>
      </c>
      <c r="AU174" s="213" t="s">
        <v>86</v>
      </c>
      <c r="AY174" s="16" t="s">
        <v>173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6" t="s">
        <v>8</v>
      </c>
      <c r="BK174" s="214">
        <f>ROUND(I174*H174,0)</f>
        <v>0</v>
      </c>
      <c r="BL174" s="16" t="s">
        <v>180</v>
      </c>
      <c r="BM174" s="213" t="s">
        <v>2771</v>
      </c>
    </row>
    <row r="175" spans="1:65" s="13" customFormat="1">
      <c r="B175" s="215"/>
      <c r="C175" s="216"/>
      <c r="D175" s="217" t="s">
        <v>182</v>
      </c>
      <c r="E175" s="218" t="s">
        <v>1</v>
      </c>
      <c r="F175" s="219" t="s">
        <v>2772</v>
      </c>
      <c r="G175" s="216"/>
      <c r="H175" s="220">
        <v>42</v>
      </c>
      <c r="I175" s="221"/>
      <c r="J175" s="216"/>
      <c r="K175" s="216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182</v>
      </c>
      <c r="AU175" s="226" t="s">
        <v>86</v>
      </c>
      <c r="AV175" s="13" t="s">
        <v>86</v>
      </c>
      <c r="AW175" s="13" t="s">
        <v>33</v>
      </c>
      <c r="AX175" s="13" t="s">
        <v>77</v>
      </c>
      <c r="AY175" s="226" t="s">
        <v>173</v>
      </c>
    </row>
    <row r="176" spans="1:65" s="2" customFormat="1" ht="16.5" customHeight="1">
      <c r="A176" s="33"/>
      <c r="B176" s="34"/>
      <c r="C176" s="227" t="s">
        <v>286</v>
      </c>
      <c r="D176" s="227" t="s">
        <v>454</v>
      </c>
      <c r="E176" s="228" t="s">
        <v>2773</v>
      </c>
      <c r="F176" s="229" t="s">
        <v>2774</v>
      </c>
      <c r="G176" s="230" t="s">
        <v>251</v>
      </c>
      <c r="H176" s="231">
        <v>52.5</v>
      </c>
      <c r="I176" s="232"/>
      <c r="J176" s="233">
        <f>ROUND(I176*H176,0)</f>
        <v>0</v>
      </c>
      <c r="K176" s="229" t="s">
        <v>179</v>
      </c>
      <c r="L176" s="234"/>
      <c r="M176" s="235" t="s">
        <v>1</v>
      </c>
      <c r="N176" s="236" t="s">
        <v>42</v>
      </c>
      <c r="O176" s="70"/>
      <c r="P176" s="211">
        <f>O176*H176</f>
        <v>0</v>
      </c>
      <c r="Q176" s="211">
        <v>2.0000000000000001E-4</v>
      </c>
      <c r="R176" s="211">
        <f>Q176*H176</f>
        <v>1.0500000000000001E-2</v>
      </c>
      <c r="S176" s="211">
        <v>0</v>
      </c>
      <c r="T176" s="21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3" t="s">
        <v>213</v>
      </c>
      <c r="AT176" s="213" t="s">
        <v>454</v>
      </c>
      <c r="AU176" s="213" t="s">
        <v>86</v>
      </c>
      <c r="AY176" s="16" t="s">
        <v>173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6" t="s">
        <v>8</v>
      </c>
      <c r="BK176" s="214">
        <f>ROUND(I176*H176,0)</f>
        <v>0</v>
      </c>
      <c r="BL176" s="16" t="s">
        <v>180</v>
      </c>
      <c r="BM176" s="213" t="s">
        <v>2775</v>
      </c>
    </row>
    <row r="177" spans="1:65" s="13" customFormat="1">
      <c r="B177" s="215"/>
      <c r="C177" s="216"/>
      <c r="D177" s="217" t="s">
        <v>182</v>
      </c>
      <c r="E177" s="218" t="s">
        <v>1</v>
      </c>
      <c r="F177" s="219" t="s">
        <v>2776</v>
      </c>
      <c r="G177" s="216"/>
      <c r="H177" s="220">
        <v>52.5</v>
      </c>
      <c r="I177" s="221"/>
      <c r="J177" s="216"/>
      <c r="K177" s="216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182</v>
      </c>
      <c r="AU177" s="226" t="s">
        <v>86</v>
      </c>
      <c r="AV177" s="13" t="s">
        <v>86</v>
      </c>
      <c r="AW177" s="13" t="s">
        <v>33</v>
      </c>
      <c r="AX177" s="13" t="s">
        <v>77</v>
      </c>
      <c r="AY177" s="226" t="s">
        <v>173</v>
      </c>
    </row>
    <row r="178" spans="1:65" s="2" customFormat="1" ht="24" customHeight="1">
      <c r="A178" s="33"/>
      <c r="B178" s="34"/>
      <c r="C178" s="202" t="s">
        <v>293</v>
      </c>
      <c r="D178" s="202" t="s">
        <v>175</v>
      </c>
      <c r="E178" s="203" t="s">
        <v>2447</v>
      </c>
      <c r="F178" s="204" t="s">
        <v>2448</v>
      </c>
      <c r="G178" s="205" t="s">
        <v>371</v>
      </c>
      <c r="H178" s="206">
        <v>62</v>
      </c>
      <c r="I178" s="207"/>
      <c r="J178" s="208">
        <f>ROUND(I178*H178,0)</f>
        <v>0</v>
      </c>
      <c r="K178" s="204" t="s">
        <v>179</v>
      </c>
      <c r="L178" s="38"/>
      <c r="M178" s="209" t="s">
        <v>1</v>
      </c>
      <c r="N178" s="210" t="s">
        <v>42</v>
      </c>
      <c r="O178" s="70"/>
      <c r="P178" s="211">
        <f>O178*H178</f>
        <v>0</v>
      </c>
      <c r="Q178" s="211">
        <v>4.8999999999999998E-4</v>
      </c>
      <c r="R178" s="211">
        <f>Q178*H178</f>
        <v>3.0379999999999997E-2</v>
      </c>
      <c r="S178" s="211">
        <v>0</v>
      </c>
      <c r="T178" s="21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3" t="s">
        <v>180</v>
      </c>
      <c r="AT178" s="213" t="s">
        <v>175</v>
      </c>
      <c r="AU178" s="213" t="s">
        <v>86</v>
      </c>
      <c r="AY178" s="16" t="s">
        <v>173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6" t="s">
        <v>8</v>
      </c>
      <c r="BK178" s="214">
        <f>ROUND(I178*H178,0)</f>
        <v>0</v>
      </c>
      <c r="BL178" s="16" t="s">
        <v>180</v>
      </c>
      <c r="BM178" s="213" t="s">
        <v>2777</v>
      </c>
    </row>
    <row r="179" spans="1:65" s="13" customFormat="1">
      <c r="B179" s="215"/>
      <c r="C179" s="216"/>
      <c r="D179" s="217" t="s">
        <v>182</v>
      </c>
      <c r="E179" s="218" t="s">
        <v>1</v>
      </c>
      <c r="F179" s="219" t="s">
        <v>2778</v>
      </c>
      <c r="G179" s="216"/>
      <c r="H179" s="220">
        <v>62</v>
      </c>
      <c r="I179" s="221"/>
      <c r="J179" s="216"/>
      <c r="K179" s="216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182</v>
      </c>
      <c r="AU179" s="226" t="s">
        <v>86</v>
      </c>
      <c r="AV179" s="13" t="s">
        <v>86</v>
      </c>
      <c r="AW179" s="13" t="s">
        <v>33</v>
      </c>
      <c r="AX179" s="13" t="s">
        <v>77</v>
      </c>
      <c r="AY179" s="226" t="s">
        <v>173</v>
      </c>
    </row>
    <row r="180" spans="1:65" s="2" customFormat="1" ht="24" customHeight="1">
      <c r="A180" s="33"/>
      <c r="B180" s="34"/>
      <c r="C180" s="202" t="s">
        <v>299</v>
      </c>
      <c r="D180" s="202" t="s">
        <v>175</v>
      </c>
      <c r="E180" s="203" t="s">
        <v>2779</v>
      </c>
      <c r="F180" s="204" t="s">
        <v>2780</v>
      </c>
      <c r="G180" s="205" t="s">
        <v>371</v>
      </c>
      <c r="H180" s="206">
        <v>11</v>
      </c>
      <c r="I180" s="207"/>
      <c r="J180" s="208">
        <f>ROUND(I180*H180,0)</f>
        <v>0</v>
      </c>
      <c r="K180" s="204" t="s">
        <v>179</v>
      </c>
      <c r="L180" s="38"/>
      <c r="M180" s="209" t="s">
        <v>1</v>
      </c>
      <c r="N180" s="210" t="s">
        <v>42</v>
      </c>
      <c r="O180" s="70"/>
      <c r="P180" s="211">
        <f>O180*H180</f>
        <v>0</v>
      </c>
      <c r="Q180" s="211">
        <v>7.2999999999999996E-4</v>
      </c>
      <c r="R180" s="211">
        <f>Q180*H180</f>
        <v>8.0299999999999989E-3</v>
      </c>
      <c r="S180" s="211">
        <v>0</v>
      </c>
      <c r="T180" s="21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3" t="s">
        <v>180</v>
      </c>
      <c r="AT180" s="213" t="s">
        <v>175</v>
      </c>
      <c r="AU180" s="213" t="s">
        <v>86</v>
      </c>
      <c r="AY180" s="16" t="s">
        <v>173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6" t="s">
        <v>8</v>
      </c>
      <c r="BK180" s="214">
        <f>ROUND(I180*H180,0)</f>
        <v>0</v>
      </c>
      <c r="BL180" s="16" t="s">
        <v>180</v>
      </c>
      <c r="BM180" s="213" t="s">
        <v>2781</v>
      </c>
    </row>
    <row r="181" spans="1:65" s="13" customFormat="1">
      <c r="B181" s="215"/>
      <c r="C181" s="216"/>
      <c r="D181" s="217" t="s">
        <v>182</v>
      </c>
      <c r="E181" s="218" t="s">
        <v>1</v>
      </c>
      <c r="F181" s="219" t="s">
        <v>2782</v>
      </c>
      <c r="G181" s="216"/>
      <c r="H181" s="220">
        <v>11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182</v>
      </c>
      <c r="AU181" s="226" t="s">
        <v>86</v>
      </c>
      <c r="AV181" s="13" t="s">
        <v>86</v>
      </c>
      <c r="AW181" s="13" t="s">
        <v>33</v>
      </c>
      <c r="AX181" s="13" t="s">
        <v>77</v>
      </c>
      <c r="AY181" s="226" t="s">
        <v>173</v>
      </c>
    </row>
    <row r="182" spans="1:65" s="2" customFormat="1" ht="24" customHeight="1">
      <c r="A182" s="33"/>
      <c r="B182" s="34"/>
      <c r="C182" s="202" t="s">
        <v>307</v>
      </c>
      <c r="D182" s="202" t="s">
        <v>175</v>
      </c>
      <c r="E182" s="203" t="s">
        <v>2451</v>
      </c>
      <c r="F182" s="204" t="s">
        <v>2452</v>
      </c>
      <c r="G182" s="205" t="s">
        <v>371</v>
      </c>
      <c r="H182" s="206">
        <v>62</v>
      </c>
      <c r="I182" s="207"/>
      <c r="J182" s="208">
        <f>ROUND(I182*H182,0)</f>
        <v>0</v>
      </c>
      <c r="K182" s="204" t="s">
        <v>179</v>
      </c>
      <c r="L182" s="38"/>
      <c r="M182" s="209" t="s">
        <v>1</v>
      </c>
      <c r="N182" s="210" t="s">
        <v>42</v>
      </c>
      <c r="O182" s="70"/>
      <c r="P182" s="211">
        <f>O182*H182</f>
        <v>0</v>
      </c>
      <c r="Q182" s="211">
        <v>1.16E-3</v>
      </c>
      <c r="R182" s="211">
        <f>Q182*H182</f>
        <v>7.1919999999999998E-2</v>
      </c>
      <c r="S182" s="211">
        <v>0</v>
      </c>
      <c r="T182" s="21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3" t="s">
        <v>180</v>
      </c>
      <c r="AT182" s="213" t="s">
        <v>175</v>
      </c>
      <c r="AU182" s="213" t="s">
        <v>86</v>
      </c>
      <c r="AY182" s="16" t="s">
        <v>173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6" t="s">
        <v>8</v>
      </c>
      <c r="BK182" s="214">
        <f>ROUND(I182*H182,0)</f>
        <v>0</v>
      </c>
      <c r="BL182" s="16" t="s">
        <v>180</v>
      </c>
      <c r="BM182" s="213" t="s">
        <v>2783</v>
      </c>
    </row>
    <row r="183" spans="1:65" s="13" customFormat="1">
      <c r="B183" s="215"/>
      <c r="C183" s="216"/>
      <c r="D183" s="217" t="s">
        <v>182</v>
      </c>
      <c r="E183" s="218" t="s">
        <v>1</v>
      </c>
      <c r="F183" s="219" t="s">
        <v>2778</v>
      </c>
      <c r="G183" s="216"/>
      <c r="H183" s="220">
        <v>62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182</v>
      </c>
      <c r="AU183" s="226" t="s">
        <v>86</v>
      </c>
      <c r="AV183" s="13" t="s">
        <v>86</v>
      </c>
      <c r="AW183" s="13" t="s">
        <v>33</v>
      </c>
      <c r="AX183" s="13" t="s">
        <v>77</v>
      </c>
      <c r="AY183" s="226" t="s">
        <v>173</v>
      </c>
    </row>
    <row r="184" spans="1:65" s="12" customFormat="1" ht="22.95" customHeight="1">
      <c r="B184" s="186"/>
      <c r="C184" s="187"/>
      <c r="D184" s="188" t="s">
        <v>76</v>
      </c>
      <c r="E184" s="200" t="s">
        <v>180</v>
      </c>
      <c r="F184" s="200" t="s">
        <v>292</v>
      </c>
      <c r="G184" s="187"/>
      <c r="H184" s="187"/>
      <c r="I184" s="190"/>
      <c r="J184" s="201">
        <f>BK184</f>
        <v>0</v>
      </c>
      <c r="K184" s="187"/>
      <c r="L184" s="192"/>
      <c r="M184" s="193"/>
      <c r="N184" s="194"/>
      <c r="O184" s="194"/>
      <c r="P184" s="195">
        <f>SUM(P185:P187)</f>
        <v>0</v>
      </c>
      <c r="Q184" s="194"/>
      <c r="R184" s="195">
        <f>SUM(R185:R187)</f>
        <v>0</v>
      </c>
      <c r="S184" s="194"/>
      <c r="T184" s="196">
        <f>SUM(T185:T187)</f>
        <v>0</v>
      </c>
      <c r="AR184" s="197" t="s">
        <v>8</v>
      </c>
      <c r="AT184" s="198" t="s">
        <v>76</v>
      </c>
      <c r="AU184" s="198" t="s">
        <v>8</v>
      </c>
      <c r="AY184" s="197" t="s">
        <v>173</v>
      </c>
      <c r="BK184" s="199">
        <f>SUM(BK185:BK187)</f>
        <v>0</v>
      </c>
    </row>
    <row r="185" spans="1:65" s="2" customFormat="1" ht="24" customHeight="1">
      <c r="A185" s="33"/>
      <c r="B185" s="34"/>
      <c r="C185" s="202" t="s">
        <v>311</v>
      </c>
      <c r="D185" s="202" t="s">
        <v>175</v>
      </c>
      <c r="E185" s="203" t="s">
        <v>294</v>
      </c>
      <c r="F185" s="204" t="s">
        <v>295</v>
      </c>
      <c r="G185" s="205" t="s">
        <v>178</v>
      </c>
      <c r="H185" s="206">
        <v>9</v>
      </c>
      <c r="I185" s="207"/>
      <c r="J185" s="208">
        <f>ROUND(I185*H185,0)</f>
        <v>0</v>
      </c>
      <c r="K185" s="204" t="s">
        <v>179</v>
      </c>
      <c r="L185" s="38"/>
      <c r="M185" s="209" t="s">
        <v>1</v>
      </c>
      <c r="N185" s="210" t="s">
        <v>42</v>
      </c>
      <c r="O185" s="70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3" t="s">
        <v>180</v>
      </c>
      <c r="AT185" s="213" t="s">
        <v>175</v>
      </c>
      <c r="AU185" s="213" t="s">
        <v>86</v>
      </c>
      <c r="AY185" s="16" t="s">
        <v>173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6" t="s">
        <v>8</v>
      </c>
      <c r="BK185" s="214">
        <f>ROUND(I185*H185,0)</f>
        <v>0</v>
      </c>
      <c r="BL185" s="16" t="s">
        <v>180</v>
      </c>
      <c r="BM185" s="213" t="s">
        <v>2784</v>
      </c>
    </row>
    <row r="186" spans="1:65" s="13" customFormat="1">
      <c r="B186" s="215"/>
      <c r="C186" s="216"/>
      <c r="D186" s="217" t="s">
        <v>182</v>
      </c>
      <c r="E186" s="218" t="s">
        <v>1</v>
      </c>
      <c r="F186" s="219" t="s">
        <v>2785</v>
      </c>
      <c r="G186" s="216"/>
      <c r="H186" s="220">
        <v>2.94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182</v>
      </c>
      <c r="AU186" s="226" t="s">
        <v>86</v>
      </c>
      <c r="AV186" s="13" t="s">
        <v>86</v>
      </c>
      <c r="AW186" s="13" t="s">
        <v>33</v>
      </c>
      <c r="AX186" s="13" t="s">
        <v>77</v>
      </c>
      <c r="AY186" s="226" t="s">
        <v>173</v>
      </c>
    </row>
    <row r="187" spans="1:65" s="13" customFormat="1">
      <c r="B187" s="215"/>
      <c r="C187" s="216"/>
      <c r="D187" s="217" t="s">
        <v>182</v>
      </c>
      <c r="E187" s="218" t="s">
        <v>1</v>
      </c>
      <c r="F187" s="219" t="s">
        <v>2786</v>
      </c>
      <c r="G187" s="216"/>
      <c r="H187" s="220">
        <v>6.06</v>
      </c>
      <c r="I187" s="221"/>
      <c r="J187" s="216"/>
      <c r="K187" s="216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182</v>
      </c>
      <c r="AU187" s="226" t="s">
        <v>86</v>
      </c>
      <c r="AV187" s="13" t="s">
        <v>86</v>
      </c>
      <c r="AW187" s="13" t="s">
        <v>33</v>
      </c>
      <c r="AX187" s="13" t="s">
        <v>77</v>
      </c>
      <c r="AY187" s="226" t="s">
        <v>173</v>
      </c>
    </row>
    <row r="188" spans="1:65" s="12" customFormat="1" ht="22.95" customHeight="1">
      <c r="B188" s="186"/>
      <c r="C188" s="187"/>
      <c r="D188" s="188" t="s">
        <v>76</v>
      </c>
      <c r="E188" s="200" t="s">
        <v>213</v>
      </c>
      <c r="F188" s="200" t="s">
        <v>2787</v>
      </c>
      <c r="G188" s="187"/>
      <c r="H188" s="187"/>
      <c r="I188" s="190"/>
      <c r="J188" s="201">
        <f>BK188</f>
        <v>0</v>
      </c>
      <c r="K188" s="187"/>
      <c r="L188" s="192"/>
      <c r="M188" s="193"/>
      <c r="N188" s="194"/>
      <c r="O188" s="194"/>
      <c r="P188" s="195">
        <f>SUM(P189:P228)</f>
        <v>0</v>
      </c>
      <c r="Q188" s="194"/>
      <c r="R188" s="195">
        <f>SUM(R189:R228)</f>
        <v>1.8679300000000001</v>
      </c>
      <c r="S188" s="194"/>
      <c r="T188" s="196">
        <f>SUM(T189:T228)</f>
        <v>0</v>
      </c>
      <c r="AR188" s="197" t="s">
        <v>8</v>
      </c>
      <c r="AT188" s="198" t="s">
        <v>76</v>
      </c>
      <c r="AU188" s="198" t="s">
        <v>8</v>
      </c>
      <c r="AY188" s="197" t="s">
        <v>173</v>
      </c>
      <c r="BK188" s="199">
        <f>SUM(BK189:BK228)</f>
        <v>0</v>
      </c>
    </row>
    <row r="189" spans="1:65" s="2" customFormat="1" ht="24" customHeight="1">
      <c r="A189" s="33"/>
      <c r="B189" s="34"/>
      <c r="C189" s="202" t="s">
        <v>316</v>
      </c>
      <c r="D189" s="202" t="s">
        <v>175</v>
      </c>
      <c r="E189" s="203" t="s">
        <v>2788</v>
      </c>
      <c r="F189" s="204" t="s">
        <v>2789</v>
      </c>
      <c r="G189" s="205" t="s">
        <v>371</v>
      </c>
      <c r="H189" s="206">
        <v>49</v>
      </c>
      <c r="I189" s="207"/>
      <c r="J189" s="208">
        <f>ROUND(I189*H189,0)</f>
        <v>0</v>
      </c>
      <c r="K189" s="204" t="s">
        <v>179</v>
      </c>
      <c r="L189" s="38"/>
      <c r="M189" s="209" t="s">
        <v>1</v>
      </c>
      <c r="N189" s="210" t="s">
        <v>42</v>
      </c>
      <c r="O189" s="70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3" t="s">
        <v>180</v>
      </c>
      <c r="AT189" s="213" t="s">
        <v>175</v>
      </c>
      <c r="AU189" s="213" t="s">
        <v>86</v>
      </c>
      <c r="AY189" s="16" t="s">
        <v>173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6" t="s">
        <v>8</v>
      </c>
      <c r="BK189" s="214">
        <f>ROUND(I189*H189,0)</f>
        <v>0</v>
      </c>
      <c r="BL189" s="16" t="s">
        <v>180</v>
      </c>
      <c r="BM189" s="213" t="s">
        <v>2790</v>
      </c>
    </row>
    <row r="190" spans="1:65" s="2" customFormat="1" ht="24" customHeight="1">
      <c r="A190" s="33"/>
      <c r="B190" s="34"/>
      <c r="C190" s="227" t="s">
        <v>323</v>
      </c>
      <c r="D190" s="227" t="s">
        <v>454</v>
      </c>
      <c r="E190" s="228" t="s">
        <v>2791</v>
      </c>
      <c r="F190" s="229" t="s">
        <v>2792</v>
      </c>
      <c r="G190" s="230" t="s">
        <v>371</v>
      </c>
      <c r="H190" s="231">
        <v>49</v>
      </c>
      <c r="I190" s="232"/>
      <c r="J190" s="233">
        <f>ROUND(I190*H190,0)</f>
        <v>0</v>
      </c>
      <c r="K190" s="229" t="s">
        <v>179</v>
      </c>
      <c r="L190" s="234"/>
      <c r="M190" s="235" t="s">
        <v>1</v>
      </c>
      <c r="N190" s="236" t="s">
        <v>42</v>
      </c>
      <c r="O190" s="70"/>
      <c r="P190" s="211">
        <f>O190*H190</f>
        <v>0</v>
      </c>
      <c r="Q190" s="211">
        <v>4.2999999999999999E-4</v>
      </c>
      <c r="R190" s="211">
        <f>Q190*H190</f>
        <v>2.1069999999999998E-2</v>
      </c>
      <c r="S190" s="211">
        <v>0</v>
      </c>
      <c r="T190" s="21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3" t="s">
        <v>213</v>
      </c>
      <c r="AT190" s="213" t="s">
        <v>454</v>
      </c>
      <c r="AU190" s="213" t="s">
        <v>86</v>
      </c>
      <c r="AY190" s="16" t="s">
        <v>173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16" t="s">
        <v>8</v>
      </c>
      <c r="BK190" s="214">
        <f>ROUND(I190*H190,0)</f>
        <v>0</v>
      </c>
      <c r="BL190" s="16" t="s">
        <v>180</v>
      </c>
      <c r="BM190" s="213" t="s">
        <v>2793</v>
      </c>
    </row>
    <row r="191" spans="1:65" s="2" customFormat="1" ht="24" customHeight="1">
      <c r="A191" s="33"/>
      <c r="B191" s="34"/>
      <c r="C191" s="202" t="s">
        <v>328</v>
      </c>
      <c r="D191" s="202" t="s">
        <v>175</v>
      </c>
      <c r="E191" s="203" t="s">
        <v>2794</v>
      </c>
      <c r="F191" s="204" t="s">
        <v>2795</v>
      </c>
      <c r="G191" s="205" t="s">
        <v>371</v>
      </c>
      <c r="H191" s="206">
        <v>3.5</v>
      </c>
      <c r="I191" s="207"/>
      <c r="J191" s="208">
        <f>ROUND(I191*H191,0)</f>
        <v>0</v>
      </c>
      <c r="K191" s="204" t="s">
        <v>179</v>
      </c>
      <c r="L191" s="38"/>
      <c r="M191" s="209" t="s">
        <v>1</v>
      </c>
      <c r="N191" s="210" t="s">
        <v>42</v>
      </c>
      <c r="O191" s="70"/>
      <c r="P191" s="211">
        <f>O191*H191</f>
        <v>0</v>
      </c>
      <c r="Q191" s="211">
        <v>1.2800000000000001E-3</v>
      </c>
      <c r="R191" s="211">
        <f>Q191*H191</f>
        <v>4.4800000000000005E-3</v>
      </c>
      <c r="S191" s="211">
        <v>0</v>
      </c>
      <c r="T191" s="21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3" t="s">
        <v>180</v>
      </c>
      <c r="AT191" s="213" t="s">
        <v>175</v>
      </c>
      <c r="AU191" s="213" t="s">
        <v>86</v>
      </c>
      <c r="AY191" s="16" t="s">
        <v>173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6" t="s">
        <v>8</v>
      </c>
      <c r="BK191" s="214">
        <f>ROUND(I191*H191,0)</f>
        <v>0</v>
      </c>
      <c r="BL191" s="16" t="s">
        <v>180</v>
      </c>
      <c r="BM191" s="213" t="s">
        <v>2796</v>
      </c>
    </row>
    <row r="192" spans="1:65" s="13" customFormat="1">
      <c r="B192" s="215"/>
      <c r="C192" s="216"/>
      <c r="D192" s="217" t="s">
        <v>182</v>
      </c>
      <c r="E192" s="218" t="s">
        <v>1</v>
      </c>
      <c r="F192" s="219" t="s">
        <v>2797</v>
      </c>
      <c r="G192" s="216"/>
      <c r="H192" s="220">
        <v>3.5</v>
      </c>
      <c r="I192" s="221"/>
      <c r="J192" s="216"/>
      <c r="K192" s="216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182</v>
      </c>
      <c r="AU192" s="226" t="s">
        <v>86</v>
      </c>
      <c r="AV192" s="13" t="s">
        <v>86</v>
      </c>
      <c r="AW192" s="13" t="s">
        <v>33</v>
      </c>
      <c r="AX192" s="13" t="s">
        <v>77</v>
      </c>
      <c r="AY192" s="226" t="s">
        <v>173</v>
      </c>
    </row>
    <row r="193" spans="1:65" s="2" customFormat="1" ht="24" customHeight="1">
      <c r="A193" s="33"/>
      <c r="B193" s="34"/>
      <c r="C193" s="202" t="s">
        <v>333</v>
      </c>
      <c r="D193" s="202" t="s">
        <v>175</v>
      </c>
      <c r="E193" s="203" t="s">
        <v>2798</v>
      </c>
      <c r="F193" s="204" t="s">
        <v>2799</v>
      </c>
      <c r="G193" s="205" t="s">
        <v>371</v>
      </c>
      <c r="H193" s="206">
        <v>81</v>
      </c>
      <c r="I193" s="207"/>
      <c r="J193" s="208">
        <f>ROUND(I193*H193,0)</f>
        <v>0</v>
      </c>
      <c r="K193" s="204" t="s">
        <v>179</v>
      </c>
      <c r="L193" s="38"/>
      <c r="M193" s="209" t="s">
        <v>1</v>
      </c>
      <c r="N193" s="210" t="s">
        <v>42</v>
      </c>
      <c r="O193" s="70"/>
      <c r="P193" s="211">
        <f>O193*H193</f>
        <v>0</v>
      </c>
      <c r="Q193" s="211">
        <v>1.7799999999999999E-3</v>
      </c>
      <c r="R193" s="211">
        <f>Q193*H193</f>
        <v>0.14418</v>
      </c>
      <c r="S193" s="211">
        <v>0</v>
      </c>
      <c r="T193" s="21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3" t="s">
        <v>180</v>
      </c>
      <c r="AT193" s="213" t="s">
        <v>175</v>
      </c>
      <c r="AU193" s="213" t="s">
        <v>86</v>
      </c>
      <c r="AY193" s="16" t="s">
        <v>173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6" t="s">
        <v>8</v>
      </c>
      <c r="BK193" s="214">
        <f>ROUND(I193*H193,0)</f>
        <v>0</v>
      </c>
      <c r="BL193" s="16" t="s">
        <v>180</v>
      </c>
      <c r="BM193" s="213" t="s">
        <v>2800</v>
      </c>
    </row>
    <row r="194" spans="1:65" s="2" customFormat="1" ht="24" customHeight="1">
      <c r="A194" s="33"/>
      <c r="B194" s="34"/>
      <c r="C194" s="202" t="s">
        <v>337</v>
      </c>
      <c r="D194" s="202" t="s">
        <v>175</v>
      </c>
      <c r="E194" s="203" t="s">
        <v>2801</v>
      </c>
      <c r="F194" s="204" t="s">
        <v>2802</v>
      </c>
      <c r="G194" s="205" t="s">
        <v>371</v>
      </c>
      <c r="H194" s="206">
        <v>20</v>
      </c>
      <c r="I194" s="207"/>
      <c r="J194" s="208">
        <f>ROUND(I194*H194,0)</f>
        <v>0</v>
      </c>
      <c r="K194" s="204" t="s">
        <v>179</v>
      </c>
      <c r="L194" s="38"/>
      <c r="M194" s="209" t="s">
        <v>1</v>
      </c>
      <c r="N194" s="210" t="s">
        <v>42</v>
      </c>
      <c r="O194" s="70"/>
      <c r="P194" s="211">
        <f>O194*H194</f>
        <v>0</v>
      </c>
      <c r="Q194" s="211">
        <v>2.7399999999999998E-3</v>
      </c>
      <c r="R194" s="211">
        <f>Q194*H194</f>
        <v>5.4799999999999995E-2</v>
      </c>
      <c r="S194" s="211">
        <v>0</v>
      </c>
      <c r="T194" s="21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3" t="s">
        <v>180</v>
      </c>
      <c r="AT194" s="213" t="s">
        <v>175</v>
      </c>
      <c r="AU194" s="213" t="s">
        <v>86</v>
      </c>
      <c r="AY194" s="16" t="s">
        <v>173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6" t="s">
        <v>8</v>
      </c>
      <c r="BK194" s="214">
        <f>ROUND(I194*H194,0)</f>
        <v>0</v>
      </c>
      <c r="BL194" s="16" t="s">
        <v>180</v>
      </c>
      <c r="BM194" s="213" t="s">
        <v>2803</v>
      </c>
    </row>
    <row r="195" spans="1:65" s="2" customFormat="1" ht="24" customHeight="1">
      <c r="A195" s="33"/>
      <c r="B195" s="34"/>
      <c r="C195" s="202" t="s">
        <v>341</v>
      </c>
      <c r="D195" s="202" t="s">
        <v>175</v>
      </c>
      <c r="E195" s="203" t="s">
        <v>2804</v>
      </c>
      <c r="F195" s="204" t="s">
        <v>2805</v>
      </c>
      <c r="G195" s="205" t="s">
        <v>289</v>
      </c>
      <c r="H195" s="206">
        <v>3</v>
      </c>
      <c r="I195" s="207"/>
      <c r="J195" s="208">
        <f>ROUND(I195*H195,0)</f>
        <v>0</v>
      </c>
      <c r="K195" s="204" t="s">
        <v>179</v>
      </c>
      <c r="L195" s="38"/>
      <c r="M195" s="209" t="s">
        <v>1</v>
      </c>
      <c r="N195" s="210" t="s">
        <v>42</v>
      </c>
      <c r="O195" s="70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3" t="s">
        <v>180</v>
      </c>
      <c r="AT195" s="213" t="s">
        <v>175</v>
      </c>
      <c r="AU195" s="213" t="s">
        <v>86</v>
      </c>
      <c r="AY195" s="16" t="s">
        <v>173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6" t="s">
        <v>8</v>
      </c>
      <c r="BK195" s="214">
        <f>ROUND(I195*H195,0)</f>
        <v>0</v>
      </c>
      <c r="BL195" s="16" t="s">
        <v>180</v>
      </c>
      <c r="BM195" s="213" t="s">
        <v>2806</v>
      </c>
    </row>
    <row r="196" spans="1:65" s="13" customFormat="1">
      <c r="B196" s="215"/>
      <c r="C196" s="216"/>
      <c r="D196" s="217" t="s">
        <v>182</v>
      </c>
      <c r="E196" s="218" t="s">
        <v>1</v>
      </c>
      <c r="F196" s="219" t="s">
        <v>2807</v>
      </c>
      <c r="G196" s="216"/>
      <c r="H196" s="220">
        <v>3</v>
      </c>
      <c r="I196" s="221"/>
      <c r="J196" s="216"/>
      <c r="K196" s="216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182</v>
      </c>
      <c r="AU196" s="226" t="s">
        <v>86</v>
      </c>
      <c r="AV196" s="13" t="s">
        <v>86</v>
      </c>
      <c r="AW196" s="13" t="s">
        <v>33</v>
      </c>
      <c r="AX196" s="13" t="s">
        <v>77</v>
      </c>
      <c r="AY196" s="226" t="s">
        <v>173</v>
      </c>
    </row>
    <row r="197" spans="1:65" s="2" customFormat="1" ht="16.5" customHeight="1">
      <c r="A197" s="33"/>
      <c r="B197" s="34"/>
      <c r="C197" s="227" t="s">
        <v>346</v>
      </c>
      <c r="D197" s="227" t="s">
        <v>454</v>
      </c>
      <c r="E197" s="228" t="s">
        <v>2808</v>
      </c>
      <c r="F197" s="229" t="s">
        <v>2809</v>
      </c>
      <c r="G197" s="230" t="s">
        <v>289</v>
      </c>
      <c r="H197" s="231">
        <v>3</v>
      </c>
      <c r="I197" s="232"/>
      <c r="J197" s="233">
        <f>ROUND(I197*H197,0)</f>
        <v>0</v>
      </c>
      <c r="K197" s="229" t="s">
        <v>179</v>
      </c>
      <c r="L197" s="234"/>
      <c r="M197" s="235" t="s">
        <v>1</v>
      </c>
      <c r="N197" s="236" t="s">
        <v>42</v>
      </c>
      <c r="O197" s="70"/>
      <c r="P197" s="211">
        <f>O197*H197</f>
        <v>0</v>
      </c>
      <c r="Q197" s="211">
        <v>2.5999999999999998E-4</v>
      </c>
      <c r="R197" s="211">
        <f>Q197*H197</f>
        <v>7.7999999999999988E-4</v>
      </c>
      <c r="S197" s="211">
        <v>0</v>
      </c>
      <c r="T197" s="21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3" t="s">
        <v>213</v>
      </c>
      <c r="AT197" s="213" t="s">
        <v>454</v>
      </c>
      <c r="AU197" s="213" t="s">
        <v>86</v>
      </c>
      <c r="AY197" s="16" t="s">
        <v>173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6" t="s">
        <v>8</v>
      </c>
      <c r="BK197" s="214">
        <f>ROUND(I197*H197,0)</f>
        <v>0</v>
      </c>
      <c r="BL197" s="16" t="s">
        <v>180</v>
      </c>
      <c r="BM197" s="213" t="s">
        <v>2810</v>
      </c>
    </row>
    <row r="198" spans="1:65" s="2" customFormat="1" ht="24" customHeight="1">
      <c r="A198" s="33"/>
      <c r="B198" s="34"/>
      <c r="C198" s="202" t="s">
        <v>350</v>
      </c>
      <c r="D198" s="202" t="s">
        <v>175</v>
      </c>
      <c r="E198" s="203" t="s">
        <v>2811</v>
      </c>
      <c r="F198" s="204" t="s">
        <v>2812</v>
      </c>
      <c r="G198" s="205" t="s">
        <v>289</v>
      </c>
      <c r="H198" s="206">
        <v>7</v>
      </c>
      <c r="I198" s="207"/>
      <c r="J198" s="208">
        <f>ROUND(I198*H198,0)</f>
        <v>0</v>
      </c>
      <c r="K198" s="204" t="s">
        <v>179</v>
      </c>
      <c r="L198" s="38"/>
      <c r="M198" s="209" t="s">
        <v>1</v>
      </c>
      <c r="N198" s="210" t="s">
        <v>42</v>
      </c>
      <c r="O198" s="70"/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3" t="s">
        <v>180</v>
      </c>
      <c r="AT198" s="213" t="s">
        <v>175</v>
      </c>
      <c r="AU198" s="213" t="s">
        <v>86</v>
      </c>
      <c r="AY198" s="16" t="s">
        <v>173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6" t="s">
        <v>8</v>
      </c>
      <c r="BK198" s="214">
        <f>ROUND(I198*H198,0)</f>
        <v>0</v>
      </c>
      <c r="BL198" s="16" t="s">
        <v>180</v>
      </c>
      <c r="BM198" s="213" t="s">
        <v>2813</v>
      </c>
    </row>
    <row r="199" spans="1:65" s="2" customFormat="1" ht="24" customHeight="1">
      <c r="A199" s="33"/>
      <c r="B199" s="34"/>
      <c r="C199" s="227" t="s">
        <v>355</v>
      </c>
      <c r="D199" s="227" t="s">
        <v>454</v>
      </c>
      <c r="E199" s="228" t="s">
        <v>2814</v>
      </c>
      <c r="F199" s="229" t="s">
        <v>2815</v>
      </c>
      <c r="G199" s="230" t="s">
        <v>289</v>
      </c>
      <c r="H199" s="231">
        <v>7</v>
      </c>
      <c r="I199" s="232"/>
      <c r="J199" s="233">
        <f>ROUND(I199*H199,0)</f>
        <v>0</v>
      </c>
      <c r="K199" s="229" t="s">
        <v>179</v>
      </c>
      <c r="L199" s="234"/>
      <c r="M199" s="235" t="s">
        <v>1</v>
      </c>
      <c r="N199" s="236" t="s">
        <v>42</v>
      </c>
      <c r="O199" s="70"/>
      <c r="P199" s="211">
        <f>O199*H199</f>
        <v>0</v>
      </c>
      <c r="Q199" s="211">
        <v>1.5E-3</v>
      </c>
      <c r="R199" s="211">
        <f>Q199*H199</f>
        <v>1.0500000000000001E-2</v>
      </c>
      <c r="S199" s="211">
        <v>0</v>
      </c>
      <c r="T199" s="21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3" t="s">
        <v>213</v>
      </c>
      <c r="AT199" s="213" t="s">
        <v>454</v>
      </c>
      <c r="AU199" s="213" t="s">
        <v>86</v>
      </c>
      <c r="AY199" s="16" t="s">
        <v>173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6" t="s">
        <v>8</v>
      </c>
      <c r="BK199" s="214">
        <f>ROUND(I199*H199,0)</f>
        <v>0</v>
      </c>
      <c r="BL199" s="16" t="s">
        <v>180</v>
      </c>
      <c r="BM199" s="213" t="s">
        <v>2816</v>
      </c>
    </row>
    <row r="200" spans="1:65" s="2" customFormat="1" ht="24" customHeight="1">
      <c r="A200" s="33"/>
      <c r="B200" s="34"/>
      <c r="C200" s="202" t="s">
        <v>359</v>
      </c>
      <c r="D200" s="202" t="s">
        <v>175</v>
      </c>
      <c r="E200" s="203" t="s">
        <v>2817</v>
      </c>
      <c r="F200" s="204" t="s">
        <v>2818</v>
      </c>
      <c r="G200" s="205" t="s">
        <v>289</v>
      </c>
      <c r="H200" s="206">
        <v>21</v>
      </c>
      <c r="I200" s="207"/>
      <c r="J200" s="208">
        <f>ROUND(I200*H200,0)</f>
        <v>0</v>
      </c>
      <c r="K200" s="204" t="s">
        <v>179</v>
      </c>
      <c r="L200" s="38"/>
      <c r="M200" s="209" t="s">
        <v>1</v>
      </c>
      <c r="N200" s="210" t="s">
        <v>42</v>
      </c>
      <c r="O200" s="70"/>
      <c r="P200" s="211">
        <f>O200*H200</f>
        <v>0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3" t="s">
        <v>180</v>
      </c>
      <c r="AT200" s="213" t="s">
        <v>175</v>
      </c>
      <c r="AU200" s="213" t="s">
        <v>86</v>
      </c>
      <c r="AY200" s="16" t="s">
        <v>173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16" t="s">
        <v>8</v>
      </c>
      <c r="BK200" s="214">
        <f>ROUND(I200*H200,0)</f>
        <v>0</v>
      </c>
      <c r="BL200" s="16" t="s">
        <v>180</v>
      </c>
      <c r="BM200" s="213" t="s">
        <v>2819</v>
      </c>
    </row>
    <row r="201" spans="1:65" s="13" customFormat="1">
      <c r="B201" s="215"/>
      <c r="C201" s="216"/>
      <c r="D201" s="217" t="s">
        <v>182</v>
      </c>
      <c r="E201" s="218" t="s">
        <v>1</v>
      </c>
      <c r="F201" s="219" t="s">
        <v>2820</v>
      </c>
      <c r="G201" s="216"/>
      <c r="H201" s="220">
        <v>21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182</v>
      </c>
      <c r="AU201" s="226" t="s">
        <v>86</v>
      </c>
      <c r="AV201" s="13" t="s">
        <v>86</v>
      </c>
      <c r="AW201" s="13" t="s">
        <v>33</v>
      </c>
      <c r="AX201" s="13" t="s">
        <v>77</v>
      </c>
      <c r="AY201" s="226" t="s">
        <v>173</v>
      </c>
    </row>
    <row r="202" spans="1:65" s="2" customFormat="1" ht="16.5" customHeight="1">
      <c r="A202" s="33"/>
      <c r="B202" s="34"/>
      <c r="C202" s="227" t="s">
        <v>364</v>
      </c>
      <c r="D202" s="227" t="s">
        <v>454</v>
      </c>
      <c r="E202" s="228" t="s">
        <v>2821</v>
      </c>
      <c r="F202" s="229" t="s">
        <v>2822</v>
      </c>
      <c r="G202" s="230" t="s">
        <v>289</v>
      </c>
      <c r="H202" s="231">
        <v>14</v>
      </c>
      <c r="I202" s="232"/>
      <c r="J202" s="233">
        <f t="shared" ref="J202:J228" si="0">ROUND(I202*H202,0)</f>
        <v>0</v>
      </c>
      <c r="K202" s="229" t="s">
        <v>179</v>
      </c>
      <c r="L202" s="234"/>
      <c r="M202" s="235" t="s">
        <v>1</v>
      </c>
      <c r="N202" s="236" t="s">
        <v>42</v>
      </c>
      <c r="O202" s="70"/>
      <c r="P202" s="211">
        <f t="shared" ref="P202:P228" si="1">O202*H202</f>
        <v>0</v>
      </c>
      <c r="Q202" s="211">
        <v>3.5E-4</v>
      </c>
      <c r="R202" s="211">
        <f t="shared" ref="R202:R228" si="2">Q202*H202</f>
        <v>4.8999999999999998E-3</v>
      </c>
      <c r="S202" s="211">
        <v>0</v>
      </c>
      <c r="T202" s="212">
        <f t="shared" ref="T202:T228" si="3"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3" t="s">
        <v>213</v>
      </c>
      <c r="AT202" s="213" t="s">
        <v>454</v>
      </c>
      <c r="AU202" s="213" t="s">
        <v>86</v>
      </c>
      <c r="AY202" s="16" t="s">
        <v>173</v>
      </c>
      <c r="BE202" s="214">
        <f t="shared" ref="BE202:BE228" si="4">IF(N202="základní",J202,0)</f>
        <v>0</v>
      </c>
      <c r="BF202" s="214">
        <f t="shared" ref="BF202:BF228" si="5">IF(N202="snížená",J202,0)</f>
        <v>0</v>
      </c>
      <c r="BG202" s="214">
        <f t="shared" ref="BG202:BG228" si="6">IF(N202="zákl. přenesená",J202,0)</f>
        <v>0</v>
      </c>
      <c r="BH202" s="214">
        <f t="shared" ref="BH202:BH228" si="7">IF(N202="sníž. přenesená",J202,0)</f>
        <v>0</v>
      </c>
      <c r="BI202" s="214">
        <f t="shared" ref="BI202:BI228" si="8">IF(N202="nulová",J202,0)</f>
        <v>0</v>
      </c>
      <c r="BJ202" s="16" t="s">
        <v>8</v>
      </c>
      <c r="BK202" s="214">
        <f t="shared" ref="BK202:BK228" si="9">ROUND(I202*H202,0)</f>
        <v>0</v>
      </c>
      <c r="BL202" s="16" t="s">
        <v>180</v>
      </c>
      <c r="BM202" s="213" t="s">
        <v>2823</v>
      </c>
    </row>
    <row r="203" spans="1:65" s="2" customFormat="1" ht="16.5" customHeight="1">
      <c r="A203" s="33"/>
      <c r="B203" s="34"/>
      <c r="C203" s="227" t="s">
        <v>368</v>
      </c>
      <c r="D203" s="227" t="s">
        <v>454</v>
      </c>
      <c r="E203" s="228" t="s">
        <v>2824</v>
      </c>
      <c r="F203" s="229" t="s">
        <v>2825</v>
      </c>
      <c r="G203" s="230" t="s">
        <v>289</v>
      </c>
      <c r="H203" s="231">
        <v>7</v>
      </c>
      <c r="I203" s="232"/>
      <c r="J203" s="233">
        <f t="shared" si="0"/>
        <v>0</v>
      </c>
      <c r="K203" s="229" t="s">
        <v>179</v>
      </c>
      <c r="L203" s="234"/>
      <c r="M203" s="235" t="s">
        <v>1</v>
      </c>
      <c r="N203" s="236" t="s">
        <v>42</v>
      </c>
      <c r="O203" s="70"/>
      <c r="P203" s="211">
        <f t="shared" si="1"/>
        <v>0</v>
      </c>
      <c r="Q203" s="211">
        <v>4.4999999999999999E-4</v>
      </c>
      <c r="R203" s="211">
        <f t="shared" si="2"/>
        <v>3.15E-3</v>
      </c>
      <c r="S203" s="211">
        <v>0</v>
      </c>
      <c r="T203" s="212">
        <f t="shared" si="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3" t="s">
        <v>213</v>
      </c>
      <c r="AT203" s="213" t="s">
        <v>454</v>
      </c>
      <c r="AU203" s="213" t="s">
        <v>86</v>
      </c>
      <c r="AY203" s="16" t="s">
        <v>173</v>
      </c>
      <c r="BE203" s="214">
        <f t="shared" si="4"/>
        <v>0</v>
      </c>
      <c r="BF203" s="214">
        <f t="shared" si="5"/>
        <v>0</v>
      </c>
      <c r="BG203" s="214">
        <f t="shared" si="6"/>
        <v>0</v>
      </c>
      <c r="BH203" s="214">
        <f t="shared" si="7"/>
        <v>0</v>
      </c>
      <c r="BI203" s="214">
        <f t="shared" si="8"/>
        <v>0</v>
      </c>
      <c r="BJ203" s="16" t="s">
        <v>8</v>
      </c>
      <c r="BK203" s="214">
        <f t="shared" si="9"/>
        <v>0</v>
      </c>
      <c r="BL203" s="16" t="s">
        <v>180</v>
      </c>
      <c r="BM203" s="213" t="s">
        <v>2826</v>
      </c>
    </row>
    <row r="204" spans="1:65" s="2" customFormat="1" ht="24" customHeight="1">
      <c r="A204" s="33"/>
      <c r="B204" s="34"/>
      <c r="C204" s="202" t="s">
        <v>394</v>
      </c>
      <c r="D204" s="202" t="s">
        <v>175</v>
      </c>
      <c r="E204" s="203" t="s">
        <v>2827</v>
      </c>
      <c r="F204" s="204" t="s">
        <v>2828</v>
      </c>
      <c r="G204" s="205" t="s">
        <v>289</v>
      </c>
      <c r="H204" s="206">
        <v>6</v>
      </c>
      <c r="I204" s="207"/>
      <c r="J204" s="208">
        <f t="shared" si="0"/>
        <v>0</v>
      </c>
      <c r="K204" s="204" t="s">
        <v>179</v>
      </c>
      <c r="L204" s="38"/>
      <c r="M204" s="209" t="s">
        <v>1</v>
      </c>
      <c r="N204" s="210" t="s">
        <v>42</v>
      </c>
      <c r="O204" s="70"/>
      <c r="P204" s="211">
        <f t="shared" si="1"/>
        <v>0</v>
      </c>
      <c r="Q204" s="211">
        <v>1.0000000000000001E-5</v>
      </c>
      <c r="R204" s="211">
        <f t="shared" si="2"/>
        <v>6.0000000000000008E-5</v>
      </c>
      <c r="S204" s="211">
        <v>0</v>
      </c>
      <c r="T204" s="212">
        <f t="shared" si="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3" t="s">
        <v>180</v>
      </c>
      <c r="AT204" s="213" t="s">
        <v>175</v>
      </c>
      <c r="AU204" s="213" t="s">
        <v>86</v>
      </c>
      <c r="AY204" s="16" t="s">
        <v>173</v>
      </c>
      <c r="BE204" s="214">
        <f t="shared" si="4"/>
        <v>0</v>
      </c>
      <c r="BF204" s="214">
        <f t="shared" si="5"/>
        <v>0</v>
      </c>
      <c r="BG204" s="214">
        <f t="shared" si="6"/>
        <v>0</v>
      </c>
      <c r="BH204" s="214">
        <f t="shared" si="7"/>
        <v>0</v>
      </c>
      <c r="BI204" s="214">
        <f t="shared" si="8"/>
        <v>0</v>
      </c>
      <c r="BJ204" s="16" t="s">
        <v>8</v>
      </c>
      <c r="BK204" s="214">
        <f t="shared" si="9"/>
        <v>0</v>
      </c>
      <c r="BL204" s="16" t="s">
        <v>180</v>
      </c>
      <c r="BM204" s="213" t="s">
        <v>2829</v>
      </c>
    </row>
    <row r="205" spans="1:65" s="2" customFormat="1" ht="24" customHeight="1">
      <c r="A205" s="33"/>
      <c r="B205" s="34"/>
      <c r="C205" s="227" t="s">
        <v>400</v>
      </c>
      <c r="D205" s="227" t="s">
        <v>454</v>
      </c>
      <c r="E205" s="228" t="s">
        <v>2830</v>
      </c>
      <c r="F205" s="229" t="s">
        <v>2831</v>
      </c>
      <c r="G205" s="230" t="s">
        <v>289</v>
      </c>
      <c r="H205" s="231">
        <v>6</v>
      </c>
      <c r="I205" s="232"/>
      <c r="J205" s="233">
        <f t="shared" si="0"/>
        <v>0</v>
      </c>
      <c r="K205" s="229" t="s">
        <v>179</v>
      </c>
      <c r="L205" s="234"/>
      <c r="M205" s="235" t="s">
        <v>1</v>
      </c>
      <c r="N205" s="236" t="s">
        <v>42</v>
      </c>
      <c r="O205" s="70"/>
      <c r="P205" s="211">
        <f t="shared" si="1"/>
        <v>0</v>
      </c>
      <c r="Q205" s="211">
        <v>9.7000000000000005E-4</v>
      </c>
      <c r="R205" s="211">
        <f t="shared" si="2"/>
        <v>5.8200000000000005E-3</v>
      </c>
      <c r="S205" s="211">
        <v>0</v>
      </c>
      <c r="T205" s="212">
        <f t="shared" si="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3" t="s">
        <v>213</v>
      </c>
      <c r="AT205" s="213" t="s">
        <v>454</v>
      </c>
      <c r="AU205" s="213" t="s">
        <v>86</v>
      </c>
      <c r="AY205" s="16" t="s">
        <v>173</v>
      </c>
      <c r="BE205" s="214">
        <f t="shared" si="4"/>
        <v>0</v>
      </c>
      <c r="BF205" s="214">
        <f t="shared" si="5"/>
        <v>0</v>
      </c>
      <c r="BG205" s="214">
        <f t="shared" si="6"/>
        <v>0</v>
      </c>
      <c r="BH205" s="214">
        <f t="shared" si="7"/>
        <v>0</v>
      </c>
      <c r="BI205" s="214">
        <f t="shared" si="8"/>
        <v>0</v>
      </c>
      <c r="BJ205" s="16" t="s">
        <v>8</v>
      </c>
      <c r="BK205" s="214">
        <f t="shared" si="9"/>
        <v>0</v>
      </c>
      <c r="BL205" s="16" t="s">
        <v>180</v>
      </c>
      <c r="BM205" s="213" t="s">
        <v>2832</v>
      </c>
    </row>
    <row r="206" spans="1:65" s="2" customFormat="1" ht="24" customHeight="1">
      <c r="A206" s="33"/>
      <c r="B206" s="34"/>
      <c r="C206" s="202" t="s">
        <v>405</v>
      </c>
      <c r="D206" s="202" t="s">
        <v>175</v>
      </c>
      <c r="E206" s="203" t="s">
        <v>2833</v>
      </c>
      <c r="F206" s="204" t="s">
        <v>2834</v>
      </c>
      <c r="G206" s="205" t="s">
        <v>289</v>
      </c>
      <c r="H206" s="206">
        <v>5</v>
      </c>
      <c r="I206" s="207"/>
      <c r="J206" s="208">
        <f t="shared" si="0"/>
        <v>0</v>
      </c>
      <c r="K206" s="204" t="s">
        <v>179</v>
      </c>
      <c r="L206" s="38"/>
      <c r="M206" s="209" t="s">
        <v>1</v>
      </c>
      <c r="N206" s="210" t="s">
        <v>42</v>
      </c>
      <c r="O206" s="70"/>
      <c r="P206" s="211">
        <f t="shared" si="1"/>
        <v>0</v>
      </c>
      <c r="Q206" s="211">
        <v>0</v>
      </c>
      <c r="R206" s="211">
        <f t="shared" si="2"/>
        <v>0</v>
      </c>
      <c r="S206" s="211">
        <v>0</v>
      </c>
      <c r="T206" s="212">
        <f t="shared" si="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3" t="s">
        <v>180</v>
      </c>
      <c r="AT206" s="213" t="s">
        <v>175</v>
      </c>
      <c r="AU206" s="213" t="s">
        <v>86</v>
      </c>
      <c r="AY206" s="16" t="s">
        <v>173</v>
      </c>
      <c r="BE206" s="214">
        <f t="shared" si="4"/>
        <v>0</v>
      </c>
      <c r="BF206" s="214">
        <f t="shared" si="5"/>
        <v>0</v>
      </c>
      <c r="BG206" s="214">
        <f t="shared" si="6"/>
        <v>0</v>
      </c>
      <c r="BH206" s="214">
        <f t="shared" si="7"/>
        <v>0</v>
      </c>
      <c r="BI206" s="214">
        <f t="shared" si="8"/>
        <v>0</v>
      </c>
      <c r="BJ206" s="16" t="s">
        <v>8</v>
      </c>
      <c r="BK206" s="214">
        <f t="shared" si="9"/>
        <v>0</v>
      </c>
      <c r="BL206" s="16" t="s">
        <v>180</v>
      </c>
      <c r="BM206" s="213" t="s">
        <v>2835</v>
      </c>
    </row>
    <row r="207" spans="1:65" s="2" customFormat="1" ht="16.5" customHeight="1">
      <c r="A207" s="33"/>
      <c r="B207" s="34"/>
      <c r="C207" s="227" t="s">
        <v>410</v>
      </c>
      <c r="D207" s="227" t="s">
        <v>454</v>
      </c>
      <c r="E207" s="228" t="s">
        <v>2836</v>
      </c>
      <c r="F207" s="229" t="s">
        <v>2837</v>
      </c>
      <c r="G207" s="230" t="s">
        <v>289</v>
      </c>
      <c r="H207" s="231">
        <v>3</v>
      </c>
      <c r="I207" s="232"/>
      <c r="J207" s="233">
        <f t="shared" si="0"/>
        <v>0</v>
      </c>
      <c r="K207" s="229" t="s">
        <v>179</v>
      </c>
      <c r="L207" s="234"/>
      <c r="M207" s="235" t="s">
        <v>1</v>
      </c>
      <c r="N207" s="236" t="s">
        <v>42</v>
      </c>
      <c r="O207" s="70"/>
      <c r="P207" s="211">
        <f t="shared" si="1"/>
        <v>0</v>
      </c>
      <c r="Q207" s="211">
        <v>6.4000000000000005E-4</v>
      </c>
      <c r="R207" s="211">
        <f t="shared" si="2"/>
        <v>1.9200000000000003E-3</v>
      </c>
      <c r="S207" s="211">
        <v>0</v>
      </c>
      <c r="T207" s="212">
        <f t="shared" si="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3" t="s">
        <v>213</v>
      </c>
      <c r="AT207" s="213" t="s">
        <v>454</v>
      </c>
      <c r="AU207" s="213" t="s">
        <v>86</v>
      </c>
      <c r="AY207" s="16" t="s">
        <v>173</v>
      </c>
      <c r="BE207" s="214">
        <f t="shared" si="4"/>
        <v>0</v>
      </c>
      <c r="BF207" s="214">
        <f t="shared" si="5"/>
        <v>0</v>
      </c>
      <c r="BG207" s="214">
        <f t="shared" si="6"/>
        <v>0</v>
      </c>
      <c r="BH207" s="214">
        <f t="shared" si="7"/>
        <v>0</v>
      </c>
      <c r="BI207" s="214">
        <f t="shared" si="8"/>
        <v>0</v>
      </c>
      <c r="BJ207" s="16" t="s">
        <v>8</v>
      </c>
      <c r="BK207" s="214">
        <f t="shared" si="9"/>
        <v>0</v>
      </c>
      <c r="BL207" s="16" t="s">
        <v>180</v>
      </c>
      <c r="BM207" s="213" t="s">
        <v>2838</v>
      </c>
    </row>
    <row r="208" spans="1:65" s="2" customFormat="1" ht="16.5" customHeight="1">
      <c r="A208" s="33"/>
      <c r="B208" s="34"/>
      <c r="C208" s="227" t="s">
        <v>414</v>
      </c>
      <c r="D208" s="227" t="s">
        <v>454</v>
      </c>
      <c r="E208" s="228" t="s">
        <v>2839</v>
      </c>
      <c r="F208" s="229" t="s">
        <v>2840</v>
      </c>
      <c r="G208" s="230" t="s">
        <v>289</v>
      </c>
      <c r="H208" s="231">
        <v>2</v>
      </c>
      <c r="I208" s="232"/>
      <c r="J208" s="233">
        <f t="shared" si="0"/>
        <v>0</v>
      </c>
      <c r="K208" s="229" t="s">
        <v>179</v>
      </c>
      <c r="L208" s="234"/>
      <c r="M208" s="235" t="s">
        <v>1</v>
      </c>
      <c r="N208" s="236" t="s">
        <v>42</v>
      </c>
      <c r="O208" s="70"/>
      <c r="P208" s="211">
        <f t="shared" si="1"/>
        <v>0</v>
      </c>
      <c r="Q208" s="211">
        <v>6.4999999999999997E-4</v>
      </c>
      <c r="R208" s="211">
        <f t="shared" si="2"/>
        <v>1.2999999999999999E-3</v>
      </c>
      <c r="S208" s="211">
        <v>0</v>
      </c>
      <c r="T208" s="212">
        <f t="shared" si="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3" t="s">
        <v>213</v>
      </c>
      <c r="AT208" s="213" t="s">
        <v>454</v>
      </c>
      <c r="AU208" s="213" t="s">
        <v>86</v>
      </c>
      <c r="AY208" s="16" t="s">
        <v>173</v>
      </c>
      <c r="BE208" s="214">
        <f t="shared" si="4"/>
        <v>0</v>
      </c>
      <c r="BF208" s="214">
        <f t="shared" si="5"/>
        <v>0</v>
      </c>
      <c r="BG208" s="214">
        <f t="shared" si="6"/>
        <v>0</v>
      </c>
      <c r="BH208" s="214">
        <f t="shared" si="7"/>
        <v>0</v>
      </c>
      <c r="BI208" s="214">
        <f t="shared" si="8"/>
        <v>0</v>
      </c>
      <c r="BJ208" s="16" t="s">
        <v>8</v>
      </c>
      <c r="BK208" s="214">
        <f t="shared" si="9"/>
        <v>0</v>
      </c>
      <c r="BL208" s="16" t="s">
        <v>180</v>
      </c>
      <c r="BM208" s="213" t="s">
        <v>2841</v>
      </c>
    </row>
    <row r="209" spans="1:65" s="2" customFormat="1" ht="24" customHeight="1">
      <c r="A209" s="33"/>
      <c r="B209" s="34"/>
      <c r="C209" s="202" t="s">
        <v>420</v>
      </c>
      <c r="D209" s="202" t="s">
        <v>175</v>
      </c>
      <c r="E209" s="203" t="s">
        <v>2842</v>
      </c>
      <c r="F209" s="204" t="s">
        <v>2843</v>
      </c>
      <c r="G209" s="205" t="s">
        <v>289</v>
      </c>
      <c r="H209" s="206">
        <v>2</v>
      </c>
      <c r="I209" s="207"/>
      <c r="J209" s="208">
        <f t="shared" si="0"/>
        <v>0</v>
      </c>
      <c r="K209" s="204" t="s">
        <v>179</v>
      </c>
      <c r="L209" s="38"/>
      <c r="M209" s="209" t="s">
        <v>1</v>
      </c>
      <c r="N209" s="210" t="s">
        <v>42</v>
      </c>
      <c r="O209" s="70"/>
      <c r="P209" s="211">
        <f t="shared" si="1"/>
        <v>0</v>
      </c>
      <c r="Q209" s="211">
        <v>1.0000000000000001E-5</v>
      </c>
      <c r="R209" s="211">
        <f t="shared" si="2"/>
        <v>2.0000000000000002E-5</v>
      </c>
      <c r="S209" s="211">
        <v>0</v>
      </c>
      <c r="T209" s="212">
        <f t="shared" si="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3" t="s">
        <v>180</v>
      </c>
      <c r="AT209" s="213" t="s">
        <v>175</v>
      </c>
      <c r="AU209" s="213" t="s">
        <v>86</v>
      </c>
      <c r="AY209" s="16" t="s">
        <v>173</v>
      </c>
      <c r="BE209" s="214">
        <f t="shared" si="4"/>
        <v>0</v>
      </c>
      <c r="BF209" s="214">
        <f t="shared" si="5"/>
        <v>0</v>
      </c>
      <c r="BG209" s="214">
        <f t="shared" si="6"/>
        <v>0</v>
      </c>
      <c r="BH209" s="214">
        <f t="shared" si="7"/>
        <v>0</v>
      </c>
      <c r="BI209" s="214">
        <f t="shared" si="8"/>
        <v>0</v>
      </c>
      <c r="BJ209" s="16" t="s">
        <v>8</v>
      </c>
      <c r="BK209" s="214">
        <f t="shared" si="9"/>
        <v>0</v>
      </c>
      <c r="BL209" s="16" t="s">
        <v>180</v>
      </c>
      <c r="BM209" s="213" t="s">
        <v>2844</v>
      </c>
    </row>
    <row r="210" spans="1:65" s="2" customFormat="1" ht="24" customHeight="1">
      <c r="A210" s="33"/>
      <c r="B210" s="34"/>
      <c r="C210" s="227" t="s">
        <v>424</v>
      </c>
      <c r="D210" s="227" t="s">
        <v>454</v>
      </c>
      <c r="E210" s="228" t="s">
        <v>2845</v>
      </c>
      <c r="F210" s="229" t="s">
        <v>2846</v>
      </c>
      <c r="G210" s="230" t="s">
        <v>289</v>
      </c>
      <c r="H210" s="231">
        <v>1</v>
      </c>
      <c r="I210" s="232"/>
      <c r="J210" s="233">
        <f t="shared" si="0"/>
        <v>0</v>
      </c>
      <c r="K210" s="229" t="s">
        <v>179</v>
      </c>
      <c r="L210" s="234"/>
      <c r="M210" s="235" t="s">
        <v>1</v>
      </c>
      <c r="N210" s="236" t="s">
        <v>42</v>
      </c>
      <c r="O210" s="70"/>
      <c r="P210" s="211">
        <f t="shared" si="1"/>
        <v>0</v>
      </c>
      <c r="Q210" s="211">
        <v>1.2099999999999999E-3</v>
      </c>
      <c r="R210" s="211">
        <f t="shared" si="2"/>
        <v>1.2099999999999999E-3</v>
      </c>
      <c r="S210" s="211">
        <v>0</v>
      </c>
      <c r="T210" s="212">
        <f t="shared" si="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3" t="s">
        <v>213</v>
      </c>
      <c r="AT210" s="213" t="s">
        <v>454</v>
      </c>
      <c r="AU210" s="213" t="s">
        <v>86</v>
      </c>
      <c r="AY210" s="16" t="s">
        <v>173</v>
      </c>
      <c r="BE210" s="214">
        <f t="shared" si="4"/>
        <v>0</v>
      </c>
      <c r="BF210" s="214">
        <f t="shared" si="5"/>
        <v>0</v>
      </c>
      <c r="BG210" s="214">
        <f t="shared" si="6"/>
        <v>0</v>
      </c>
      <c r="BH210" s="214">
        <f t="shared" si="7"/>
        <v>0</v>
      </c>
      <c r="BI210" s="214">
        <f t="shared" si="8"/>
        <v>0</v>
      </c>
      <c r="BJ210" s="16" t="s">
        <v>8</v>
      </c>
      <c r="BK210" s="214">
        <f t="shared" si="9"/>
        <v>0</v>
      </c>
      <c r="BL210" s="16" t="s">
        <v>180</v>
      </c>
      <c r="BM210" s="213" t="s">
        <v>2847</v>
      </c>
    </row>
    <row r="211" spans="1:65" s="2" customFormat="1" ht="16.5" customHeight="1">
      <c r="A211" s="33"/>
      <c r="B211" s="34"/>
      <c r="C211" s="227" t="s">
        <v>429</v>
      </c>
      <c r="D211" s="227" t="s">
        <v>454</v>
      </c>
      <c r="E211" s="228" t="s">
        <v>2848</v>
      </c>
      <c r="F211" s="229" t="s">
        <v>2849</v>
      </c>
      <c r="G211" s="230" t="s">
        <v>289</v>
      </c>
      <c r="H211" s="231">
        <v>1</v>
      </c>
      <c r="I211" s="232"/>
      <c r="J211" s="233">
        <f t="shared" si="0"/>
        <v>0</v>
      </c>
      <c r="K211" s="229" t="s">
        <v>179</v>
      </c>
      <c r="L211" s="234"/>
      <c r="M211" s="235" t="s">
        <v>1</v>
      </c>
      <c r="N211" s="236" t="s">
        <v>42</v>
      </c>
      <c r="O211" s="70"/>
      <c r="P211" s="211">
        <f t="shared" si="1"/>
        <v>0</v>
      </c>
      <c r="Q211" s="211">
        <v>1.5399999999999999E-3</v>
      </c>
      <c r="R211" s="211">
        <f t="shared" si="2"/>
        <v>1.5399999999999999E-3</v>
      </c>
      <c r="S211" s="211">
        <v>0</v>
      </c>
      <c r="T211" s="212">
        <f t="shared" si="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3" t="s">
        <v>213</v>
      </c>
      <c r="AT211" s="213" t="s">
        <v>454</v>
      </c>
      <c r="AU211" s="213" t="s">
        <v>86</v>
      </c>
      <c r="AY211" s="16" t="s">
        <v>173</v>
      </c>
      <c r="BE211" s="214">
        <f t="shared" si="4"/>
        <v>0</v>
      </c>
      <c r="BF211" s="214">
        <f t="shared" si="5"/>
        <v>0</v>
      </c>
      <c r="BG211" s="214">
        <f t="shared" si="6"/>
        <v>0</v>
      </c>
      <c r="BH211" s="214">
        <f t="shared" si="7"/>
        <v>0</v>
      </c>
      <c r="BI211" s="214">
        <f t="shared" si="8"/>
        <v>0</v>
      </c>
      <c r="BJ211" s="16" t="s">
        <v>8</v>
      </c>
      <c r="BK211" s="214">
        <f t="shared" si="9"/>
        <v>0</v>
      </c>
      <c r="BL211" s="16" t="s">
        <v>180</v>
      </c>
      <c r="BM211" s="213" t="s">
        <v>2850</v>
      </c>
    </row>
    <row r="212" spans="1:65" s="2" customFormat="1" ht="24" customHeight="1">
      <c r="A212" s="33"/>
      <c r="B212" s="34"/>
      <c r="C212" s="202" t="s">
        <v>435</v>
      </c>
      <c r="D212" s="202" t="s">
        <v>175</v>
      </c>
      <c r="E212" s="203" t="s">
        <v>2851</v>
      </c>
      <c r="F212" s="204" t="s">
        <v>2852</v>
      </c>
      <c r="G212" s="205" t="s">
        <v>371</v>
      </c>
      <c r="H212" s="206">
        <v>49</v>
      </c>
      <c r="I212" s="207"/>
      <c r="J212" s="208">
        <f t="shared" si="0"/>
        <v>0</v>
      </c>
      <c r="K212" s="204" t="s">
        <v>179</v>
      </c>
      <c r="L212" s="38"/>
      <c r="M212" s="209" t="s">
        <v>1</v>
      </c>
      <c r="N212" s="210" t="s">
        <v>42</v>
      </c>
      <c r="O212" s="70"/>
      <c r="P212" s="211">
        <f t="shared" si="1"/>
        <v>0</v>
      </c>
      <c r="Q212" s="211">
        <v>0</v>
      </c>
      <c r="R212" s="211">
        <f t="shared" si="2"/>
        <v>0</v>
      </c>
      <c r="S212" s="211">
        <v>0</v>
      </c>
      <c r="T212" s="212">
        <f t="shared" si="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3" t="s">
        <v>180</v>
      </c>
      <c r="AT212" s="213" t="s">
        <v>175</v>
      </c>
      <c r="AU212" s="213" t="s">
        <v>86</v>
      </c>
      <c r="AY212" s="16" t="s">
        <v>173</v>
      </c>
      <c r="BE212" s="214">
        <f t="shared" si="4"/>
        <v>0</v>
      </c>
      <c r="BF212" s="214">
        <f t="shared" si="5"/>
        <v>0</v>
      </c>
      <c r="BG212" s="214">
        <f t="shared" si="6"/>
        <v>0</v>
      </c>
      <c r="BH212" s="214">
        <f t="shared" si="7"/>
        <v>0</v>
      </c>
      <c r="BI212" s="214">
        <f t="shared" si="8"/>
        <v>0</v>
      </c>
      <c r="BJ212" s="16" t="s">
        <v>8</v>
      </c>
      <c r="BK212" s="214">
        <f t="shared" si="9"/>
        <v>0</v>
      </c>
      <c r="BL212" s="16" t="s">
        <v>180</v>
      </c>
      <c r="BM212" s="213" t="s">
        <v>2853</v>
      </c>
    </row>
    <row r="213" spans="1:65" s="2" customFormat="1" ht="16.5" customHeight="1">
      <c r="A213" s="33"/>
      <c r="B213" s="34"/>
      <c r="C213" s="202" t="s">
        <v>443</v>
      </c>
      <c r="D213" s="202" t="s">
        <v>175</v>
      </c>
      <c r="E213" s="203" t="s">
        <v>2854</v>
      </c>
      <c r="F213" s="204" t="s">
        <v>2855</v>
      </c>
      <c r="G213" s="205" t="s">
        <v>371</v>
      </c>
      <c r="H213" s="206">
        <v>49</v>
      </c>
      <c r="I213" s="207"/>
      <c r="J213" s="208">
        <f t="shared" si="0"/>
        <v>0</v>
      </c>
      <c r="K213" s="204" t="s">
        <v>179</v>
      </c>
      <c r="L213" s="38"/>
      <c r="M213" s="209" t="s">
        <v>1</v>
      </c>
      <c r="N213" s="210" t="s">
        <v>42</v>
      </c>
      <c r="O213" s="70"/>
      <c r="P213" s="211">
        <f t="shared" si="1"/>
        <v>0</v>
      </c>
      <c r="Q213" s="211">
        <v>0</v>
      </c>
      <c r="R213" s="211">
        <f t="shared" si="2"/>
        <v>0</v>
      </c>
      <c r="S213" s="211">
        <v>0</v>
      </c>
      <c r="T213" s="212">
        <f t="shared" si="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3" t="s">
        <v>180</v>
      </c>
      <c r="AT213" s="213" t="s">
        <v>175</v>
      </c>
      <c r="AU213" s="213" t="s">
        <v>86</v>
      </c>
      <c r="AY213" s="16" t="s">
        <v>173</v>
      </c>
      <c r="BE213" s="214">
        <f t="shared" si="4"/>
        <v>0</v>
      </c>
      <c r="BF213" s="214">
        <f t="shared" si="5"/>
        <v>0</v>
      </c>
      <c r="BG213" s="214">
        <f t="shared" si="6"/>
        <v>0</v>
      </c>
      <c r="BH213" s="214">
        <f t="shared" si="7"/>
        <v>0</v>
      </c>
      <c r="BI213" s="214">
        <f t="shared" si="8"/>
        <v>0</v>
      </c>
      <c r="BJ213" s="16" t="s">
        <v>8</v>
      </c>
      <c r="BK213" s="214">
        <f t="shared" si="9"/>
        <v>0</v>
      </c>
      <c r="BL213" s="16" t="s">
        <v>180</v>
      </c>
      <c r="BM213" s="213" t="s">
        <v>2856</v>
      </c>
    </row>
    <row r="214" spans="1:65" s="2" customFormat="1" ht="24" customHeight="1">
      <c r="A214" s="33"/>
      <c r="B214" s="34"/>
      <c r="C214" s="202" t="s">
        <v>448</v>
      </c>
      <c r="D214" s="202" t="s">
        <v>175</v>
      </c>
      <c r="E214" s="203" t="s">
        <v>2857</v>
      </c>
      <c r="F214" s="204" t="s">
        <v>2858</v>
      </c>
      <c r="G214" s="205" t="s">
        <v>289</v>
      </c>
      <c r="H214" s="206">
        <v>1</v>
      </c>
      <c r="I214" s="207"/>
      <c r="J214" s="208">
        <f t="shared" si="0"/>
        <v>0</v>
      </c>
      <c r="K214" s="204" t="s">
        <v>179</v>
      </c>
      <c r="L214" s="38"/>
      <c r="M214" s="209" t="s">
        <v>1</v>
      </c>
      <c r="N214" s="210" t="s">
        <v>42</v>
      </c>
      <c r="O214" s="70"/>
      <c r="P214" s="211">
        <f t="shared" si="1"/>
        <v>0</v>
      </c>
      <c r="Q214" s="211">
        <v>0.43786000000000003</v>
      </c>
      <c r="R214" s="211">
        <f t="shared" si="2"/>
        <v>0.43786000000000003</v>
      </c>
      <c r="S214" s="211">
        <v>0</v>
      </c>
      <c r="T214" s="212">
        <f t="shared" si="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3" t="s">
        <v>180</v>
      </c>
      <c r="AT214" s="213" t="s">
        <v>175</v>
      </c>
      <c r="AU214" s="213" t="s">
        <v>86</v>
      </c>
      <c r="AY214" s="16" t="s">
        <v>173</v>
      </c>
      <c r="BE214" s="214">
        <f t="shared" si="4"/>
        <v>0</v>
      </c>
      <c r="BF214" s="214">
        <f t="shared" si="5"/>
        <v>0</v>
      </c>
      <c r="BG214" s="214">
        <f t="shared" si="6"/>
        <v>0</v>
      </c>
      <c r="BH214" s="214">
        <f t="shared" si="7"/>
        <v>0</v>
      </c>
      <c r="BI214" s="214">
        <f t="shared" si="8"/>
        <v>0</v>
      </c>
      <c r="BJ214" s="16" t="s">
        <v>8</v>
      </c>
      <c r="BK214" s="214">
        <f t="shared" si="9"/>
        <v>0</v>
      </c>
      <c r="BL214" s="16" t="s">
        <v>180</v>
      </c>
      <c r="BM214" s="213" t="s">
        <v>2859</v>
      </c>
    </row>
    <row r="215" spans="1:65" s="2" customFormat="1" ht="16.5" customHeight="1">
      <c r="A215" s="33"/>
      <c r="B215" s="34"/>
      <c r="C215" s="227" t="s">
        <v>453</v>
      </c>
      <c r="D215" s="227" t="s">
        <v>454</v>
      </c>
      <c r="E215" s="228" t="s">
        <v>2860</v>
      </c>
      <c r="F215" s="229" t="s">
        <v>2861</v>
      </c>
      <c r="G215" s="230" t="s">
        <v>289</v>
      </c>
      <c r="H215" s="231">
        <v>1</v>
      </c>
      <c r="I215" s="232"/>
      <c r="J215" s="233">
        <f t="shared" si="0"/>
        <v>0</v>
      </c>
      <c r="K215" s="229" t="s">
        <v>179</v>
      </c>
      <c r="L215" s="234"/>
      <c r="M215" s="235" t="s">
        <v>1</v>
      </c>
      <c r="N215" s="236" t="s">
        <v>42</v>
      </c>
      <c r="O215" s="70"/>
      <c r="P215" s="211">
        <f t="shared" si="1"/>
        <v>0</v>
      </c>
      <c r="Q215" s="211">
        <v>8.4000000000000005E-2</v>
      </c>
      <c r="R215" s="211">
        <f t="shared" si="2"/>
        <v>8.4000000000000005E-2</v>
      </c>
      <c r="S215" s="211">
        <v>0</v>
      </c>
      <c r="T215" s="212">
        <f t="shared" si="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3" t="s">
        <v>213</v>
      </c>
      <c r="AT215" s="213" t="s">
        <v>454</v>
      </c>
      <c r="AU215" s="213" t="s">
        <v>86</v>
      </c>
      <c r="AY215" s="16" t="s">
        <v>173</v>
      </c>
      <c r="BE215" s="214">
        <f t="shared" si="4"/>
        <v>0</v>
      </c>
      <c r="BF215" s="214">
        <f t="shared" si="5"/>
        <v>0</v>
      </c>
      <c r="BG215" s="214">
        <f t="shared" si="6"/>
        <v>0</v>
      </c>
      <c r="BH215" s="214">
        <f t="shared" si="7"/>
        <v>0</v>
      </c>
      <c r="BI215" s="214">
        <f t="shared" si="8"/>
        <v>0</v>
      </c>
      <c r="BJ215" s="16" t="s">
        <v>8</v>
      </c>
      <c r="BK215" s="214">
        <f t="shared" si="9"/>
        <v>0</v>
      </c>
      <c r="BL215" s="16" t="s">
        <v>180</v>
      </c>
      <c r="BM215" s="213" t="s">
        <v>2862</v>
      </c>
    </row>
    <row r="216" spans="1:65" s="2" customFormat="1" ht="24" customHeight="1">
      <c r="A216" s="33"/>
      <c r="B216" s="34"/>
      <c r="C216" s="202" t="s">
        <v>459</v>
      </c>
      <c r="D216" s="202" t="s">
        <v>175</v>
      </c>
      <c r="E216" s="203" t="s">
        <v>2863</v>
      </c>
      <c r="F216" s="204" t="s">
        <v>2864</v>
      </c>
      <c r="G216" s="205" t="s">
        <v>289</v>
      </c>
      <c r="H216" s="206">
        <v>2</v>
      </c>
      <c r="I216" s="207"/>
      <c r="J216" s="208">
        <f t="shared" si="0"/>
        <v>0</v>
      </c>
      <c r="K216" s="204" t="s">
        <v>179</v>
      </c>
      <c r="L216" s="38"/>
      <c r="M216" s="209" t="s">
        <v>1</v>
      </c>
      <c r="N216" s="210" t="s">
        <v>42</v>
      </c>
      <c r="O216" s="70"/>
      <c r="P216" s="211">
        <f t="shared" si="1"/>
        <v>0</v>
      </c>
      <c r="Q216" s="211">
        <v>3.0169999999999999E-2</v>
      </c>
      <c r="R216" s="211">
        <f t="shared" si="2"/>
        <v>6.0339999999999998E-2</v>
      </c>
      <c r="S216" s="211">
        <v>0</v>
      </c>
      <c r="T216" s="212">
        <f t="shared" si="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3" t="s">
        <v>180</v>
      </c>
      <c r="AT216" s="213" t="s">
        <v>175</v>
      </c>
      <c r="AU216" s="213" t="s">
        <v>86</v>
      </c>
      <c r="AY216" s="16" t="s">
        <v>173</v>
      </c>
      <c r="BE216" s="214">
        <f t="shared" si="4"/>
        <v>0</v>
      </c>
      <c r="BF216" s="214">
        <f t="shared" si="5"/>
        <v>0</v>
      </c>
      <c r="BG216" s="214">
        <f t="shared" si="6"/>
        <v>0</v>
      </c>
      <c r="BH216" s="214">
        <f t="shared" si="7"/>
        <v>0</v>
      </c>
      <c r="BI216" s="214">
        <f t="shared" si="8"/>
        <v>0</v>
      </c>
      <c r="BJ216" s="16" t="s">
        <v>8</v>
      </c>
      <c r="BK216" s="214">
        <f t="shared" si="9"/>
        <v>0</v>
      </c>
      <c r="BL216" s="16" t="s">
        <v>180</v>
      </c>
      <c r="BM216" s="213" t="s">
        <v>2865</v>
      </c>
    </row>
    <row r="217" spans="1:65" s="2" customFormat="1" ht="24" customHeight="1">
      <c r="A217" s="33"/>
      <c r="B217" s="34"/>
      <c r="C217" s="202" t="s">
        <v>464</v>
      </c>
      <c r="D217" s="202" t="s">
        <v>175</v>
      </c>
      <c r="E217" s="203" t="s">
        <v>2866</v>
      </c>
      <c r="F217" s="204" t="s">
        <v>2867</v>
      </c>
      <c r="G217" s="205" t="s">
        <v>289</v>
      </c>
      <c r="H217" s="206">
        <v>1</v>
      </c>
      <c r="I217" s="207"/>
      <c r="J217" s="208">
        <f t="shared" si="0"/>
        <v>0</v>
      </c>
      <c r="K217" s="204" t="s">
        <v>179</v>
      </c>
      <c r="L217" s="38"/>
      <c r="M217" s="209" t="s">
        <v>1</v>
      </c>
      <c r="N217" s="210" t="s">
        <v>42</v>
      </c>
      <c r="O217" s="70"/>
      <c r="P217" s="211">
        <f t="shared" si="1"/>
        <v>0</v>
      </c>
      <c r="Q217" s="211">
        <v>4.0730000000000002E-2</v>
      </c>
      <c r="R217" s="211">
        <f t="shared" si="2"/>
        <v>4.0730000000000002E-2</v>
      </c>
      <c r="S217" s="211">
        <v>0</v>
      </c>
      <c r="T217" s="212">
        <f t="shared" si="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3" t="s">
        <v>180</v>
      </c>
      <c r="AT217" s="213" t="s">
        <v>175</v>
      </c>
      <c r="AU217" s="213" t="s">
        <v>86</v>
      </c>
      <c r="AY217" s="16" t="s">
        <v>173</v>
      </c>
      <c r="BE217" s="214">
        <f t="shared" si="4"/>
        <v>0</v>
      </c>
      <c r="BF217" s="214">
        <f t="shared" si="5"/>
        <v>0</v>
      </c>
      <c r="BG217" s="214">
        <f t="shared" si="6"/>
        <v>0</v>
      </c>
      <c r="BH217" s="214">
        <f t="shared" si="7"/>
        <v>0</v>
      </c>
      <c r="BI217" s="214">
        <f t="shared" si="8"/>
        <v>0</v>
      </c>
      <c r="BJ217" s="16" t="s">
        <v>8</v>
      </c>
      <c r="BK217" s="214">
        <f t="shared" si="9"/>
        <v>0</v>
      </c>
      <c r="BL217" s="16" t="s">
        <v>180</v>
      </c>
      <c r="BM217" s="213" t="s">
        <v>2868</v>
      </c>
    </row>
    <row r="218" spans="1:65" s="2" customFormat="1" ht="24" customHeight="1">
      <c r="A218" s="33"/>
      <c r="B218" s="34"/>
      <c r="C218" s="202" t="s">
        <v>476</v>
      </c>
      <c r="D218" s="202" t="s">
        <v>175</v>
      </c>
      <c r="E218" s="203" t="s">
        <v>2869</v>
      </c>
      <c r="F218" s="204" t="s">
        <v>2870</v>
      </c>
      <c r="G218" s="205" t="s">
        <v>289</v>
      </c>
      <c r="H218" s="206">
        <v>1</v>
      </c>
      <c r="I218" s="207"/>
      <c r="J218" s="208">
        <f t="shared" si="0"/>
        <v>0</v>
      </c>
      <c r="K218" s="204" t="s">
        <v>179</v>
      </c>
      <c r="L218" s="38"/>
      <c r="M218" s="209" t="s">
        <v>1</v>
      </c>
      <c r="N218" s="210" t="s">
        <v>42</v>
      </c>
      <c r="O218" s="70"/>
      <c r="P218" s="211">
        <f t="shared" si="1"/>
        <v>0</v>
      </c>
      <c r="Q218" s="211">
        <v>0.34089999999999998</v>
      </c>
      <c r="R218" s="211">
        <f t="shared" si="2"/>
        <v>0.34089999999999998</v>
      </c>
      <c r="S218" s="211">
        <v>0</v>
      </c>
      <c r="T218" s="212">
        <f t="shared" si="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3" t="s">
        <v>180</v>
      </c>
      <c r="AT218" s="213" t="s">
        <v>175</v>
      </c>
      <c r="AU218" s="213" t="s">
        <v>86</v>
      </c>
      <c r="AY218" s="16" t="s">
        <v>173</v>
      </c>
      <c r="BE218" s="214">
        <f t="shared" si="4"/>
        <v>0</v>
      </c>
      <c r="BF218" s="214">
        <f t="shared" si="5"/>
        <v>0</v>
      </c>
      <c r="BG218" s="214">
        <f t="shared" si="6"/>
        <v>0</v>
      </c>
      <c r="BH218" s="214">
        <f t="shared" si="7"/>
        <v>0</v>
      </c>
      <c r="BI218" s="214">
        <f t="shared" si="8"/>
        <v>0</v>
      </c>
      <c r="BJ218" s="16" t="s">
        <v>8</v>
      </c>
      <c r="BK218" s="214">
        <f t="shared" si="9"/>
        <v>0</v>
      </c>
      <c r="BL218" s="16" t="s">
        <v>180</v>
      </c>
      <c r="BM218" s="213" t="s">
        <v>2871</v>
      </c>
    </row>
    <row r="219" spans="1:65" s="2" customFormat="1" ht="24" customHeight="1">
      <c r="A219" s="33"/>
      <c r="B219" s="34"/>
      <c r="C219" s="227" t="s">
        <v>480</v>
      </c>
      <c r="D219" s="227" t="s">
        <v>454</v>
      </c>
      <c r="E219" s="228" t="s">
        <v>2872</v>
      </c>
      <c r="F219" s="229" t="s">
        <v>2873</v>
      </c>
      <c r="G219" s="230" t="s">
        <v>289</v>
      </c>
      <c r="H219" s="231">
        <v>1.01</v>
      </c>
      <c r="I219" s="232"/>
      <c r="J219" s="233">
        <f t="shared" si="0"/>
        <v>0</v>
      </c>
      <c r="K219" s="229" t="s">
        <v>1</v>
      </c>
      <c r="L219" s="234"/>
      <c r="M219" s="235" t="s">
        <v>1</v>
      </c>
      <c r="N219" s="236" t="s">
        <v>42</v>
      </c>
      <c r="O219" s="70"/>
      <c r="P219" s="211">
        <f t="shared" si="1"/>
        <v>0</v>
      </c>
      <c r="Q219" s="211">
        <v>2.9000000000000001E-2</v>
      </c>
      <c r="R219" s="211">
        <f t="shared" si="2"/>
        <v>2.929E-2</v>
      </c>
      <c r="S219" s="211">
        <v>0</v>
      </c>
      <c r="T219" s="212">
        <f t="shared" si="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3" t="s">
        <v>213</v>
      </c>
      <c r="AT219" s="213" t="s">
        <v>454</v>
      </c>
      <c r="AU219" s="213" t="s">
        <v>86</v>
      </c>
      <c r="AY219" s="16" t="s">
        <v>173</v>
      </c>
      <c r="BE219" s="214">
        <f t="shared" si="4"/>
        <v>0</v>
      </c>
      <c r="BF219" s="214">
        <f t="shared" si="5"/>
        <v>0</v>
      </c>
      <c r="BG219" s="214">
        <f t="shared" si="6"/>
        <v>0</v>
      </c>
      <c r="BH219" s="214">
        <f t="shared" si="7"/>
        <v>0</v>
      </c>
      <c r="BI219" s="214">
        <f t="shared" si="8"/>
        <v>0</v>
      </c>
      <c r="BJ219" s="16" t="s">
        <v>8</v>
      </c>
      <c r="BK219" s="214">
        <f t="shared" si="9"/>
        <v>0</v>
      </c>
      <c r="BL219" s="16" t="s">
        <v>180</v>
      </c>
      <c r="BM219" s="213" t="s">
        <v>2874</v>
      </c>
    </row>
    <row r="220" spans="1:65" s="2" customFormat="1" ht="24" customHeight="1">
      <c r="A220" s="33"/>
      <c r="B220" s="34"/>
      <c r="C220" s="227" t="s">
        <v>484</v>
      </c>
      <c r="D220" s="227" t="s">
        <v>454</v>
      </c>
      <c r="E220" s="228" t="s">
        <v>2875</v>
      </c>
      <c r="F220" s="229" t="s">
        <v>2876</v>
      </c>
      <c r="G220" s="230" t="s">
        <v>289</v>
      </c>
      <c r="H220" s="231">
        <v>1.01</v>
      </c>
      <c r="I220" s="232"/>
      <c r="J220" s="233">
        <f t="shared" si="0"/>
        <v>0</v>
      </c>
      <c r="K220" s="229" t="s">
        <v>1</v>
      </c>
      <c r="L220" s="234"/>
      <c r="M220" s="235" t="s">
        <v>1</v>
      </c>
      <c r="N220" s="236" t="s">
        <v>42</v>
      </c>
      <c r="O220" s="70"/>
      <c r="P220" s="211">
        <f t="shared" si="1"/>
        <v>0</v>
      </c>
      <c r="Q220" s="211">
        <v>0.04</v>
      </c>
      <c r="R220" s="211">
        <f t="shared" si="2"/>
        <v>4.0399999999999998E-2</v>
      </c>
      <c r="S220" s="211">
        <v>0</v>
      </c>
      <c r="T220" s="212">
        <f t="shared" si="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3" t="s">
        <v>213</v>
      </c>
      <c r="AT220" s="213" t="s">
        <v>454</v>
      </c>
      <c r="AU220" s="213" t="s">
        <v>86</v>
      </c>
      <c r="AY220" s="16" t="s">
        <v>173</v>
      </c>
      <c r="BE220" s="214">
        <f t="shared" si="4"/>
        <v>0</v>
      </c>
      <c r="BF220" s="214">
        <f t="shared" si="5"/>
        <v>0</v>
      </c>
      <c r="BG220" s="214">
        <f t="shared" si="6"/>
        <v>0</v>
      </c>
      <c r="BH220" s="214">
        <f t="shared" si="7"/>
        <v>0</v>
      </c>
      <c r="BI220" s="214">
        <f t="shared" si="8"/>
        <v>0</v>
      </c>
      <c r="BJ220" s="16" t="s">
        <v>8</v>
      </c>
      <c r="BK220" s="214">
        <f t="shared" si="9"/>
        <v>0</v>
      </c>
      <c r="BL220" s="16" t="s">
        <v>180</v>
      </c>
      <c r="BM220" s="213" t="s">
        <v>2877</v>
      </c>
    </row>
    <row r="221" spans="1:65" s="2" customFormat="1" ht="24" customHeight="1">
      <c r="A221" s="33"/>
      <c r="B221" s="34"/>
      <c r="C221" s="227" t="s">
        <v>489</v>
      </c>
      <c r="D221" s="227" t="s">
        <v>454</v>
      </c>
      <c r="E221" s="228" t="s">
        <v>2878</v>
      </c>
      <c r="F221" s="229" t="s">
        <v>2879</v>
      </c>
      <c r="G221" s="230" t="s">
        <v>289</v>
      </c>
      <c r="H221" s="231">
        <v>1.01</v>
      </c>
      <c r="I221" s="232"/>
      <c r="J221" s="233">
        <f t="shared" si="0"/>
        <v>0</v>
      </c>
      <c r="K221" s="229" t="s">
        <v>1</v>
      </c>
      <c r="L221" s="234"/>
      <c r="M221" s="235" t="s">
        <v>1</v>
      </c>
      <c r="N221" s="236" t="s">
        <v>42</v>
      </c>
      <c r="O221" s="70"/>
      <c r="P221" s="211">
        <f t="shared" si="1"/>
        <v>0</v>
      </c>
      <c r="Q221" s="211">
        <v>0.04</v>
      </c>
      <c r="R221" s="211">
        <f t="shared" si="2"/>
        <v>4.0399999999999998E-2</v>
      </c>
      <c r="S221" s="211">
        <v>0</v>
      </c>
      <c r="T221" s="212">
        <f t="shared" si="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3" t="s">
        <v>213</v>
      </c>
      <c r="AT221" s="213" t="s">
        <v>454</v>
      </c>
      <c r="AU221" s="213" t="s">
        <v>86</v>
      </c>
      <c r="AY221" s="16" t="s">
        <v>173</v>
      </c>
      <c r="BE221" s="214">
        <f t="shared" si="4"/>
        <v>0</v>
      </c>
      <c r="BF221" s="214">
        <f t="shared" si="5"/>
        <v>0</v>
      </c>
      <c r="BG221" s="214">
        <f t="shared" si="6"/>
        <v>0</v>
      </c>
      <c r="BH221" s="214">
        <f t="shared" si="7"/>
        <v>0</v>
      </c>
      <c r="BI221" s="214">
        <f t="shared" si="8"/>
        <v>0</v>
      </c>
      <c r="BJ221" s="16" t="s">
        <v>8</v>
      </c>
      <c r="BK221" s="214">
        <f t="shared" si="9"/>
        <v>0</v>
      </c>
      <c r="BL221" s="16" t="s">
        <v>180</v>
      </c>
      <c r="BM221" s="213" t="s">
        <v>2880</v>
      </c>
    </row>
    <row r="222" spans="1:65" s="2" customFormat="1" ht="24" customHeight="1">
      <c r="A222" s="33"/>
      <c r="B222" s="34"/>
      <c r="C222" s="227" t="s">
        <v>494</v>
      </c>
      <c r="D222" s="227" t="s">
        <v>454</v>
      </c>
      <c r="E222" s="228" t="s">
        <v>2881</v>
      </c>
      <c r="F222" s="229" t="s">
        <v>2882</v>
      </c>
      <c r="G222" s="230" t="s">
        <v>289</v>
      </c>
      <c r="H222" s="231">
        <v>1.01</v>
      </c>
      <c r="I222" s="232"/>
      <c r="J222" s="233">
        <f t="shared" si="0"/>
        <v>0</v>
      </c>
      <c r="K222" s="229" t="s">
        <v>1</v>
      </c>
      <c r="L222" s="234"/>
      <c r="M222" s="235" t="s">
        <v>1</v>
      </c>
      <c r="N222" s="236" t="s">
        <v>42</v>
      </c>
      <c r="O222" s="70"/>
      <c r="P222" s="211">
        <f t="shared" si="1"/>
        <v>0</v>
      </c>
      <c r="Q222" s="211">
        <v>0.08</v>
      </c>
      <c r="R222" s="211">
        <f t="shared" si="2"/>
        <v>8.0799999999999997E-2</v>
      </c>
      <c r="S222" s="211">
        <v>0</v>
      </c>
      <c r="T222" s="212">
        <f t="shared" si="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3" t="s">
        <v>213</v>
      </c>
      <c r="AT222" s="213" t="s">
        <v>454</v>
      </c>
      <c r="AU222" s="213" t="s">
        <v>86</v>
      </c>
      <c r="AY222" s="16" t="s">
        <v>173</v>
      </c>
      <c r="BE222" s="214">
        <f t="shared" si="4"/>
        <v>0</v>
      </c>
      <c r="BF222" s="214">
        <f t="shared" si="5"/>
        <v>0</v>
      </c>
      <c r="BG222" s="214">
        <f t="shared" si="6"/>
        <v>0</v>
      </c>
      <c r="BH222" s="214">
        <f t="shared" si="7"/>
        <v>0</v>
      </c>
      <c r="BI222" s="214">
        <f t="shared" si="8"/>
        <v>0</v>
      </c>
      <c r="BJ222" s="16" t="s">
        <v>8</v>
      </c>
      <c r="BK222" s="214">
        <f t="shared" si="9"/>
        <v>0</v>
      </c>
      <c r="BL222" s="16" t="s">
        <v>180</v>
      </c>
      <c r="BM222" s="213" t="s">
        <v>2883</v>
      </c>
    </row>
    <row r="223" spans="1:65" s="2" customFormat="1" ht="24" customHeight="1">
      <c r="A223" s="33"/>
      <c r="B223" s="34"/>
      <c r="C223" s="227" t="s">
        <v>505</v>
      </c>
      <c r="D223" s="227" t="s">
        <v>454</v>
      </c>
      <c r="E223" s="228" t="s">
        <v>2884</v>
      </c>
      <c r="F223" s="229" t="s">
        <v>2885</v>
      </c>
      <c r="G223" s="230" t="s">
        <v>289</v>
      </c>
      <c r="H223" s="231">
        <v>1.01</v>
      </c>
      <c r="I223" s="232"/>
      <c r="J223" s="233">
        <f t="shared" si="0"/>
        <v>0</v>
      </c>
      <c r="K223" s="229" t="s">
        <v>1</v>
      </c>
      <c r="L223" s="234"/>
      <c r="M223" s="235" t="s">
        <v>1</v>
      </c>
      <c r="N223" s="236" t="s">
        <v>42</v>
      </c>
      <c r="O223" s="70"/>
      <c r="P223" s="211">
        <f t="shared" si="1"/>
        <v>0</v>
      </c>
      <c r="Q223" s="211">
        <v>0.17499999999999999</v>
      </c>
      <c r="R223" s="211">
        <f t="shared" si="2"/>
        <v>0.17674999999999999</v>
      </c>
      <c r="S223" s="211">
        <v>0</v>
      </c>
      <c r="T223" s="212">
        <f t="shared" si="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3" t="s">
        <v>213</v>
      </c>
      <c r="AT223" s="213" t="s">
        <v>454</v>
      </c>
      <c r="AU223" s="213" t="s">
        <v>86</v>
      </c>
      <c r="AY223" s="16" t="s">
        <v>173</v>
      </c>
      <c r="BE223" s="214">
        <f t="shared" si="4"/>
        <v>0</v>
      </c>
      <c r="BF223" s="214">
        <f t="shared" si="5"/>
        <v>0</v>
      </c>
      <c r="BG223" s="214">
        <f t="shared" si="6"/>
        <v>0</v>
      </c>
      <c r="BH223" s="214">
        <f t="shared" si="7"/>
        <v>0</v>
      </c>
      <c r="BI223" s="214">
        <f t="shared" si="8"/>
        <v>0</v>
      </c>
      <c r="BJ223" s="16" t="s">
        <v>8</v>
      </c>
      <c r="BK223" s="214">
        <f t="shared" si="9"/>
        <v>0</v>
      </c>
      <c r="BL223" s="16" t="s">
        <v>180</v>
      </c>
      <c r="BM223" s="213" t="s">
        <v>2886</v>
      </c>
    </row>
    <row r="224" spans="1:65" s="2" customFormat="1" ht="24" customHeight="1">
      <c r="A224" s="33"/>
      <c r="B224" s="34"/>
      <c r="C224" s="202" t="s">
        <v>511</v>
      </c>
      <c r="D224" s="202" t="s">
        <v>175</v>
      </c>
      <c r="E224" s="203" t="s">
        <v>2887</v>
      </c>
      <c r="F224" s="204" t="s">
        <v>2888</v>
      </c>
      <c r="G224" s="205" t="s">
        <v>289</v>
      </c>
      <c r="H224" s="206">
        <v>1</v>
      </c>
      <c r="I224" s="207"/>
      <c r="J224" s="208">
        <f t="shared" si="0"/>
        <v>0</v>
      </c>
      <c r="K224" s="204" t="s">
        <v>179</v>
      </c>
      <c r="L224" s="38"/>
      <c r="M224" s="209" t="s">
        <v>1</v>
      </c>
      <c r="N224" s="210" t="s">
        <v>42</v>
      </c>
      <c r="O224" s="70"/>
      <c r="P224" s="211">
        <f t="shared" si="1"/>
        <v>0</v>
      </c>
      <c r="Q224" s="211">
        <v>0.21734000000000001</v>
      </c>
      <c r="R224" s="211">
        <f t="shared" si="2"/>
        <v>0.21734000000000001</v>
      </c>
      <c r="S224" s="211">
        <v>0</v>
      </c>
      <c r="T224" s="212">
        <f t="shared" si="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3" t="s">
        <v>180</v>
      </c>
      <c r="AT224" s="213" t="s">
        <v>175</v>
      </c>
      <c r="AU224" s="213" t="s">
        <v>86</v>
      </c>
      <c r="AY224" s="16" t="s">
        <v>173</v>
      </c>
      <c r="BE224" s="214">
        <f t="shared" si="4"/>
        <v>0</v>
      </c>
      <c r="BF224" s="214">
        <f t="shared" si="5"/>
        <v>0</v>
      </c>
      <c r="BG224" s="214">
        <f t="shared" si="6"/>
        <v>0</v>
      </c>
      <c r="BH224" s="214">
        <f t="shared" si="7"/>
        <v>0</v>
      </c>
      <c r="BI224" s="214">
        <f t="shared" si="8"/>
        <v>0</v>
      </c>
      <c r="BJ224" s="16" t="s">
        <v>8</v>
      </c>
      <c r="BK224" s="214">
        <f t="shared" si="9"/>
        <v>0</v>
      </c>
      <c r="BL224" s="16" t="s">
        <v>180</v>
      </c>
      <c r="BM224" s="213" t="s">
        <v>2889</v>
      </c>
    </row>
    <row r="225" spans="1:65" s="2" customFormat="1" ht="16.5" customHeight="1">
      <c r="A225" s="33"/>
      <c r="B225" s="34"/>
      <c r="C225" s="227" t="s">
        <v>515</v>
      </c>
      <c r="D225" s="227" t="s">
        <v>454</v>
      </c>
      <c r="E225" s="228" t="s">
        <v>2890</v>
      </c>
      <c r="F225" s="229" t="s">
        <v>2891</v>
      </c>
      <c r="G225" s="230" t="s">
        <v>289</v>
      </c>
      <c r="H225" s="231">
        <v>1</v>
      </c>
      <c r="I225" s="232"/>
      <c r="J225" s="233">
        <f t="shared" si="0"/>
        <v>0</v>
      </c>
      <c r="K225" s="229" t="s">
        <v>1</v>
      </c>
      <c r="L225" s="234"/>
      <c r="M225" s="235" t="s">
        <v>1</v>
      </c>
      <c r="N225" s="236" t="s">
        <v>42</v>
      </c>
      <c r="O225" s="70"/>
      <c r="P225" s="211">
        <f t="shared" si="1"/>
        <v>0</v>
      </c>
      <c r="Q225" s="211">
        <v>5.0599999999999999E-2</v>
      </c>
      <c r="R225" s="211">
        <f t="shared" si="2"/>
        <v>5.0599999999999999E-2</v>
      </c>
      <c r="S225" s="211">
        <v>0</v>
      </c>
      <c r="T225" s="212">
        <f t="shared" si="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3" t="s">
        <v>213</v>
      </c>
      <c r="AT225" s="213" t="s">
        <v>454</v>
      </c>
      <c r="AU225" s="213" t="s">
        <v>86</v>
      </c>
      <c r="AY225" s="16" t="s">
        <v>173</v>
      </c>
      <c r="BE225" s="214">
        <f t="shared" si="4"/>
        <v>0</v>
      </c>
      <c r="BF225" s="214">
        <f t="shared" si="5"/>
        <v>0</v>
      </c>
      <c r="BG225" s="214">
        <f t="shared" si="6"/>
        <v>0</v>
      </c>
      <c r="BH225" s="214">
        <f t="shared" si="7"/>
        <v>0</v>
      </c>
      <c r="BI225" s="214">
        <f t="shared" si="8"/>
        <v>0</v>
      </c>
      <c r="BJ225" s="16" t="s">
        <v>8</v>
      </c>
      <c r="BK225" s="214">
        <f t="shared" si="9"/>
        <v>0</v>
      </c>
      <c r="BL225" s="16" t="s">
        <v>180</v>
      </c>
      <c r="BM225" s="213" t="s">
        <v>2892</v>
      </c>
    </row>
    <row r="226" spans="1:65" s="2" customFormat="1" ht="16.5" customHeight="1">
      <c r="A226" s="33"/>
      <c r="B226" s="34"/>
      <c r="C226" s="227" t="s">
        <v>520</v>
      </c>
      <c r="D226" s="227" t="s">
        <v>454</v>
      </c>
      <c r="E226" s="228" t="s">
        <v>2893</v>
      </c>
      <c r="F226" s="229" t="s">
        <v>2894</v>
      </c>
      <c r="G226" s="230" t="s">
        <v>289</v>
      </c>
      <c r="H226" s="231">
        <v>1</v>
      </c>
      <c r="I226" s="232"/>
      <c r="J226" s="233">
        <f t="shared" si="0"/>
        <v>0</v>
      </c>
      <c r="K226" s="229" t="s">
        <v>179</v>
      </c>
      <c r="L226" s="234"/>
      <c r="M226" s="235" t="s">
        <v>1</v>
      </c>
      <c r="N226" s="236" t="s">
        <v>42</v>
      </c>
      <c r="O226" s="70"/>
      <c r="P226" s="211">
        <f t="shared" si="1"/>
        <v>0</v>
      </c>
      <c r="Q226" s="211">
        <v>4.4000000000000002E-4</v>
      </c>
      <c r="R226" s="211">
        <f t="shared" si="2"/>
        <v>4.4000000000000002E-4</v>
      </c>
      <c r="S226" s="211">
        <v>0</v>
      </c>
      <c r="T226" s="212">
        <f t="shared" si="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3" t="s">
        <v>213</v>
      </c>
      <c r="AT226" s="213" t="s">
        <v>454</v>
      </c>
      <c r="AU226" s="213" t="s">
        <v>86</v>
      </c>
      <c r="AY226" s="16" t="s">
        <v>173</v>
      </c>
      <c r="BE226" s="214">
        <f t="shared" si="4"/>
        <v>0</v>
      </c>
      <c r="BF226" s="214">
        <f t="shared" si="5"/>
        <v>0</v>
      </c>
      <c r="BG226" s="214">
        <f t="shared" si="6"/>
        <v>0</v>
      </c>
      <c r="BH226" s="214">
        <f t="shared" si="7"/>
        <v>0</v>
      </c>
      <c r="BI226" s="214">
        <f t="shared" si="8"/>
        <v>0</v>
      </c>
      <c r="BJ226" s="16" t="s">
        <v>8</v>
      </c>
      <c r="BK226" s="214">
        <f t="shared" si="9"/>
        <v>0</v>
      </c>
      <c r="BL226" s="16" t="s">
        <v>180</v>
      </c>
      <c r="BM226" s="213" t="s">
        <v>2895</v>
      </c>
    </row>
    <row r="227" spans="1:65" s="2" customFormat="1" ht="16.5" customHeight="1">
      <c r="A227" s="33"/>
      <c r="B227" s="34"/>
      <c r="C227" s="202" t="s">
        <v>525</v>
      </c>
      <c r="D227" s="202" t="s">
        <v>175</v>
      </c>
      <c r="E227" s="203" t="s">
        <v>2896</v>
      </c>
      <c r="F227" s="204" t="s">
        <v>2897</v>
      </c>
      <c r="G227" s="205" t="s">
        <v>371</v>
      </c>
      <c r="H227" s="206">
        <v>47.5</v>
      </c>
      <c r="I227" s="207"/>
      <c r="J227" s="208">
        <f t="shared" si="0"/>
        <v>0</v>
      </c>
      <c r="K227" s="204" t="s">
        <v>179</v>
      </c>
      <c r="L227" s="38"/>
      <c r="M227" s="209" t="s">
        <v>1</v>
      </c>
      <c r="N227" s="210" t="s">
        <v>42</v>
      </c>
      <c r="O227" s="70"/>
      <c r="P227" s="211">
        <f t="shared" si="1"/>
        <v>0</v>
      </c>
      <c r="Q227" s="211">
        <v>1.9000000000000001E-4</v>
      </c>
      <c r="R227" s="211">
        <f t="shared" si="2"/>
        <v>9.025E-3</v>
      </c>
      <c r="S227" s="211">
        <v>0</v>
      </c>
      <c r="T227" s="212">
        <f t="shared" si="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3" t="s">
        <v>180</v>
      </c>
      <c r="AT227" s="213" t="s">
        <v>175</v>
      </c>
      <c r="AU227" s="213" t="s">
        <v>86</v>
      </c>
      <c r="AY227" s="16" t="s">
        <v>173</v>
      </c>
      <c r="BE227" s="214">
        <f t="shared" si="4"/>
        <v>0</v>
      </c>
      <c r="BF227" s="214">
        <f t="shared" si="5"/>
        <v>0</v>
      </c>
      <c r="BG227" s="214">
        <f t="shared" si="6"/>
        <v>0</v>
      </c>
      <c r="BH227" s="214">
        <f t="shared" si="7"/>
        <v>0</v>
      </c>
      <c r="BI227" s="214">
        <f t="shared" si="8"/>
        <v>0</v>
      </c>
      <c r="BJ227" s="16" t="s">
        <v>8</v>
      </c>
      <c r="BK227" s="214">
        <f t="shared" si="9"/>
        <v>0</v>
      </c>
      <c r="BL227" s="16" t="s">
        <v>180</v>
      </c>
      <c r="BM227" s="213" t="s">
        <v>2898</v>
      </c>
    </row>
    <row r="228" spans="1:65" s="2" customFormat="1" ht="16.5" customHeight="1">
      <c r="A228" s="33"/>
      <c r="B228" s="34"/>
      <c r="C228" s="202" t="s">
        <v>530</v>
      </c>
      <c r="D228" s="202" t="s">
        <v>175</v>
      </c>
      <c r="E228" s="203" t="s">
        <v>2899</v>
      </c>
      <c r="F228" s="204" t="s">
        <v>2900</v>
      </c>
      <c r="G228" s="205" t="s">
        <v>371</v>
      </c>
      <c r="H228" s="206">
        <v>47.5</v>
      </c>
      <c r="I228" s="207"/>
      <c r="J228" s="208">
        <f t="shared" si="0"/>
        <v>0</v>
      </c>
      <c r="K228" s="204" t="s">
        <v>179</v>
      </c>
      <c r="L228" s="38"/>
      <c r="M228" s="209" t="s">
        <v>1</v>
      </c>
      <c r="N228" s="210" t="s">
        <v>42</v>
      </c>
      <c r="O228" s="70"/>
      <c r="P228" s="211">
        <f t="shared" si="1"/>
        <v>0</v>
      </c>
      <c r="Q228" s="211">
        <v>6.9999999999999994E-5</v>
      </c>
      <c r="R228" s="211">
        <f t="shared" si="2"/>
        <v>3.3249999999999998E-3</v>
      </c>
      <c r="S228" s="211">
        <v>0</v>
      </c>
      <c r="T228" s="212">
        <f t="shared" si="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3" t="s">
        <v>180</v>
      </c>
      <c r="AT228" s="213" t="s">
        <v>175</v>
      </c>
      <c r="AU228" s="213" t="s">
        <v>86</v>
      </c>
      <c r="AY228" s="16" t="s">
        <v>173</v>
      </c>
      <c r="BE228" s="214">
        <f t="shared" si="4"/>
        <v>0</v>
      </c>
      <c r="BF228" s="214">
        <f t="shared" si="5"/>
        <v>0</v>
      </c>
      <c r="BG228" s="214">
        <f t="shared" si="6"/>
        <v>0</v>
      </c>
      <c r="BH228" s="214">
        <f t="shared" si="7"/>
        <v>0</v>
      </c>
      <c r="BI228" s="214">
        <f t="shared" si="8"/>
        <v>0</v>
      </c>
      <c r="BJ228" s="16" t="s">
        <v>8</v>
      </c>
      <c r="BK228" s="214">
        <f t="shared" si="9"/>
        <v>0</v>
      </c>
      <c r="BL228" s="16" t="s">
        <v>180</v>
      </c>
      <c r="BM228" s="213" t="s">
        <v>2901</v>
      </c>
    </row>
    <row r="229" spans="1:65" s="12" customFormat="1" ht="22.95" customHeight="1">
      <c r="B229" s="186"/>
      <c r="C229" s="187"/>
      <c r="D229" s="188" t="s">
        <v>76</v>
      </c>
      <c r="E229" s="200" t="s">
        <v>433</v>
      </c>
      <c r="F229" s="200" t="s">
        <v>434</v>
      </c>
      <c r="G229" s="187"/>
      <c r="H229" s="187"/>
      <c r="I229" s="190"/>
      <c r="J229" s="201">
        <f>BK229</f>
        <v>0</v>
      </c>
      <c r="K229" s="187"/>
      <c r="L229" s="192"/>
      <c r="M229" s="193"/>
      <c r="N229" s="194"/>
      <c r="O229" s="194"/>
      <c r="P229" s="195">
        <f>P230</f>
        <v>0</v>
      </c>
      <c r="Q229" s="194"/>
      <c r="R229" s="195">
        <f>R230</f>
        <v>0</v>
      </c>
      <c r="S229" s="194"/>
      <c r="T229" s="196">
        <f>T230</f>
        <v>0</v>
      </c>
      <c r="AR229" s="197" t="s">
        <v>8</v>
      </c>
      <c r="AT229" s="198" t="s">
        <v>76</v>
      </c>
      <c r="AU229" s="198" t="s">
        <v>8</v>
      </c>
      <c r="AY229" s="197" t="s">
        <v>173</v>
      </c>
      <c r="BK229" s="199">
        <f>BK230</f>
        <v>0</v>
      </c>
    </row>
    <row r="230" spans="1:65" s="2" customFormat="1" ht="24" customHeight="1">
      <c r="A230" s="33"/>
      <c r="B230" s="34"/>
      <c r="C230" s="202" t="s">
        <v>535</v>
      </c>
      <c r="D230" s="202" t="s">
        <v>175</v>
      </c>
      <c r="E230" s="203" t="s">
        <v>2902</v>
      </c>
      <c r="F230" s="204" t="s">
        <v>2903</v>
      </c>
      <c r="G230" s="205" t="s">
        <v>225</v>
      </c>
      <c r="H230" s="206">
        <v>2.08</v>
      </c>
      <c r="I230" s="207"/>
      <c r="J230" s="208">
        <f>ROUND(I230*H230,0)</f>
        <v>0</v>
      </c>
      <c r="K230" s="204" t="s">
        <v>179</v>
      </c>
      <c r="L230" s="38"/>
      <c r="M230" s="209" t="s">
        <v>1</v>
      </c>
      <c r="N230" s="210" t="s">
        <v>42</v>
      </c>
      <c r="O230" s="70"/>
      <c r="P230" s="211">
        <f>O230*H230</f>
        <v>0</v>
      </c>
      <c r="Q230" s="211">
        <v>0</v>
      </c>
      <c r="R230" s="211">
        <f>Q230*H230</f>
        <v>0</v>
      </c>
      <c r="S230" s="211">
        <v>0</v>
      </c>
      <c r="T230" s="21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3" t="s">
        <v>180</v>
      </c>
      <c r="AT230" s="213" t="s">
        <v>175</v>
      </c>
      <c r="AU230" s="213" t="s">
        <v>86</v>
      </c>
      <c r="AY230" s="16" t="s">
        <v>173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6" t="s">
        <v>8</v>
      </c>
      <c r="BK230" s="214">
        <f>ROUND(I230*H230,0)</f>
        <v>0</v>
      </c>
      <c r="BL230" s="16" t="s">
        <v>180</v>
      </c>
      <c r="BM230" s="213" t="s">
        <v>2904</v>
      </c>
    </row>
    <row r="231" spans="1:65" s="12" customFormat="1" ht="25.95" customHeight="1">
      <c r="B231" s="186"/>
      <c r="C231" s="187"/>
      <c r="D231" s="188" t="s">
        <v>76</v>
      </c>
      <c r="E231" s="189" t="s">
        <v>439</v>
      </c>
      <c r="F231" s="189" t="s">
        <v>440</v>
      </c>
      <c r="G231" s="187"/>
      <c r="H231" s="187"/>
      <c r="I231" s="190"/>
      <c r="J231" s="191">
        <f>BK231</f>
        <v>0</v>
      </c>
      <c r="K231" s="187"/>
      <c r="L231" s="192"/>
      <c r="M231" s="193"/>
      <c r="N231" s="194"/>
      <c r="O231" s="194"/>
      <c r="P231" s="195">
        <f>P232+P235</f>
        <v>0</v>
      </c>
      <c r="Q231" s="194"/>
      <c r="R231" s="195">
        <f>R232+R235</f>
        <v>2.164E-2</v>
      </c>
      <c r="S231" s="194"/>
      <c r="T231" s="196">
        <f>T232+T235</f>
        <v>0</v>
      </c>
      <c r="AR231" s="197" t="s">
        <v>86</v>
      </c>
      <c r="AT231" s="198" t="s">
        <v>76</v>
      </c>
      <c r="AU231" s="198" t="s">
        <v>77</v>
      </c>
      <c r="AY231" s="197" t="s">
        <v>173</v>
      </c>
      <c r="BK231" s="199">
        <f>BK232+BK235</f>
        <v>0</v>
      </c>
    </row>
    <row r="232" spans="1:65" s="12" customFormat="1" ht="22.95" customHeight="1">
      <c r="B232" s="186"/>
      <c r="C232" s="187"/>
      <c r="D232" s="188" t="s">
        <v>76</v>
      </c>
      <c r="E232" s="200" t="s">
        <v>606</v>
      </c>
      <c r="F232" s="200" t="s">
        <v>607</v>
      </c>
      <c r="G232" s="187"/>
      <c r="H232" s="187"/>
      <c r="I232" s="190"/>
      <c r="J232" s="201">
        <f>BK232</f>
        <v>0</v>
      </c>
      <c r="K232" s="187"/>
      <c r="L232" s="192"/>
      <c r="M232" s="193"/>
      <c r="N232" s="194"/>
      <c r="O232" s="194"/>
      <c r="P232" s="195">
        <f>SUM(P233:P234)</f>
        <v>0</v>
      </c>
      <c r="Q232" s="194"/>
      <c r="R232" s="195">
        <f>SUM(R233:R234)</f>
        <v>1.5470000000000001E-2</v>
      </c>
      <c r="S232" s="194"/>
      <c r="T232" s="196">
        <f>SUM(T233:T234)</f>
        <v>0</v>
      </c>
      <c r="AR232" s="197" t="s">
        <v>86</v>
      </c>
      <c r="AT232" s="198" t="s">
        <v>76</v>
      </c>
      <c r="AU232" s="198" t="s">
        <v>8</v>
      </c>
      <c r="AY232" s="197" t="s">
        <v>173</v>
      </c>
      <c r="BK232" s="199">
        <f>SUM(BK233:BK234)</f>
        <v>0</v>
      </c>
    </row>
    <row r="233" spans="1:65" s="2" customFormat="1" ht="16.5" customHeight="1">
      <c r="A233" s="33"/>
      <c r="B233" s="34"/>
      <c r="C233" s="202" t="s">
        <v>542</v>
      </c>
      <c r="D233" s="202" t="s">
        <v>175</v>
      </c>
      <c r="E233" s="203" t="s">
        <v>2905</v>
      </c>
      <c r="F233" s="204" t="s">
        <v>2906</v>
      </c>
      <c r="G233" s="205" t="s">
        <v>371</v>
      </c>
      <c r="H233" s="206">
        <v>2.2000000000000002</v>
      </c>
      <c r="I233" s="207"/>
      <c r="J233" s="208">
        <f>ROUND(I233*H233,0)</f>
        <v>0</v>
      </c>
      <c r="K233" s="204" t="s">
        <v>179</v>
      </c>
      <c r="L233" s="38"/>
      <c r="M233" s="209" t="s">
        <v>1</v>
      </c>
      <c r="N233" s="210" t="s">
        <v>42</v>
      </c>
      <c r="O233" s="70"/>
      <c r="P233" s="211">
        <f>O233*H233</f>
        <v>0</v>
      </c>
      <c r="Q233" s="211">
        <v>6.8999999999999999E-3</v>
      </c>
      <c r="R233" s="211">
        <f>Q233*H233</f>
        <v>1.5180000000000001E-2</v>
      </c>
      <c r="S233" s="211">
        <v>0</v>
      </c>
      <c r="T233" s="21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3" t="s">
        <v>255</v>
      </c>
      <c r="AT233" s="213" t="s">
        <v>175</v>
      </c>
      <c r="AU233" s="213" t="s">
        <v>86</v>
      </c>
      <c r="AY233" s="16" t="s">
        <v>173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6" t="s">
        <v>8</v>
      </c>
      <c r="BK233" s="214">
        <f>ROUND(I233*H233,0)</f>
        <v>0</v>
      </c>
      <c r="BL233" s="16" t="s">
        <v>255</v>
      </c>
      <c r="BM233" s="213" t="s">
        <v>2907</v>
      </c>
    </row>
    <row r="234" spans="1:65" s="2" customFormat="1" ht="16.5" customHeight="1">
      <c r="A234" s="33"/>
      <c r="B234" s="34"/>
      <c r="C234" s="202" t="s">
        <v>547</v>
      </c>
      <c r="D234" s="202" t="s">
        <v>175</v>
      </c>
      <c r="E234" s="203" t="s">
        <v>681</v>
      </c>
      <c r="F234" s="204" t="s">
        <v>682</v>
      </c>
      <c r="G234" s="205" t="s">
        <v>289</v>
      </c>
      <c r="H234" s="206">
        <v>1</v>
      </c>
      <c r="I234" s="207"/>
      <c r="J234" s="208">
        <f>ROUND(I234*H234,0)</f>
        <v>0</v>
      </c>
      <c r="K234" s="204" t="s">
        <v>179</v>
      </c>
      <c r="L234" s="38"/>
      <c r="M234" s="209" t="s">
        <v>1</v>
      </c>
      <c r="N234" s="210" t="s">
        <v>42</v>
      </c>
      <c r="O234" s="70"/>
      <c r="P234" s="211">
        <f>O234*H234</f>
        <v>0</v>
      </c>
      <c r="Q234" s="211">
        <v>2.9E-4</v>
      </c>
      <c r="R234" s="211">
        <f>Q234*H234</f>
        <v>2.9E-4</v>
      </c>
      <c r="S234" s="211">
        <v>0</v>
      </c>
      <c r="T234" s="21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3" t="s">
        <v>255</v>
      </c>
      <c r="AT234" s="213" t="s">
        <v>175</v>
      </c>
      <c r="AU234" s="213" t="s">
        <v>86</v>
      </c>
      <c r="AY234" s="16" t="s">
        <v>173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6" t="s">
        <v>8</v>
      </c>
      <c r="BK234" s="214">
        <f>ROUND(I234*H234,0)</f>
        <v>0</v>
      </c>
      <c r="BL234" s="16" t="s">
        <v>255</v>
      </c>
      <c r="BM234" s="213" t="s">
        <v>2908</v>
      </c>
    </row>
    <row r="235" spans="1:65" s="12" customFormat="1" ht="22.95" customHeight="1">
      <c r="B235" s="186"/>
      <c r="C235" s="187"/>
      <c r="D235" s="188" t="s">
        <v>76</v>
      </c>
      <c r="E235" s="200" t="s">
        <v>698</v>
      </c>
      <c r="F235" s="200" t="s">
        <v>699</v>
      </c>
      <c r="G235" s="187"/>
      <c r="H235" s="187"/>
      <c r="I235" s="190"/>
      <c r="J235" s="201">
        <f>BK235</f>
        <v>0</v>
      </c>
      <c r="K235" s="187"/>
      <c r="L235" s="192"/>
      <c r="M235" s="193"/>
      <c r="N235" s="194"/>
      <c r="O235" s="194"/>
      <c r="P235" s="195">
        <f>P236</f>
        <v>0</v>
      </c>
      <c r="Q235" s="194"/>
      <c r="R235" s="195">
        <f>R236</f>
        <v>6.1700000000000001E-3</v>
      </c>
      <c r="S235" s="194"/>
      <c r="T235" s="196">
        <f>T236</f>
        <v>0</v>
      </c>
      <c r="AR235" s="197" t="s">
        <v>86</v>
      </c>
      <c r="AT235" s="198" t="s">
        <v>76</v>
      </c>
      <c r="AU235" s="198" t="s">
        <v>8</v>
      </c>
      <c r="AY235" s="197" t="s">
        <v>173</v>
      </c>
      <c r="BK235" s="199">
        <f>BK236</f>
        <v>0</v>
      </c>
    </row>
    <row r="236" spans="1:65" s="2" customFormat="1" ht="16.5" customHeight="1">
      <c r="A236" s="33"/>
      <c r="B236" s="34"/>
      <c r="C236" s="202" t="s">
        <v>551</v>
      </c>
      <c r="D236" s="202" t="s">
        <v>175</v>
      </c>
      <c r="E236" s="203" t="s">
        <v>2909</v>
      </c>
      <c r="F236" s="204" t="s">
        <v>2910</v>
      </c>
      <c r="G236" s="205" t="s">
        <v>785</v>
      </c>
      <c r="H236" s="206">
        <v>1</v>
      </c>
      <c r="I236" s="207"/>
      <c r="J236" s="208">
        <f>ROUND(I236*H236,0)</f>
        <v>0</v>
      </c>
      <c r="K236" s="204" t="s">
        <v>179</v>
      </c>
      <c r="L236" s="38"/>
      <c r="M236" s="209" t="s">
        <v>1</v>
      </c>
      <c r="N236" s="210" t="s">
        <v>42</v>
      </c>
      <c r="O236" s="70"/>
      <c r="P236" s="211">
        <f>O236*H236</f>
        <v>0</v>
      </c>
      <c r="Q236" s="211">
        <v>6.1700000000000001E-3</v>
      </c>
      <c r="R236" s="211">
        <f>Q236*H236</f>
        <v>6.1700000000000001E-3</v>
      </c>
      <c r="S236" s="211">
        <v>0</v>
      </c>
      <c r="T236" s="21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3" t="s">
        <v>255</v>
      </c>
      <c r="AT236" s="213" t="s">
        <v>175</v>
      </c>
      <c r="AU236" s="213" t="s">
        <v>86</v>
      </c>
      <c r="AY236" s="16" t="s">
        <v>173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6" t="s">
        <v>8</v>
      </c>
      <c r="BK236" s="214">
        <f>ROUND(I236*H236,0)</f>
        <v>0</v>
      </c>
      <c r="BL236" s="16" t="s">
        <v>255</v>
      </c>
      <c r="BM236" s="213" t="s">
        <v>2911</v>
      </c>
    </row>
    <row r="237" spans="1:65" s="12" customFormat="1" ht="25.95" customHeight="1">
      <c r="B237" s="186"/>
      <c r="C237" s="187"/>
      <c r="D237" s="188" t="s">
        <v>76</v>
      </c>
      <c r="E237" s="189" t="s">
        <v>2322</v>
      </c>
      <c r="F237" s="189" t="s">
        <v>2323</v>
      </c>
      <c r="G237" s="187"/>
      <c r="H237" s="187"/>
      <c r="I237" s="190"/>
      <c r="J237" s="191">
        <f>BK237</f>
        <v>0</v>
      </c>
      <c r="K237" s="187"/>
      <c r="L237" s="192"/>
      <c r="M237" s="193"/>
      <c r="N237" s="194"/>
      <c r="O237" s="194"/>
      <c r="P237" s="195">
        <f>P238+P242</f>
        <v>0</v>
      </c>
      <c r="Q237" s="194"/>
      <c r="R237" s="195">
        <f>R238+R242</f>
        <v>0</v>
      </c>
      <c r="S237" s="194"/>
      <c r="T237" s="196">
        <f>T238+T242</f>
        <v>0</v>
      </c>
      <c r="AR237" s="197" t="s">
        <v>198</v>
      </c>
      <c r="AT237" s="198" t="s">
        <v>76</v>
      </c>
      <c r="AU237" s="198" t="s">
        <v>77</v>
      </c>
      <c r="AY237" s="197" t="s">
        <v>173</v>
      </c>
      <c r="BK237" s="199">
        <f>BK238+BK242</f>
        <v>0</v>
      </c>
    </row>
    <row r="238" spans="1:65" s="12" customFormat="1" ht="22.95" customHeight="1">
      <c r="B238" s="186"/>
      <c r="C238" s="187"/>
      <c r="D238" s="188" t="s">
        <v>76</v>
      </c>
      <c r="E238" s="200" t="s">
        <v>2324</v>
      </c>
      <c r="F238" s="200" t="s">
        <v>2325</v>
      </c>
      <c r="G238" s="187"/>
      <c r="H238" s="187"/>
      <c r="I238" s="190"/>
      <c r="J238" s="201">
        <f>BK238</f>
        <v>0</v>
      </c>
      <c r="K238" s="187"/>
      <c r="L238" s="192"/>
      <c r="M238" s="193"/>
      <c r="N238" s="194"/>
      <c r="O238" s="194"/>
      <c r="P238" s="195">
        <f>SUM(P239:P241)</f>
        <v>0</v>
      </c>
      <c r="Q238" s="194"/>
      <c r="R238" s="195">
        <f>SUM(R239:R241)</f>
        <v>0</v>
      </c>
      <c r="S238" s="194"/>
      <c r="T238" s="196">
        <f>SUM(T239:T241)</f>
        <v>0</v>
      </c>
      <c r="AR238" s="197" t="s">
        <v>198</v>
      </c>
      <c r="AT238" s="198" t="s">
        <v>76</v>
      </c>
      <c r="AU238" s="198" t="s">
        <v>8</v>
      </c>
      <c r="AY238" s="197" t="s">
        <v>173</v>
      </c>
      <c r="BK238" s="199">
        <f>SUM(BK239:BK241)</f>
        <v>0</v>
      </c>
    </row>
    <row r="239" spans="1:65" s="2" customFormat="1" ht="16.5" customHeight="1">
      <c r="A239" s="33"/>
      <c r="B239" s="34"/>
      <c r="C239" s="202" t="s">
        <v>555</v>
      </c>
      <c r="D239" s="202" t="s">
        <v>175</v>
      </c>
      <c r="E239" s="203" t="s">
        <v>2327</v>
      </c>
      <c r="F239" s="204" t="s">
        <v>2328</v>
      </c>
      <c r="G239" s="205" t="s">
        <v>427</v>
      </c>
      <c r="H239" s="206">
        <v>1</v>
      </c>
      <c r="I239" s="207"/>
      <c r="J239" s="208">
        <f>ROUND(I239*H239,0)</f>
        <v>0</v>
      </c>
      <c r="K239" s="204" t="s">
        <v>179</v>
      </c>
      <c r="L239" s="38"/>
      <c r="M239" s="209" t="s">
        <v>1</v>
      </c>
      <c r="N239" s="210" t="s">
        <v>42</v>
      </c>
      <c r="O239" s="70"/>
      <c r="P239" s="211">
        <f>O239*H239</f>
        <v>0</v>
      </c>
      <c r="Q239" s="211">
        <v>0</v>
      </c>
      <c r="R239" s="211">
        <f>Q239*H239</f>
        <v>0</v>
      </c>
      <c r="S239" s="211">
        <v>0</v>
      </c>
      <c r="T239" s="21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3" t="s">
        <v>2329</v>
      </c>
      <c r="AT239" s="213" t="s">
        <v>175</v>
      </c>
      <c r="AU239" s="213" t="s">
        <v>86</v>
      </c>
      <c r="AY239" s="16" t="s">
        <v>173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6" t="s">
        <v>8</v>
      </c>
      <c r="BK239" s="214">
        <f>ROUND(I239*H239,0)</f>
        <v>0</v>
      </c>
      <c r="BL239" s="16" t="s">
        <v>2329</v>
      </c>
      <c r="BM239" s="213" t="s">
        <v>2912</v>
      </c>
    </row>
    <row r="240" spans="1:65" s="2" customFormat="1" ht="24" customHeight="1">
      <c r="A240" s="33"/>
      <c r="B240" s="34"/>
      <c r="C240" s="202" t="s">
        <v>560</v>
      </c>
      <c r="D240" s="202" t="s">
        <v>175</v>
      </c>
      <c r="E240" s="203" t="s">
        <v>2332</v>
      </c>
      <c r="F240" s="204" t="s">
        <v>2333</v>
      </c>
      <c r="G240" s="205" t="s">
        <v>427</v>
      </c>
      <c r="H240" s="206">
        <v>1</v>
      </c>
      <c r="I240" s="207"/>
      <c r="J240" s="208">
        <f>ROUND(I240*H240,0)</f>
        <v>0</v>
      </c>
      <c r="K240" s="204" t="s">
        <v>179</v>
      </c>
      <c r="L240" s="38"/>
      <c r="M240" s="209" t="s">
        <v>1</v>
      </c>
      <c r="N240" s="210" t="s">
        <v>42</v>
      </c>
      <c r="O240" s="70"/>
      <c r="P240" s="211">
        <f>O240*H240</f>
        <v>0</v>
      </c>
      <c r="Q240" s="211">
        <v>0</v>
      </c>
      <c r="R240" s="211">
        <f>Q240*H240</f>
        <v>0</v>
      </c>
      <c r="S240" s="211">
        <v>0</v>
      </c>
      <c r="T240" s="21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13" t="s">
        <v>2329</v>
      </c>
      <c r="AT240" s="213" t="s">
        <v>175</v>
      </c>
      <c r="AU240" s="213" t="s">
        <v>86</v>
      </c>
      <c r="AY240" s="16" t="s">
        <v>173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6" t="s">
        <v>8</v>
      </c>
      <c r="BK240" s="214">
        <f>ROUND(I240*H240,0)</f>
        <v>0</v>
      </c>
      <c r="BL240" s="16" t="s">
        <v>2329</v>
      </c>
      <c r="BM240" s="213" t="s">
        <v>2913</v>
      </c>
    </row>
    <row r="241" spans="1:65" s="2" customFormat="1" ht="16.5" customHeight="1">
      <c r="A241" s="33"/>
      <c r="B241" s="34"/>
      <c r="C241" s="202" t="s">
        <v>566</v>
      </c>
      <c r="D241" s="202" t="s">
        <v>175</v>
      </c>
      <c r="E241" s="203" t="s">
        <v>2336</v>
      </c>
      <c r="F241" s="204" t="s">
        <v>2337</v>
      </c>
      <c r="G241" s="205" t="s">
        <v>427</v>
      </c>
      <c r="H241" s="206">
        <v>1</v>
      </c>
      <c r="I241" s="207"/>
      <c r="J241" s="208">
        <f>ROUND(I241*H241,0)</f>
        <v>0</v>
      </c>
      <c r="K241" s="204" t="s">
        <v>179</v>
      </c>
      <c r="L241" s="38"/>
      <c r="M241" s="209" t="s">
        <v>1</v>
      </c>
      <c r="N241" s="210" t="s">
        <v>42</v>
      </c>
      <c r="O241" s="70"/>
      <c r="P241" s="211">
        <f>O241*H241</f>
        <v>0</v>
      </c>
      <c r="Q241" s="211">
        <v>0</v>
      </c>
      <c r="R241" s="211">
        <f>Q241*H241</f>
        <v>0</v>
      </c>
      <c r="S241" s="211">
        <v>0</v>
      </c>
      <c r="T241" s="21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3" t="s">
        <v>2329</v>
      </c>
      <c r="AT241" s="213" t="s">
        <v>175</v>
      </c>
      <c r="AU241" s="213" t="s">
        <v>86</v>
      </c>
      <c r="AY241" s="16" t="s">
        <v>173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6" t="s">
        <v>8</v>
      </c>
      <c r="BK241" s="214">
        <f>ROUND(I241*H241,0)</f>
        <v>0</v>
      </c>
      <c r="BL241" s="16" t="s">
        <v>2329</v>
      </c>
      <c r="BM241" s="213" t="s">
        <v>2914</v>
      </c>
    </row>
    <row r="242" spans="1:65" s="12" customFormat="1" ht="22.95" customHeight="1">
      <c r="B242" s="186"/>
      <c r="C242" s="187"/>
      <c r="D242" s="188" t="s">
        <v>76</v>
      </c>
      <c r="E242" s="200" t="s">
        <v>2339</v>
      </c>
      <c r="F242" s="200" t="s">
        <v>2340</v>
      </c>
      <c r="G242" s="187"/>
      <c r="H242" s="187"/>
      <c r="I242" s="190"/>
      <c r="J242" s="201">
        <f>BK242</f>
        <v>0</v>
      </c>
      <c r="K242" s="187"/>
      <c r="L242" s="192"/>
      <c r="M242" s="193"/>
      <c r="N242" s="194"/>
      <c r="O242" s="194"/>
      <c r="P242" s="195">
        <f>P243</f>
        <v>0</v>
      </c>
      <c r="Q242" s="194"/>
      <c r="R242" s="195">
        <f>R243</f>
        <v>0</v>
      </c>
      <c r="S242" s="194"/>
      <c r="T242" s="196">
        <f>T243</f>
        <v>0</v>
      </c>
      <c r="AR242" s="197" t="s">
        <v>198</v>
      </c>
      <c r="AT242" s="198" t="s">
        <v>76</v>
      </c>
      <c r="AU242" s="198" t="s">
        <v>8</v>
      </c>
      <c r="AY242" s="197" t="s">
        <v>173</v>
      </c>
      <c r="BK242" s="199">
        <f>BK243</f>
        <v>0</v>
      </c>
    </row>
    <row r="243" spans="1:65" s="2" customFormat="1" ht="16.5" customHeight="1">
      <c r="A243" s="33"/>
      <c r="B243" s="34"/>
      <c r="C243" s="202" t="s">
        <v>571</v>
      </c>
      <c r="D243" s="202" t="s">
        <v>175</v>
      </c>
      <c r="E243" s="203" t="s">
        <v>2342</v>
      </c>
      <c r="F243" s="204" t="s">
        <v>2340</v>
      </c>
      <c r="G243" s="205" t="s">
        <v>692</v>
      </c>
      <c r="H243" s="247"/>
      <c r="I243" s="207"/>
      <c r="J243" s="208">
        <f>ROUND(I243*H243,0)</f>
        <v>0</v>
      </c>
      <c r="K243" s="204" t="s">
        <v>179</v>
      </c>
      <c r="L243" s="38"/>
      <c r="M243" s="251" t="s">
        <v>1</v>
      </c>
      <c r="N243" s="252" t="s">
        <v>42</v>
      </c>
      <c r="O243" s="253"/>
      <c r="P243" s="254">
        <f>O243*H243</f>
        <v>0</v>
      </c>
      <c r="Q243" s="254">
        <v>0</v>
      </c>
      <c r="R243" s="254">
        <f>Q243*H243</f>
        <v>0</v>
      </c>
      <c r="S243" s="254">
        <v>0</v>
      </c>
      <c r="T243" s="25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3" t="s">
        <v>2329</v>
      </c>
      <c r="AT243" s="213" t="s">
        <v>175</v>
      </c>
      <c r="AU243" s="213" t="s">
        <v>86</v>
      </c>
      <c r="AY243" s="16" t="s">
        <v>173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16" t="s">
        <v>8</v>
      </c>
      <c r="BK243" s="214">
        <f>ROUND(I243*H243,0)</f>
        <v>0</v>
      </c>
      <c r="BL243" s="16" t="s">
        <v>2329</v>
      </c>
      <c r="BM243" s="213" t="s">
        <v>2915</v>
      </c>
    </row>
    <row r="244" spans="1:65" s="2" customFormat="1" ht="6.9" customHeight="1">
      <c r="A244" s="33"/>
      <c r="B244" s="53"/>
      <c r="C244" s="54"/>
      <c r="D244" s="54"/>
      <c r="E244" s="54"/>
      <c r="F244" s="54"/>
      <c r="G244" s="54"/>
      <c r="H244" s="54"/>
      <c r="I244" s="151"/>
      <c r="J244" s="54"/>
      <c r="K244" s="54"/>
      <c r="L244" s="38"/>
      <c r="M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</row>
  </sheetData>
  <sheetProtection algorithmName="SHA-512" hashValue="5x2QIl/2E48Gg6dsY3Sj0FtaCI14nA52LvwwXnAWV3sixDjr7efDSay10RlzHjCDDqj+W2ajHxUJmY968QqctA==" saltValue="Lbm8SMmVXNE0HVRF3D5dQLrXcfx4vjVc/g8yNqW0g1DQrYO5txDiyrUFYa7MrjwYfOO661jT8sl1uzlcWp6VgQ==" spinCount="100000" sheet="1" objects="1" scenarios="1" formatColumns="0" formatRows="0" autoFilter="0"/>
  <autoFilter ref="C127:K243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0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7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95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86</v>
      </c>
    </row>
    <row r="4" spans="1:46" s="1" customFormat="1" ht="24.9" customHeight="1">
      <c r="B4" s="19"/>
      <c r="D4" s="111" t="s">
        <v>105</v>
      </c>
      <c r="I4" s="107"/>
      <c r="L4" s="19"/>
      <c r="M4" s="112" t="s">
        <v>11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17</v>
      </c>
      <c r="I6" s="107"/>
      <c r="L6" s="19"/>
    </row>
    <row r="7" spans="1:46" s="1" customFormat="1" ht="16.5" customHeight="1">
      <c r="B7" s="19"/>
      <c r="E7" s="300" t="str">
        <f>'Rekapitulace stavby'!K6</f>
        <v>Denní stacionář Sušice, p.p.č.1587/1 k.ú. Sušice nad Otavou</v>
      </c>
      <c r="F7" s="301"/>
      <c r="G7" s="301"/>
      <c r="H7" s="301"/>
      <c r="I7" s="107"/>
      <c r="L7" s="19"/>
    </row>
    <row r="8" spans="1:46" s="2" customFormat="1" ht="12" customHeight="1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2" t="s">
        <v>2916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19</v>
      </c>
      <c r="E11" s="33"/>
      <c r="F11" s="115" t="s">
        <v>1</v>
      </c>
      <c r="G11" s="33"/>
      <c r="H11" s="33"/>
      <c r="I11" s="116" t="s">
        <v>20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15" t="s">
        <v>22</v>
      </c>
      <c r="G12" s="33"/>
      <c r="H12" s="33"/>
      <c r="I12" s="116" t="s">
        <v>23</v>
      </c>
      <c r="J12" s="117" t="str">
        <f>'Rekapitulace stavby'!AN8</f>
        <v>18. 10. 2019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">
        <v>32</v>
      </c>
      <c r="F21" s="33"/>
      <c r="G21" s="33"/>
      <c r="H21" s="33"/>
      <c r="I21" s="116" t="s">
        <v>28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32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89.25" customHeight="1">
      <c r="A27" s="118"/>
      <c r="B27" s="119"/>
      <c r="C27" s="118"/>
      <c r="D27" s="118"/>
      <c r="E27" s="306" t="s">
        <v>108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ROUND(J124,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ROUND((SUM(BE124:BE179)),  0)</f>
        <v>0</v>
      </c>
      <c r="G33" s="33"/>
      <c r="H33" s="33"/>
      <c r="I33" s="130">
        <v>0.21</v>
      </c>
      <c r="J33" s="129">
        <f>ROUND(((SUM(BE124:BE179))*I33),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ROUND((SUM(BF124:BF179)),  0)</f>
        <v>0</v>
      </c>
      <c r="G34" s="33"/>
      <c r="H34" s="33"/>
      <c r="I34" s="130">
        <v>0.15</v>
      </c>
      <c r="J34" s="129">
        <f>ROUND(((SUM(BF124:BF179))*I34),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ROUND((SUM(BG124:BG179)),  0)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ROUND((SUM(BH124:BH179)),  0)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ROUND((SUM(BI124:BI179)),  0)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I41" s="107"/>
      <c r="L41" s="19"/>
    </row>
    <row r="42" spans="1:31" s="1" customFormat="1" ht="14.4" customHeight="1">
      <c r="B42" s="19"/>
      <c r="I42" s="107"/>
      <c r="L42" s="19"/>
    </row>
    <row r="43" spans="1:31" s="1" customFormat="1" ht="14.4" customHeight="1">
      <c r="B43" s="19"/>
      <c r="I43" s="107"/>
      <c r="L43" s="19"/>
    </row>
    <row r="44" spans="1:31" s="1" customFormat="1" ht="14.4" customHeight="1">
      <c r="B44" s="19"/>
      <c r="I44" s="107"/>
      <c r="L44" s="19"/>
    </row>
    <row r="45" spans="1:31" s="1" customFormat="1" ht="14.4" customHeight="1">
      <c r="B45" s="19"/>
      <c r="I45" s="107"/>
      <c r="L45" s="19"/>
    </row>
    <row r="46" spans="1:31" s="1" customFormat="1" ht="14.4" customHeight="1">
      <c r="B46" s="19"/>
      <c r="I46" s="107"/>
      <c r="L46" s="19"/>
    </row>
    <row r="47" spans="1:31" s="1" customFormat="1" ht="14.4" customHeight="1">
      <c r="B47" s="19"/>
      <c r="I47" s="107"/>
      <c r="L47" s="19"/>
    </row>
    <row r="48" spans="1:31" s="1" customFormat="1" ht="14.4" customHeight="1">
      <c r="B48" s="19"/>
      <c r="I48" s="107"/>
      <c r="L48" s="19"/>
    </row>
    <row r="49" spans="1:31" s="1" customFormat="1" ht="14.4" customHeight="1">
      <c r="B49" s="19"/>
      <c r="I49" s="107"/>
      <c r="L49" s="19"/>
    </row>
    <row r="50" spans="1:31" s="2" customFormat="1" ht="14.4" customHeight="1">
      <c r="B50" s="50"/>
      <c r="D50" s="139" t="s">
        <v>50</v>
      </c>
      <c r="E50" s="140"/>
      <c r="F50" s="140"/>
      <c r="G50" s="139" t="s">
        <v>51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52</v>
      </c>
      <c r="E61" s="143"/>
      <c r="F61" s="144" t="s">
        <v>53</v>
      </c>
      <c r="G61" s="142" t="s">
        <v>52</v>
      </c>
      <c r="H61" s="143"/>
      <c r="I61" s="145"/>
      <c r="J61" s="146" t="s">
        <v>53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54</v>
      </c>
      <c r="E65" s="147"/>
      <c r="F65" s="147"/>
      <c r="G65" s="139" t="s">
        <v>55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52</v>
      </c>
      <c r="E76" s="143"/>
      <c r="F76" s="144" t="s">
        <v>53</v>
      </c>
      <c r="G76" s="142" t="s">
        <v>52</v>
      </c>
      <c r="H76" s="143"/>
      <c r="I76" s="145"/>
      <c r="J76" s="146" t="s">
        <v>53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8" t="str">
        <f>E7</f>
        <v>Denní stacionář Sušice, p.p.č.1587/1 k.ú. Sušice nad Otavou</v>
      </c>
      <c r="F85" s="299"/>
      <c r="G85" s="299"/>
      <c r="H85" s="299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1" t="str">
        <f>E9</f>
        <v>040 - IO 01  Vodovodní přípojka</v>
      </c>
      <c r="F87" s="297"/>
      <c r="G87" s="297"/>
      <c r="H87" s="29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>Sušice</v>
      </c>
      <c r="G89" s="35"/>
      <c r="H89" s="35"/>
      <c r="I89" s="116" t="s">
        <v>23</v>
      </c>
      <c r="J89" s="65" t="str">
        <f>IF(J12="","",J12)</f>
        <v>18. 10. 2019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5"/>
      <c r="E91" s="35"/>
      <c r="F91" s="26" t="str">
        <f>E15</f>
        <v>Město Sučice</v>
      </c>
      <c r="G91" s="35"/>
      <c r="H91" s="35"/>
      <c r="I91" s="116" t="s">
        <v>31</v>
      </c>
      <c r="J91" s="31" t="str">
        <f>E21</f>
        <v>Ing. arch Jiří Kučera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34</v>
      </c>
      <c r="J92" s="31" t="str">
        <f>E24</f>
        <v>Ing. arch Jiří Kučera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110</v>
      </c>
      <c r="D94" s="156"/>
      <c r="E94" s="156"/>
      <c r="F94" s="156"/>
      <c r="G94" s="156"/>
      <c r="H94" s="156"/>
      <c r="I94" s="157"/>
      <c r="J94" s="158" t="s">
        <v>111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59" t="s">
        <v>112</v>
      </c>
      <c r="D96" s="35"/>
      <c r="E96" s="35"/>
      <c r="F96" s="35"/>
      <c r="G96" s="35"/>
      <c r="H96" s="35"/>
      <c r="I96" s="114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113</v>
      </c>
    </row>
    <row r="97" spans="1:31" s="9" customFormat="1" ht="24.9" customHeight="1">
      <c r="B97" s="160"/>
      <c r="C97" s="161"/>
      <c r="D97" s="162" t="s">
        <v>114</v>
      </c>
      <c r="E97" s="163"/>
      <c r="F97" s="163"/>
      <c r="G97" s="163"/>
      <c r="H97" s="163"/>
      <c r="I97" s="164"/>
      <c r="J97" s="165">
        <f>J125</f>
        <v>0</v>
      </c>
      <c r="K97" s="161"/>
      <c r="L97" s="166"/>
    </row>
    <row r="98" spans="1:31" s="10" customFormat="1" ht="19.95" customHeight="1">
      <c r="B98" s="167"/>
      <c r="C98" s="168"/>
      <c r="D98" s="169" t="s">
        <v>115</v>
      </c>
      <c r="E98" s="170"/>
      <c r="F98" s="170"/>
      <c r="G98" s="170"/>
      <c r="H98" s="170"/>
      <c r="I98" s="171"/>
      <c r="J98" s="172">
        <f>J126</f>
        <v>0</v>
      </c>
      <c r="K98" s="168"/>
      <c r="L98" s="173"/>
    </row>
    <row r="99" spans="1:31" s="10" customFormat="1" ht="19.95" customHeight="1">
      <c r="B99" s="167"/>
      <c r="C99" s="168"/>
      <c r="D99" s="169" t="s">
        <v>117</v>
      </c>
      <c r="E99" s="170"/>
      <c r="F99" s="170"/>
      <c r="G99" s="170"/>
      <c r="H99" s="170"/>
      <c r="I99" s="171"/>
      <c r="J99" s="172">
        <f>J152</f>
        <v>0</v>
      </c>
      <c r="K99" s="168"/>
      <c r="L99" s="173"/>
    </row>
    <row r="100" spans="1:31" s="10" customFormat="1" ht="19.95" customHeight="1">
      <c r="B100" s="167"/>
      <c r="C100" s="168"/>
      <c r="D100" s="169" t="s">
        <v>2704</v>
      </c>
      <c r="E100" s="170"/>
      <c r="F100" s="170"/>
      <c r="G100" s="170"/>
      <c r="H100" s="170"/>
      <c r="I100" s="171"/>
      <c r="J100" s="172">
        <f>J156</f>
        <v>0</v>
      </c>
      <c r="K100" s="168"/>
      <c r="L100" s="173"/>
    </row>
    <row r="101" spans="1:31" s="10" customFormat="1" ht="19.95" customHeight="1">
      <c r="B101" s="167"/>
      <c r="C101" s="168"/>
      <c r="D101" s="169" t="s">
        <v>120</v>
      </c>
      <c r="E101" s="170"/>
      <c r="F101" s="170"/>
      <c r="G101" s="170"/>
      <c r="H101" s="170"/>
      <c r="I101" s="171"/>
      <c r="J101" s="172">
        <f>J171</f>
        <v>0</v>
      </c>
      <c r="K101" s="168"/>
      <c r="L101" s="173"/>
    </row>
    <row r="102" spans="1:31" s="9" customFormat="1" ht="24.9" customHeight="1">
      <c r="B102" s="160"/>
      <c r="C102" s="161"/>
      <c r="D102" s="162" t="s">
        <v>154</v>
      </c>
      <c r="E102" s="163"/>
      <c r="F102" s="163"/>
      <c r="G102" s="163"/>
      <c r="H102" s="163"/>
      <c r="I102" s="164"/>
      <c r="J102" s="165">
        <f>J173</f>
        <v>0</v>
      </c>
      <c r="K102" s="161"/>
      <c r="L102" s="166"/>
    </row>
    <row r="103" spans="1:31" s="10" customFormat="1" ht="19.95" customHeight="1">
      <c r="B103" s="167"/>
      <c r="C103" s="168"/>
      <c r="D103" s="169" t="s">
        <v>155</v>
      </c>
      <c r="E103" s="170"/>
      <c r="F103" s="170"/>
      <c r="G103" s="170"/>
      <c r="H103" s="170"/>
      <c r="I103" s="171"/>
      <c r="J103" s="172">
        <f>J174</f>
        <v>0</v>
      </c>
      <c r="K103" s="168"/>
      <c r="L103" s="173"/>
    </row>
    <row r="104" spans="1:31" s="10" customFormat="1" ht="19.95" customHeight="1">
      <c r="B104" s="167"/>
      <c r="C104" s="168"/>
      <c r="D104" s="169" t="s">
        <v>156</v>
      </c>
      <c r="E104" s="170"/>
      <c r="F104" s="170"/>
      <c r="G104" s="170"/>
      <c r="H104" s="170"/>
      <c r="I104" s="171"/>
      <c r="J104" s="172">
        <f>J178</f>
        <v>0</v>
      </c>
      <c r="K104" s="168"/>
      <c r="L104" s="173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" customHeight="1">
      <c r="A106" s="33"/>
      <c r="B106" s="53"/>
      <c r="C106" s="54"/>
      <c r="D106" s="54"/>
      <c r="E106" s="54"/>
      <c r="F106" s="54"/>
      <c r="G106" s="54"/>
      <c r="H106" s="54"/>
      <c r="I106" s="151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" customHeight="1">
      <c r="A110" s="33"/>
      <c r="B110" s="55"/>
      <c r="C110" s="56"/>
      <c r="D110" s="56"/>
      <c r="E110" s="56"/>
      <c r="F110" s="56"/>
      <c r="G110" s="56"/>
      <c r="H110" s="56"/>
      <c r="I110" s="154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" customHeight="1">
      <c r="A111" s="33"/>
      <c r="B111" s="34"/>
      <c r="C111" s="22" t="s">
        <v>158</v>
      </c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34"/>
      <c r="C112" s="35"/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17</v>
      </c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98" t="str">
        <f>E7</f>
        <v>Denní stacionář Sušice, p.p.č.1587/1 k.ú. Sušice nad Otavou</v>
      </c>
      <c r="F114" s="299"/>
      <c r="G114" s="299"/>
      <c r="H114" s="299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106</v>
      </c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81" t="str">
        <f>E9</f>
        <v>040 - IO 01  Vodovodní přípojka</v>
      </c>
      <c r="F116" s="297"/>
      <c r="G116" s="297"/>
      <c r="H116" s="297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5"/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21</v>
      </c>
      <c r="D118" s="35"/>
      <c r="E118" s="35"/>
      <c r="F118" s="26" t="str">
        <f>F12</f>
        <v>Sušice</v>
      </c>
      <c r="G118" s="35"/>
      <c r="H118" s="35"/>
      <c r="I118" s="116" t="s">
        <v>23</v>
      </c>
      <c r="J118" s="65" t="str">
        <f>IF(J12="","",J12)</f>
        <v>18. 10. 2019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25</v>
      </c>
      <c r="D120" s="35"/>
      <c r="E120" s="35"/>
      <c r="F120" s="26" t="str">
        <f>E15</f>
        <v>Město Sučice</v>
      </c>
      <c r="G120" s="35"/>
      <c r="H120" s="35"/>
      <c r="I120" s="116" t="s">
        <v>31</v>
      </c>
      <c r="J120" s="31" t="str">
        <f>E21</f>
        <v>Ing. arch Jiří Kučera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29</v>
      </c>
      <c r="D121" s="35"/>
      <c r="E121" s="35"/>
      <c r="F121" s="26" t="str">
        <f>IF(E18="","",E18)</f>
        <v>Vyplň údaj</v>
      </c>
      <c r="G121" s="35"/>
      <c r="H121" s="35"/>
      <c r="I121" s="116" t="s">
        <v>34</v>
      </c>
      <c r="J121" s="31" t="str">
        <f>E24</f>
        <v>Ing. arch Jiří Kučera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74"/>
      <c r="B123" s="175"/>
      <c r="C123" s="176" t="s">
        <v>159</v>
      </c>
      <c r="D123" s="177" t="s">
        <v>62</v>
      </c>
      <c r="E123" s="177" t="s">
        <v>58</v>
      </c>
      <c r="F123" s="177" t="s">
        <v>59</v>
      </c>
      <c r="G123" s="177" t="s">
        <v>160</v>
      </c>
      <c r="H123" s="177" t="s">
        <v>161</v>
      </c>
      <c r="I123" s="178" t="s">
        <v>162</v>
      </c>
      <c r="J123" s="177" t="s">
        <v>111</v>
      </c>
      <c r="K123" s="179" t="s">
        <v>163</v>
      </c>
      <c r="L123" s="180"/>
      <c r="M123" s="74" t="s">
        <v>1</v>
      </c>
      <c r="N123" s="75" t="s">
        <v>41</v>
      </c>
      <c r="O123" s="75" t="s">
        <v>164</v>
      </c>
      <c r="P123" s="75" t="s">
        <v>165</v>
      </c>
      <c r="Q123" s="75" t="s">
        <v>166</v>
      </c>
      <c r="R123" s="75" t="s">
        <v>167</v>
      </c>
      <c r="S123" s="75" t="s">
        <v>168</v>
      </c>
      <c r="T123" s="76" t="s">
        <v>169</v>
      </c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</row>
    <row r="124" spans="1:65" s="2" customFormat="1" ht="22.95" customHeight="1">
      <c r="A124" s="33"/>
      <c r="B124" s="34"/>
      <c r="C124" s="81" t="s">
        <v>170</v>
      </c>
      <c r="D124" s="35"/>
      <c r="E124" s="35"/>
      <c r="F124" s="35"/>
      <c r="G124" s="35"/>
      <c r="H124" s="35"/>
      <c r="I124" s="114"/>
      <c r="J124" s="181">
        <f>BK124</f>
        <v>0</v>
      </c>
      <c r="K124" s="35"/>
      <c r="L124" s="38"/>
      <c r="M124" s="77"/>
      <c r="N124" s="182"/>
      <c r="O124" s="78"/>
      <c r="P124" s="183">
        <f>P125+P173</f>
        <v>0</v>
      </c>
      <c r="Q124" s="78"/>
      <c r="R124" s="183">
        <f>R125+R173</f>
        <v>4.1230000000000003E-2</v>
      </c>
      <c r="S124" s="78"/>
      <c r="T124" s="184">
        <f>T125+T173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76</v>
      </c>
      <c r="AU124" s="16" t="s">
        <v>113</v>
      </c>
      <c r="BK124" s="185">
        <f>BK125+BK173</f>
        <v>0</v>
      </c>
    </row>
    <row r="125" spans="1:65" s="12" customFormat="1" ht="25.95" customHeight="1">
      <c r="B125" s="186"/>
      <c r="C125" s="187"/>
      <c r="D125" s="188" t="s">
        <v>76</v>
      </c>
      <c r="E125" s="189" t="s">
        <v>171</v>
      </c>
      <c r="F125" s="189" t="s">
        <v>172</v>
      </c>
      <c r="G125" s="187"/>
      <c r="H125" s="187"/>
      <c r="I125" s="190"/>
      <c r="J125" s="191">
        <f>BK125</f>
        <v>0</v>
      </c>
      <c r="K125" s="187"/>
      <c r="L125" s="192"/>
      <c r="M125" s="193"/>
      <c r="N125" s="194"/>
      <c r="O125" s="194"/>
      <c r="P125" s="195">
        <f>P126+P152+P156+P171</f>
        <v>0</v>
      </c>
      <c r="Q125" s="194"/>
      <c r="R125" s="195">
        <f>R126+R152+R156+R171</f>
        <v>4.1230000000000003E-2</v>
      </c>
      <c r="S125" s="194"/>
      <c r="T125" s="196">
        <f>T126+T152+T156+T171</f>
        <v>0</v>
      </c>
      <c r="AR125" s="197" t="s">
        <v>8</v>
      </c>
      <c r="AT125" s="198" t="s">
        <v>76</v>
      </c>
      <c r="AU125" s="198" t="s">
        <v>77</v>
      </c>
      <c r="AY125" s="197" t="s">
        <v>173</v>
      </c>
      <c r="BK125" s="199">
        <f>BK126+BK152+BK156+BK171</f>
        <v>0</v>
      </c>
    </row>
    <row r="126" spans="1:65" s="12" customFormat="1" ht="22.95" customHeight="1">
      <c r="B126" s="186"/>
      <c r="C126" s="187"/>
      <c r="D126" s="188" t="s">
        <v>76</v>
      </c>
      <c r="E126" s="200" t="s">
        <v>8</v>
      </c>
      <c r="F126" s="200" t="s">
        <v>174</v>
      </c>
      <c r="G126" s="187"/>
      <c r="H126" s="187"/>
      <c r="I126" s="190"/>
      <c r="J126" s="201">
        <f>BK126</f>
        <v>0</v>
      </c>
      <c r="K126" s="187"/>
      <c r="L126" s="192"/>
      <c r="M126" s="193"/>
      <c r="N126" s="194"/>
      <c r="O126" s="194"/>
      <c r="P126" s="195">
        <f>SUM(P127:P151)</f>
        <v>0</v>
      </c>
      <c r="Q126" s="194"/>
      <c r="R126" s="195">
        <f>SUM(R127:R151)</f>
        <v>1.32E-3</v>
      </c>
      <c r="S126" s="194"/>
      <c r="T126" s="196">
        <f>SUM(T127:T151)</f>
        <v>0</v>
      </c>
      <c r="AR126" s="197" t="s">
        <v>8</v>
      </c>
      <c r="AT126" s="198" t="s">
        <v>76</v>
      </c>
      <c r="AU126" s="198" t="s">
        <v>8</v>
      </c>
      <c r="AY126" s="197" t="s">
        <v>173</v>
      </c>
      <c r="BK126" s="199">
        <f>SUM(BK127:BK151)</f>
        <v>0</v>
      </c>
    </row>
    <row r="127" spans="1:65" s="2" customFormat="1" ht="16.5" customHeight="1">
      <c r="A127" s="33"/>
      <c r="B127" s="34"/>
      <c r="C127" s="202" t="s">
        <v>8</v>
      </c>
      <c r="D127" s="202" t="s">
        <v>175</v>
      </c>
      <c r="E127" s="203" t="s">
        <v>2363</v>
      </c>
      <c r="F127" s="204" t="s">
        <v>2364</v>
      </c>
      <c r="G127" s="205" t="s">
        <v>178</v>
      </c>
      <c r="H127" s="206">
        <v>11</v>
      </c>
      <c r="I127" s="207"/>
      <c r="J127" s="208">
        <f>ROUND(I127*H127,0)</f>
        <v>0</v>
      </c>
      <c r="K127" s="204" t="s">
        <v>179</v>
      </c>
      <c r="L127" s="38"/>
      <c r="M127" s="209" t="s">
        <v>1</v>
      </c>
      <c r="N127" s="210" t="s">
        <v>42</v>
      </c>
      <c r="O127" s="70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3" t="s">
        <v>180</v>
      </c>
      <c r="AT127" s="213" t="s">
        <v>175</v>
      </c>
      <c r="AU127" s="213" t="s">
        <v>86</v>
      </c>
      <c r="AY127" s="16" t="s">
        <v>173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6" t="s">
        <v>8</v>
      </c>
      <c r="BK127" s="214">
        <f>ROUND(I127*H127,0)</f>
        <v>0</v>
      </c>
      <c r="BL127" s="16" t="s">
        <v>180</v>
      </c>
      <c r="BM127" s="213" t="s">
        <v>2917</v>
      </c>
    </row>
    <row r="128" spans="1:65" s="13" customFormat="1">
      <c r="B128" s="215"/>
      <c r="C128" s="216"/>
      <c r="D128" s="217" t="s">
        <v>182</v>
      </c>
      <c r="E128" s="218" t="s">
        <v>1</v>
      </c>
      <c r="F128" s="219" t="s">
        <v>2918</v>
      </c>
      <c r="G128" s="216"/>
      <c r="H128" s="220">
        <v>11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182</v>
      </c>
      <c r="AU128" s="226" t="s">
        <v>86</v>
      </c>
      <c r="AV128" s="13" t="s">
        <v>86</v>
      </c>
      <c r="AW128" s="13" t="s">
        <v>33</v>
      </c>
      <c r="AX128" s="13" t="s">
        <v>77</v>
      </c>
      <c r="AY128" s="226" t="s">
        <v>173</v>
      </c>
    </row>
    <row r="129" spans="1:65" s="2" customFormat="1" ht="24" customHeight="1">
      <c r="A129" s="33"/>
      <c r="B129" s="34"/>
      <c r="C129" s="202" t="s">
        <v>86</v>
      </c>
      <c r="D129" s="202" t="s">
        <v>175</v>
      </c>
      <c r="E129" s="203" t="s">
        <v>185</v>
      </c>
      <c r="F129" s="204" t="s">
        <v>186</v>
      </c>
      <c r="G129" s="205" t="s">
        <v>178</v>
      </c>
      <c r="H129" s="206">
        <v>10.119999999999999</v>
      </c>
      <c r="I129" s="207"/>
      <c r="J129" s="208">
        <f>ROUND(I129*H129,0)</f>
        <v>0</v>
      </c>
      <c r="K129" s="204" t="s">
        <v>179</v>
      </c>
      <c r="L129" s="38"/>
      <c r="M129" s="209" t="s">
        <v>1</v>
      </c>
      <c r="N129" s="210" t="s">
        <v>42</v>
      </c>
      <c r="O129" s="70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3" t="s">
        <v>180</v>
      </c>
      <c r="AT129" s="213" t="s">
        <v>175</v>
      </c>
      <c r="AU129" s="213" t="s">
        <v>86</v>
      </c>
      <c r="AY129" s="16" t="s">
        <v>173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6" t="s">
        <v>8</v>
      </c>
      <c r="BK129" s="214">
        <f>ROUND(I129*H129,0)</f>
        <v>0</v>
      </c>
      <c r="BL129" s="16" t="s">
        <v>180</v>
      </c>
      <c r="BM129" s="213" t="s">
        <v>2919</v>
      </c>
    </row>
    <row r="130" spans="1:65" s="13" customFormat="1">
      <c r="B130" s="215"/>
      <c r="C130" s="216"/>
      <c r="D130" s="217" t="s">
        <v>182</v>
      </c>
      <c r="E130" s="218" t="s">
        <v>1</v>
      </c>
      <c r="F130" s="219" t="s">
        <v>2920</v>
      </c>
      <c r="G130" s="216"/>
      <c r="H130" s="220">
        <v>10.119999999999999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182</v>
      </c>
      <c r="AU130" s="226" t="s">
        <v>86</v>
      </c>
      <c r="AV130" s="13" t="s">
        <v>86</v>
      </c>
      <c r="AW130" s="13" t="s">
        <v>33</v>
      </c>
      <c r="AX130" s="13" t="s">
        <v>77</v>
      </c>
      <c r="AY130" s="226" t="s">
        <v>173</v>
      </c>
    </row>
    <row r="131" spans="1:65" s="2" customFormat="1" ht="24" customHeight="1">
      <c r="A131" s="33"/>
      <c r="B131" s="34"/>
      <c r="C131" s="202" t="s">
        <v>189</v>
      </c>
      <c r="D131" s="202" t="s">
        <v>175</v>
      </c>
      <c r="E131" s="203" t="s">
        <v>2730</v>
      </c>
      <c r="F131" s="204" t="s">
        <v>2731</v>
      </c>
      <c r="G131" s="205" t="s">
        <v>178</v>
      </c>
      <c r="H131" s="206">
        <v>14.179</v>
      </c>
      <c r="I131" s="207"/>
      <c r="J131" s="208">
        <f>ROUND(I131*H131,0)</f>
        <v>0</v>
      </c>
      <c r="K131" s="204" t="s">
        <v>179</v>
      </c>
      <c r="L131" s="38"/>
      <c r="M131" s="209" t="s">
        <v>1</v>
      </c>
      <c r="N131" s="210" t="s">
        <v>42</v>
      </c>
      <c r="O131" s="70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3" t="s">
        <v>180</v>
      </c>
      <c r="AT131" s="213" t="s">
        <v>175</v>
      </c>
      <c r="AU131" s="213" t="s">
        <v>86</v>
      </c>
      <c r="AY131" s="16" t="s">
        <v>173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6" t="s">
        <v>8</v>
      </c>
      <c r="BK131" s="214">
        <f>ROUND(I131*H131,0)</f>
        <v>0</v>
      </c>
      <c r="BL131" s="16" t="s">
        <v>180</v>
      </c>
      <c r="BM131" s="213" t="s">
        <v>2921</v>
      </c>
    </row>
    <row r="132" spans="1:65" s="13" customFormat="1">
      <c r="B132" s="215"/>
      <c r="C132" s="216"/>
      <c r="D132" s="217" t="s">
        <v>182</v>
      </c>
      <c r="E132" s="218" t="s">
        <v>1</v>
      </c>
      <c r="F132" s="219" t="s">
        <v>2922</v>
      </c>
      <c r="G132" s="216"/>
      <c r="H132" s="220">
        <v>14.179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182</v>
      </c>
      <c r="AU132" s="226" t="s">
        <v>86</v>
      </c>
      <c r="AV132" s="13" t="s">
        <v>86</v>
      </c>
      <c r="AW132" s="13" t="s">
        <v>33</v>
      </c>
      <c r="AX132" s="13" t="s">
        <v>77</v>
      </c>
      <c r="AY132" s="226" t="s">
        <v>173</v>
      </c>
    </row>
    <row r="133" spans="1:65" s="2" customFormat="1" ht="24" customHeight="1">
      <c r="A133" s="33"/>
      <c r="B133" s="34"/>
      <c r="C133" s="202" t="s">
        <v>180</v>
      </c>
      <c r="D133" s="202" t="s">
        <v>175</v>
      </c>
      <c r="E133" s="203" t="s">
        <v>204</v>
      </c>
      <c r="F133" s="204" t="s">
        <v>205</v>
      </c>
      <c r="G133" s="205" t="s">
        <v>178</v>
      </c>
      <c r="H133" s="206">
        <v>3.52</v>
      </c>
      <c r="I133" s="207"/>
      <c r="J133" s="208">
        <f>ROUND(I133*H133,0)</f>
        <v>0</v>
      </c>
      <c r="K133" s="204" t="s">
        <v>179</v>
      </c>
      <c r="L133" s="38"/>
      <c r="M133" s="209" t="s">
        <v>1</v>
      </c>
      <c r="N133" s="210" t="s">
        <v>42</v>
      </c>
      <c r="O133" s="70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3" t="s">
        <v>180</v>
      </c>
      <c r="AT133" s="213" t="s">
        <v>175</v>
      </c>
      <c r="AU133" s="213" t="s">
        <v>86</v>
      </c>
      <c r="AY133" s="16" t="s">
        <v>173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6" t="s">
        <v>8</v>
      </c>
      <c r="BK133" s="214">
        <f>ROUND(I133*H133,0)</f>
        <v>0</v>
      </c>
      <c r="BL133" s="16" t="s">
        <v>180</v>
      </c>
      <c r="BM133" s="213" t="s">
        <v>2923</v>
      </c>
    </row>
    <row r="134" spans="1:65" s="13" customFormat="1">
      <c r="B134" s="215"/>
      <c r="C134" s="216"/>
      <c r="D134" s="217" t="s">
        <v>182</v>
      </c>
      <c r="E134" s="218" t="s">
        <v>1</v>
      </c>
      <c r="F134" s="219" t="s">
        <v>2924</v>
      </c>
      <c r="G134" s="216"/>
      <c r="H134" s="220">
        <v>3.52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182</v>
      </c>
      <c r="AU134" s="226" t="s">
        <v>86</v>
      </c>
      <c r="AV134" s="13" t="s">
        <v>86</v>
      </c>
      <c r="AW134" s="13" t="s">
        <v>33</v>
      </c>
      <c r="AX134" s="13" t="s">
        <v>77</v>
      </c>
      <c r="AY134" s="226" t="s">
        <v>173</v>
      </c>
    </row>
    <row r="135" spans="1:65" s="2" customFormat="1" ht="24" customHeight="1">
      <c r="A135" s="33"/>
      <c r="B135" s="34"/>
      <c r="C135" s="202" t="s">
        <v>198</v>
      </c>
      <c r="D135" s="202" t="s">
        <v>175</v>
      </c>
      <c r="E135" s="203" t="s">
        <v>209</v>
      </c>
      <c r="F135" s="204" t="s">
        <v>210</v>
      </c>
      <c r="G135" s="205" t="s">
        <v>178</v>
      </c>
      <c r="H135" s="206">
        <v>28.16</v>
      </c>
      <c r="I135" s="207"/>
      <c r="J135" s="208">
        <f>ROUND(I135*H135,0)</f>
        <v>0</v>
      </c>
      <c r="K135" s="204" t="s">
        <v>179</v>
      </c>
      <c r="L135" s="38"/>
      <c r="M135" s="209" t="s">
        <v>1</v>
      </c>
      <c r="N135" s="210" t="s">
        <v>42</v>
      </c>
      <c r="O135" s="70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3" t="s">
        <v>180</v>
      </c>
      <c r="AT135" s="213" t="s">
        <v>175</v>
      </c>
      <c r="AU135" s="213" t="s">
        <v>86</v>
      </c>
      <c r="AY135" s="16" t="s">
        <v>173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6" t="s">
        <v>8</v>
      </c>
      <c r="BK135" s="214">
        <f>ROUND(I135*H135,0)</f>
        <v>0</v>
      </c>
      <c r="BL135" s="16" t="s">
        <v>180</v>
      </c>
      <c r="BM135" s="213" t="s">
        <v>2925</v>
      </c>
    </row>
    <row r="136" spans="1:65" s="13" customFormat="1">
      <c r="B136" s="215"/>
      <c r="C136" s="216"/>
      <c r="D136" s="217" t="s">
        <v>182</v>
      </c>
      <c r="E136" s="218" t="s">
        <v>1</v>
      </c>
      <c r="F136" s="219" t="s">
        <v>2926</v>
      </c>
      <c r="G136" s="216"/>
      <c r="H136" s="220">
        <v>28.16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182</v>
      </c>
      <c r="AU136" s="226" t="s">
        <v>86</v>
      </c>
      <c r="AV136" s="13" t="s">
        <v>86</v>
      </c>
      <c r="AW136" s="13" t="s">
        <v>33</v>
      </c>
      <c r="AX136" s="13" t="s">
        <v>77</v>
      </c>
      <c r="AY136" s="226" t="s">
        <v>173</v>
      </c>
    </row>
    <row r="137" spans="1:65" s="2" customFormat="1" ht="16.5" customHeight="1">
      <c r="A137" s="33"/>
      <c r="B137" s="34"/>
      <c r="C137" s="202" t="s">
        <v>203</v>
      </c>
      <c r="D137" s="202" t="s">
        <v>175</v>
      </c>
      <c r="E137" s="203" t="s">
        <v>214</v>
      </c>
      <c r="F137" s="204" t="s">
        <v>215</v>
      </c>
      <c r="G137" s="205" t="s">
        <v>178</v>
      </c>
      <c r="H137" s="206">
        <v>3.52</v>
      </c>
      <c r="I137" s="207"/>
      <c r="J137" s="208">
        <f>ROUND(I137*H137,0)</f>
        <v>0</v>
      </c>
      <c r="K137" s="204" t="s">
        <v>179</v>
      </c>
      <c r="L137" s="38"/>
      <c r="M137" s="209" t="s">
        <v>1</v>
      </c>
      <c r="N137" s="210" t="s">
        <v>42</v>
      </c>
      <c r="O137" s="70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3" t="s">
        <v>180</v>
      </c>
      <c r="AT137" s="213" t="s">
        <v>175</v>
      </c>
      <c r="AU137" s="213" t="s">
        <v>86</v>
      </c>
      <c r="AY137" s="16" t="s">
        <v>173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6" t="s">
        <v>8</v>
      </c>
      <c r="BK137" s="214">
        <f>ROUND(I137*H137,0)</f>
        <v>0</v>
      </c>
      <c r="BL137" s="16" t="s">
        <v>180</v>
      </c>
      <c r="BM137" s="213" t="s">
        <v>2927</v>
      </c>
    </row>
    <row r="138" spans="1:65" s="2" customFormat="1" ht="16.5" customHeight="1">
      <c r="A138" s="33"/>
      <c r="B138" s="34"/>
      <c r="C138" s="202" t="s">
        <v>208</v>
      </c>
      <c r="D138" s="202" t="s">
        <v>175</v>
      </c>
      <c r="E138" s="203" t="s">
        <v>219</v>
      </c>
      <c r="F138" s="204" t="s">
        <v>220</v>
      </c>
      <c r="G138" s="205" t="s">
        <v>178</v>
      </c>
      <c r="H138" s="206">
        <v>3.3519999999999999</v>
      </c>
      <c r="I138" s="207"/>
      <c r="J138" s="208">
        <f>ROUND(I138*H138,0)</f>
        <v>0</v>
      </c>
      <c r="K138" s="204" t="s">
        <v>179</v>
      </c>
      <c r="L138" s="38"/>
      <c r="M138" s="209" t="s">
        <v>1</v>
      </c>
      <c r="N138" s="210" t="s">
        <v>42</v>
      </c>
      <c r="O138" s="70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3" t="s">
        <v>180</v>
      </c>
      <c r="AT138" s="213" t="s">
        <v>175</v>
      </c>
      <c r="AU138" s="213" t="s">
        <v>86</v>
      </c>
      <c r="AY138" s="16" t="s">
        <v>173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6" t="s">
        <v>8</v>
      </c>
      <c r="BK138" s="214">
        <f>ROUND(I138*H138,0)</f>
        <v>0</v>
      </c>
      <c r="BL138" s="16" t="s">
        <v>180</v>
      </c>
      <c r="BM138" s="213" t="s">
        <v>2928</v>
      </c>
    </row>
    <row r="139" spans="1:65" s="2" customFormat="1" ht="24" customHeight="1">
      <c r="A139" s="33"/>
      <c r="B139" s="34"/>
      <c r="C139" s="202" t="s">
        <v>213</v>
      </c>
      <c r="D139" s="202" t="s">
        <v>175</v>
      </c>
      <c r="E139" s="203" t="s">
        <v>223</v>
      </c>
      <c r="F139" s="204" t="s">
        <v>224</v>
      </c>
      <c r="G139" s="205" t="s">
        <v>225</v>
      </c>
      <c r="H139" s="206">
        <v>5.984</v>
      </c>
      <c r="I139" s="207"/>
      <c r="J139" s="208">
        <f>ROUND(I139*H139,0)</f>
        <v>0</v>
      </c>
      <c r="K139" s="204" t="s">
        <v>179</v>
      </c>
      <c r="L139" s="38"/>
      <c r="M139" s="209" t="s">
        <v>1</v>
      </c>
      <c r="N139" s="210" t="s">
        <v>42</v>
      </c>
      <c r="O139" s="70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3" t="s">
        <v>180</v>
      </c>
      <c r="AT139" s="213" t="s">
        <v>175</v>
      </c>
      <c r="AU139" s="213" t="s">
        <v>86</v>
      </c>
      <c r="AY139" s="16" t="s">
        <v>173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6" t="s">
        <v>8</v>
      </c>
      <c r="BK139" s="214">
        <f>ROUND(I139*H139,0)</f>
        <v>0</v>
      </c>
      <c r="BL139" s="16" t="s">
        <v>180</v>
      </c>
      <c r="BM139" s="213" t="s">
        <v>2929</v>
      </c>
    </row>
    <row r="140" spans="1:65" s="13" customFormat="1">
      <c r="B140" s="215"/>
      <c r="C140" s="216"/>
      <c r="D140" s="217" t="s">
        <v>182</v>
      </c>
      <c r="E140" s="218" t="s">
        <v>1</v>
      </c>
      <c r="F140" s="219" t="s">
        <v>2930</v>
      </c>
      <c r="G140" s="216"/>
      <c r="H140" s="220">
        <v>5.984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182</v>
      </c>
      <c r="AU140" s="226" t="s">
        <v>86</v>
      </c>
      <c r="AV140" s="13" t="s">
        <v>86</v>
      </c>
      <c r="AW140" s="13" t="s">
        <v>33</v>
      </c>
      <c r="AX140" s="13" t="s">
        <v>77</v>
      </c>
      <c r="AY140" s="226" t="s">
        <v>173</v>
      </c>
    </row>
    <row r="141" spans="1:65" s="2" customFormat="1" ht="24" customHeight="1">
      <c r="A141" s="33"/>
      <c r="B141" s="34"/>
      <c r="C141" s="202" t="s">
        <v>218</v>
      </c>
      <c r="D141" s="202" t="s">
        <v>175</v>
      </c>
      <c r="E141" s="203" t="s">
        <v>229</v>
      </c>
      <c r="F141" s="204" t="s">
        <v>230</v>
      </c>
      <c r="G141" s="205" t="s">
        <v>178</v>
      </c>
      <c r="H141" s="206">
        <v>6.6</v>
      </c>
      <c r="I141" s="207"/>
      <c r="J141" s="208">
        <f>ROUND(I141*H141,0)</f>
        <v>0</v>
      </c>
      <c r="K141" s="204" t="s">
        <v>179</v>
      </c>
      <c r="L141" s="38"/>
      <c r="M141" s="209" t="s">
        <v>1</v>
      </c>
      <c r="N141" s="210" t="s">
        <v>42</v>
      </c>
      <c r="O141" s="70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3" t="s">
        <v>180</v>
      </c>
      <c r="AT141" s="213" t="s">
        <v>175</v>
      </c>
      <c r="AU141" s="213" t="s">
        <v>86</v>
      </c>
      <c r="AY141" s="16" t="s">
        <v>173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6" t="s">
        <v>8</v>
      </c>
      <c r="BK141" s="214">
        <f>ROUND(I141*H141,0)</f>
        <v>0</v>
      </c>
      <c r="BL141" s="16" t="s">
        <v>180</v>
      </c>
      <c r="BM141" s="213" t="s">
        <v>2931</v>
      </c>
    </row>
    <row r="142" spans="1:65" s="13" customFormat="1">
      <c r="B142" s="215"/>
      <c r="C142" s="216"/>
      <c r="D142" s="217" t="s">
        <v>182</v>
      </c>
      <c r="E142" s="218" t="s">
        <v>1</v>
      </c>
      <c r="F142" s="219" t="s">
        <v>2932</v>
      </c>
      <c r="G142" s="216"/>
      <c r="H142" s="220">
        <v>6.6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182</v>
      </c>
      <c r="AU142" s="226" t="s">
        <v>86</v>
      </c>
      <c r="AV142" s="13" t="s">
        <v>86</v>
      </c>
      <c r="AW142" s="13" t="s">
        <v>33</v>
      </c>
      <c r="AX142" s="13" t="s">
        <v>77</v>
      </c>
      <c r="AY142" s="226" t="s">
        <v>173</v>
      </c>
    </row>
    <row r="143" spans="1:65" s="2" customFormat="1" ht="24" customHeight="1">
      <c r="A143" s="33"/>
      <c r="B143" s="34"/>
      <c r="C143" s="202" t="s">
        <v>222</v>
      </c>
      <c r="D143" s="202" t="s">
        <v>175</v>
      </c>
      <c r="E143" s="203" t="s">
        <v>2754</v>
      </c>
      <c r="F143" s="204" t="s">
        <v>2755</v>
      </c>
      <c r="G143" s="205" t="s">
        <v>178</v>
      </c>
      <c r="H143" s="206">
        <v>2.64</v>
      </c>
      <c r="I143" s="207"/>
      <c r="J143" s="208">
        <f>ROUND(I143*H143,0)</f>
        <v>0</v>
      </c>
      <c r="K143" s="204" t="s">
        <v>179</v>
      </c>
      <c r="L143" s="38"/>
      <c r="M143" s="209" t="s">
        <v>1</v>
      </c>
      <c r="N143" s="210" t="s">
        <v>42</v>
      </c>
      <c r="O143" s="70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3" t="s">
        <v>180</v>
      </c>
      <c r="AT143" s="213" t="s">
        <v>175</v>
      </c>
      <c r="AU143" s="213" t="s">
        <v>86</v>
      </c>
      <c r="AY143" s="16" t="s">
        <v>173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6" t="s">
        <v>8</v>
      </c>
      <c r="BK143" s="214">
        <f>ROUND(I143*H143,0)</f>
        <v>0</v>
      </c>
      <c r="BL143" s="16" t="s">
        <v>180</v>
      </c>
      <c r="BM143" s="213" t="s">
        <v>2933</v>
      </c>
    </row>
    <row r="144" spans="1:65" s="13" customFormat="1">
      <c r="B144" s="215"/>
      <c r="C144" s="216"/>
      <c r="D144" s="217" t="s">
        <v>182</v>
      </c>
      <c r="E144" s="218" t="s">
        <v>1</v>
      </c>
      <c r="F144" s="219" t="s">
        <v>2934</v>
      </c>
      <c r="G144" s="216"/>
      <c r="H144" s="220">
        <v>2.64</v>
      </c>
      <c r="I144" s="221"/>
      <c r="J144" s="216"/>
      <c r="K144" s="216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182</v>
      </c>
      <c r="AU144" s="226" t="s">
        <v>86</v>
      </c>
      <c r="AV144" s="13" t="s">
        <v>86</v>
      </c>
      <c r="AW144" s="13" t="s">
        <v>33</v>
      </c>
      <c r="AX144" s="13" t="s">
        <v>77</v>
      </c>
      <c r="AY144" s="226" t="s">
        <v>173</v>
      </c>
    </row>
    <row r="145" spans="1:65" s="2" customFormat="1" ht="16.5" customHeight="1">
      <c r="A145" s="33"/>
      <c r="B145" s="34"/>
      <c r="C145" s="227" t="s">
        <v>228</v>
      </c>
      <c r="D145" s="227" t="s">
        <v>454</v>
      </c>
      <c r="E145" s="228" t="s">
        <v>2759</v>
      </c>
      <c r="F145" s="229" t="s">
        <v>2935</v>
      </c>
      <c r="G145" s="230" t="s">
        <v>225</v>
      </c>
      <c r="H145" s="231">
        <v>5.1479999999999997</v>
      </c>
      <c r="I145" s="232"/>
      <c r="J145" s="233">
        <f>ROUND(I145*H145,0)</f>
        <v>0</v>
      </c>
      <c r="K145" s="229" t="s">
        <v>179</v>
      </c>
      <c r="L145" s="234"/>
      <c r="M145" s="235" t="s">
        <v>1</v>
      </c>
      <c r="N145" s="236" t="s">
        <v>42</v>
      </c>
      <c r="O145" s="70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3" t="s">
        <v>213</v>
      </c>
      <c r="AT145" s="213" t="s">
        <v>454</v>
      </c>
      <c r="AU145" s="213" t="s">
        <v>86</v>
      </c>
      <c r="AY145" s="16" t="s">
        <v>173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6" t="s">
        <v>8</v>
      </c>
      <c r="BK145" s="214">
        <f>ROUND(I145*H145,0)</f>
        <v>0</v>
      </c>
      <c r="BL145" s="16" t="s">
        <v>180</v>
      </c>
      <c r="BM145" s="213" t="s">
        <v>2936</v>
      </c>
    </row>
    <row r="146" spans="1:65" s="13" customFormat="1">
      <c r="B146" s="215"/>
      <c r="C146" s="216"/>
      <c r="D146" s="217" t="s">
        <v>182</v>
      </c>
      <c r="E146" s="218" t="s">
        <v>1</v>
      </c>
      <c r="F146" s="219" t="s">
        <v>2937</v>
      </c>
      <c r="G146" s="216"/>
      <c r="H146" s="220">
        <v>5.1479999999999997</v>
      </c>
      <c r="I146" s="221"/>
      <c r="J146" s="216"/>
      <c r="K146" s="216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182</v>
      </c>
      <c r="AU146" s="226" t="s">
        <v>86</v>
      </c>
      <c r="AV146" s="13" t="s">
        <v>86</v>
      </c>
      <c r="AW146" s="13" t="s">
        <v>33</v>
      </c>
      <c r="AX146" s="13" t="s">
        <v>77</v>
      </c>
      <c r="AY146" s="226" t="s">
        <v>173</v>
      </c>
    </row>
    <row r="147" spans="1:65" s="2" customFormat="1" ht="24" customHeight="1">
      <c r="A147" s="33"/>
      <c r="B147" s="34"/>
      <c r="C147" s="202" t="s">
        <v>235</v>
      </c>
      <c r="D147" s="202" t="s">
        <v>175</v>
      </c>
      <c r="E147" s="203" t="s">
        <v>2938</v>
      </c>
      <c r="F147" s="204" t="s">
        <v>2939</v>
      </c>
      <c r="G147" s="205" t="s">
        <v>251</v>
      </c>
      <c r="H147" s="206">
        <v>44</v>
      </c>
      <c r="I147" s="207"/>
      <c r="J147" s="208">
        <f>ROUND(I147*H147,0)</f>
        <v>0</v>
      </c>
      <c r="K147" s="204" t="s">
        <v>179</v>
      </c>
      <c r="L147" s="38"/>
      <c r="M147" s="209" t="s">
        <v>1</v>
      </c>
      <c r="N147" s="210" t="s">
        <v>42</v>
      </c>
      <c r="O147" s="70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3" t="s">
        <v>180</v>
      </c>
      <c r="AT147" s="213" t="s">
        <v>175</v>
      </c>
      <c r="AU147" s="213" t="s">
        <v>86</v>
      </c>
      <c r="AY147" s="16" t="s">
        <v>173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6" t="s">
        <v>8</v>
      </c>
      <c r="BK147" s="214">
        <f>ROUND(I147*H147,0)</f>
        <v>0</v>
      </c>
      <c r="BL147" s="16" t="s">
        <v>180</v>
      </c>
      <c r="BM147" s="213" t="s">
        <v>2940</v>
      </c>
    </row>
    <row r="148" spans="1:65" s="13" customFormat="1">
      <c r="B148" s="215"/>
      <c r="C148" s="216"/>
      <c r="D148" s="217" t="s">
        <v>182</v>
      </c>
      <c r="E148" s="218" t="s">
        <v>1</v>
      </c>
      <c r="F148" s="219" t="s">
        <v>2941</v>
      </c>
      <c r="G148" s="216"/>
      <c r="H148" s="220">
        <v>44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182</v>
      </c>
      <c r="AU148" s="226" t="s">
        <v>86</v>
      </c>
      <c r="AV148" s="13" t="s">
        <v>86</v>
      </c>
      <c r="AW148" s="13" t="s">
        <v>33</v>
      </c>
      <c r="AX148" s="13" t="s">
        <v>77</v>
      </c>
      <c r="AY148" s="226" t="s">
        <v>173</v>
      </c>
    </row>
    <row r="149" spans="1:65" s="2" customFormat="1" ht="36" customHeight="1">
      <c r="A149" s="33"/>
      <c r="B149" s="34"/>
      <c r="C149" s="202" t="s">
        <v>240</v>
      </c>
      <c r="D149" s="202" t="s">
        <v>175</v>
      </c>
      <c r="E149" s="203" t="s">
        <v>2942</v>
      </c>
      <c r="F149" s="204" t="s">
        <v>2943</v>
      </c>
      <c r="G149" s="205" t="s">
        <v>251</v>
      </c>
      <c r="H149" s="206">
        <v>44</v>
      </c>
      <c r="I149" s="207"/>
      <c r="J149" s="208">
        <f>ROUND(I149*H149,0)</f>
        <v>0</v>
      </c>
      <c r="K149" s="204" t="s">
        <v>179</v>
      </c>
      <c r="L149" s="38"/>
      <c r="M149" s="209" t="s">
        <v>1</v>
      </c>
      <c r="N149" s="210" t="s">
        <v>42</v>
      </c>
      <c r="O149" s="70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3" t="s">
        <v>8</v>
      </c>
      <c r="AT149" s="213" t="s">
        <v>175</v>
      </c>
      <c r="AU149" s="213" t="s">
        <v>86</v>
      </c>
      <c r="AY149" s="16" t="s">
        <v>173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6" t="s">
        <v>8</v>
      </c>
      <c r="BK149" s="214">
        <f>ROUND(I149*H149,0)</f>
        <v>0</v>
      </c>
      <c r="BL149" s="16" t="s">
        <v>8</v>
      </c>
      <c r="BM149" s="213" t="s">
        <v>2944</v>
      </c>
    </row>
    <row r="150" spans="1:65" s="2" customFormat="1" ht="16.5" customHeight="1">
      <c r="A150" s="33"/>
      <c r="B150" s="34"/>
      <c r="C150" s="227" t="s">
        <v>245</v>
      </c>
      <c r="D150" s="227" t="s">
        <v>454</v>
      </c>
      <c r="E150" s="228" t="s">
        <v>2432</v>
      </c>
      <c r="F150" s="229" t="s">
        <v>2433</v>
      </c>
      <c r="G150" s="230" t="s">
        <v>1540</v>
      </c>
      <c r="H150" s="231">
        <v>1.32</v>
      </c>
      <c r="I150" s="232"/>
      <c r="J150" s="233">
        <f>ROUND(I150*H150,0)</f>
        <v>0</v>
      </c>
      <c r="K150" s="229" t="s">
        <v>179</v>
      </c>
      <c r="L150" s="234"/>
      <c r="M150" s="235" t="s">
        <v>1</v>
      </c>
      <c r="N150" s="236" t="s">
        <v>42</v>
      </c>
      <c r="O150" s="70"/>
      <c r="P150" s="211">
        <f>O150*H150</f>
        <v>0</v>
      </c>
      <c r="Q150" s="211">
        <v>1E-3</v>
      </c>
      <c r="R150" s="211">
        <f>Q150*H150</f>
        <v>1.32E-3</v>
      </c>
      <c r="S150" s="211">
        <v>0</v>
      </c>
      <c r="T150" s="21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3" t="s">
        <v>86</v>
      </c>
      <c r="AT150" s="213" t="s">
        <v>454</v>
      </c>
      <c r="AU150" s="213" t="s">
        <v>86</v>
      </c>
      <c r="AY150" s="16" t="s">
        <v>173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6" t="s">
        <v>8</v>
      </c>
      <c r="BK150" s="214">
        <f>ROUND(I150*H150,0)</f>
        <v>0</v>
      </c>
      <c r="BL150" s="16" t="s">
        <v>8</v>
      </c>
      <c r="BM150" s="213" t="s">
        <v>2945</v>
      </c>
    </row>
    <row r="151" spans="1:65" s="13" customFormat="1">
      <c r="B151" s="215"/>
      <c r="C151" s="216"/>
      <c r="D151" s="217" t="s">
        <v>182</v>
      </c>
      <c r="E151" s="218" t="s">
        <v>1</v>
      </c>
      <c r="F151" s="219" t="s">
        <v>2946</v>
      </c>
      <c r="G151" s="216"/>
      <c r="H151" s="220">
        <v>1.32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182</v>
      </c>
      <c r="AU151" s="226" t="s">
        <v>86</v>
      </c>
      <c r="AV151" s="13" t="s">
        <v>86</v>
      </c>
      <c r="AW151" s="13" t="s">
        <v>33</v>
      </c>
      <c r="AX151" s="13" t="s">
        <v>77</v>
      </c>
      <c r="AY151" s="226" t="s">
        <v>173</v>
      </c>
    </row>
    <row r="152" spans="1:65" s="12" customFormat="1" ht="22.95" customHeight="1">
      <c r="B152" s="186"/>
      <c r="C152" s="187"/>
      <c r="D152" s="188" t="s">
        <v>76</v>
      </c>
      <c r="E152" s="200" t="s">
        <v>180</v>
      </c>
      <c r="F152" s="200" t="s">
        <v>292</v>
      </c>
      <c r="G152" s="187"/>
      <c r="H152" s="187"/>
      <c r="I152" s="190"/>
      <c r="J152" s="201">
        <f>BK152</f>
        <v>0</v>
      </c>
      <c r="K152" s="187"/>
      <c r="L152" s="192"/>
      <c r="M152" s="193"/>
      <c r="N152" s="194"/>
      <c r="O152" s="194"/>
      <c r="P152" s="195">
        <f>SUM(P153:P155)</f>
        <v>0</v>
      </c>
      <c r="Q152" s="194"/>
      <c r="R152" s="195">
        <f>SUM(R153:R155)</f>
        <v>0</v>
      </c>
      <c r="S152" s="194"/>
      <c r="T152" s="196">
        <f>SUM(T153:T155)</f>
        <v>0</v>
      </c>
      <c r="AR152" s="197" t="s">
        <v>8</v>
      </c>
      <c r="AT152" s="198" t="s">
        <v>76</v>
      </c>
      <c r="AU152" s="198" t="s">
        <v>8</v>
      </c>
      <c r="AY152" s="197" t="s">
        <v>173</v>
      </c>
      <c r="BK152" s="199">
        <f>SUM(BK153:BK155)</f>
        <v>0</v>
      </c>
    </row>
    <row r="153" spans="1:65" s="2" customFormat="1" ht="24" customHeight="1">
      <c r="A153" s="33"/>
      <c r="B153" s="34"/>
      <c r="C153" s="202" t="s">
        <v>9</v>
      </c>
      <c r="D153" s="202" t="s">
        <v>175</v>
      </c>
      <c r="E153" s="203" t="s">
        <v>294</v>
      </c>
      <c r="F153" s="204" t="s">
        <v>295</v>
      </c>
      <c r="G153" s="205" t="s">
        <v>178</v>
      </c>
      <c r="H153" s="206">
        <v>1.111</v>
      </c>
      <c r="I153" s="207"/>
      <c r="J153" s="208">
        <f>ROUND(I153*H153,0)</f>
        <v>0</v>
      </c>
      <c r="K153" s="204" t="s">
        <v>179</v>
      </c>
      <c r="L153" s="38"/>
      <c r="M153" s="209" t="s">
        <v>1</v>
      </c>
      <c r="N153" s="210" t="s">
        <v>42</v>
      </c>
      <c r="O153" s="70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3" t="s">
        <v>180</v>
      </c>
      <c r="AT153" s="213" t="s">
        <v>175</v>
      </c>
      <c r="AU153" s="213" t="s">
        <v>86</v>
      </c>
      <c r="AY153" s="16" t="s">
        <v>173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6" t="s">
        <v>8</v>
      </c>
      <c r="BK153" s="214">
        <f>ROUND(I153*H153,0)</f>
        <v>0</v>
      </c>
      <c r="BL153" s="16" t="s">
        <v>180</v>
      </c>
      <c r="BM153" s="213" t="s">
        <v>2947</v>
      </c>
    </row>
    <row r="154" spans="1:65" s="13" customFormat="1">
      <c r="B154" s="215"/>
      <c r="C154" s="216"/>
      <c r="D154" s="217" t="s">
        <v>182</v>
      </c>
      <c r="E154" s="218" t="s">
        <v>1</v>
      </c>
      <c r="F154" s="219" t="s">
        <v>2948</v>
      </c>
      <c r="G154" s="216"/>
      <c r="H154" s="220">
        <v>0.88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182</v>
      </c>
      <c r="AU154" s="226" t="s">
        <v>86</v>
      </c>
      <c r="AV154" s="13" t="s">
        <v>86</v>
      </c>
      <c r="AW154" s="13" t="s">
        <v>33</v>
      </c>
      <c r="AX154" s="13" t="s">
        <v>77</v>
      </c>
      <c r="AY154" s="226" t="s">
        <v>173</v>
      </c>
    </row>
    <row r="155" spans="1:65" s="13" customFormat="1">
      <c r="B155" s="215"/>
      <c r="C155" s="216"/>
      <c r="D155" s="217" t="s">
        <v>182</v>
      </c>
      <c r="E155" s="218" t="s">
        <v>1</v>
      </c>
      <c r="F155" s="219" t="s">
        <v>2949</v>
      </c>
      <c r="G155" s="216"/>
      <c r="H155" s="220">
        <v>0.23100000000000001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182</v>
      </c>
      <c r="AU155" s="226" t="s">
        <v>86</v>
      </c>
      <c r="AV155" s="13" t="s">
        <v>86</v>
      </c>
      <c r="AW155" s="13" t="s">
        <v>33</v>
      </c>
      <c r="AX155" s="13" t="s">
        <v>77</v>
      </c>
      <c r="AY155" s="226" t="s">
        <v>173</v>
      </c>
    </row>
    <row r="156" spans="1:65" s="12" customFormat="1" ht="22.95" customHeight="1">
      <c r="B156" s="186"/>
      <c r="C156" s="187"/>
      <c r="D156" s="188" t="s">
        <v>76</v>
      </c>
      <c r="E156" s="200" t="s">
        <v>213</v>
      </c>
      <c r="F156" s="200" t="s">
        <v>2787</v>
      </c>
      <c r="G156" s="187"/>
      <c r="H156" s="187"/>
      <c r="I156" s="190"/>
      <c r="J156" s="201">
        <f>BK156</f>
        <v>0</v>
      </c>
      <c r="K156" s="187"/>
      <c r="L156" s="192"/>
      <c r="M156" s="193"/>
      <c r="N156" s="194"/>
      <c r="O156" s="194"/>
      <c r="P156" s="195">
        <f>SUM(P157:P170)</f>
        <v>0</v>
      </c>
      <c r="Q156" s="194"/>
      <c r="R156" s="195">
        <f>SUM(R157:R170)</f>
        <v>3.9910000000000001E-2</v>
      </c>
      <c r="S156" s="194"/>
      <c r="T156" s="196">
        <f>SUM(T157:T170)</f>
        <v>0</v>
      </c>
      <c r="AR156" s="197" t="s">
        <v>8</v>
      </c>
      <c r="AT156" s="198" t="s">
        <v>76</v>
      </c>
      <c r="AU156" s="198" t="s">
        <v>8</v>
      </c>
      <c r="AY156" s="197" t="s">
        <v>173</v>
      </c>
      <c r="BK156" s="199">
        <f>SUM(BK157:BK170)</f>
        <v>0</v>
      </c>
    </row>
    <row r="157" spans="1:65" s="2" customFormat="1" ht="24" customHeight="1">
      <c r="A157" s="33"/>
      <c r="B157" s="34"/>
      <c r="C157" s="202" t="s">
        <v>255</v>
      </c>
      <c r="D157" s="202" t="s">
        <v>175</v>
      </c>
      <c r="E157" s="203" t="s">
        <v>2788</v>
      </c>
      <c r="F157" s="204" t="s">
        <v>2789</v>
      </c>
      <c r="G157" s="205" t="s">
        <v>371</v>
      </c>
      <c r="H157" s="206">
        <v>11</v>
      </c>
      <c r="I157" s="207"/>
      <c r="J157" s="208">
        <f t="shared" ref="J157:J170" si="0">ROUND(I157*H157,0)</f>
        <v>0</v>
      </c>
      <c r="K157" s="204" t="s">
        <v>179</v>
      </c>
      <c r="L157" s="38"/>
      <c r="M157" s="209" t="s">
        <v>1</v>
      </c>
      <c r="N157" s="210" t="s">
        <v>42</v>
      </c>
      <c r="O157" s="70"/>
      <c r="P157" s="211">
        <f t="shared" ref="P157:P170" si="1">O157*H157</f>
        <v>0</v>
      </c>
      <c r="Q157" s="211">
        <v>0</v>
      </c>
      <c r="R157" s="211">
        <f t="shared" ref="R157:R170" si="2">Q157*H157</f>
        <v>0</v>
      </c>
      <c r="S157" s="211">
        <v>0</v>
      </c>
      <c r="T157" s="212">
        <f t="shared" ref="T157:T170" si="3"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3" t="s">
        <v>180</v>
      </c>
      <c r="AT157" s="213" t="s">
        <v>175</v>
      </c>
      <c r="AU157" s="213" t="s">
        <v>86</v>
      </c>
      <c r="AY157" s="16" t="s">
        <v>173</v>
      </c>
      <c r="BE157" s="214">
        <f t="shared" ref="BE157:BE170" si="4">IF(N157="základní",J157,0)</f>
        <v>0</v>
      </c>
      <c r="BF157" s="214">
        <f t="shared" ref="BF157:BF170" si="5">IF(N157="snížená",J157,0)</f>
        <v>0</v>
      </c>
      <c r="BG157" s="214">
        <f t="shared" ref="BG157:BG170" si="6">IF(N157="zákl. přenesená",J157,0)</f>
        <v>0</v>
      </c>
      <c r="BH157" s="214">
        <f t="shared" ref="BH157:BH170" si="7">IF(N157="sníž. přenesená",J157,0)</f>
        <v>0</v>
      </c>
      <c r="BI157" s="214">
        <f t="shared" ref="BI157:BI170" si="8">IF(N157="nulová",J157,0)</f>
        <v>0</v>
      </c>
      <c r="BJ157" s="16" t="s">
        <v>8</v>
      </c>
      <c r="BK157" s="214">
        <f t="shared" ref="BK157:BK170" si="9">ROUND(I157*H157,0)</f>
        <v>0</v>
      </c>
      <c r="BL157" s="16" t="s">
        <v>180</v>
      </c>
      <c r="BM157" s="213" t="s">
        <v>2950</v>
      </c>
    </row>
    <row r="158" spans="1:65" s="2" customFormat="1" ht="24" customHeight="1">
      <c r="A158" s="33"/>
      <c r="B158" s="34"/>
      <c r="C158" s="227" t="s">
        <v>261</v>
      </c>
      <c r="D158" s="227" t="s">
        <v>454</v>
      </c>
      <c r="E158" s="228" t="s">
        <v>2791</v>
      </c>
      <c r="F158" s="229" t="s">
        <v>2792</v>
      </c>
      <c r="G158" s="230" t="s">
        <v>371</v>
      </c>
      <c r="H158" s="231">
        <v>11</v>
      </c>
      <c r="I158" s="232"/>
      <c r="J158" s="233">
        <f t="shared" si="0"/>
        <v>0</v>
      </c>
      <c r="K158" s="229" t="s">
        <v>179</v>
      </c>
      <c r="L158" s="234"/>
      <c r="M158" s="235" t="s">
        <v>1</v>
      </c>
      <c r="N158" s="236" t="s">
        <v>42</v>
      </c>
      <c r="O158" s="70"/>
      <c r="P158" s="211">
        <f t="shared" si="1"/>
        <v>0</v>
      </c>
      <c r="Q158" s="211">
        <v>4.2999999999999999E-4</v>
      </c>
      <c r="R158" s="211">
        <f t="shared" si="2"/>
        <v>4.7299999999999998E-3</v>
      </c>
      <c r="S158" s="211">
        <v>0</v>
      </c>
      <c r="T158" s="212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3" t="s">
        <v>213</v>
      </c>
      <c r="AT158" s="213" t="s">
        <v>454</v>
      </c>
      <c r="AU158" s="213" t="s">
        <v>86</v>
      </c>
      <c r="AY158" s="16" t="s">
        <v>173</v>
      </c>
      <c r="BE158" s="214">
        <f t="shared" si="4"/>
        <v>0</v>
      </c>
      <c r="BF158" s="214">
        <f t="shared" si="5"/>
        <v>0</v>
      </c>
      <c r="BG158" s="214">
        <f t="shared" si="6"/>
        <v>0</v>
      </c>
      <c r="BH158" s="214">
        <f t="shared" si="7"/>
        <v>0</v>
      </c>
      <c r="BI158" s="214">
        <f t="shared" si="8"/>
        <v>0</v>
      </c>
      <c r="BJ158" s="16" t="s">
        <v>8</v>
      </c>
      <c r="BK158" s="214">
        <f t="shared" si="9"/>
        <v>0</v>
      </c>
      <c r="BL158" s="16" t="s">
        <v>180</v>
      </c>
      <c r="BM158" s="213" t="s">
        <v>2951</v>
      </c>
    </row>
    <row r="159" spans="1:65" s="2" customFormat="1" ht="16.5" customHeight="1">
      <c r="A159" s="33"/>
      <c r="B159" s="34"/>
      <c r="C159" s="202" t="s">
        <v>266</v>
      </c>
      <c r="D159" s="202" t="s">
        <v>175</v>
      </c>
      <c r="E159" s="203" t="s">
        <v>2952</v>
      </c>
      <c r="F159" s="204" t="s">
        <v>2953</v>
      </c>
      <c r="G159" s="205" t="s">
        <v>289</v>
      </c>
      <c r="H159" s="206">
        <v>1</v>
      </c>
      <c r="I159" s="207"/>
      <c r="J159" s="208">
        <f t="shared" si="0"/>
        <v>0</v>
      </c>
      <c r="K159" s="204" t="s">
        <v>179</v>
      </c>
      <c r="L159" s="38"/>
      <c r="M159" s="209" t="s">
        <v>1</v>
      </c>
      <c r="N159" s="210" t="s">
        <v>42</v>
      </c>
      <c r="O159" s="70"/>
      <c r="P159" s="211">
        <f t="shared" si="1"/>
        <v>0</v>
      </c>
      <c r="Q159" s="211">
        <v>7.2000000000000005E-4</v>
      </c>
      <c r="R159" s="211">
        <f t="shared" si="2"/>
        <v>7.2000000000000005E-4</v>
      </c>
      <c r="S159" s="211">
        <v>0</v>
      </c>
      <c r="T159" s="21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3" t="s">
        <v>180</v>
      </c>
      <c r="AT159" s="213" t="s">
        <v>175</v>
      </c>
      <c r="AU159" s="213" t="s">
        <v>86</v>
      </c>
      <c r="AY159" s="16" t="s">
        <v>173</v>
      </c>
      <c r="BE159" s="214">
        <f t="shared" si="4"/>
        <v>0</v>
      </c>
      <c r="BF159" s="214">
        <f t="shared" si="5"/>
        <v>0</v>
      </c>
      <c r="BG159" s="214">
        <f t="shared" si="6"/>
        <v>0</v>
      </c>
      <c r="BH159" s="214">
        <f t="shared" si="7"/>
        <v>0</v>
      </c>
      <c r="BI159" s="214">
        <f t="shared" si="8"/>
        <v>0</v>
      </c>
      <c r="BJ159" s="16" t="s">
        <v>8</v>
      </c>
      <c r="BK159" s="214">
        <f t="shared" si="9"/>
        <v>0</v>
      </c>
      <c r="BL159" s="16" t="s">
        <v>180</v>
      </c>
      <c r="BM159" s="213" t="s">
        <v>2954</v>
      </c>
    </row>
    <row r="160" spans="1:65" s="2" customFormat="1" ht="24" customHeight="1">
      <c r="A160" s="33"/>
      <c r="B160" s="34"/>
      <c r="C160" s="227" t="s">
        <v>271</v>
      </c>
      <c r="D160" s="227" t="s">
        <v>454</v>
      </c>
      <c r="E160" s="228" t="s">
        <v>2955</v>
      </c>
      <c r="F160" s="229" t="s">
        <v>2956</v>
      </c>
      <c r="G160" s="230" t="s">
        <v>289</v>
      </c>
      <c r="H160" s="231">
        <v>1</v>
      </c>
      <c r="I160" s="232"/>
      <c r="J160" s="233">
        <f t="shared" si="0"/>
        <v>0</v>
      </c>
      <c r="K160" s="229" t="s">
        <v>179</v>
      </c>
      <c r="L160" s="234"/>
      <c r="M160" s="235" t="s">
        <v>1</v>
      </c>
      <c r="N160" s="236" t="s">
        <v>42</v>
      </c>
      <c r="O160" s="70"/>
      <c r="P160" s="211">
        <f t="shared" si="1"/>
        <v>0</v>
      </c>
      <c r="Q160" s="211">
        <v>1.2E-2</v>
      </c>
      <c r="R160" s="211">
        <f t="shared" si="2"/>
        <v>1.2E-2</v>
      </c>
      <c r="S160" s="211">
        <v>0</v>
      </c>
      <c r="T160" s="212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3" t="s">
        <v>213</v>
      </c>
      <c r="AT160" s="213" t="s">
        <v>454</v>
      </c>
      <c r="AU160" s="213" t="s">
        <v>86</v>
      </c>
      <c r="AY160" s="16" t="s">
        <v>173</v>
      </c>
      <c r="BE160" s="214">
        <f t="shared" si="4"/>
        <v>0</v>
      </c>
      <c r="BF160" s="214">
        <f t="shared" si="5"/>
        <v>0</v>
      </c>
      <c r="BG160" s="214">
        <f t="shared" si="6"/>
        <v>0</v>
      </c>
      <c r="BH160" s="214">
        <f t="shared" si="7"/>
        <v>0</v>
      </c>
      <c r="BI160" s="214">
        <f t="shared" si="8"/>
        <v>0</v>
      </c>
      <c r="BJ160" s="16" t="s">
        <v>8</v>
      </c>
      <c r="BK160" s="214">
        <f t="shared" si="9"/>
        <v>0</v>
      </c>
      <c r="BL160" s="16" t="s">
        <v>180</v>
      </c>
      <c r="BM160" s="213" t="s">
        <v>2957</v>
      </c>
    </row>
    <row r="161" spans="1:65" s="2" customFormat="1" ht="24" customHeight="1">
      <c r="A161" s="33"/>
      <c r="B161" s="34"/>
      <c r="C161" s="227" t="s">
        <v>275</v>
      </c>
      <c r="D161" s="227" t="s">
        <v>454</v>
      </c>
      <c r="E161" s="228" t="s">
        <v>2958</v>
      </c>
      <c r="F161" s="229" t="s">
        <v>2959</v>
      </c>
      <c r="G161" s="230" t="s">
        <v>289</v>
      </c>
      <c r="H161" s="231">
        <v>1</v>
      </c>
      <c r="I161" s="232"/>
      <c r="J161" s="233">
        <f t="shared" si="0"/>
        <v>0</v>
      </c>
      <c r="K161" s="229" t="s">
        <v>179</v>
      </c>
      <c r="L161" s="234"/>
      <c r="M161" s="235" t="s">
        <v>1</v>
      </c>
      <c r="N161" s="236" t="s">
        <v>42</v>
      </c>
      <c r="O161" s="70"/>
      <c r="P161" s="211">
        <f t="shared" si="1"/>
        <v>0</v>
      </c>
      <c r="Q161" s="211">
        <v>3.5000000000000001E-3</v>
      </c>
      <c r="R161" s="211">
        <f t="shared" si="2"/>
        <v>3.5000000000000001E-3</v>
      </c>
      <c r="S161" s="211">
        <v>0</v>
      </c>
      <c r="T161" s="212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3" t="s">
        <v>213</v>
      </c>
      <c r="AT161" s="213" t="s">
        <v>454</v>
      </c>
      <c r="AU161" s="213" t="s">
        <v>86</v>
      </c>
      <c r="AY161" s="16" t="s">
        <v>173</v>
      </c>
      <c r="BE161" s="214">
        <f t="shared" si="4"/>
        <v>0</v>
      </c>
      <c r="BF161" s="214">
        <f t="shared" si="5"/>
        <v>0</v>
      </c>
      <c r="BG161" s="214">
        <f t="shared" si="6"/>
        <v>0</v>
      </c>
      <c r="BH161" s="214">
        <f t="shared" si="7"/>
        <v>0</v>
      </c>
      <c r="BI161" s="214">
        <f t="shared" si="8"/>
        <v>0</v>
      </c>
      <c r="BJ161" s="16" t="s">
        <v>8</v>
      </c>
      <c r="BK161" s="214">
        <f t="shared" si="9"/>
        <v>0</v>
      </c>
      <c r="BL161" s="16" t="s">
        <v>180</v>
      </c>
      <c r="BM161" s="213" t="s">
        <v>2960</v>
      </c>
    </row>
    <row r="162" spans="1:65" s="2" customFormat="1" ht="24" customHeight="1">
      <c r="A162" s="33"/>
      <c r="B162" s="34"/>
      <c r="C162" s="227" t="s">
        <v>7</v>
      </c>
      <c r="D162" s="227" t="s">
        <v>454</v>
      </c>
      <c r="E162" s="228" t="s">
        <v>2961</v>
      </c>
      <c r="F162" s="229" t="s">
        <v>2962</v>
      </c>
      <c r="G162" s="230" t="s">
        <v>289</v>
      </c>
      <c r="H162" s="231">
        <v>1</v>
      </c>
      <c r="I162" s="232"/>
      <c r="J162" s="233">
        <f t="shared" si="0"/>
        <v>0</v>
      </c>
      <c r="K162" s="229" t="s">
        <v>179</v>
      </c>
      <c r="L162" s="234"/>
      <c r="M162" s="235" t="s">
        <v>1</v>
      </c>
      <c r="N162" s="236" t="s">
        <v>42</v>
      </c>
      <c r="O162" s="70"/>
      <c r="P162" s="211">
        <f t="shared" si="1"/>
        <v>0</v>
      </c>
      <c r="Q162" s="211">
        <v>8.9999999999999998E-4</v>
      </c>
      <c r="R162" s="211">
        <f t="shared" si="2"/>
        <v>8.9999999999999998E-4</v>
      </c>
      <c r="S162" s="211">
        <v>0</v>
      </c>
      <c r="T162" s="212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3" t="s">
        <v>213</v>
      </c>
      <c r="AT162" s="213" t="s">
        <v>454</v>
      </c>
      <c r="AU162" s="213" t="s">
        <v>86</v>
      </c>
      <c r="AY162" s="16" t="s">
        <v>173</v>
      </c>
      <c r="BE162" s="214">
        <f t="shared" si="4"/>
        <v>0</v>
      </c>
      <c r="BF162" s="214">
        <f t="shared" si="5"/>
        <v>0</v>
      </c>
      <c r="BG162" s="214">
        <f t="shared" si="6"/>
        <v>0</v>
      </c>
      <c r="BH162" s="214">
        <f t="shared" si="7"/>
        <v>0</v>
      </c>
      <c r="BI162" s="214">
        <f t="shared" si="8"/>
        <v>0</v>
      </c>
      <c r="BJ162" s="16" t="s">
        <v>8</v>
      </c>
      <c r="BK162" s="214">
        <f t="shared" si="9"/>
        <v>0</v>
      </c>
      <c r="BL162" s="16" t="s">
        <v>180</v>
      </c>
      <c r="BM162" s="213" t="s">
        <v>2963</v>
      </c>
    </row>
    <row r="163" spans="1:65" s="2" customFormat="1" ht="24" customHeight="1">
      <c r="A163" s="33"/>
      <c r="B163" s="34"/>
      <c r="C163" s="202" t="s">
        <v>286</v>
      </c>
      <c r="D163" s="202" t="s">
        <v>175</v>
      </c>
      <c r="E163" s="203" t="s">
        <v>2964</v>
      </c>
      <c r="F163" s="204" t="s">
        <v>2965</v>
      </c>
      <c r="G163" s="205" t="s">
        <v>289</v>
      </c>
      <c r="H163" s="206">
        <v>1</v>
      </c>
      <c r="I163" s="207"/>
      <c r="J163" s="208">
        <f t="shared" si="0"/>
        <v>0</v>
      </c>
      <c r="K163" s="204" t="s">
        <v>179</v>
      </c>
      <c r="L163" s="38"/>
      <c r="M163" s="209" t="s">
        <v>1</v>
      </c>
      <c r="N163" s="210" t="s">
        <v>42</v>
      </c>
      <c r="O163" s="70"/>
      <c r="P163" s="211">
        <f t="shared" si="1"/>
        <v>0</v>
      </c>
      <c r="Q163" s="211">
        <v>0</v>
      </c>
      <c r="R163" s="211">
        <f t="shared" si="2"/>
        <v>0</v>
      </c>
      <c r="S163" s="211">
        <v>0</v>
      </c>
      <c r="T163" s="212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3" t="s">
        <v>180</v>
      </c>
      <c r="AT163" s="213" t="s">
        <v>175</v>
      </c>
      <c r="AU163" s="213" t="s">
        <v>86</v>
      </c>
      <c r="AY163" s="16" t="s">
        <v>173</v>
      </c>
      <c r="BE163" s="214">
        <f t="shared" si="4"/>
        <v>0</v>
      </c>
      <c r="BF163" s="214">
        <f t="shared" si="5"/>
        <v>0</v>
      </c>
      <c r="BG163" s="214">
        <f t="shared" si="6"/>
        <v>0</v>
      </c>
      <c r="BH163" s="214">
        <f t="shared" si="7"/>
        <v>0</v>
      </c>
      <c r="BI163" s="214">
        <f t="shared" si="8"/>
        <v>0</v>
      </c>
      <c r="BJ163" s="16" t="s">
        <v>8</v>
      </c>
      <c r="BK163" s="214">
        <f t="shared" si="9"/>
        <v>0</v>
      </c>
      <c r="BL163" s="16" t="s">
        <v>180</v>
      </c>
      <c r="BM163" s="213" t="s">
        <v>2966</v>
      </c>
    </row>
    <row r="164" spans="1:65" s="2" customFormat="1" ht="24" customHeight="1">
      <c r="A164" s="33"/>
      <c r="B164" s="34"/>
      <c r="C164" s="227" t="s">
        <v>293</v>
      </c>
      <c r="D164" s="227" t="s">
        <v>454</v>
      </c>
      <c r="E164" s="228" t="s">
        <v>2967</v>
      </c>
      <c r="F164" s="229" t="s">
        <v>2968</v>
      </c>
      <c r="G164" s="230" t="s">
        <v>289</v>
      </c>
      <c r="H164" s="231">
        <v>1</v>
      </c>
      <c r="I164" s="232"/>
      <c r="J164" s="233">
        <f t="shared" si="0"/>
        <v>0</v>
      </c>
      <c r="K164" s="229" t="s">
        <v>179</v>
      </c>
      <c r="L164" s="234"/>
      <c r="M164" s="235" t="s">
        <v>1</v>
      </c>
      <c r="N164" s="236" t="s">
        <v>42</v>
      </c>
      <c r="O164" s="70"/>
      <c r="P164" s="211">
        <f t="shared" si="1"/>
        <v>0</v>
      </c>
      <c r="Q164" s="211">
        <v>1.9E-3</v>
      </c>
      <c r="R164" s="211">
        <f t="shared" si="2"/>
        <v>1.9E-3</v>
      </c>
      <c r="S164" s="211">
        <v>0</v>
      </c>
      <c r="T164" s="212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3" t="s">
        <v>213</v>
      </c>
      <c r="AT164" s="213" t="s">
        <v>454</v>
      </c>
      <c r="AU164" s="213" t="s">
        <v>86</v>
      </c>
      <c r="AY164" s="16" t="s">
        <v>173</v>
      </c>
      <c r="BE164" s="214">
        <f t="shared" si="4"/>
        <v>0</v>
      </c>
      <c r="BF164" s="214">
        <f t="shared" si="5"/>
        <v>0</v>
      </c>
      <c r="BG164" s="214">
        <f t="shared" si="6"/>
        <v>0</v>
      </c>
      <c r="BH164" s="214">
        <f t="shared" si="7"/>
        <v>0</v>
      </c>
      <c r="BI164" s="214">
        <f t="shared" si="8"/>
        <v>0</v>
      </c>
      <c r="BJ164" s="16" t="s">
        <v>8</v>
      </c>
      <c r="BK164" s="214">
        <f t="shared" si="9"/>
        <v>0</v>
      </c>
      <c r="BL164" s="16" t="s">
        <v>180</v>
      </c>
      <c r="BM164" s="213" t="s">
        <v>2969</v>
      </c>
    </row>
    <row r="165" spans="1:65" s="2" customFormat="1" ht="24" customHeight="1">
      <c r="A165" s="33"/>
      <c r="B165" s="34"/>
      <c r="C165" s="202" t="s">
        <v>299</v>
      </c>
      <c r="D165" s="202" t="s">
        <v>175</v>
      </c>
      <c r="E165" s="203" t="s">
        <v>2851</v>
      </c>
      <c r="F165" s="204" t="s">
        <v>2852</v>
      </c>
      <c r="G165" s="205" t="s">
        <v>371</v>
      </c>
      <c r="H165" s="206">
        <v>11</v>
      </c>
      <c r="I165" s="207"/>
      <c r="J165" s="208">
        <f t="shared" si="0"/>
        <v>0</v>
      </c>
      <c r="K165" s="204" t="s">
        <v>179</v>
      </c>
      <c r="L165" s="38"/>
      <c r="M165" s="209" t="s">
        <v>1</v>
      </c>
      <c r="N165" s="210" t="s">
        <v>42</v>
      </c>
      <c r="O165" s="70"/>
      <c r="P165" s="211">
        <f t="shared" si="1"/>
        <v>0</v>
      </c>
      <c r="Q165" s="211">
        <v>0</v>
      </c>
      <c r="R165" s="211">
        <f t="shared" si="2"/>
        <v>0</v>
      </c>
      <c r="S165" s="211">
        <v>0</v>
      </c>
      <c r="T165" s="212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3" t="s">
        <v>180</v>
      </c>
      <c r="AT165" s="213" t="s">
        <v>175</v>
      </c>
      <c r="AU165" s="213" t="s">
        <v>86</v>
      </c>
      <c r="AY165" s="16" t="s">
        <v>173</v>
      </c>
      <c r="BE165" s="214">
        <f t="shared" si="4"/>
        <v>0</v>
      </c>
      <c r="BF165" s="214">
        <f t="shared" si="5"/>
        <v>0</v>
      </c>
      <c r="BG165" s="214">
        <f t="shared" si="6"/>
        <v>0</v>
      </c>
      <c r="BH165" s="214">
        <f t="shared" si="7"/>
        <v>0</v>
      </c>
      <c r="BI165" s="214">
        <f t="shared" si="8"/>
        <v>0</v>
      </c>
      <c r="BJ165" s="16" t="s">
        <v>8</v>
      </c>
      <c r="BK165" s="214">
        <f t="shared" si="9"/>
        <v>0</v>
      </c>
      <c r="BL165" s="16" t="s">
        <v>180</v>
      </c>
      <c r="BM165" s="213" t="s">
        <v>2970</v>
      </c>
    </row>
    <row r="166" spans="1:65" s="2" customFormat="1" ht="16.5" customHeight="1">
      <c r="A166" s="33"/>
      <c r="B166" s="34"/>
      <c r="C166" s="202" t="s">
        <v>307</v>
      </c>
      <c r="D166" s="202" t="s">
        <v>175</v>
      </c>
      <c r="E166" s="203" t="s">
        <v>2854</v>
      </c>
      <c r="F166" s="204" t="s">
        <v>2855</v>
      </c>
      <c r="G166" s="205" t="s">
        <v>371</v>
      </c>
      <c r="H166" s="206">
        <v>11</v>
      </c>
      <c r="I166" s="207"/>
      <c r="J166" s="208">
        <f t="shared" si="0"/>
        <v>0</v>
      </c>
      <c r="K166" s="204" t="s">
        <v>179</v>
      </c>
      <c r="L166" s="38"/>
      <c r="M166" s="209" t="s">
        <v>1</v>
      </c>
      <c r="N166" s="210" t="s">
        <v>42</v>
      </c>
      <c r="O166" s="70"/>
      <c r="P166" s="211">
        <f t="shared" si="1"/>
        <v>0</v>
      </c>
      <c r="Q166" s="211">
        <v>0</v>
      </c>
      <c r="R166" s="211">
        <f t="shared" si="2"/>
        <v>0</v>
      </c>
      <c r="S166" s="211">
        <v>0</v>
      </c>
      <c r="T166" s="212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3" t="s">
        <v>180</v>
      </c>
      <c r="AT166" s="213" t="s">
        <v>175</v>
      </c>
      <c r="AU166" s="213" t="s">
        <v>86</v>
      </c>
      <c r="AY166" s="16" t="s">
        <v>173</v>
      </c>
      <c r="BE166" s="214">
        <f t="shared" si="4"/>
        <v>0</v>
      </c>
      <c r="BF166" s="214">
        <f t="shared" si="5"/>
        <v>0</v>
      </c>
      <c r="BG166" s="214">
        <f t="shared" si="6"/>
        <v>0</v>
      </c>
      <c r="BH166" s="214">
        <f t="shared" si="7"/>
        <v>0</v>
      </c>
      <c r="BI166" s="214">
        <f t="shared" si="8"/>
        <v>0</v>
      </c>
      <c r="BJ166" s="16" t="s">
        <v>8</v>
      </c>
      <c r="BK166" s="214">
        <f t="shared" si="9"/>
        <v>0</v>
      </c>
      <c r="BL166" s="16" t="s">
        <v>180</v>
      </c>
      <c r="BM166" s="213" t="s">
        <v>2971</v>
      </c>
    </row>
    <row r="167" spans="1:65" s="2" customFormat="1" ht="16.5" customHeight="1">
      <c r="A167" s="33"/>
      <c r="B167" s="34"/>
      <c r="C167" s="202" t="s">
        <v>311</v>
      </c>
      <c r="D167" s="202" t="s">
        <v>175</v>
      </c>
      <c r="E167" s="203" t="s">
        <v>2972</v>
      </c>
      <c r="F167" s="204" t="s">
        <v>2973</v>
      </c>
      <c r="G167" s="205" t="s">
        <v>289</v>
      </c>
      <c r="H167" s="206">
        <v>1</v>
      </c>
      <c r="I167" s="207"/>
      <c r="J167" s="208">
        <f t="shared" si="0"/>
        <v>0</v>
      </c>
      <c r="K167" s="204" t="s">
        <v>179</v>
      </c>
      <c r="L167" s="38"/>
      <c r="M167" s="209" t="s">
        <v>1</v>
      </c>
      <c r="N167" s="210" t="s">
        <v>42</v>
      </c>
      <c r="O167" s="70"/>
      <c r="P167" s="211">
        <f t="shared" si="1"/>
        <v>0</v>
      </c>
      <c r="Q167" s="211">
        <v>0</v>
      </c>
      <c r="R167" s="211">
        <f t="shared" si="2"/>
        <v>0</v>
      </c>
      <c r="S167" s="211">
        <v>0</v>
      </c>
      <c r="T167" s="21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3" t="s">
        <v>180</v>
      </c>
      <c r="AT167" s="213" t="s">
        <v>175</v>
      </c>
      <c r="AU167" s="213" t="s">
        <v>86</v>
      </c>
      <c r="AY167" s="16" t="s">
        <v>173</v>
      </c>
      <c r="BE167" s="214">
        <f t="shared" si="4"/>
        <v>0</v>
      </c>
      <c r="BF167" s="214">
        <f t="shared" si="5"/>
        <v>0</v>
      </c>
      <c r="BG167" s="214">
        <f t="shared" si="6"/>
        <v>0</v>
      </c>
      <c r="BH167" s="214">
        <f t="shared" si="7"/>
        <v>0</v>
      </c>
      <c r="BI167" s="214">
        <f t="shared" si="8"/>
        <v>0</v>
      </c>
      <c r="BJ167" s="16" t="s">
        <v>8</v>
      </c>
      <c r="BK167" s="214">
        <f t="shared" si="9"/>
        <v>0</v>
      </c>
      <c r="BL167" s="16" t="s">
        <v>180</v>
      </c>
      <c r="BM167" s="213" t="s">
        <v>2974</v>
      </c>
    </row>
    <row r="168" spans="1:65" s="2" customFormat="1" ht="24" customHeight="1">
      <c r="A168" s="33"/>
      <c r="B168" s="34"/>
      <c r="C168" s="227" t="s">
        <v>316</v>
      </c>
      <c r="D168" s="227" t="s">
        <v>454</v>
      </c>
      <c r="E168" s="228" t="s">
        <v>2975</v>
      </c>
      <c r="F168" s="229" t="s">
        <v>2976</v>
      </c>
      <c r="G168" s="230" t="s">
        <v>289</v>
      </c>
      <c r="H168" s="231">
        <v>1</v>
      </c>
      <c r="I168" s="232"/>
      <c r="J168" s="233">
        <f t="shared" si="0"/>
        <v>0</v>
      </c>
      <c r="K168" s="229" t="s">
        <v>179</v>
      </c>
      <c r="L168" s="234"/>
      <c r="M168" s="235" t="s">
        <v>1</v>
      </c>
      <c r="N168" s="236" t="s">
        <v>42</v>
      </c>
      <c r="O168" s="70"/>
      <c r="P168" s="211">
        <f t="shared" si="1"/>
        <v>0</v>
      </c>
      <c r="Q168" s="211">
        <v>1.3299999999999999E-2</v>
      </c>
      <c r="R168" s="211">
        <f t="shared" si="2"/>
        <v>1.3299999999999999E-2</v>
      </c>
      <c r="S168" s="211">
        <v>0</v>
      </c>
      <c r="T168" s="212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3" t="s">
        <v>213</v>
      </c>
      <c r="AT168" s="213" t="s">
        <v>454</v>
      </c>
      <c r="AU168" s="213" t="s">
        <v>86</v>
      </c>
      <c r="AY168" s="16" t="s">
        <v>173</v>
      </c>
      <c r="BE168" s="214">
        <f t="shared" si="4"/>
        <v>0</v>
      </c>
      <c r="BF168" s="214">
        <f t="shared" si="5"/>
        <v>0</v>
      </c>
      <c r="BG168" s="214">
        <f t="shared" si="6"/>
        <v>0</v>
      </c>
      <c r="BH168" s="214">
        <f t="shared" si="7"/>
        <v>0</v>
      </c>
      <c r="BI168" s="214">
        <f t="shared" si="8"/>
        <v>0</v>
      </c>
      <c r="BJ168" s="16" t="s">
        <v>8</v>
      </c>
      <c r="BK168" s="214">
        <f t="shared" si="9"/>
        <v>0</v>
      </c>
      <c r="BL168" s="16" t="s">
        <v>180</v>
      </c>
      <c r="BM168" s="213" t="s">
        <v>2977</v>
      </c>
    </row>
    <row r="169" spans="1:65" s="2" customFormat="1" ht="16.5" customHeight="1">
      <c r="A169" s="33"/>
      <c r="B169" s="34"/>
      <c r="C169" s="202" t="s">
        <v>323</v>
      </c>
      <c r="D169" s="202" t="s">
        <v>175</v>
      </c>
      <c r="E169" s="203" t="s">
        <v>2896</v>
      </c>
      <c r="F169" s="204" t="s">
        <v>2897</v>
      </c>
      <c r="G169" s="205" t="s">
        <v>371</v>
      </c>
      <c r="H169" s="206">
        <v>11</v>
      </c>
      <c r="I169" s="207"/>
      <c r="J169" s="208">
        <f t="shared" si="0"/>
        <v>0</v>
      </c>
      <c r="K169" s="204" t="s">
        <v>179</v>
      </c>
      <c r="L169" s="38"/>
      <c r="M169" s="209" t="s">
        <v>1</v>
      </c>
      <c r="N169" s="210" t="s">
        <v>42</v>
      </c>
      <c r="O169" s="70"/>
      <c r="P169" s="211">
        <f t="shared" si="1"/>
        <v>0</v>
      </c>
      <c r="Q169" s="211">
        <v>1.9000000000000001E-4</v>
      </c>
      <c r="R169" s="211">
        <f t="shared" si="2"/>
        <v>2.0900000000000003E-3</v>
      </c>
      <c r="S169" s="211">
        <v>0</v>
      </c>
      <c r="T169" s="212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3" t="s">
        <v>180</v>
      </c>
      <c r="AT169" s="213" t="s">
        <v>175</v>
      </c>
      <c r="AU169" s="213" t="s">
        <v>86</v>
      </c>
      <c r="AY169" s="16" t="s">
        <v>173</v>
      </c>
      <c r="BE169" s="214">
        <f t="shared" si="4"/>
        <v>0</v>
      </c>
      <c r="BF169" s="214">
        <f t="shared" si="5"/>
        <v>0</v>
      </c>
      <c r="BG169" s="214">
        <f t="shared" si="6"/>
        <v>0</v>
      </c>
      <c r="BH169" s="214">
        <f t="shared" si="7"/>
        <v>0</v>
      </c>
      <c r="BI169" s="214">
        <f t="shared" si="8"/>
        <v>0</v>
      </c>
      <c r="BJ169" s="16" t="s">
        <v>8</v>
      </c>
      <c r="BK169" s="214">
        <f t="shared" si="9"/>
        <v>0</v>
      </c>
      <c r="BL169" s="16" t="s">
        <v>180</v>
      </c>
      <c r="BM169" s="213" t="s">
        <v>2978</v>
      </c>
    </row>
    <row r="170" spans="1:65" s="2" customFormat="1" ht="16.5" customHeight="1">
      <c r="A170" s="33"/>
      <c r="B170" s="34"/>
      <c r="C170" s="202" t="s">
        <v>328</v>
      </c>
      <c r="D170" s="202" t="s">
        <v>175</v>
      </c>
      <c r="E170" s="203" t="s">
        <v>2899</v>
      </c>
      <c r="F170" s="204" t="s">
        <v>2900</v>
      </c>
      <c r="G170" s="205" t="s">
        <v>371</v>
      </c>
      <c r="H170" s="206">
        <v>11</v>
      </c>
      <c r="I170" s="207"/>
      <c r="J170" s="208">
        <f t="shared" si="0"/>
        <v>0</v>
      </c>
      <c r="K170" s="204" t="s">
        <v>179</v>
      </c>
      <c r="L170" s="38"/>
      <c r="M170" s="209" t="s">
        <v>1</v>
      </c>
      <c r="N170" s="210" t="s">
        <v>42</v>
      </c>
      <c r="O170" s="70"/>
      <c r="P170" s="211">
        <f t="shared" si="1"/>
        <v>0</v>
      </c>
      <c r="Q170" s="211">
        <v>6.9999999999999994E-5</v>
      </c>
      <c r="R170" s="211">
        <f t="shared" si="2"/>
        <v>7.6999999999999996E-4</v>
      </c>
      <c r="S170" s="211">
        <v>0</v>
      </c>
      <c r="T170" s="212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3" t="s">
        <v>180</v>
      </c>
      <c r="AT170" s="213" t="s">
        <v>175</v>
      </c>
      <c r="AU170" s="213" t="s">
        <v>86</v>
      </c>
      <c r="AY170" s="16" t="s">
        <v>173</v>
      </c>
      <c r="BE170" s="214">
        <f t="shared" si="4"/>
        <v>0</v>
      </c>
      <c r="BF170" s="214">
        <f t="shared" si="5"/>
        <v>0</v>
      </c>
      <c r="BG170" s="214">
        <f t="shared" si="6"/>
        <v>0</v>
      </c>
      <c r="BH170" s="214">
        <f t="shared" si="7"/>
        <v>0</v>
      </c>
      <c r="BI170" s="214">
        <f t="shared" si="8"/>
        <v>0</v>
      </c>
      <c r="BJ170" s="16" t="s">
        <v>8</v>
      </c>
      <c r="BK170" s="214">
        <f t="shared" si="9"/>
        <v>0</v>
      </c>
      <c r="BL170" s="16" t="s">
        <v>180</v>
      </c>
      <c r="BM170" s="213" t="s">
        <v>2979</v>
      </c>
    </row>
    <row r="171" spans="1:65" s="12" customFormat="1" ht="22.95" customHeight="1">
      <c r="B171" s="186"/>
      <c r="C171" s="187"/>
      <c r="D171" s="188" t="s">
        <v>76</v>
      </c>
      <c r="E171" s="200" t="s">
        <v>433</v>
      </c>
      <c r="F171" s="200" t="s">
        <v>434</v>
      </c>
      <c r="G171" s="187"/>
      <c r="H171" s="187"/>
      <c r="I171" s="190"/>
      <c r="J171" s="201">
        <f>BK171</f>
        <v>0</v>
      </c>
      <c r="K171" s="187"/>
      <c r="L171" s="192"/>
      <c r="M171" s="193"/>
      <c r="N171" s="194"/>
      <c r="O171" s="194"/>
      <c r="P171" s="195">
        <f>P172</f>
        <v>0</v>
      </c>
      <c r="Q171" s="194"/>
      <c r="R171" s="195">
        <f>R172</f>
        <v>0</v>
      </c>
      <c r="S171" s="194"/>
      <c r="T171" s="196">
        <f>T172</f>
        <v>0</v>
      </c>
      <c r="AR171" s="197" t="s">
        <v>8</v>
      </c>
      <c r="AT171" s="198" t="s">
        <v>76</v>
      </c>
      <c r="AU171" s="198" t="s">
        <v>8</v>
      </c>
      <c r="AY171" s="197" t="s">
        <v>173</v>
      </c>
      <c r="BK171" s="199">
        <f>BK172</f>
        <v>0</v>
      </c>
    </row>
    <row r="172" spans="1:65" s="2" customFormat="1" ht="24" customHeight="1">
      <c r="A172" s="33"/>
      <c r="B172" s="34"/>
      <c r="C172" s="202" t="s">
        <v>333</v>
      </c>
      <c r="D172" s="202" t="s">
        <v>175</v>
      </c>
      <c r="E172" s="203" t="s">
        <v>2980</v>
      </c>
      <c r="F172" s="204" t="s">
        <v>2981</v>
      </c>
      <c r="G172" s="205" t="s">
        <v>225</v>
      </c>
      <c r="H172" s="206">
        <v>0.04</v>
      </c>
      <c r="I172" s="207"/>
      <c r="J172" s="208">
        <f>ROUND(I172*H172,0)</f>
        <v>0</v>
      </c>
      <c r="K172" s="204" t="s">
        <v>179</v>
      </c>
      <c r="L172" s="38"/>
      <c r="M172" s="209" t="s">
        <v>1</v>
      </c>
      <c r="N172" s="210" t="s">
        <v>42</v>
      </c>
      <c r="O172" s="70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3" t="s">
        <v>180</v>
      </c>
      <c r="AT172" s="213" t="s">
        <v>175</v>
      </c>
      <c r="AU172" s="213" t="s">
        <v>86</v>
      </c>
      <c r="AY172" s="16" t="s">
        <v>173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6" t="s">
        <v>8</v>
      </c>
      <c r="BK172" s="214">
        <f>ROUND(I172*H172,0)</f>
        <v>0</v>
      </c>
      <c r="BL172" s="16" t="s">
        <v>180</v>
      </c>
      <c r="BM172" s="213" t="s">
        <v>2982</v>
      </c>
    </row>
    <row r="173" spans="1:65" s="12" customFormat="1" ht="25.95" customHeight="1">
      <c r="B173" s="186"/>
      <c r="C173" s="187"/>
      <c r="D173" s="188" t="s">
        <v>76</v>
      </c>
      <c r="E173" s="189" t="s">
        <v>2322</v>
      </c>
      <c r="F173" s="189" t="s">
        <v>2323</v>
      </c>
      <c r="G173" s="187"/>
      <c r="H173" s="187"/>
      <c r="I173" s="190"/>
      <c r="J173" s="191">
        <f>BK173</f>
        <v>0</v>
      </c>
      <c r="K173" s="187"/>
      <c r="L173" s="192"/>
      <c r="M173" s="193"/>
      <c r="N173" s="194"/>
      <c r="O173" s="194"/>
      <c r="P173" s="195">
        <f>P174+P178</f>
        <v>0</v>
      </c>
      <c r="Q173" s="194"/>
      <c r="R173" s="195">
        <f>R174+R178</f>
        <v>0</v>
      </c>
      <c r="S173" s="194"/>
      <c r="T173" s="196">
        <f>T174+T178</f>
        <v>0</v>
      </c>
      <c r="AR173" s="197" t="s">
        <v>198</v>
      </c>
      <c r="AT173" s="198" t="s">
        <v>76</v>
      </c>
      <c r="AU173" s="198" t="s">
        <v>77</v>
      </c>
      <c r="AY173" s="197" t="s">
        <v>173</v>
      </c>
      <c r="BK173" s="199">
        <f>BK174+BK178</f>
        <v>0</v>
      </c>
    </row>
    <row r="174" spans="1:65" s="12" customFormat="1" ht="22.95" customHeight="1">
      <c r="B174" s="186"/>
      <c r="C174" s="187"/>
      <c r="D174" s="188" t="s">
        <v>76</v>
      </c>
      <c r="E174" s="200" t="s">
        <v>2324</v>
      </c>
      <c r="F174" s="200" t="s">
        <v>2325</v>
      </c>
      <c r="G174" s="187"/>
      <c r="H174" s="187"/>
      <c r="I174" s="190"/>
      <c r="J174" s="201">
        <f>BK174</f>
        <v>0</v>
      </c>
      <c r="K174" s="187"/>
      <c r="L174" s="192"/>
      <c r="M174" s="193"/>
      <c r="N174" s="194"/>
      <c r="O174" s="194"/>
      <c r="P174" s="195">
        <f>SUM(P175:P177)</f>
        <v>0</v>
      </c>
      <c r="Q174" s="194"/>
      <c r="R174" s="195">
        <f>SUM(R175:R177)</f>
        <v>0</v>
      </c>
      <c r="S174" s="194"/>
      <c r="T174" s="196">
        <f>SUM(T175:T177)</f>
        <v>0</v>
      </c>
      <c r="AR174" s="197" t="s">
        <v>198</v>
      </c>
      <c r="AT174" s="198" t="s">
        <v>76</v>
      </c>
      <c r="AU174" s="198" t="s">
        <v>8</v>
      </c>
      <c r="AY174" s="197" t="s">
        <v>173</v>
      </c>
      <c r="BK174" s="199">
        <f>SUM(BK175:BK177)</f>
        <v>0</v>
      </c>
    </row>
    <row r="175" spans="1:65" s="2" customFormat="1" ht="16.5" customHeight="1">
      <c r="A175" s="33"/>
      <c r="B175" s="34"/>
      <c r="C175" s="202" t="s">
        <v>337</v>
      </c>
      <c r="D175" s="202" t="s">
        <v>175</v>
      </c>
      <c r="E175" s="203" t="s">
        <v>2327</v>
      </c>
      <c r="F175" s="204" t="s">
        <v>2328</v>
      </c>
      <c r="G175" s="205" t="s">
        <v>427</v>
      </c>
      <c r="H175" s="206">
        <v>1</v>
      </c>
      <c r="I175" s="207"/>
      <c r="J175" s="208">
        <f>ROUND(I175*H175,0)</f>
        <v>0</v>
      </c>
      <c r="K175" s="204" t="s">
        <v>179</v>
      </c>
      <c r="L175" s="38"/>
      <c r="M175" s="209" t="s">
        <v>1</v>
      </c>
      <c r="N175" s="210" t="s">
        <v>42</v>
      </c>
      <c r="O175" s="70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3" t="s">
        <v>2329</v>
      </c>
      <c r="AT175" s="213" t="s">
        <v>175</v>
      </c>
      <c r="AU175" s="213" t="s">
        <v>86</v>
      </c>
      <c r="AY175" s="16" t="s">
        <v>173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6" t="s">
        <v>8</v>
      </c>
      <c r="BK175" s="214">
        <f>ROUND(I175*H175,0)</f>
        <v>0</v>
      </c>
      <c r="BL175" s="16" t="s">
        <v>2329</v>
      </c>
      <c r="BM175" s="213" t="s">
        <v>2983</v>
      </c>
    </row>
    <row r="176" spans="1:65" s="2" customFormat="1" ht="24" customHeight="1">
      <c r="A176" s="33"/>
      <c r="B176" s="34"/>
      <c r="C176" s="202" t="s">
        <v>341</v>
      </c>
      <c r="D176" s="202" t="s">
        <v>175</v>
      </c>
      <c r="E176" s="203" t="s">
        <v>2332</v>
      </c>
      <c r="F176" s="204" t="s">
        <v>2333</v>
      </c>
      <c r="G176" s="205" t="s">
        <v>427</v>
      </c>
      <c r="H176" s="206">
        <v>1</v>
      </c>
      <c r="I176" s="207"/>
      <c r="J176" s="208">
        <f>ROUND(I176*H176,0)</f>
        <v>0</v>
      </c>
      <c r="K176" s="204" t="s">
        <v>179</v>
      </c>
      <c r="L176" s="38"/>
      <c r="M176" s="209" t="s">
        <v>1</v>
      </c>
      <c r="N176" s="210" t="s">
        <v>42</v>
      </c>
      <c r="O176" s="70"/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3" t="s">
        <v>2329</v>
      </c>
      <c r="AT176" s="213" t="s">
        <v>175</v>
      </c>
      <c r="AU176" s="213" t="s">
        <v>86</v>
      </c>
      <c r="AY176" s="16" t="s">
        <v>173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6" t="s">
        <v>8</v>
      </c>
      <c r="BK176" s="214">
        <f>ROUND(I176*H176,0)</f>
        <v>0</v>
      </c>
      <c r="BL176" s="16" t="s">
        <v>2329</v>
      </c>
      <c r="BM176" s="213" t="s">
        <v>2984</v>
      </c>
    </row>
    <row r="177" spans="1:65" s="2" customFormat="1" ht="16.5" customHeight="1">
      <c r="A177" s="33"/>
      <c r="B177" s="34"/>
      <c r="C177" s="202" t="s">
        <v>346</v>
      </c>
      <c r="D177" s="202" t="s">
        <v>175</v>
      </c>
      <c r="E177" s="203" t="s">
        <v>2336</v>
      </c>
      <c r="F177" s="204" t="s">
        <v>2337</v>
      </c>
      <c r="G177" s="205" t="s">
        <v>427</v>
      </c>
      <c r="H177" s="206">
        <v>1</v>
      </c>
      <c r="I177" s="207"/>
      <c r="J177" s="208">
        <f>ROUND(I177*H177,0)</f>
        <v>0</v>
      </c>
      <c r="K177" s="204" t="s">
        <v>179</v>
      </c>
      <c r="L177" s="38"/>
      <c r="M177" s="209" t="s">
        <v>1</v>
      </c>
      <c r="N177" s="210" t="s">
        <v>42</v>
      </c>
      <c r="O177" s="70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3" t="s">
        <v>2329</v>
      </c>
      <c r="AT177" s="213" t="s">
        <v>175</v>
      </c>
      <c r="AU177" s="213" t="s">
        <v>86</v>
      </c>
      <c r="AY177" s="16" t="s">
        <v>173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6" t="s">
        <v>8</v>
      </c>
      <c r="BK177" s="214">
        <f>ROUND(I177*H177,0)</f>
        <v>0</v>
      </c>
      <c r="BL177" s="16" t="s">
        <v>2329</v>
      </c>
      <c r="BM177" s="213" t="s">
        <v>2985</v>
      </c>
    </row>
    <row r="178" spans="1:65" s="12" customFormat="1" ht="22.95" customHeight="1">
      <c r="B178" s="186"/>
      <c r="C178" s="187"/>
      <c r="D178" s="188" t="s">
        <v>76</v>
      </c>
      <c r="E178" s="200" t="s">
        <v>2339</v>
      </c>
      <c r="F178" s="200" t="s">
        <v>2340</v>
      </c>
      <c r="G178" s="187"/>
      <c r="H178" s="187"/>
      <c r="I178" s="190"/>
      <c r="J178" s="201">
        <f>BK178</f>
        <v>0</v>
      </c>
      <c r="K178" s="187"/>
      <c r="L178" s="192"/>
      <c r="M178" s="193"/>
      <c r="N178" s="194"/>
      <c r="O178" s="194"/>
      <c r="P178" s="195">
        <f>P179</f>
        <v>0</v>
      </c>
      <c r="Q178" s="194"/>
      <c r="R178" s="195">
        <f>R179</f>
        <v>0</v>
      </c>
      <c r="S178" s="194"/>
      <c r="T178" s="196">
        <f>T179</f>
        <v>0</v>
      </c>
      <c r="AR178" s="197" t="s">
        <v>198</v>
      </c>
      <c r="AT178" s="198" t="s">
        <v>76</v>
      </c>
      <c r="AU178" s="198" t="s">
        <v>8</v>
      </c>
      <c r="AY178" s="197" t="s">
        <v>173</v>
      </c>
      <c r="BK178" s="199">
        <f>BK179</f>
        <v>0</v>
      </c>
    </row>
    <row r="179" spans="1:65" s="2" customFormat="1" ht="16.5" customHeight="1">
      <c r="A179" s="33"/>
      <c r="B179" s="34"/>
      <c r="C179" s="202" t="s">
        <v>350</v>
      </c>
      <c r="D179" s="202" t="s">
        <v>175</v>
      </c>
      <c r="E179" s="203" t="s">
        <v>2342</v>
      </c>
      <c r="F179" s="204" t="s">
        <v>2340</v>
      </c>
      <c r="G179" s="205" t="s">
        <v>692</v>
      </c>
      <c r="H179" s="247"/>
      <c r="I179" s="207"/>
      <c r="J179" s="208">
        <f>ROUND(I179*H179,0)</f>
        <v>0</v>
      </c>
      <c r="K179" s="204" t="s">
        <v>179</v>
      </c>
      <c r="L179" s="38"/>
      <c r="M179" s="251" t="s">
        <v>1</v>
      </c>
      <c r="N179" s="252" t="s">
        <v>42</v>
      </c>
      <c r="O179" s="253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3" t="s">
        <v>2329</v>
      </c>
      <c r="AT179" s="213" t="s">
        <v>175</v>
      </c>
      <c r="AU179" s="213" t="s">
        <v>86</v>
      </c>
      <c r="AY179" s="16" t="s">
        <v>173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6" t="s">
        <v>8</v>
      </c>
      <c r="BK179" s="214">
        <f>ROUND(I179*H179,0)</f>
        <v>0</v>
      </c>
      <c r="BL179" s="16" t="s">
        <v>2329</v>
      </c>
      <c r="BM179" s="213" t="s">
        <v>2986</v>
      </c>
    </row>
    <row r="180" spans="1:65" s="2" customFormat="1" ht="6.9" customHeight="1">
      <c r="A180" s="33"/>
      <c r="B180" s="53"/>
      <c r="C180" s="54"/>
      <c r="D180" s="54"/>
      <c r="E180" s="54"/>
      <c r="F180" s="54"/>
      <c r="G180" s="54"/>
      <c r="H180" s="54"/>
      <c r="I180" s="151"/>
      <c r="J180" s="54"/>
      <c r="K180" s="54"/>
      <c r="L180" s="38"/>
      <c r="M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</row>
  </sheetData>
  <sheetProtection algorithmName="SHA-512" hashValue="w6WhClPwd4t0F8Aq1/Mnf9r+0xFb95WEwVnbEelB85+OMDhwyZb43wJN5ocAHVV7AHL0mNaXkPZ0SW5MgnxvAw==" saltValue="jcgkRvMe8Ur74ri5FdSEjaTPvDGyifdYGWPgc1PGaSfDQWVsRgdqBtdQRzus5KFmuzMYwcm2aomhW3e03xPjCQ==" spinCount="100000" sheet="1" objects="1" scenarios="1" formatColumns="0" formatRows="0" autoFilter="0"/>
  <autoFilter ref="C123:K179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64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7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98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86</v>
      </c>
    </row>
    <row r="4" spans="1:46" s="1" customFormat="1" ht="24.9" customHeight="1">
      <c r="B4" s="19"/>
      <c r="D4" s="111" t="s">
        <v>105</v>
      </c>
      <c r="I4" s="107"/>
      <c r="L4" s="19"/>
      <c r="M4" s="112" t="s">
        <v>11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17</v>
      </c>
      <c r="I6" s="107"/>
      <c r="L6" s="19"/>
    </row>
    <row r="7" spans="1:46" s="1" customFormat="1" ht="16.5" customHeight="1">
      <c r="B7" s="19"/>
      <c r="E7" s="300" t="str">
        <f>'Rekapitulace stavby'!K6</f>
        <v>Denní stacionář Sušice, p.p.č.1587/1 k.ú. Sušice nad Otavou</v>
      </c>
      <c r="F7" s="301"/>
      <c r="G7" s="301"/>
      <c r="H7" s="301"/>
      <c r="I7" s="107"/>
      <c r="L7" s="19"/>
    </row>
    <row r="8" spans="1:46" s="2" customFormat="1" ht="12" customHeight="1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2" t="s">
        <v>2987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19</v>
      </c>
      <c r="E11" s="33"/>
      <c r="F11" s="115" t="s">
        <v>1</v>
      </c>
      <c r="G11" s="33"/>
      <c r="H11" s="33"/>
      <c r="I11" s="116" t="s">
        <v>20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15" t="s">
        <v>22</v>
      </c>
      <c r="G12" s="33"/>
      <c r="H12" s="33"/>
      <c r="I12" s="116" t="s">
        <v>23</v>
      </c>
      <c r="J12" s="117" t="str">
        <f>'Rekapitulace stavby'!AN8</f>
        <v>18. 10. 2019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">
        <v>32</v>
      </c>
      <c r="F21" s="33"/>
      <c r="G21" s="33"/>
      <c r="H21" s="33"/>
      <c r="I21" s="116" t="s">
        <v>28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32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89.25" customHeight="1">
      <c r="A27" s="118"/>
      <c r="B27" s="119"/>
      <c r="C27" s="118"/>
      <c r="D27" s="118"/>
      <c r="E27" s="306" t="s">
        <v>108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ROUND(J124,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ROUND((SUM(BE124:BE163)),  0)</f>
        <v>0</v>
      </c>
      <c r="G33" s="33"/>
      <c r="H33" s="33"/>
      <c r="I33" s="130">
        <v>0.21</v>
      </c>
      <c r="J33" s="129">
        <f>ROUND(((SUM(BE124:BE163))*I33),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ROUND((SUM(BF124:BF163)),  0)</f>
        <v>0</v>
      </c>
      <c r="G34" s="33"/>
      <c r="H34" s="33"/>
      <c r="I34" s="130">
        <v>0.15</v>
      </c>
      <c r="J34" s="129">
        <f>ROUND(((SUM(BF124:BF163))*I34),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ROUND((SUM(BG124:BG163)),  0)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ROUND((SUM(BH124:BH163)),  0)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ROUND((SUM(BI124:BI163)),  0)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I41" s="107"/>
      <c r="L41" s="19"/>
    </row>
    <row r="42" spans="1:31" s="1" customFormat="1" ht="14.4" customHeight="1">
      <c r="B42" s="19"/>
      <c r="I42" s="107"/>
      <c r="L42" s="19"/>
    </row>
    <row r="43" spans="1:31" s="1" customFormat="1" ht="14.4" customHeight="1">
      <c r="B43" s="19"/>
      <c r="I43" s="107"/>
      <c r="L43" s="19"/>
    </row>
    <row r="44" spans="1:31" s="1" customFormat="1" ht="14.4" customHeight="1">
      <c r="B44" s="19"/>
      <c r="I44" s="107"/>
      <c r="L44" s="19"/>
    </row>
    <row r="45" spans="1:31" s="1" customFormat="1" ht="14.4" customHeight="1">
      <c r="B45" s="19"/>
      <c r="I45" s="107"/>
      <c r="L45" s="19"/>
    </row>
    <row r="46" spans="1:31" s="1" customFormat="1" ht="14.4" customHeight="1">
      <c r="B46" s="19"/>
      <c r="I46" s="107"/>
      <c r="L46" s="19"/>
    </row>
    <row r="47" spans="1:31" s="1" customFormat="1" ht="14.4" customHeight="1">
      <c r="B47" s="19"/>
      <c r="I47" s="107"/>
      <c r="L47" s="19"/>
    </row>
    <row r="48" spans="1:31" s="1" customFormat="1" ht="14.4" customHeight="1">
      <c r="B48" s="19"/>
      <c r="I48" s="107"/>
      <c r="L48" s="19"/>
    </row>
    <row r="49" spans="1:31" s="1" customFormat="1" ht="14.4" customHeight="1">
      <c r="B49" s="19"/>
      <c r="I49" s="107"/>
      <c r="L49" s="19"/>
    </row>
    <row r="50" spans="1:31" s="2" customFormat="1" ht="14.4" customHeight="1">
      <c r="B50" s="50"/>
      <c r="D50" s="139" t="s">
        <v>50</v>
      </c>
      <c r="E50" s="140"/>
      <c r="F50" s="140"/>
      <c r="G50" s="139" t="s">
        <v>51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52</v>
      </c>
      <c r="E61" s="143"/>
      <c r="F61" s="144" t="s">
        <v>53</v>
      </c>
      <c r="G61" s="142" t="s">
        <v>52</v>
      </c>
      <c r="H61" s="143"/>
      <c r="I61" s="145"/>
      <c r="J61" s="146" t="s">
        <v>53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54</v>
      </c>
      <c r="E65" s="147"/>
      <c r="F65" s="147"/>
      <c r="G65" s="139" t="s">
        <v>55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52</v>
      </c>
      <c r="E76" s="143"/>
      <c r="F76" s="144" t="s">
        <v>53</v>
      </c>
      <c r="G76" s="142" t="s">
        <v>52</v>
      </c>
      <c r="H76" s="143"/>
      <c r="I76" s="145"/>
      <c r="J76" s="146" t="s">
        <v>53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8" t="str">
        <f>E7</f>
        <v>Denní stacionář Sušice, p.p.č.1587/1 k.ú. Sušice nad Otavou</v>
      </c>
      <c r="F85" s="299"/>
      <c r="G85" s="299"/>
      <c r="H85" s="299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1" t="str">
        <f>E9</f>
        <v>050 - IO 02  Přípojka splaškové kanalizace</v>
      </c>
      <c r="F87" s="297"/>
      <c r="G87" s="297"/>
      <c r="H87" s="29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>Sušice</v>
      </c>
      <c r="G89" s="35"/>
      <c r="H89" s="35"/>
      <c r="I89" s="116" t="s">
        <v>23</v>
      </c>
      <c r="J89" s="65" t="str">
        <f>IF(J12="","",J12)</f>
        <v>18. 10. 2019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5"/>
      <c r="E91" s="35"/>
      <c r="F91" s="26" t="str">
        <f>E15</f>
        <v>Město Sučice</v>
      </c>
      <c r="G91" s="35"/>
      <c r="H91" s="35"/>
      <c r="I91" s="116" t="s">
        <v>31</v>
      </c>
      <c r="J91" s="31" t="str">
        <f>E21</f>
        <v>Ing. arch Jiří Kučera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34</v>
      </c>
      <c r="J92" s="31" t="str">
        <f>E24</f>
        <v>Ing. arch Jiří Kučera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110</v>
      </c>
      <c r="D94" s="156"/>
      <c r="E94" s="156"/>
      <c r="F94" s="156"/>
      <c r="G94" s="156"/>
      <c r="H94" s="156"/>
      <c r="I94" s="157"/>
      <c r="J94" s="158" t="s">
        <v>111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59" t="s">
        <v>112</v>
      </c>
      <c r="D96" s="35"/>
      <c r="E96" s="35"/>
      <c r="F96" s="35"/>
      <c r="G96" s="35"/>
      <c r="H96" s="35"/>
      <c r="I96" s="114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113</v>
      </c>
    </row>
    <row r="97" spans="1:31" s="9" customFormat="1" ht="24.9" customHeight="1">
      <c r="B97" s="160"/>
      <c r="C97" s="161"/>
      <c r="D97" s="162" t="s">
        <v>114</v>
      </c>
      <c r="E97" s="163"/>
      <c r="F97" s="163"/>
      <c r="G97" s="163"/>
      <c r="H97" s="163"/>
      <c r="I97" s="164"/>
      <c r="J97" s="165">
        <f>J125</f>
        <v>0</v>
      </c>
      <c r="K97" s="161"/>
      <c r="L97" s="166"/>
    </row>
    <row r="98" spans="1:31" s="10" customFormat="1" ht="19.95" customHeight="1">
      <c r="B98" s="167"/>
      <c r="C98" s="168"/>
      <c r="D98" s="169" t="s">
        <v>115</v>
      </c>
      <c r="E98" s="170"/>
      <c r="F98" s="170"/>
      <c r="G98" s="170"/>
      <c r="H98" s="170"/>
      <c r="I98" s="171"/>
      <c r="J98" s="172">
        <f>J126</f>
        <v>0</v>
      </c>
      <c r="K98" s="168"/>
      <c r="L98" s="173"/>
    </row>
    <row r="99" spans="1:31" s="10" customFormat="1" ht="19.95" customHeight="1">
      <c r="B99" s="167"/>
      <c r="C99" s="168"/>
      <c r="D99" s="169" t="s">
        <v>117</v>
      </c>
      <c r="E99" s="170"/>
      <c r="F99" s="170"/>
      <c r="G99" s="170"/>
      <c r="H99" s="170"/>
      <c r="I99" s="171"/>
      <c r="J99" s="172">
        <f>J148</f>
        <v>0</v>
      </c>
      <c r="K99" s="168"/>
      <c r="L99" s="173"/>
    </row>
    <row r="100" spans="1:31" s="10" customFormat="1" ht="19.95" customHeight="1">
      <c r="B100" s="167"/>
      <c r="C100" s="168"/>
      <c r="D100" s="169" t="s">
        <v>2704</v>
      </c>
      <c r="E100" s="170"/>
      <c r="F100" s="170"/>
      <c r="G100" s="170"/>
      <c r="H100" s="170"/>
      <c r="I100" s="171"/>
      <c r="J100" s="172">
        <f>J151</f>
        <v>0</v>
      </c>
      <c r="K100" s="168"/>
      <c r="L100" s="173"/>
    </row>
    <row r="101" spans="1:31" s="10" customFormat="1" ht="19.95" customHeight="1">
      <c r="B101" s="167"/>
      <c r="C101" s="168"/>
      <c r="D101" s="169" t="s">
        <v>120</v>
      </c>
      <c r="E101" s="170"/>
      <c r="F101" s="170"/>
      <c r="G101" s="170"/>
      <c r="H101" s="170"/>
      <c r="I101" s="171"/>
      <c r="J101" s="172">
        <f>J155</f>
        <v>0</v>
      </c>
      <c r="K101" s="168"/>
      <c r="L101" s="173"/>
    </row>
    <row r="102" spans="1:31" s="9" customFormat="1" ht="24.9" customHeight="1">
      <c r="B102" s="160"/>
      <c r="C102" s="161"/>
      <c r="D102" s="162" t="s">
        <v>154</v>
      </c>
      <c r="E102" s="163"/>
      <c r="F102" s="163"/>
      <c r="G102" s="163"/>
      <c r="H102" s="163"/>
      <c r="I102" s="164"/>
      <c r="J102" s="165">
        <f>J157</f>
        <v>0</v>
      </c>
      <c r="K102" s="161"/>
      <c r="L102" s="166"/>
    </row>
    <row r="103" spans="1:31" s="10" customFormat="1" ht="19.95" customHeight="1">
      <c r="B103" s="167"/>
      <c r="C103" s="168"/>
      <c r="D103" s="169" t="s">
        <v>155</v>
      </c>
      <c r="E103" s="170"/>
      <c r="F103" s="170"/>
      <c r="G103" s="170"/>
      <c r="H103" s="170"/>
      <c r="I103" s="171"/>
      <c r="J103" s="172">
        <f>J158</f>
        <v>0</v>
      </c>
      <c r="K103" s="168"/>
      <c r="L103" s="173"/>
    </row>
    <row r="104" spans="1:31" s="10" customFormat="1" ht="19.95" customHeight="1">
      <c r="B104" s="167"/>
      <c r="C104" s="168"/>
      <c r="D104" s="169" t="s">
        <v>156</v>
      </c>
      <c r="E104" s="170"/>
      <c r="F104" s="170"/>
      <c r="G104" s="170"/>
      <c r="H104" s="170"/>
      <c r="I104" s="171"/>
      <c r="J104" s="172">
        <f>J162</f>
        <v>0</v>
      </c>
      <c r="K104" s="168"/>
      <c r="L104" s="173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" customHeight="1">
      <c r="A106" s="33"/>
      <c r="B106" s="53"/>
      <c r="C106" s="54"/>
      <c r="D106" s="54"/>
      <c r="E106" s="54"/>
      <c r="F106" s="54"/>
      <c r="G106" s="54"/>
      <c r="H106" s="54"/>
      <c r="I106" s="151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" customHeight="1">
      <c r="A110" s="33"/>
      <c r="B110" s="55"/>
      <c r="C110" s="56"/>
      <c r="D110" s="56"/>
      <c r="E110" s="56"/>
      <c r="F110" s="56"/>
      <c r="G110" s="56"/>
      <c r="H110" s="56"/>
      <c r="I110" s="154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" customHeight="1">
      <c r="A111" s="33"/>
      <c r="B111" s="34"/>
      <c r="C111" s="22" t="s">
        <v>158</v>
      </c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34"/>
      <c r="C112" s="35"/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17</v>
      </c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98" t="str">
        <f>E7</f>
        <v>Denní stacionář Sušice, p.p.č.1587/1 k.ú. Sušice nad Otavou</v>
      </c>
      <c r="F114" s="299"/>
      <c r="G114" s="299"/>
      <c r="H114" s="299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106</v>
      </c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81" t="str">
        <f>E9</f>
        <v>050 - IO 02  Přípojka splaškové kanalizace</v>
      </c>
      <c r="F116" s="297"/>
      <c r="G116" s="297"/>
      <c r="H116" s="297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5"/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21</v>
      </c>
      <c r="D118" s="35"/>
      <c r="E118" s="35"/>
      <c r="F118" s="26" t="str">
        <f>F12</f>
        <v>Sušice</v>
      </c>
      <c r="G118" s="35"/>
      <c r="H118" s="35"/>
      <c r="I118" s="116" t="s">
        <v>23</v>
      </c>
      <c r="J118" s="65" t="str">
        <f>IF(J12="","",J12)</f>
        <v>18. 10. 2019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25</v>
      </c>
      <c r="D120" s="35"/>
      <c r="E120" s="35"/>
      <c r="F120" s="26" t="str">
        <f>E15</f>
        <v>Město Sučice</v>
      </c>
      <c r="G120" s="35"/>
      <c r="H120" s="35"/>
      <c r="I120" s="116" t="s">
        <v>31</v>
      </c>
      <c r="J120" s="31" t="str">
        <f>E21</f>
        <v>Ing. arch Jiří Kučera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29</v>
      </c>
      <c r="D121" s="35"/>
      <c r="E121" s="35"/>
      <c r="F121" s="26" t="str">
        <f>IF(E18="","",E18)</f>
        <v>Vyplň údaj</v>
      </c>
      <c r="G121" s="35"/>
      <c r="H121" s="35"/>
      <c r="I121" s="116" t="s">
        <v>34</v>
      </c>
      <c r="J121" s="31" t="str">
        <f>E24</f>
        <v>Ing. arch Jiří Kučera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74"/>
      <c r="B123" s="175"/>
      <c r="C123" s="176" t="s">
        <v>159</v>
      </c>
      <c r="D123" s="177" t="s">
        <v>62</v>
      </c>
      <c r="E123" s="177" t="s">
        <v>58</v>
      </c>
      <c r="F123" s="177" t="s">
        <v>59</v>
      </c>
      <c r="G123" s="177" t="s">
        <v>160</v>
      </c>
      <c r="H123" s="177" t="s">
        <v>161</v>
      </c>
      <c r="I123" s="178" t="s">
        <v>162</v>
      </c>
      <c r="J123" s="177" t="s">
        <v>111</v>
      </c>
      <c r="K123" s="179" t="s">
        <v>163</v>
      </c>
      <c r="L123" s="180"/>
      <c r="M123" s="74" t="s">
        <v>1</v>
      </c>
      <c r="N123" s="75" t="s">
        <v>41</v>
      </c>
      <c r="O123" s="75" t="s">
        <v>164</v>
      </c>
      <c r="P123" s="75" t="s">
        <v>165</v>
      </c>
      <c r="Q123" s="75" t="s">
        <v>166</v>
      </c>
      <c r="R123" s="75" t="s">
        <v>167</v>
      </c>
      <c r="S123" s="75" t="s">
        <v>168</v>
      </c>
      <c r="T123" s="76" t="s">
        <v>169</v>
      </c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</row>
    <row r="124" spans="1:65" s="2" customFormat="1" ht="22.95" customHeight="1">
      <c r="A124" s="33"/>
      <c r="B124" s="34"/>
      <c r="C124" s="81" t="s">
        <v>170</v>
      </c>
      <c r="D124" s="35"/>
      <c r="E124" s="35"/>
      <c r="F124" s="35"/>
      <c r="G124" s="35"/>
      <c r="H124" s="35"/>
      <c r="I124" s="114"/>
      <c r="J124" s="181">
        <f>BK124</f>
        <v>0</v>
      </c>
      <c r="K124" s="35"/>
      <c r="L124" s="38"/>
      <c r="M124" s="77"/>
      <c r="N124" s="182"/>
      <c r="O124" s="78"/>
      <c r="P124" s="183">
        <f>P125+P157</f>
        <v>0</v>
      </c>
      <c r="Q124" s="78"/>
      <c r="R124" s="183">
        <f>R125+R157</f>
        <v>4.0910000000000002E-2</v>
      </c>
      <c r="S124" s="78"/>
      <c r="T124" s="184">
        <f>T125+T157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76</v>
      </c>
      <c r="AU124" s="16" t="s">
        <v>113</v>
      </c>
      <c r="BK124" s="185">
        <f>BK125+BK157</f>
        <v>0</v>
      </c>
    </row>
    <row r="125" spans="1:65" s="12" customFormat="1" ht="25.95" customHeight="1">
      <c r="B125" s="186"/>
      <c r="C125" s="187"/>
      <c r="D125" s="188" t="s">
        <v>76</v>
      </c>
      <c r="E125" s="189" t="s">
        <v>171</v>
      </c>
      <c r="F125" s="189" t="s">
        <v>172</v>
      </c>
      <c r="G125" s="187"/>
      <c r="H125" s="187"/>
      <c r="I125" s="190"/>
      <c r="J125" s="191">
        <f>BK125</f>
        <v>0</v>
      </c>
      <c r="K125" s="187"/>
      <c r="L125" s="192"/>
      <c r="M125" s="193"/>
      <c r="N125" s="194"/>
      <c r="O125" s="194"/>
      <c r="P125" s="195">
        <f>P126+P148+P151+P155</f>
        <v>0</v>
      </c>
      <c r="Q125" s="194"/>
      <c r="R125" s="195">
        <f>R126+R148+R151+R155</f>
        <v>4.0910000000000002E-2</v>
      </c>
      <c r="S125" s="194"/>
      <c r="T125" s="196">
        <f>T126+T148+T151+T155</f>
        <v>0</v>
      </c>
      <c r="AR125" s="197" t="s">
        <v>8</v>
      </c>
      <c r="AT125" s="198" t="s">
        <v>76</v>
      </c>
      <c r="AU125" s="198" t="s">
        <v>77</v>
      </c>
      <c r="AY125" s="197" t="s">
        <v>173</v>
      </c>
      <c r="BK125" s="199">
        <f>BK126+BK148+BK151+BK155</f>
        <v>0</v>
      </c>
    </row>
    <row r="126" spans="1:65" s="12" customFormat="1" ht="22.95" customHeight="1">
      <c r="B126" s="186"/>
      <c r="C126" s="187"/>
      <c r="D126" s="188" t="s">
        <v>76</v>
      </c>
      <c r="E126" s="200" t="s">
        <v>8</v>
      </c>
      <c r="F126" s="200" t="s">
        <v>174</v>
      </c>
      <c r="G126" s="187"/>
      <c r="H126" s="187"/>
      <c r="I126" s="190"/>
      <c r="J126" s="201">
        <f>BK126</f>
        <v>0</v>
      </c>
      <c r="K126" s="187"/>
      <c r="L126" s="192"/>
      <c r="M126" s="193"/>
      <c r="N126" s="194"/>
      <c r="O126" s="194"/>
      <c r="P126" s="195">
        <f>SUM(P127:P147)</f>
        <v>0</v>
      </c>
      <c r="Q126" s="194"/>
      <c r="R126" s="195">
        <f>SUM(R127:R147)</f>
        <v>1.9530000000000002E-2</v>
      </c>
      <c r="S126" s="194"/>
      <c r="T126" s="196">
        <f>SUM(T127:T147)</f>
        <v>0</v>
      </c>
      <c r="AR126" s="197" t="s">
        <v>8</v>
      </c>
      <c r="AT126" s="198" t="s">
        <v>76</v>
      </c>
      <c r="AU126" s="198" t="s">
        <v>8</v>
      </c>
      <c r="AY126" s="197" t="s">
        <v>173</v>
      </c>
      <c r="BK126" s="199">
        <f>SUM(BK127:BK147)</f>
        <v>0</v>
      </c>
    </row>
    <row r="127" spans="1:65" s="2" customFormat="1" ht="24" customHeight="1">
      <c r="A127" s="33"/>
      <c r="B127" s="34"/>
      <c r="C127" s="202" t="s">
        <v>8</v>
      </c>
      <c r="D127" s="202" t="s">
        <v>175</v>
      </c>
      <c r="E127" s="203" t="s">
        <v>185</v>
      </c>
      <c r="F127" s="204" t="s">
        <v>186</v>
      </c>
      <c r="G127" s="205" t="s">
        <v>178</v>
      </c>
      <c r="H127" s="206">
        <v>9.3000000000000007</v>
      </c>
      <c r="I127" s="207"/>
      <c r="J127" s="208">
        <f>ROUND(I127*H127,0)</f>
        <v>0</v>
      </c>
      <c r="K127" s="204" t="s">
        <v>179</v>
      </c>
      <c r="L127" s="38"/>
      <c r="M127" s="209" t="s">
        <v>1</v>
      </c>
      <c r="N127" s="210" t="s">
        <v>42</v>
      </c>
      <c r="O127" s="70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3" t="s">
        <v>180</v>
      </c>
      <c r="AT127" s="213" t="s">
        <v>175</v>
      </c>
      <c r="AU127" s="213" t="s">
        <v>86</v>
      </c>
      <c r="AY127" s="16" t="s">
        <v>173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6" t="s">
        <v>8</v>
      </c>
      <c r="BK127" s="214">
        <f>ROUND(I127*H127,0)</f>
        <v>0</v>
      </c>
      <c r="BL127" s="16" t="s">
        <v>180</v>
      </c>
      <c r="BM127" s="213" t="s">
        <v>2988</v>
      </c>
    </row>
    <row r="128" spans="1:65" s="14" customFormat="1">
      <c r="B128" s="237"/>
      <c r="C128" s="238"/>
      <c r="D128" s="217" t="s">
        <v>182</v>
      </c>
      <c r="E128" s="239" t="s">
        <v>1</v>
      </c>
      <c r="F128" s="240" t="s">
        <v>2989</v>
      </c>
      <c r="G128" s="238"/>
      <c r="H128" s="239" t="s">
        <v>1</v>
      </c>
      <c r="I128" s="241"/>
      <c r="J128" s="238"/>
      <c r="K128" s="238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182</v>
      </c>
      <c r="AU128" s="246" t="s">
        <v>86</v>
      </c>
      <c r="AV128" s="14" t="s">
        <v>8</v>
      </c>
      <c r="AW128" s="14" t="s">
        <v>33</v>
      </c>
      <c r="AX128" s="14" t="s">
        <v>77</v>
      </c>
      <c r="AY128" s="246" t="s">
        <v>173</v>
      </c>
    </row>
    <row r="129" spans="1:65" s="13" customFormat="1">
      <c r="B129" s="215"/>
      <c r="C129" s="216"/>
      <c r="D129" s="217" t="s">
        <v>182</v>
      </c>
      <c r="E129" s="218" t="s">
        <v>1</v>
      </c>
      <c r="F129" s="219" t="s">
        <v>2990</v>
      </c>
      <c r="G129" s="216"/>
      <c r="H129" s="220">
        <v>9.3000000000000007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182</v>
      </c>
      <c r="AU129" s="226" t="s">
        <v>86</v>
      </c>
      <c r="AV129" s="13" t="s">
        <v>86</v>
      </c>
      <c r="AW129" s="13" t="s">
        <v>33</v>
      </c>
      <c r="AX129" s="13" t="s">
        <v>77</v>
      </c>
      <c r="AY129" s="226" t="s">
        <v>173</v>
      </c>
    </row>
    <row r="130" spans="1:65" s="2" customFormat="1" ht="16.5" customHeight="1">
      <c r="A130" s="33"/>
      <c r="B130" s="34"/>
      <c r="C130" s="202" t="s">
        <v>86</v>
      </c>
      <c r="D130" s="202" t="s">
        <v>175</v>
      </c>
      <c r="E130" s="203" t="s">
        <v>2991</v>
      </c>
      <c r="F130" s="204" t="s">
        <v>2992</v>
      </c>
      <c r="G130" s="205" t="s">
        <v>251</v>
      </c>
      <c r="H130" s="206">
        <v>23.25</v>
      </c>
      <c r="I130" s="207"/>
      <c r="J130" s="208">
        <f>ROUND(I130*H130,0)</f>
        <v>0</v>
      </c>
      <c r="K130" s="204" t="s">
        <v>179</v>
      </c>
      <c r="L130" s="38"/>
      <c r="M130" s="209" t="s">
        <v>1</v>
      </c>
      <c r="N130" s="210" t="s">
        <v>42</v>
      </c>
      <c r="O130" s="70"/>
      <c r="P130" s="211">
        <f>O130*H130</f>
        <v>0</v>
      </c>
      <c r="Q130" s="211">
        <v>8.4000000000000003E-4</v>
      </c>
      <c r="R130" s="211">
        <f>Q130*H130</f>
        <v>1.9530000000000002E-2</v>
      </c>
      <c r="S130" s="211">
        <v>0</v>
      </c>
      <c r="T130" s="21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3" t="s">
        <v>180</v>
      </c>
      <c r="AT130" s="213" t="s">
        <v>175</v>
      </c>
      <c r="AU130" s="213" t="s">
        <v>86</v>
      </c>
      <c r="AY130" s="16" t="s">
        <v>173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6" t="s">
        <v>8</v>
      </c>
      <c r="BK130" s="214">
        <f>ROUND(I130*H130,0)</f>
        <v>0</v>
      </c>
      <c r="BL130" s="16" t="s">
        <v>180</v>
      </c>
      <c r="BM130" s="213" t="s">
        <v>2993</v>
      </c>
    </row>
    <row r="131" spans="1:65" s="13" customFormat="1">
      <c r="B131" s="215"/>
      <c r="C131" s="216"/>
      <c r="D131" s="217" t="s">
        <v>182</v>
      </c>
      <c r="E131" s="218" t="s">
        <v>1</v>
      </c>
      <c r="F131" s="219" t="s">
        <v>2994</v>
      </c>
      <c r="G131" s="216"/>
      <c r="H131" s="220">
        <v>23.25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182</v>
      </c>
      <c r="AU131" s="226" t="s">
        <v>86</v>
      </c>
      <c r="AV131" s="13" t="s">
        <v>86</v>
      </c>
      <c r="AW131" s="13" t="s">
        <v>33</v>
      </c>
      <c r="AX131" s="13" t="s">
        <v>77</v>
      </c>
      <c r="AY131" s="226" t="s">
        <v>173</v>
      </c>
    </row>
    <row r="132" spans="1:65" s="2" customFormat="1" ht="24" customHeight="1">
      <c r="A132" s="33"/>
      <c r="B132" s="34"/>
      <c r="C132" s="202" t="s">
        <v>189</v>
      </c>
      <c r="D132" s="202" t="s">
        <v>175</v>
      </c>
      <c r="E132" s="203" t="s">
        <v>2995</v>
      </c>
      <c r="F132" s="204" t="s">
        <v>2996</v>
      </c>
      <c r="G132" s="205" t="s">
        <v>251</v>
      </c>
      <c r="H132" s="206">
        <v>23.25</v>
      </c>
      <c r="I132" s="207"/>
      <c r="J132" s="208">
        <f>ROUND(I132*H132,0)</f>
        <v>0</v>
      </c>
      <c r="K132" s="204" t="s">
        <v>179</v>
      </c>
      <c r="L132" s="38"/>
      <c r="M132" s="209" t="s">
        <v>1</v>
      </c>
      <c r="N132" s="210" t="s">
        <v>42</v>
      </c>
      <c r="O132" s="70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3" t="s">
        <v>180</v>
      </c>
      <c r="AT132" s="213" t="s">
        <v>175</v>
      </c>
      <c r="AU132" s="213" t="s">
        <v>86</v>
      </c>
      <c r="AY132" s="16" t="s">
        <v>173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6" t="s">
        <v>8</v>
      </c>
      <c r="BK132" s="214">
        <f>ROUND(I132*H132,0)</f>
        <v>0</v>
      </c>
      <c r="BL132" s="16" t="s">
        <v>180</v>
      </c>
      <c r="BM132" s="213" t="s">
        <v>2997</v>
      </c>
    </row>
    <row r="133" spans="1:65" s="2" customFormat="1" ht="24" customHeight="1">
      <c r="A133" s="33"/>
      <c r="B133" s="34"/>
      <c r="C133" s="202" t="s">
        <v>180</v>
      </c>
      <c r="D133" s="202" t="s">
        <v>175</v>
      </c>
      <c r="E133" s="203" t="s">
        <v>2730</v>
      </c>
      <c r="F133" s="204" t="s">
        <v>2731</v>
      </c>
      <c r="G133" s="205" t="s">
        <v>178</v>
      </c>
      <c r="H133" s="206">
        <v>9.3000000000000007</v>
      </c>
      <c r="I133" s="207"/>
      <c r="J133" s="208">
        <f>ROUND(I133*H133,0)</f>
        <v>0</v>
      </c>
      <c r="K133" s="204" t="s">
        <v>179</v>
      </c>
      <c r="L133" s="38"/>
      <c r="M133" s="209" t="s">
        <v>1</v>
      </c>
      <c r="N133" s="210" t="s">
        <v>42</v>
      </c>
      <c r="O133" s="70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3" t="s">
        <v>180</v>
      </c>
      <c r="AT133" s="213" t="s">
        <v>175</v>
      </c>
      <c r="AU133" s="213" t="s">
        <v>86</v>
      </c>
      <c r="AY133" s="16" t="s">
        <v>173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6" t="s">
        <v>8</v>
      </c>
      <c r="BK133" s="214">
        <f>ROUND(I133*H133,0)</f>
        <v>0</v>
      </c>
      <c r="BL133" s="16" t="s">
        <v>180</v>
      </c>
      <c r="BM133" s="213" t="s">
        <v>2998</v>
      </c>
    </row>
    <row r="134" spans="1:65" s="2" customFormat="1" ht="24" customHeight="1">
      <c r="A134" s="33"/>
      <c r="B134" s="34"/>
      <c r="C134" s="202" t="s">
        <v>198</v>
      </c>
      <c r="D134" s="202" t="s">
        <v>175</v>
      </c>
      <c r="E134" s="203" t="s">
        <v>204</v>
      </c>
      <c r="F134" s="204" t="s">
        <v>205</v>
      </c>
      <c r="G134" s="205" t="s">
        <v>178</v>
      </c>
      <c r="H134" s="206">
        <v>3</v>
      </c>
      <c r="I134" s="207"/>
      <c r="J134" s="208">
        <f>ROUND(I134*H134,0)</f>
        <v>0</v>
      </c>
      <c r="K134" s="204" t="s">
        <v>179</v>
      </c>
      <c r="L134" s="38"/>
      <c r="M134" s="209" t="s">
        <v>1</v>
      </c>
      <c r="N134" s="210" t="s">
        <v>42</v>
      </c>
      <c r="O134" s="70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3" t="s">
        <v>180</v>
      </c>
      <c r="AT134" s="213" t="s">
        <v>175</v>
      </c>
      <c r="AU134" s="213" t="s">
        <v>86</v>
      </c>
      <c r="AY134" s="16" t="s">
        <v>173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6" t="s">
        <v>8</v>
      </c>
      <c r="BK134" s="214">
        <f>ROUND(I134*H134,0)</f>
        <v>0</v>
      </c>
      <c r="BL134" s="16" t="s">
        <v>180</v>
      </c>
      <c r="BM134" s="213" t="s">
        <v>2999</v>
      </c>
    </row>
    <row r="135" spans="1:65" s="13" customFormat="1">
      <c r="B135" s="215"/>
      <c r="C135" s="216"/>
      <c r="D135" s="217" t="s">
        <v>182</v>
      </c>
      <c r="E135" s="218" t="s">
        <v>1</v>
      </c>
      <c r="F135" s="219" t="s">
        <v>3000</v>
      </c>
      <c r="G135" s="216"/>
      <c r="H135" s="220">
        <v>3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182</v>
      </c>
      <c r="AU135" s="226" t="s">
        <v>86</v>
      </c>
      <c r="AV135" s="13" t="s">
        <v>86</v>
      </c>
      <c r="AW135" s="13" t="s">
        <v>33</v>
      </c>
      <c r="AX135" s="13" t="s">
        <v>77</v>
      </c>
      <c r="AY135" s="226" t="s">
        <v>173</v>
      </c>
    </row>
    <row r="136" spans="1:65" s="2" customFormat="1" ht="24" customHeight="1">
      <c r="A136" s="33"/>
      <c r="B136" s="34"/>
      <c r="C136" s="202" t="s">
        <v>203</v>
      </c>
      <c r="D136" s="202" t="s">
        <v>175</v>
      </c>
      <c r="E136" s="203" t="s">
        <v>209</v>
      </c>
      <c r="F136" s="204" t="s">
        <v>210</v>
      </c>
      <c r="G136" s="205" t="s">
        <v>178</v>
      </c>
      <c r="H136" s="206">
        <v>24</v>
      </c>
      <c r="I136" s="207"/>
      <c r="J136" s="208">
        <f>ROUND(I136*H136,0)</f>
        <v>0</v>
      </c>
      <c r="K136" s="204" t="s">
        <v>179</v>
      </c>
      <c r="L136" s="38"/>
      <c r="M136" s="209" t="s">
        <v>1</v>
      </c>
      <c r="N136" s="210" t="s">
        <v>42</v>
      </c>
      <c r="O136" s="70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3" t="s">
        <v>180</v>
      </c>
      <c r="AT136" s="213" t="s">
        <v>175</v>
      </c>
      <c r="AU136" s="213" t="s">
        <v>86</v>
      </c>
      <c r="AY136" s="16" t="s">
        <v>173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6" t="s">
        <v>8</v>
      </c>
      <c r="BK136" s="214">
        <f>ROUND(I136*H136,0)</f>
        <v>0</v>
      </c>
      <c r="BL136" s="16" t="s">
        <v>180</v>
      </c>
      <c r="BM136" s="213" t="s">
        <v>3001</v>
      </c>
    </row>
    <row r="137" spans="1:65" s="13" customFormat="1">
      <c r="B137" s="215"/>
      <c r="C137" s="216"/>
      <c r="D137" s="217" t="s">
        <v>182</v>
      </c>
      <c r="E137" s="218" t="s">
        <v>1</v>
      </c>
      <c r="F137" s="219" t="s">
        <v>3002</v>
      </c>
      <c r="G137" s="216"/>
      <c r="H137" s="220">
        <v>24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182</v>
      </c>
      <c r="AU137" s="226" t="s">
        <v>86</v>
      </c>
      <c r="AV137" s="13" t="s">
        <v>86</v>
      </c>
      <c r="AW137" s="13" t="s">
        <v>33</v>
      </c>
      <c r="AX137" s="13" t="s">
        <v>77</v>
      </c>
      <c r="AY137" s="226" t="s">
        <v>173</v>
      </c>
    </row>
    <row r="138" spans="1:65" s="2" customFormat="1" ht="16.5" customHeight="1">
      <c r="A138" s="33"/>
      <c r="B138" s="34"/>
      <c r="C138" s="202" t="s">
        <v>208</v>
      </c>
      <c r="D138" s="202" t="s">
        <v>175</v>
      </c>
      <c r="E138" s="203" t="s">
        <v>214</v>
      </c>
      <c r="F138" s="204" t="s">
        <v>215</v>
      </c>
      <c r="G138" s="205" t="s">
        <v>178</v>
      </c>
      <c r="H138" s="206">
        <v>3</v>
      </c>
      <c r="I138" s="207"/>
      <c r="J138" s="208">
        <f>ROUND(I138*H138,0)</f>
        <v>0</v>
      </c>
      <c r="K138" s="204" t="s">
        <v>179</v>
      </c>
      <c r="L138" s="38"/>
      <c r="M138" s="209" t="s">
        <v>1</v>
      </c>
      <c r="N138" s="210" t="s">
        <v>42</v>
      </c>
      <c r="O138" s="70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3" t="s">
        <v>180</v>
      </c>
      <c r="AT138" s="213" t="s">
        <v>175</v>
      </c>
      <c r="AU138" s="213" t="s">
        <v>86</v>
      </c>
      <c r="AY138" s="16" t="s">
        <v>173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6" t="s">
        <v>8</v>
      </c>
      <c r="BK138" s="214">
        <f>ROUND(I138*H138,0)</f>
        <v>0</v>
      </c>
      <c r="BL138" s="16" t="s">
        <v>180</v>
      </c>
      <c r="BM138" s="213" t="s">
        <v>3003</v>
      </c>
    </row>
    <row r="139" spans="1:65" s="2" customFormat="1" ht="16.5" customHeight="1">
      <c r="A139" s="33"/>
      <c r="B139" s="34"/>
      <c r="C139" s="202" t="s">
        <v>213</v>
      </c>
      <c r="D139" s="202" t="s">
        <v>175</v>
      </c>
      <c r="E139" s="203" t="s">
        <v>219</v>
      </c>
      <c r="F139" s="204" t="s">
        <v>220</v>
      </c>
      <c r="G139" s="205" t="s">
        <v>178</v>
      </c>
      <c r="H139" s="206">
        <v>3</v>
      </c>
      <c r="I139" s="207"/>
      <c r="J139" s="208">
        <f>ROUND(I139*H139,0)</f>
        <v>0</v>
      </c>
      <c r="K139" s="204" t="s">
        <v>179</v>
      </c>
      <c r="L139" s="38"/>
      <c r="M139" s="209" t="s">
        <v>1</v>
      </c>
      <c r="N139" s="210" t="s">
        <v>42</v>
      </c>
      <c r="O139" s="70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3" t="s">
        <v>180</v>
      </c>
      <c r="AT139" s="213" t="s">
        <v>175</v>
      </c>
      <c r="AU139" s="213" t="s">
        <v>86</v>
      </c>
      <c r="AY139" s="16" t="s">
        <v>173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6" t="s">
        <v>8</v>
      </c>
      <c r="BK139" s="214">
        <f>ROUND(I139*H139,0)</f>
        <v>0</v>
      </c>
      <c r="BL139" s="16" t="s">
        <v>180</v>
      </c>
      <c r="BM139" s="213" t="s">
        <v>3004</v>
      </c>
    </row>
    <row r="140" spans="1:65" s="2" customFormat="1" ht="24" customHeight="1">
      <c r="A140" s="33"/>
      <c r="B140" s="34"/>
      <c r="C140" s="202" t="s">
        <v>218</v>
      </c>
      <c r="D140" s="202" t="s">
        <v>175</v>
      </c>
      <c r="E140" s="203" t="s">
        <v>223</v>
      </c>
      <c r="F140" s="204" t="s">
        <v>224</v>
      </c>
      <c r="G140" s="205" t="s">
        <v>225</v>
      </c>
      <c r="H140" s="206">
        <v>5.0999999999999996</v>
      </c>
      <c r="I140" s="207"/>
      <c r="J140" s="208">
        <f>ROUND(I140*H140,0)</f>
        <v>0</v>
      </c>
      <c r="K140" s="204" t="s">
        <v>179</v>
      </c>
      <c r="L140" s="38"/>
      <c r="M140" s="209" t="s">
        <v>1</v>
      </c>
      <c r="N140" s="210" t="s">
        <v>42</v>
      </c>
      <c r="O140" s="70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3" t="s">
        <v>180</v>
      </c>
      <c r="AT140" s="213" t="s">
        <v>175</v>
      </c>
      <c r="AU140" s="213" t="s">
        <v>86</v>
      </c>
      <c r="AY140" s="16" t="s">
        <v>173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6" t="s">
        <v>8</v>
      </c>
      <c r="BK140" s="214">
        <f>ROUND(I140*H140,0)</f>
        <v>0</v>
      </c>
      <c r="BL140" s="16" t="s">
        <v>180</v>
      </c>
      <c r="BM140" s="213" t="s">
        <v>3005</v>
      </c>
    </row>
    <row r="141" spans="1:65" s="13" customFormat="1">
      <c r="B141" s="215"/>
      <c r="C141" s="216"/>
      <c r="D141" s="217" t="s">
        <v>182</v>
      </c>
      <c r="E141" s="218" t="s">
        <v>1</v>
      </c>
      <c r="F141" s="219" t="s">
        <v>3006</v>
      </c>
      <c r="G141" s="216"/>
      <c r="H141" s="220">
        <v>5.0999999999999996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182</v>
      </c>
      <c r="AU141" s="226" t="s">
        <v>86</v>
      </c>
      <c r="AV141" s="13" t="s">
        <v>86</v>
      </c>
      <c r="AW141" s="13" t="s">
        <v>33</v>
      </c>
      <c r="AX141" s="13" t="s">
        <v>77</v>
      </c>
      <c r="AY141" s="226" t="s">
        <v>173</v>
      </c>
    </row>
    <row r="142" spans="1:65" s="2" customFormat="1" ht="24" customHeight="1">
      <c r="A142" s="33"/>
      <c r="B142" s="34"/>
      <c r="C142" s="202" t="s">
        <v>222</v>
      </c>
      <c r="D142" s="202" t="s">
        <v>175</v>
      </c>
      <c r="E142" s="203" t="s">
        <v>229</v>
      </c>
      <c r="F142" s="204" t="s">
        <v>230</v>
      </c>
      <c r="G142" s="205" t="s">
        <v>178</v>
      </c>
      <c r="H142" s="206">
        <v>6.3</v>
      </c>
      <c r="I142" s="207"/>
      <c r="J142" s="208">
        <f>ROUND(I142*H142,0)</f>
        <v>0</v>
      </c>
      <c r="K142" s="204" t="s">
        <v>179</v>
      </c>
      <c r="L142" s="38"/>
      <c r="M142" s="209" t="s">
        <v>1</v>
      </c>
      <c r="N142" s="210" t="s">
        <v>42</v>
      </c>
      <c r="O142" s="70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3" t="s">
        <v>180</v>
      </c>
      <c r="AT142" s="213" t="s">
        <v>175</v>
      </c>
      <c r="AU142" s="213" t="s">
        <v>86</v>
      </c>
      <c r="AY142" s="16" t="s">
        <v>173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6" t="s">
        <v>8</v>
      </c>
      <c r="BK142" s="214">
        <f>ROUND(I142*H142,0)</f>
        <v>0</v>
      </c>
      <c r="BL142" s="16" t="s">
        <v>180</v>
      </c>
      <c r="BM142" s="213" t="s">
        <v>3007</v>
      </c>
    </row>
    <row r="143" spans="1:65" s="13" customFormat="1">
      <c r="B143" s="215"/>
      <c r="C143" s="216"/>
      <c r="D143" s="217" t="s">
        <v>182</v>
      </c>
      <c r="E143" s="218" t="s">
        <v>1</v>
      </c>
      <c r="F143" s="219" t="s">
        <v>3008</v>
      </c>
      <c r="G143" s="216"/>
      <c r="H143" s="220">
        <v>6.3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182</v>
      </c>
      <c r="AU143" s="226" t="s">
        <v>86</v>
      </c>
      <c r="AV143" s="13" t="s">
        <v>86</v>
      </c>
      <c r="AW143" s="13" t="s">
        <v>33</v>
      </c>
      <c r="AX143" s="13" t="s">
        <v>77</v>
      </c>
      <c r="AY143" s="226" t="s">
        <v>173</v>
      </c>
    </row>
    <row r="144" spans="1:65" s="2" customFormat="1" ht="24" customHeight="1">
      <c r="A144" s="33"/>
      <c r="B144" s="34"/>
      <c r="C144" s="202" t="s">
        <v>228</v>
      </c>
      <c r="D144" s="202" t="s">
        <v>175</v>
      </c>
      <c r="E144" s="203" t="s">
        <v>2754</v>
      </c>
      <c r="F144" s="204" t="s">
        <v>2755</v>
      </c>
      <c r="G144" s="205" t="s">
        <v>178</v>
      </c>
      <c r="H144" s="206">
        <v>2.4</v>
      </c>
      <c r="I144" s="207"/>
      <c r="J144" s="208">
        <f>ROUND(I144*H144,0)</f>
        <v>0</v>
      </c>
      <c r="K144" s="204" t="s">
        <v>179</v>
      </c>
      <c r="L144" s="38"/>
      <c r="M144" s="209" t="s">
        <v>1</v>
      </c>
      <c r="N144" s="210" t="s">
        <v>42</v>
      </c>
      <c r="O144" s="70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3" t="s">
        <v>180</v>
      </c>
      <c r="AT144" s="213" t="s">
        <v>175</v>
      </c>
      <c r="AU144" s="213" t="s">
        <v>86</v>
      </c>
      <c r="AY144" s="16" t="s">
        <v>173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6" t="s">
        <v>8</v>
      </c>
      <c r="BK144" s="214">
        <f>ROUND(I144*H144,0)</f>
        <v>0</v>
      </c>
      <c r="BL144" s="16" t="s">
        <v>180</v>
      </c>
      <c r="BM144" s="213" t="s">
        <v>3009</v>
      </c>
    </row>
    <row r="145" spans="1:65" s="13" customFormat="1">
      <c r="B145" s="215"/>
      <c r="C145" s="216"/>
      <c r="D145" s="217" t="s">
        <v>182</v>
      </c>
      <c r="E145" s="218" t="s">
        <v>1</v>
      </c>
      <c r="F145" s="219" t="s">
        <v>3010</v>
      </c>
      <c r="G145" s="216"/>
      <c r="H145" s="220">
        <v>2.4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182</v>
      </c>
      <c r="AU145" s="226" t="s">
        <v>86</v>
      </c>
      <c r="AV145" s="13" t="s">
        <v>86</v>
      </c>
      <c r="AW145" s="13" t="s">
        <v>33</v>
      </c>
      <c r="AX145" s="13" t="s">
        <v>77</v>
      </c>
      <c r="AY145" s="226" t="s">
        <v>173</v>
      </c>
    </row>
    <row r="146" spans="1:65" s="2" customFormat="1" ht="16.5" customHeight="1">
      <c r="A146" s="33"/>
      <c r="B146" s="34"/>
      <c r="C146" s="227" t="s">
        <v>235</v>
      </c>
      <c r="D146" s="227" t="s">
        <v>454</v>
      </c>
      <c r="E146" s="228" t="s">
        <v>2759</v>
      </c>
      <c r="F146" s="229" t="s">
        <v>2935</v>
      </c>
      <c r="G146" s="230" t="s">
        <v>225</v>
      </c>
      <c r="H146" s="231">
        <v>4.68</v>
      </c>
      <c r="I146" s="232"/>
      <c r="J146" s="233">
        <f>ROUND(I146*H146,0)</f>
        <v>0</v>
      </c>
      <c r="K146" s="229" t="s">
        <v>179</v>
      </c>
      <c r="L146" s="234"/>
      <c r="M146" s="235" t="s">
        <v>1</v>
      </c>
      <c r="N146" s="236" t="s">
        <v>42</v>
      </c>
      <c r="O146" s="70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3" t="s">
        <v>213</v>
      </c>
      <c r="AT146" s="213" t="s">
        <v>454</v>
      </c>
      <c r="AU146" s="213" t="s">
        <v>86</v>
      </c>
      <c r="AY146" s="16" t="s">
        <v>173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6" t="s">
        <v>8</v>
      </c>
      <c r="BK146" s="214">
        <f>ROUND(I146*H146,0)</f>
        <v>0</v>
      </c>
      <c r="BL146" s="16" t="s">
        <v>180</v>
      </c>
      <c r="BM146" s="213" t="s">
        <v>3011</v>
      </c>
    </row>
    <row r="147" spans="1:65" s="13" customFormat="1">
      <c r="B147" s="215"/>
      <c r="C147" s="216"/>
      <c r="D147" s="217" t="s">
        <v>182</v>
      </c>
      <c r="E147" s="218" t="s">
        <v>1</v>
      </c>
      <c r="F147" s="219" t="s">
        <v>3012</v>
      </c>
      <c r="G147" s="216"/>
      <c r="H147" s="220">
        <v>4.68</v>
      </c>
      <c r="I147" s="221"/>
      <c r="J147" s="216"/>
      <c r="K147" s="216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182</v>
      </c>
      <c r="AU147" s="226" t="s">
        <v>86</v>
      </c>
      <c r="AV147" s="13" t="s">
        <v>86</v>
      </c>
      <c r="AW147" s="13" t="s">
        <v>33</v>
      </c>
      <c r="AX147" s="13" t="s">
        <v>77</v>
      </c>
      <c r="AY147" s="226" t="s">
        <v>173</v>
      </c>
    </row>
    <row r="148" spans="1:65" s="12" customFormat="1" ht="22.95" customHeight="1">
      <c r="B148" s="186"/>
      <c r="C148" s="187"/>
      <c r="D148" s="188" t="s">
        <v>76</v>
      </c>
      <c r="E148" s="200" t="s">
        <v>180</v>
      </c>
      <c r="F148" s="200" t="s">
        <v>292</v>
      </c>
      <c r="G148" s="187"/>
      <c r="H148" s="187"/>
      <c r="I148" s="190"/>
      <c r="J148" s="201">
        <f>BK148</f>
        <v>0</v>
      </c>
      <c r="K148" s="187"/>
      <c r="L148" s="192"/>
      <c r="M148" s="193"/>
      <c r="N148" s="194"/>
      <c r="O148" s="194"/>
      <c r="P148" s="195">
        <f>SUM(P149:P150)</f>
        <v>0</v>
      </c>
      <c r="Q148" s="194"/>
      <c r="R148" s="195">
        <f>SUM(R149:R150)</f>
        <v>0</v>
      </c>
      <c r="S148" s="194"/>
      <c r="T148" s="196">
        <f>SUM(T149:T150)</f>
        <v>0</v>
      </c>
      <c r="AR148" s="197" t="s">
        <v>8</v>
      </c>
      <c r="AT148" s="198" t="s">
        <v>76</v>
      </c>
      <c r="AU148" s="198" t="s">
        <v>8</v>
      </c>
      <c r="AY148" s="197" t="s">
        <v>173</v>
      </c>
      <c r="BK148" s="199">
        <f>SUM(BK149:BK150)</f>
        <v>0</v>
      </c>
    </row>
    <row r="149" spans="1:65" s="2" customFormat="1" ht="24" customHeight="1">
      <c r="A149" s="33"/>
      <c r="B149" s="34"/>
      <c r="C149" s="202" t="s">
        <v>240</v>
      </c>
      <c r="D149" s="202" t="s">
        <v>175</v>
      </c>
      <c r="E149" s="203" t="s">
        <v>294</v>
      </c>
      <c r="F149" s="204" t="s">
        <v>295</v>
      </c>
      <c r="G149" s="205" t="s">
        <v>178</v>
      </c>
      <c r="H149" s="206">
        <v>0.6</v>
      </c>
      <c r="I149" s="207"/>
      <c r="J149" s="208">
        <f>ROUND(I149*H149,0)</f>
        <v>0</v>
      </c>
      <c r="K149" s="204" t="s">
        <v>179</v>
      </c>
      <c r="L149" s="38"/>
      <c r="M149" s="209" t="s">
        <v>1</v>
      </c>
      <c r="N149" s="210" t="s">
        <v>42</v>
      </c>
      <c r="O149" s="70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3" t="s">
        <v>180</v>
      </c>
      <c r="AT149" s="213" t="s">
        <v>175</v>
      </c>
      <c r="AU149" s="213" t="s">
        <v>86</v>
      </c>
      <c r="AY149" s="16" t="s">
        <v>173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6" t="s">
        <v>8</v>
      </c>
      <c r="BK149" s="214">
        <f>ROUND(I149*H149,0)</f>
        <v>0</v>
      </c>
      <c r="BL149" s="16" t="s">
        <v>180</v>
      </c>
      <c r="BM149" s="213" t="s">
        <v>3013</v>
      </c>
    </row>
    <row r="150" spans="1:65" s="13" customFormat="1">
      <c r="B150" s="215"/>
      <c r="C150" s="216"/>
      <c r="D150" s="217" t="s">
        <v>182</v>
      </c>
      <c r="E150" s="218" t="s">
        <v>1</v>
      </c>
      <c r="F150" s="219" t="s">
        <v>3014</v>
      </c>
      <c r="G150" s="216"/>
      <c r="H150" s="220">
        <v>0.6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182</v>
      </c>
      <c r="AU150" s="226" t="s">
        <v>86</v>
      </c>
      <c r="AV150" s="13" t="s">
        <v>86</v>
      </c>
      <c r="AW150" s="13" t="s">
        <v>33</v>
      </c>
      <c r="AX150" s="13" t="s">
        <v>77</v>
      </c>
      <c r="AY150" s="226" t="s">
        <v>173</v>
      </c>
    </row>
    <row r="151" spans="1:65" s="12" customFormat="1" ht="22.95" customHeight="1">
      <c r="B151" s="186"/>
      <c r="C151" s="187"/>
      <c r="D151" s="188" t="s">
        <v>76</v>
      </c>
      <c r="E151" s="200" t="s">
        <v>213</v>
      </c>
      <c r="F151" s="200" t="s">
        <v>2787</v>
      </c>
      <c r="G151" s="187"/>
      <c r="H151" s="187"/>
      <c r="I151" s="190"/>
      <c r="J151" s="201">
        <f>BK151</f>
        <v>0</v>
      </c>
      <c r="K151" s="187"/>
      <c r="L151" s="192"/>
      <c r="M151" s="193"/>
      <c r="N151" s="194"/>
      <c r="O151" s="194"/>
      <c r="P151" s="195">
        <f>SUM(P152:P154)</f>
        <v>0</v>
      </c>
      <c r="Q151" s="194"/>
      <c r="R151" s="195">
        <f>SUM(R152:R154)</f>
        <v>2.138E-2</v>
      </c>
      <c r="S151" s="194"/>
      <c r="T151" s="196">
        <f>SUM(T152:T154)</f>
        <v>0</v>
      </c>
      <c r="AR151" s="197" t="s">
        <v>8</v>
      </c>
      <c r="AT151" s="198" t="s">
        <v>76</v>
      </c>
      <c r="AU151" s="198" t="s">
        <v>8</v>
      </c>
      <c r="AY151" s="197" t="s">
        <v>173</v>
      </c>
      <c r="BK151" s="199">
        <f>SUM(BK152:BK154)</f>
        <v>0</v>
      </c>
    </row>
    <row r="152" spans="1:65" s="2" customFormat="1" ht="24" customHeight="1">
      <c r="A152" s="33"/>
      <c r="B152" s="34"/>
      <c r="C152" s="202" t="s">
        <v>245</v>
      </c>
      <c r="D152" s="202" t="s">
        <v>175</v>
      </c>
      <c r="E152" s="203" t="s">
        <v>3015</v>
      </c>
      <c r="F152" s="204" t="s">
        <v>3016</v>
      </c>
      <c r="G152" s="205" t="s">
        <v>371</v>
      </c>
      <c r="H152" s="206">
        <v>7.5</v>
      </c>
      <c r="I152" s="207"/>
      <c r="J152" s="208">
        <f>ROUND(I152*H152,0)</f>
        <v>0</v>
      </c>
      <c r="K152" s="204" t="s">
        <v>179</v>
      </c>
      <c r="L152" s="38"/>
      <c r="M152" s="209" t="s">
        <v>1</v>
      </c>
      <c r="N152" s="210" t="s">
        <v>42</v>
      </c>
      <c r="O152" s="70"/>
      <c r="P152" s="211">
        <f>O152*H152</f>
        <v>0</v>
      </c>
      <c r="Q152" s="211">
        <v>2.6800000000000001E-3</v>
      </c>
      <c r="R152" s="211">
        <f>Q152*H152</f>
        <v>2.01E-2</v>
      </c>
      <c r="S152" s="211">
        <v>0</v>
      </c>
      <c r="T152" s="21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3" t="s">
        <v>180</v>
      </c>
      <c r="AT152" s="213" t="s">
        <v>175</v>
      </c>
      <c r="AU152" s="213" t="s">
        <v>86</v>
      </c>
      <c r="AY152" s="16" t="s">
        <v>173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6" t="s">
        <v>8</v>
      </c>
      <c r="BK152" s="214">
        <f>ROUND(I152*H152,0)</f>
        <v>0</v>
      </c>
      <c r="BL152" s="16" t="s">
        <v>180</v>
      </c>
      <c r="BM152" s="213" t="s">
        <v>3017</v>
      </c>
    </row>
    <row r="153" spans="1:65" s="2" customFormat="1" ht="24" customHeight="1">
      <c r="A153" s="33"/>
      <c r="B153" s="34"/>
      <c r="C153" s="202" t="s">
        <v>9</v>
      </c>
      <c r="D153" s="202" t="s">
        <v>175</v>
      </c>
      <c r="E153" s="203" t="s">
        <v>2833</v>
      </c>
      <c r="F153" s="204" t="s">
        <v>2834</v>
      </c>
      <c r="G153" s="205" t="s">
        <v>289</v>
      </c>
      <c r="H153" s="206">
        <v>2</v>
      </c>
      <c r="I153" s="207"/>
      <c r="J153" s="208">
        <f>ROUND(I153*H153,0)</f>
        <v>0</v>
      </c>
      <c r="K153" s="204" t="s">
        <v>179</v>
      </c>
      <c r="L153" s="38"/>
      <c r="M153" s="209" t="s">
        <v>1</v>
      </c>
      <c r="N153" s="210" t="s">
        <v>42</v>
      </c>
      <c r="O153" s="70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3" t="s">
        <v>180</v>
      </c>
      <c r="AT153" s="213" t="s">
        <v>175</v>
      </c>
      <c r="AU153" s="213" t="s">
        <v>86</v>
      </c>
      <c r="AY153" s="16" t="s">
        <v>173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6" t="s">
        <v>8</v>
      </c>
      <c r="BK153" s="214">
        <f>ROUND(I153*H153,0)</f>
        <v>0</v>
      </c>
      <c r="BL153" s="16" t="s">
        <v>180</v>
      </c>
      <c r="BM153" s="213" t="s">
        <v>3018</v>
      </c>
    </row>
    <row r="154" spans="1:65" s="2" customFormat="1" ht="16.5" customHeight="1">
      <c r="A154" s="33"/>
      <c r="B154" s="34"/>
      <c r="C154" s="227" t="s">
        <v>255</v>
      </c>
      <c r="D154" s="227" t="s">
        <v>454</v>
      </c>
      <c r="E154" s="228" t="s">
        <v>2836</v>
      </c>
      <c r="F154" s="229" t="s">
        <v>2837</v>
      </c>
      <c r="G154" s="230" t="s">
        <v>289</v>
      </c>
      <c r="H154" s="231">
        <v>2</v>
      </c>
      <c r="I154" s="232"/>
      <c r="J154" s="233">
        <f>ROUND(I154*H154,0)</f>
        <v>0</v>
      </c>
      <c r="K154" s="229" t="s">
        <v>179</v>
      </c>
      <c r="L154" s="234"/>
      <c r="M154" s="235" t="s">
        <v>1</v>
      </c>
      <c r="N154" s="236" t="s">
        <v>42</v>
      </c>
      <c r="O154" s="70"/>
      <c r="P154" s="211">
        <f>O154*H154</f>
        <v>0</v>
      </c>
      <c r="Q154" s="211">
        <v>6.4000000000000005E-4</v>
      </c>
      <c r="R154" s="211">
        <f>Q154*H154</f>
        <v>1.2800000000000001E-3</v>
      </c>
      <c r="S154" s="211">
        <v>0</v>
      </c>
      <c r="T154" s="21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3" t="s">
        <v>213</v>
      </c>
      <c r="AT154" s="213" t="s">
        <v>454</v>
      </c>
      <c r="AU154" s="213" t="s">
        <v>86</v>
      </c>
      <c r="AY154" s="16" t="s">
        <v>173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6" t="s">
        <v>8</v>
      </c>
      <c r="BK154" s="214">
        <f>ROUND(I154*H154,0)</f>
        <v>0</v>
      </c>
      <c r="BL154" s="16" t="s">
        <v>180</v>
      </c>
      <c r="BM154" s="213" t="s">
        <v>3019</v>
      </c>
    </row>
    <row r="155" spans="1:65" s="12" customFormat="1" ht="22.95" customHeight="1">
      <c r="B155" s="186"/>
      <c r="C155" s="187"/>
      <c r="D155" s="188" t="s">
        <v>76</v>
      </c>
      <c r="E155" s="200" t="s">
        <v>433</v>
      </c>
      <c r="F155" s="200" t="s">
        <v>434</v>
      </c>
      <c r="G155" s="187"/>
      <c r="H155" s="187"/>
      <c r="I155" s="190"/>
      <c r="J155" s="201">
        <f>BK155</f>
        <v>0</v>
      </c>
      <c r="K155" s="187"/>
      <c r="L155" s="192"/>
      <c r="M155" s="193"/>
      <c r="N155" s="194"/>
      <c r="O155" s="194"/>
      <c r="P155" s="195">
        <f>P156</f>
        <v>0</v>
      </c>
      <c r="Q155" s="194"/>
      <c r="R155" s="195">
        <f>R156</f>
        <v>0</v>
      </c>
      <c r="S155" s="194"/>
      <c r="T155" s="196">
        <f>T156</f>
        <v>0</v>
      </c>
      <c r="AR155" s="197" t="s">
        <v>8</v>
      </c>
      <c r="AT155" s="198" t="s">
        <v>76</v>
      </c>
      <c r="AU155" s="198" t="s">
        <v>8</v>
      </c>
      <c r="AY155" s="197" t="s">
        <v>173</v>
      </c>
      <c r="BK155" s="199">
        <f>BK156</f>
        <v>0</v>
      </c>
    </row>
    <row r="156" spans="1:65" s="2" customFormat="1" ht="24" customHeight="1">
      <c r="A156" s="33"/>
      <c r="B156" s="34"/>
      <c r="C156" s="202" t="s">
        <v>261</v>
      </c>
      <c r="D156" s="202" t="s">
        <v>175</v>
      </c>
      <c r="E156" s="203" t="s">
        <v>2902</v>
      </c>
      <c r="F156" s="204" t="s">
        <v>2903</v>
      </c>
      <c r="G156" s="205" t="s">
        <v>225</v>
      </c>
      <c r="H156" s="206">
        <v>4.1000000000000002E-2</v>
      </c>
      <c r="I156" s="207"/>
      <c r="J156" s="208">
        <f>ROUND(I156*H156,0)</f>
        <v>0</v>
      </c>
      <c r="K156" s="204" t="s">
        <v>179</v>
      </c>
      <c r="L156" s="38"/>
      <c r="M156" s="209" t="s">
        <v>1</v>
      </c>
      <c r="N156" s="210" t="s">
        <v>42</v>
      </c>
      <c r="O156" s="70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3" t="s">
        <v>180</v>
      </c>
      <c r="AT156" s="213" t="s">
        <v>175</v>
      </c>
      <c r="AU156" s="213" t="s">
        <v>86</v>
      </c>
      <c r="AY156" s="16" t="s">
        <v>173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6" t="s">
        <v>8</v>
      </c>
      <c r="BK156" s="214">
        <f>ROUND(I156*H156,0)</f>
        <v>0</v>
      </c>
      <c r="BL156" s="16" t="s">
        <v>180</v>
      </c>
      <c r="BM156" s="213" t="s">
        <v>3020</v>
      </c>
    </row>
    <row r="157" spans="1:65" s="12" customFormat="1" ht="25.95" customHeight="1">
      <c r="B157" s="186"/>
      <c r="C157" s="187"/>
      <c r="D157" s="188" t="s">
        <v>76</v>
      </c>
      <c r="E157" s="189" t="s">
        <v>2322</v>
      </c>
      <c r="F157" s="189" t="s">
        <v>2323</v>
      </c>
      <c r="G157" s="187"/>
      <c r="H157" s="187"/>
      <c r="I157" s="190"/>
      <c r="J157" s="191">
        <f>BK157</f>
        <v>0</v>
      </c>
      <c r="K157" s="187"/>
      <c r="L157" s="192"/>
      <c r="M157" s="193"/>
      <c r="N157" s="194"/>
      <c r="O157" s="194"/>
      <c r="P157" s="195">
        <f>P158+P162</f>
        <v>0</v>
      </c>
      <c r="Q157" s="194"/>
      <c r="R157" s="195">
        <f>R158+R162</f>
        <v>0</v>
      </c>
      <c r="S157" s="194"/>
      <c r="T157" s="196">
        <f>T158+T162</f>
        <v>0</v>
      </c>
      <c r="AR157" s="197" t="s">
        <v>198</v>
      </c>
      <c r="AT157" s="198" t="s">
        <v>76</v>
      </c>
      <c r="AU157" s="198" t="s">
        <v>77</v>
      </c>
      <c r="AY157" s="197" t="s">
        <v>173</v>
      </c>
      <c r="BK157" s="199">
        <f>BK158+BK162</f>
        <v>0</v>
      </c>
    </row>
    <row r="158" spans="1:65" s="12" customFormat="1" ht="22.95" customHeight="1">
      <c r="B158" s="186"/>
      <c r="C158" s="187"/>
      <c r="D158" s="188" t="s">
        <v>76</v>
      </c>
      <c r="E158" s="200" t="s">
        <v>2324</v>
      </c>
      <c r="F158" s="200" t="s">
        <v>2325</v>
      </c>
      <c r="G158" s="187"/>
      <c r="H158" s="187"/>
      <c r="I158" s="190"/>
      <c r="J158" s="201">
        <f>BK158</f>
        <v>0</v>
      </c>
      <c r="K158" s="187"/>
      <c r="L158" s="192"/>
      <c r="M158" s="193"/>
      <c r="N158" s="194"/>
      <c r="O158" s="194"/>
      <c r="P158" s="195">
        <f>SUM(P159:P161)</f>
        <v>0</v>
      </c>
      <c r="Q158" s="194"/>
      <c r="R158" s="195">
        <f>SUM(R159:R161)</f>
        <v>0</v>
      </c>
      <c r="S158" s="194"/>
      <c r="T158" s="196">
        <f>SUM(T159:T161)</f>
        <v>0</v>
      </c>
      <c r="AR158" s="197" t="s">
        <v>198</v>
      </c>
      <c r="AT158" s="198" t="s">
        <v>76</v>
      </c>
      <c r="AU158" s="198" t="s">
        <v>8</v>
      </c>
      <c r="AY158" s="197" t="s">
        <v>173</v>
      </c>
      <c r="BK158" s="199">
        <f>SUM(BK159:BK161)</f>
        <v>0</v>
      </c>
    </row>
    <row r="159" spans="1:65" s="2" customFormat="1" ht="16.5" customHeight="1">
      <c r="A159" s="33"/>
      <c r="B159" s="34"/>
      <c r="C159" s="202" t="s">
        <v>266</v>
      </c>
      <c r="D159" s="202" t="s">
        <v>175</v>
      </c>
      <c r="E159" s="203" t="s">
        <v>2327</v>
      </c>
      <c r="F159" s="204" t="s">
        <v>2328</v>
      </c>
      <c r="G159" s="205" t="s">
        <v>427</v>
      </c>
      <c r="H159" s="206">
        <v>1</v>
      </c>
      <c r="I159" s="207"/>
      <c r="J159" s="208">
        <f>ROUND(I159*H159,0)</f>
        <v>0</v>
      </c>
      <c r="K159" s="204" t="s">
        <v>179</v>
      </c>
      <c r="L159" s="38"/>
      <c r="M159" s="209" t="s">
        <v>1</v>
      </c>
      <c r="N159" s="210" t="s">
        <v>42</v>
      </c>
      <c r="O159" s="70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3" t="s">
        <v>2329</v>
      </c>
      <c r="AT159" s="213" t="s">
        <v>175</v>
      </c>
      <c r="AU159" s="213" t="s">
        <v>86</v>
      </c>
      <c r="AY159" s="16" t="s">
        <v>173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6" t="s">
        <v>8</v>
      </c>
      <c r="BK159" s="214">
        <f>ROUND(I159*H159,0)</f>
        <v>0</v>
      </c>
      <c r="BL159" s="16" t="s">
        <v>2329</v>
      </c>
      <c r="BM159" s="213" t="s">
        <v>3021</v>
      </c>
    </row>
    <row r="160" spans="1:65" s="2" customFormat="1" ht="24" customHeight="1">
      <c r="A160" s="33"/>
      <c r="B160" s="34"/>
      <c r="C160" s="202" t="s">
        <v>271</v>
      </c>
      <c r="D160" s="202" t="s">
        <v>175</v>
      </c>
      <c r="E160" s="203" t="s">
        <v>2332</v>
      </c>
      <c r="F160" s="204" t="s">
        <v>2333</v>
      </c>
      <c r="G160" s="205" t="s">
        <v>427</v>
      </c>
      <c r="H160" s="206">
        <v>1</v>
      </c>
      <c r="I160" s="207"/>
      <c r="J160" s="208">
        <f>ROUND(I160*H160,0)</f>
        <v>0</v>
      </c>
      <c r="K160" s="204" t="s">
        <v>179</v>
      </c>
      <c r="L160" s="38"/>
      <c r="M160" s="209" t="s">
        <v>1</v>
      </c>
      <c r="N160" s="210" t="s">
        <v>42</v>
      </c>
      <c r="O160" s="70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3" t="s">
        <v>2329</v>
      </c>
      <c r="AT160" s="213" t="s">
        <v>175</v>
      </c>
      <c r="AU160" s="213" t="s">
        <v>86</v>
      </c>
      <c r="AY160" s="16" t="s">
        <v>173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6" t="s">
        <v>8</v>
      </c>
      <c r="BK160" s="214">
        <f>ROUND(I160*H160,0)</f>
        <v>0</v>
      </c>
      <c r="BL160" s="16" t="s">
        <v>2329</v>
      </c>
      <c r="BM160" s="213" t="s">
        <v>3022</v>
      </c>
    </row>
    <row r="161" spans="1:65" s="2" customFormat="1" ht="16.5" customHeight="1">
      <c r="A161" s="33"/>
      <c r="B161" s="34"/>
      <c r="C161" s="202" t="s">
        <v>275</v>
      </c>
      <c r="D161" s="202" t="s">
        <v>175</v>
      </c>
      <c r="E161" s="203" t="s">
        <v>2336</v>
      </c>
      <c r="F161" s="204" t="s">
        <v>2337</v>
      </c>
      <c r="G161" s="205" t="s">
        <v>427</v>
      </c>
      <c r="H161" s="206">
        <v>1</v>
      </c>
      <c r="I161" s="207"/>
      <c r="J161" s="208">
        <f>ROUND(I161*H161,0)</f>
        <v>0</v>
      </c>
      <c r="K161" s="204" t="s">
        <v>179</v>
      </c>
      <c r="L161" s="38"/>
      <c r="M161" s="209" t="s">
        <v>1</v>
      </c>
      <c r="N161" s="210" t="s">
        <v>42</v>
      </c>
      <c r="O161" s="70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3" t="s">
        <v>2329</v>
      </c>
      <c r="AT161" s="213" t="s">
        <v>175</v>
      </c>
      <c r="AU161" s="213" t="s">
        <v>86</v>
      </c>
      <c r="AY161" s="16" t="s">
        <v>173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6" t="s">
        <v>8</v>
      </c>
      <c r="BK161" s="214">
        <f>ROUND(I161*H161,0)</f>
        <v>0</v>
      </c>
      <c r="BL161" s="16" t="s">
        <v>2329</v>
      </c>
      <c r="BM161" s="213" t="s">
        <v>3023</v>
      </c>
    </row>
    <row r="162" spans="1:65" s="12" customFormat="1" ht="22.95" customHeight="1">
      <c r="B162" s="186"/>
      <c r="C162" s="187"/>
      <c r="D162" s="188" t="s">
        <v>76</v>
      </c>
      <c r="E162" s="200" t="s">
        <v>2339</v>
      </c>
      <c r="F162" s="200" t="s">
        <v>2340</v>
      </c>
      <c r="G162" s="187"/>
      <c r="H162" s="187"/>
      <c r="I162" s="190"/>
      <c r="J162" s="201">
        <f>BK162</f>
        <v>0</v>
      </c>
      <c r="K162" s="187"/>
      <c r="L162" s="192"/>
      <c r="M162" s="193"/>
      <c r="N162" s="194"/>
      <c r="O162" s="194"/>
      <c r="P162" s="195">
        <f>P163</f>
        <v>0</v>
      </c>
      <c r="Q162" s="194"/>
      <c r="R162" s="195">
        <f>R163</f>
        <v>0</v>
      </c>
      <c r="S162" s="194"/>
      <c r="T162" s="196">
        <f>T163</f>
        <v>0</v>
      </c>
      <c r="AR162" s="197" t="s">
        <v>198</v>
      </c>
      <c r="AT162" s="198" t="s">
        <v>76</v>
      </c>
      <c r="AU162" s="198" t="s">
        <v>8</v>
      </c>
      <c r="AY162" s="197" t="s">
        <v>173</v>
      </c>
      <c r="BK162" s="199">
        <f>BK163</f>
        <v>0</v>
      </c>
    </row>
    <row r="163" spans="1:65" s="2" customFormat="1" ht="16.5" customHeight="1">
      <c r="A163" s="33"/>
      <c r="B163" s="34"/>
      <c r="C163" s="202" t="s">
        <v>7</v>
      </c>
      <c r="D163" s="202" t="s">
        <v>175</v>
      </c>
      <c r="E163" s="203" t="s">
        <v>2342</v>
      </c>
      <c r="F163" s="204" t="s">
        <v>2340</v>
      </c>
      <c r="G163" s="205" t="s">
        <v>692</v>
      </c>
      <c r="H163" s="247"/>
      <c r="I163" s="207"/>
      <c r="J163" s="208">
        <f>ROUND(I163*H163,0)</f>
        <v>0</v>
      </c>
      <c r="K163" s="204" t="s">
        <v>179</v>
      </c>
      <c r="L163" s="38"/>
      <c r="M163" s="251" t="s">
        <v>1</v>
      </c>
      <c r="N163" s="252" t="s">
        <v>42</v>
      </c>
      <c r="O163" s="253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3" t="s">
        <v>2329</v>
      </c>
      <c r="AT163" s="213" t="s">
        <v>175</v>
      </c>
      <c r="AU163" s="213" t="s">
        <v>86</v>
      </c>
      <c r="AY163" s="16" t="s">
        <v>173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6" t="s">
        <v>8</v>
      </c>
      <c r="BK163" s="214">
        <f>ROUND(I163*H163,0)</f>
        <v>0</v>
      </c>
      <c r="BL163" s="16" t="s">
        <v>2329</v>
      </c>
      <c r="BM163" s="213" t="s">
        <v>3024</v>
      </c>
    </row>
    <row r="164" spans="1:65" s="2" customFormat="1" ht="6.9" customHeight="1">
      <c r="A164" s="33"/>
      <c r="B164" s="53"/>
      <c r="C164" s="54"/>
      <c r="D164" s="54"/>
      <c r="E164" s="54"/>
      <c r="F164" s="54"/>
      <c r="G164" s="54"/>
      <c r="H164" s="54"/>
      <c r="I164" s="151"/>
      <c r="J164" s="54"/>
      <c r="K164" s="54"/>
      <c r="L164" s="38"/>
      <c r="M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</row>
  </sheetData>
  <sheetProtection algorithmName="SHA-512" hashValue="IVgyJRnLFl8yO+TH7bWY4TagFrvqDngDdbUHPKjEQeDMILoKv4AjBV0/tXs2SgJ/0y7+vUa7RMtVjE0qj+OhHA==" saltValue="fKNOQmt175jgntdc7BOIrNpoXJ/9pW6CHDJSx5/5dZCXFSWwxXuguxZbJ/wYtjRhygWnUxV9o2JSEV095+59+w==" spinCount="100000" sheet="1" objects="1" scenarios="1" formatColumns="0" formatRows="0" autoFilter="0"/>
  <autoFilter ref="C123:K163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60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7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101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86</v>
      </c>
    </row>
    <row r="4" spans="1:46" s="1" customFormat="1" ht="24.9" customHeight="1">
      <c r="B4" s="19"/>
      <c r="D4" s="111" t="s">
        <v>105</v>
      </c>
      <c r="I4" s="107"/>
      <c r="L4" s="19"/>
      <c r="M4" s="112" t="s">
        <v>11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17</v>
      </c>
      <c r="I6" s="107"/>
      <c r="L6" s="19"/>
    </row>
    <row r="7" spans="1:46" s="1" customFormat="1" ht="16.5" customHeight="1">
      <c r="B7" s="19"/>
      <c r="E7" s="300" t="str">
        <f>'Rekapitulace stavby'!K6</f>
        <v>Denní stacionář Sušice, p.p.č.1587/1 k.ú. Sušice nad Otavou</v>
      </c>
      <c r="F7" s="301"/>
      <c r="G7" s="301"/>
      <c r="H7" s="301"/>
      <c r="I7" s="107"/>
      <c r="L7" s="19"/>
    </row>
    <row r="8" spans="1:46" s="2" customFormat="1" ht="12" customHeight="1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2" t="s">
        <v>3025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19</v>
      </c>
      <c r="E11" s="33"/>
      <c r="F11" s="115" t="s">
        <v>1</v>
      </c>
      <c r="G11" s="33"/>
      <c r="H11" s="33"/>
      <c r="I11" s="116" t="s">
        <v>20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15" t="s">
        <v>22</v>
      </c>
      <c r="G12" s="33"/>
      <c r="H12" s="33"/>
      <c r="I12" s="116" t="s">
        <v>23</v>
      </c>
      <c r="J12" s="117" t="str">
        <f>'Rekapitulace stavby'!AN8</f>
        <v>18. 10. 2019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">
        <v>32</v>
      </c>
      <c r="F21" s="33"/>
      <c r="G21" s="33"/>
      <c r="H21" s="33"/>
      <c r="I21" s="116" t="s">
        <v>28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32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89.25" customHeight="1">
      <c r="A27" s="118"/>
      <c r="B27" s="119"/>
      <c r="C27" s="118"/>
      <c r="D27" s="118"/>
      <c r="E27" s="306" t="s">
        <v>108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ROUND(J124,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ROUND((SUM(BE124:BE159)),  0)</f>
        <v>0</v>
      </c>
      <c r="G33" s="33"/>
      <c r="H33" s="33"/>
      <c r="I33" s="130">
        <v>0.21</v>
      </c>
      <c r="J33" s="129">
        <f>ROUND(((SUM(BE124:BE159))*I33),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ROUND((SUM(BF124:BF159)),  0)</f>
        <v>0</v>
      </c>
      <c r="G34" s="33"/>
      <c r="H34" s="33"/>
      <c r="I34" s="130">
        <v>0.15</v>
      </c>
      <c r="J34" s="129">
        <f>ROUND(((SUM(BF124:BF159))*I34),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ROUND((SUM(BG124:BG159)),  0)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ROUND((SUM(BH124:BH159)),  0)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ROUND((SUM(BI124:BI159)),  0)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I41" s="107"/>
      <c r="L41" s="19"/>
    </row>
    <row r="42" spans="1:31" s="1" customFormat="1" ht="14.4" customHeight="1">
      <c r="B42" s="19"/>
      <c r="I42" s="107"/>
      <c r="L42" s="19"/>
    </row>
    <row r="43" spans="1:31" s="1" customFormat="1" ht="14.4" customHeight="1">
      <c r="B43" s="19"/>
      <c r="I43" s="107"/>
      <c r="L43" s="19"/>
    </row>
    <row r="44" spans="1:31" s="1" customFormat="1" ht="14.4" customHeight="1">
      <c r="B44" s="19"/>
      <c r="I44" s="107"/>
      <c r="L44" s="19"/>
    </row>
    <row r="45" spans="1:31" s="1" customFormat="1" ht="14.4" customHeight="1">
      <c r="B45" s="19"/>
      <c r="I45" s="107"/>
      <c r="L45" s="19"/>
    </row>
    <row r="46" spans="1:31" s="1" customFormat="1" ht="14.4" customHeight="1">
      <c r="B46" s="19"/>
      <c r="I46" s="107"/>
      <c r="L46" s="19"/>
    </row>
    <row r="47" spans="1:31" s="1" customFormat="1" ht="14.4" customHeight="1">
      <c r="B47" s="19"/>
      <c r="I47" s="107"/>
      <c r="L47" s="19"/>
    </row>
    <row r="48" spans="1:31" s="1" customFormat="1" ht="14.4" customHeight="1">
      <c r="B48" s="19"/>
      <c r="I48" s="107"/>
      <c r="L48" s="19"/>
    </row>
    <row r="49" spans="1:31" s="1" customFormat="1" ht="14.4" customHeight="1">
      <c r="B49" s="19"/>
      <c r="I49" s="107"/>
      <c r="L49" s="19"/>
    </row>
    <row r="50" spans="1:31" s="2" customFormat="1" ht="14.4" customHeight="1">
      <c r="B50" s="50"/>
      <c r="D50" s="139" t="s">
        <v>50</v>
      </c>
      <c r="E50" s="140"/>
      <c r="F50" s="140"/>
      <c r="G50" s="139" t="s">
        <v>51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52</v>
      </c>
      <c r="E61" s="143"/>
      <c r="F61" s="144" t="s">
        <v>53</v>
      </c>
      <c r="G61" s="142" t="s">
        <v>52</v>
      </c>
      <c r="H61" s="143"/>
      <c r="I61" s="145"/>
      <c r="J61" s="146" t="s">
        <v>53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54</v>
      </c>
      <c r="E65" s="147"/>
      <c r="F65" s="147"/>
      <c r="G65" s="139" t="s">
        <v>55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52</v>
      </c>
      <c r="E76" s="143"/>
      <c r="F76" s="144" t="s">
        <v>53</v>
      </c>
      <c r="G76" s="142" t="s">
        <v>52</v>
      </c>
      <c r="H76" s="143"/>
      <c r="I76" s="145"/>
      <c r="J76" s="146" t="s">
        <v>53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8" t="str">
        <f>E7</f>
        <v>Denní stacionář Sušice, p.p.č.1587/1 k.ú. Sušice nad Otavou</v>
      </c>
      <c r="F85" s="299"/>
      <c r="G85" s="299"/>
      <c r="H85" s="299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1" t="str">
        <f>E9</f>
        <v>060 - IO 03  Přípojka dešťové kanalizace</v>
      </c>
      <c r="F87" s="297"/>
      <c r="G87" s="297"/>
      <c r="H87" s="29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>Sušice</v>
      </c>
      <c r="G89" s="35"/>
      <c r="H89" s="35"/>
      <c r="I89" s="116" t="s">
        <v>23</v>
      </c>
      <c r="J89" s="65" t="str">
        <f>IF(J12="","",J12)</f>
        <v>18. 10. 2019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5"/>
      <c r="E91" s="35"/>
      <c r="F91" s="26" t="str">
        <f>E15</f>
        <v>Město Sučice</v>
      </c>
      <c r="G91" s="35"/>
      <c r="H91" s="35"/>
      <c r="I91" s="116" t="s">
        <v>31</v>
      </c>
      <c r="J91" s="31" t="str">
        <f>E21</f>
        <v>Ing. arch Jiří Kučera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34</v>
      </c>
      <c r="J92" s="31" t="str">
        <f>E24</f>
        <v>Ing. arch Jiří Kučera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110</v>
      </c>
      <c r="D94" s="156"/>
      <c r="E94" s="156"/>
      <c r="F94" s="156"/>
      <c r="G94" s="156"/>
      <c r="H94" s="156"/>
      <c r="I94" s="157"/>
      <c r="J94" s="158" t="s">
        <v>111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59" t="s">
        <v>112</v>
      </c>
      <c r="D96" s="35"/>
      <c r="E96" s="35"/>
      <c r="F96" s="35"/>
      <c r="G96" s="35"/>
      <c r="H96" s="35"/>
      <c r="I96" s="114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113</v>
      </c>
    </row>
    <row r="97" spans="1:31" s="9" customFormat="1" ht="24.9" customHeight="1">
      <c r="B97" s="160"/>
      <c r="C97" s="161"/>
      <c r="D97" s="162" t="s">
        <v>114</v>
      </c>
      <c r="E97" s="163"/>
      <c r="F97" s="163"/>
      <c r="G97" s="163"/>
      <c r="H97" s="163"/>
      <c r="I97" s="164"/>
      <c r="J97" s="165">
        <f>J125</f>
        <v>0</v>
      </c>
      <c r="K97" s="161"/>
      <c r="L97" s="166"/>
    </row>
    <row r="98" spans="1:31" s="10" customFormat="1" ht="19.95" customHeight="1">
      <c r="B98" s="167"/>
      <c r="C98" s="168"/>
      <c r="D98" s="169" t="s">
        <v>115</v>
      </c>
      <c r="E98" s="170"/>
      <c r="F98" s="170"/>
      <c r="G98" s="170"/>
      <c r="H98" s="170"/>
      <c r="I98" s="171"/>
      <c r="J98" s="172">
        <f>J126</f>
        <v>0</v>
      </c>
      <c r="K98" s="168"/>
      <c r="L98" s="173"/>
    </row>
    <row r="99" spans="1:31" s="10" customFormat="1" ht="19.95" customHeight="1">
      <c r="B99" s="167"/>
      <c r="C99" s="168"/>
      <c r="D99" s="169" t="s">
        <v>117</v>
      </c>
      <c r="E99" s="170"/>
      <c r="F99" s="170"/>
      <c r="G99" s="170"/>
      <c r="H99" s="170"/>
      <c r="I99" s="171"/>
      <c r="J99" s="172">
        <f>J146</f>
        <v>0</v>
      </c>
      <c r="K99" s="168"/>
      <c r="L99" s="173"/>
    </row>
    <row r="100" spans="1:31" s="10" customFormat="1" ht="19.95" customHeight="1">
      <c r="B100" s="167"/>
      <c r="C100" s="168"/>
      <c r="D100" s="169" t="s">
        <v>2704</v>
      </c>
      <c r="E100" s="170"/>
      <c r="F100" s="170"/>
      <c r="G100" s="170"/>
      <c r="H100" s="170"/>
      <c r="I100" s="171"/>
      <c r="J100" s="172">
        <f>J149</f>
        <v>0</v>
      </c>
      <c r="K100" s="168"/>
      <c r="L100" s="173"/>
    </row>
    <row r="101" spans="1:31" s="10" customFormat="1" ht="19.95" customHeight="1">
      <c r="B101" s="167"/>
      <c r="C101" s="168"/>
      <c r="D101" s="169" t="s">
        <v>120</v>
      </c>
      <c r="E101" s="170"/>
      <c r="F101" s="170"/>
      <c r="G101" s="170"/>
      <c r="H101" s="170"/>
      <c r="I101" s="171"/>
      <c r="J101" s="172">
        <f>J151</f>
        <v>0</v>
      </c>
      <c r="K101" s="168"/>
      <c r="L101" s="173"/>
    </row>
    <row r="102" spans="1:31" s="9" customFormat="1" ht="24.9" customHeight="1">
      <c r="B102" s="160"/>
      <c r="C102" s="161"/>
      <c r="D102" s="162" t="s">
        <v>154</v>
      </c>
      <c r="E102" s="163"/>
      <c r="F102" s="163"/>
      <c r="G102" s="163"/>
      <c r="H102" s="163"/>
      <c r="I102" s="164"/>
      <c r="J102" s="165">
        <f>J153</f>
        <v>0</v>
      </c>
      <c r="K102" s="161"/>
      <c r="L102" s="166"/>
    </row>
    <row r="103" spans="1:31" s="10" customFormat="1" ht="19.95" customHeight="1">
      <c r="B103" s="167"/>
      <c r="C103" s="168"/>
      <c r="D103" s="169" t="s">
        <v>155</v>
      </c>
      <c r="E103" s="170"/>
      <c r="F103" s="170"/>
      <c r="G103" s="170"/>
      <c r="H103" s="170"/>
      <c r="I103" s="171"/>
      <c r="J103" s="172">
        <f>J154</f>
        <v>0</v>
      </c>
      <c r="K103" s="168"/>
      <c r="L103" s="173"/>
    </row>
    <row r="104" spans="1:31" s="10" customFormat="1" ht="19.95" customHeight="1">
      <c r="B104" s="167"/>
      <c r="C104" s="168"/>
      <c r="D104" s="169" t="s">
        <v>156</v>
      </c>
      <c r="E104" s="170"/>
      <c r="F104" s="170"/>
      <c r="G104" s="170"/>
      <c r="H104" s="170"/>
      <c r="I104" s="171"/>
      <c r="J104" s="172">
        <f>J158</f>
        <v>0</v>
      </c>
      <c r="K104" s="168"/>
      <c r="L104" s="173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14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" customHeight="1">
      <c r="A106" s="33"/>
      <c r="B106" s="53"/>
      <c r="C106" s="54"/>
      <c r="D106" s="54"/>
      <c r="E106" s="54"/>
      <c r="F106" s="54"/>
      <c r="G106" s="54"/>
      <c r="H106" s="54"/>
      <c r="I106" s="151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" customHeight="1">
      <c r="A110" s="33"/>
      <c r="B110" s="55"/>
      <c r="C110" s="56"/>
      <c r="D110" s="56"/>
      <c r="E110" s="56"/>
      <c r="F110" s="56"/>
      <c r="G110" s="56"/>
      <c r="H110" s="56"/>
      <c r="I110" s="154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" customHeight="1">
      <c r="A111" s="33"/>
      <c r="B111" s="34"/>
      <c r="C111" s="22" t="s">
        <v>158</v>
      </c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34"/>
      <c r="C112" s="35"/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17</v>
      </c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98" t="str">
        <f>E7</f>
        <v>Denní stacionář Sušice, p.p.č.1587/1 k.ú. Sušice nad Otavou</v>
      </c>
      <c r="F114" s="299"/>
      <c r="G114" s="299"/>
      <c r="H114" s="299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106</v>
      </c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81" t="str">
        <f>E9</f>
        <v>060 - IO 03  Přípojka dešťové kanalizace</v>
      </c>
      <c r="F116" s="297"/>
      <c r="G116" s="297"/>
      <c r="H116" s="297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5"/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21</v>
      </c>
      <c r="D118" s="35"/>
      <c r="E118" s="35"/>
      <c r="F118" s="26" t="str">
        <f>F12</f>
        <v>Sušice</v>
      </c>
      <c r="G118" s="35"/>
      <c r="H118" s="35"/>
      <c r="I118" s="116" t="s">
        <v>23</v>
      </c>
      <c r="J118" s="65" t="str">
        <f>IF(J12="","",J12)</f>
        <v>18. 10. 2019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25</v>
      </c>
      <c r="D120" s="35"/>
      <c r="E120" s="35"/>
      <c r="F120" s="26" t="str">
        <f>E15</f>
        <v>Město Sučice</v>
      </c>
      <c r="G120" s="35"/>
      <c r="H120" s="35"/>
      <c r="I120" s="116" t="s">
        <v>31</v>
      </c>
      <c r="J120" s="31" t="str">
        <f>E21</f>
        <v>Ing. arch Jiří Kučera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29</v>
      </c>
      <c r="D121" s="35"/>
      <c r="E121" s="35"/>
      <c r="F121" s="26" t="str">
        <f>IF(E18="","",E18)</f>
        <v>Vyplň údaj</v>
      </c>
      <c r="G121" s="35"/>
      <c r="H121" s="35"/>
      <c r="I121" s="116" t="s">
        <v>34</v>
      </c>
      <c r="J121" s="31" t="str">
        <f>E24</f>
        <v>Ing. arch Jiří Kučera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74"/>
      <c r="B123" s="175"/>
      <c r="C123" s="176" t="s">
        <v>159</v>
      </c>
      <c r="D123" s="177" t="s">
        <v>62</v>
      </c>
      <c r="E123" s="177" t="s">
        <v>58</v>
      </c>
      <c r="F123" s="177" t="s">
        <v>59</v>
      </c>
      <c r="G123" s="177" t="s">
        <v>160</v>
      </c>
      <c r="H123" s="177" t="s">
        <v>161</v>
      </c>
      <c r="I123" s="178" t="s">
        <v>162</v>
      </c>
      <c r="J123" s="177" t="s">
        <v>111</v>
      </c>
      <c r="K123" s="179" t="s">
        <v>163</v>
      </c>
      <c r="L123" s="180"/>
      <c r="M123" s="74" t="s">
        <v>1</v>
      </c>
      <c r="N123" s="75" t="s">
        <v>41</v>
      </c>
      <c r="O123" s="75" t="s">
        <v>164</v>
      </c>
      <c r="P123" s="75" t="s">
        <v>165</v>
      </c>
      <c r="Q123" s="75" t="s">
        <v>166</v>
      </c>
      <c r="R123" s="75" t="s">
        <v>167</v>
      </c>
      <c r="S123" s="75" t="s">
        <v>168</v>
      </c>
      <c r="T123" s="76" t="s">
        <v>169</v>
      </c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</row>
    <row r="124" spans="1:65" s="2" customFormat="1" ht="22.95" customHeight="1">
      <c r="A124" s="33"/>
      <c r="B124" s="34"/>
      <c r="C124" s="81" t="s">
        <v>170</v>
      </c>
      <c r="D124" s="35"/>
      <c r="E124" s="35"/>
      <c r="F124" s="35"/>
      <c r="G124" s="35"/>
      <c r="H124" s="35"/>
      <c r="I124" s="114"/>
      <c r="J124" s="181">
        <f>BK124</f>
        <v>0</v>
      </c>
      <c r="K124" s="35"/>
      <c r="L124" s="38"/>
      <c r="M124" s="77"/>
      <c r="N124" s="182"/>
      <c r="O124" s="78"/>
      <c r="P124" s="183">
        <f>P125+P153</f>
        <v>0</v>
      </c>
      <c r="Q124" s="78"/>
      <c r="R124" s="183">
        <f>R125+R153</f>
        <v>1.3936E-2</v>
      </c>
      <c r="S124" s="78"/>
      <c r="T124" s="184">
        <f>T125+T153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76</v>
      </c>
      <c r="AU124" s="16" t="s">
        <v>113</v>
      </c>
      <c r="BK124" s="185">
        <f>BK125+BK153</f>
        <v>0</v>
      </c>
    </row>
    <row r="125" spans="1:65" s="12" customFormat="1" ht="25.95" customHeight="1">
      <c r="B125" s="186"/>
      <c r="C125" s="187"/>
      <c r="D125" s="188" t="s">
        <v>76</v>
      </c>
      <c r="E125" s="189" t="s">
        <v>171</v>
      </c>
      <c r="F125" s="189" t="s">
        <v>172</v>
      </c>
      <c r="G125" s="187"/>
      <c r="H125" s="187"/>
      <c r="I125" s="190"/>
      <c r="J125" s="191">
        <f>BK125</f>
        <v>0</v>
      </c>
      <c r="K125" s="187"/>
      <c r="L125" s="192"/>
      <c r="M125" s="193"/>
      <c r="N125" s="194"/>
      <c r="O125" s="194"/>
      <c r="P125" s="195">
        <f>P126+P146+P149+P151</f>
        <v>0</v>
      </c>
      <c r="Q125" s="194"/>
      <c r="R125" s="195">
        <f>R126+R146+R149+R151</f>
        <v>1.3936E-2</v>
      </c>
      <c r="S125" s="194"/>
      <c r="T125" s="196">
        <f>T126+T146+T149+T151</f>
        <v>0</v>
      </c>
      <c r="AR125" s="197" t="s">
        <v>8</v>
      </c>
      <c r="AT125" s="198" t="s">
        <v>76</v>
      </c>
      <c r="AU125" s="198" t="s">
        <v>77</v>
      </c>
      <c r="AY125" s="197" t="s">
        <v>173</v>
      </c>
      <c r="BK125" s="199">
        <f>BK126+BK146+BK149+BK151</f>
        <v>0</v>
      </c>
    </row>
    <row r="126" spans="1:65" s="12" customFormat="1" ht="22.95" customHeight="1">
      <c r="B126" s="186"/>
      <c r="C126" s="187"/>
      <c r="D126" s="188" t="s">
        <v>76</v>
      </c>
      <c r="E126" s="200" t="s">
        <v>8</v>
      </c>
      <c r="F126" s="200" t="s">
        <v>174</v>
      </c>
      <c r="G126" s="187"/>
      <c r="H126" s="187"/>
      <c r="I126" s="190"/>
      <c r="J126" s="201">
        <f>BK126</f>
        <v>0</v>
      </c>
      <c r="K126" s="187"/>
      <c r="L126" s="192"/>
      <c r="M126" s="193"/>
      <c r="N126" s="194"/>
      <c r="O126" s="194"/>
      <c r="P126" s="195">
        <f>SUM(P127:P145)</f>
        <v>0</v>
      </c>
      <c r="Q126" s="194"/>
      <c r="R126" s="195">
        <f>SUM(R127:R145)</f>
        <v>0</v>
      </c>
      <c r="S126" s="194"/>
      <c r="T126" s="196">
        <f>SUM(T127:T145)</f>
        <v>0</v>
      </c>
      <c r="AR126" s="197" t="s">
        <v>8</v>
      </c>
      <c r="AT126" s="198" t="s">
        <v>76</v>
      </c>
      <c r="AU126" s="198" t="s">
        <v>8</v>
      </c>
      <c r="AY126" s="197" t="s">
        <v>173</v>
      </c>
      <c r="BK126" s="199">
        <f>SUM(BK127:BK145)</f>
        <v>0</v>
      </c>
    </row>
    <row r="127" spans="1:65" s="2" customFormat="1" ht="24" customHeight="1">
      <c r="A127" s="33"/>
      <c r="B127" s="34"/>
      <c r="C127" s="202" t="s">
        <v>8</v>
      </c>
      <c r="D127" s="202" t="s">
        <v>175</v>
      </c>
      <c r="E127" s="203" t="s">
        <v>185</v>
      </c>
      <c r="F127" s="204" t="s">
        <v>186</v>
      </c>
      <c r="G127" s="205" t="s">
        <v>178</v>
      </c>
      <c r="H127" s="206">
        <v>4.7839999999999998</v>
      </c>
      <c r="I127" s="207"/>
      <c r="J127" s="208">
        <f>ROUND(I127*H127,0)</f>
        <v>0</v>
      </c>
      <c r="K127" s="204" t="s">
        <v>179</v>
      </c>
      <c r="L127" s="38"/>
      <c r="M127" s="209" t="s">
        <v>1</v>
      </c>
      <c r="N127" s="210" t="s">
        <v>42</v>
      </c>
      <c r="O127" s="70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3" t="s">
        <v>180</v>
      </c>
      <c r="AT127" s="213" t="s">
        <v>175</v>
      </c>
      <c r="AU127" s="213" t="s">
        <v>86</v>
      </c>
      <c r="AY127" s="16" t="s">
        <v>173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6" t="s">
        <v>8</v>
      </c>
      <c r="BK127" s="214">
        <f>ROUND(I127*H127,0)</f>
        <v>0</v>
      </c>
      <c r="BL127" s="16" t="s">
        <v>180</v>
      </c>
      <c r="BM127" s="213" t="s">
        <v>3026</v>
      </c>
    </row>
    <row r="128" spans="1:65" s="14" customFormat="1">
      <c r="B128" s="237"/>
      <c r="C128" s="238"/>
      <c r="D128" s="217" t="s">
        <v>182</v>
      </c>
      <c r="E128" s="239" t="s">
        <v>1</v>
      </c>
      <c r="F128" s="240" t="s">
        <v>2989</v>
      </c>
      <c r="G128" s="238"/>
      <c r="H128" s="239" t="s">
        <v>1</v>
      </c>
      <c r="I128" s="241"/>
      <c r="J128" s="238"/>
      <c r="K128" s="238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182</v>
      </c>
      <c r="AU128" s="246" t="s">
        <v>86</v>
      </c>
      <c r="AV128" s="14" t="s">
        <v>8</v>
      </c>
      <c r="AW128" s="14" t="s">
        <v>33</v>
      </c>
      <c r="AX128" s="14" t="s">
        <v>77</v>
      </c>
      <c r="AY128" s="246" t="s">
        <v>173</v>
      </c>
    </row>
    <row r="129" spans="1:65" s="13" customFormat="1">
      <c r="B129" s="215"/>
      <c r="C129" s="216"/>
      <c r="D129" s="217" t="s">
        <v>182</v>
      </c>
      <c r="E129" s="218" t="s">
        <v>1</v>
      </c>
      <c r="F129" s="219" t="s">
        <v>3027</v>
      </c>
      <c r="G129" s="216"/>
      <c r="H129" s="220">
        <v>4.7839999999999998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182</v>
      </c>
      <c r="AU129" s="226" t="s">
        <v>86</v>
      </c>
      <c r="AV129" s="13" t="s">
        <v>86</v>
      </c>
      <c r="AW129" s="13" t="s">
        <v>33</v>
      </c>
      <c r="AX129" s="13" t="s">
        <v>77</v>
      </c>
      <c r="AY129" s="226" t="s">
        <v>173</v>
      </c>
    </row>
    <row r="130" spans="1:65" s="2" customFormat="1" ht="24" customHeight="1">
      <c r="A130" s="33"/>
      <c r="B130" s="34"/>
      <c r="C130" s="202" t="s">
        <v>86</v>
      </c>
      <c r="D130" s="202" t="s">
        <v>175</v>
      </c>
      <c r="E130" s="203" t="s">
        <v>2730</v>
      </c>
      <c r="F130" s="204" t="s">
        <v>2731</v>
      </c>
      <c r="G130" s="205" t="s">
        <v>178</v>
      </c>
      <c r="H130" s="206">
        <v>4.7839999999999998</v>
      </c>
      <c r="I130" s="207"/>
      <c r="J130" s="208">
        <f>ROUND(I130*H130,0)</f>
        <v>0</v>
      </c>
      <c r="K130" s="204" t="s">
        <v>179</v>
      </c>
      <c r="L130" s="38"/>
      <c r="M130" s="209" t="s">
        <v>1</v>
      </c>
      <c r="N130" s="210" t="s">
        <v>42</v>
      </c>
      <c r="O130" s="70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3" t="s">
        <v>180</v>
      </c>
      <c r="AT130" s="213" t="s">
        <v>175</v>
      </c>
      <c r="AU130" s="213" t="s">
        <v>86</v>
      </c>
      <c r="AY130" s="16" t="s">
        <v>173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6" t="s">
        <v>8</v>
      </c>
      <c r="BK130" s="214">
        <f>ROUND(I130*H130,0)</f>
        <v>0</v>
      </c>
      <c r="BL130" s="16" t="s">
        <v>180</v>
      </c>
      <c r="BM130" s="213" t="s">
        <v>3028</v>
      </c>
    </row>
    <row r="131" spans="1:65" s="2" customFormat="1" ht="24" customHeight="1">
      <c r="A131" s="33"/>
      <c r="B131" s="34"/>
      <c r="C131" s="202" t="s">
        <v>189</v>
      </c>
      <c r="D131" s="202" t="s">
        <v>175</v>
      </c>
      <c r="E131" s="203" t="s">
        <v>204</v>
      </c>
      <c r="F131" s="204" t="s">
        <v>205</v>
      </c>
      <c r="G131" s="205" t="s">
        <v>178</v>
      </c>
      <c r="H131" s="206">
        <v>2.08</v>
      </c>
      <c r="I131" s="207"/>
      <c r="J131" s="208">
        <f>ROUND(I131*H131,0)</f>
        <v>0</v>
      </c>
      <c r="K131" s="204" t="s">
        <v>179</v>
      </c>
      <c r="L131" s="38"/>
      <c r="M131" s="209" t="s">
        <v>1</v>
      </c>
      <c r="N131" s="210" t="s">
        <v>42</v>
      </c>
      <c r="O131" s="70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3" t="s">
        <v>180</v>
      </c>
      <c r="AT131" s="213" t="s">
        <v>175</v>
      </c>
      <c r="AU131" s="213" t="s">
        <v>86</v>
      </c>
      <c r="AY131" s="16" t="s">
        <v>173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6" t="s">
        <v>8</v>
      </c>
      <c r="BK131" s="214">
        <f>ROUND(I131*H131,0)</f>
        <v>0</v>
      </c>
      <c r="BL131" s="16" t="s">
        <v>180</v>
      </c>
      <c r="BM131" s="213" t="s">
        <v>3029</v>
      </c>
    </row>
    <row r="132" spans="1:65" s="13" customFormat="1">
      <c r="B132" s="215"/>
      <c r="C132" s="216"/>
      <c r="D132" s="217" t="s">
        <v>182</v>
      </c>
      <c r="E132" s="218" t="s">
        <v>1</v>
      </c>
      <c r="F132" s="219" t="s">
        <v>3030</v>
      </c>
      <c r="G132" s="216"/>
      <c r="H132" s="220">
        <v>2.08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182</v>
      </c>
      <c r="AU132" s="226" t="s">
        <v>86</v>
      </c>
      <c r="AV132" s="13" t="s">
        <v>86</v>
      </c>
      <c r="AW132" s="13" t="s">
        <v>33</v>
      </c>
      <c r="AX132" s="13" t="s">
        <v>77</v>
      </c>
      <c r="AY132" s="226" t="s">
        <v>173</v>
      </c>
    </row>
    <row r="133" spans="1:65" s="2" customFormat="1" ht="24" customHeight="1">
      <c r="A133" s="33"/>
      <c r="B133" s="34"/>
      <c r="C133" s="202" t="s">
        <v>180</v>
      </c>
      <c r="D133" s="202" t="s">
        <v>175</v>
      </c>
      <c r="E133" s="203" t="s">
        <v>209</v>
      </c>
      <c r="F133" s="204" t="s">
        <v>210</v>
      </c>
      <c r="G133" s="205" t="s">
        <v>178</v>
      </c>
      <c r="H133" s="206">
        <v>20.8</v>
      </c>
      <c r="I133" s="207"/>
      <c r="J133" s="208">
        <f>ROUND(I133*H133,0)</f>
        <v>0</v>
      </c>
      <c r="K133" s="204" t="s">
        <v>179</v>
      </c>
      <c r="L133" s="38"/>
      <c r="M133" s="209" t="s">
        <v>1</v>
      </c>
      <c r="N133" s="210" t="s">
        <v>42</v>
      </c>
      <c r="O133" s="70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3" t="s">
        <v>180</v>
      </c>
      <c r="AT133" s="213" t="s">
        <v>175</v>
      </c>
      <c r="AU133" s="213" t="s">
        <v>86</v>
      </c>
      <c r="AY133" s="16" t="s">
        <v>173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6" t="s">
        <v>8</v>
      </c>
      <c r="BK133" s="214">
        <f>ROUND(I133*H133,0)</f>
        <v>0</v>
      </c>
      <c r="BL133" s="16" t="s">
        <v>180</v>
      </c>
      <c r="BM133" s="213" t="s">
        <v>3031</v>
      </c>
    </row>
    <row r="134" spans="1:65" s="13" customFormat="1">
      <c r="B134" s="215"/>
      <c r="C134" s="216"/>
      <c r="D134" s="217" t="s">
        <v>182</v>
      </c>
      <c r="E134" s="218" t="s">
        <v>1</v>
      </c>
      <c r="F134" s="219" t="s">
        <v>3032</v>
      </c>
      <c r="G134" s="216"/>
      <c r="H134" s="220">
        <v>20.8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182</v>
      </c>
      <c r="AU134" s="226" t="s">
        <v>86</v>
      </c>
      <c r="AV134" s="13" t="s">
        <v>86</v>
      </c>
      <c r="AW134" s="13" t="s">
        <v>33</v>
      </c>
      <c r="AX134" s="13" t="s">
        <v>77</v>
      </c>
      <c r="AY134" s="226" t="s">
        <v>173</v>
      </c>
    </row>
    <row r="135" spans="1:65" s="2" customFormat="1" ht="16.5" customHeight="1">
      <c r="A135" s="33"/>
      <c r="B135" s="34"/>
      <c r="C135" s="202" t="s">
        <v>198</v>
      </c>
      <c r="D135" s="202" t="s">
        <v>175</v>
      </c>
      <c r="E135" s="203" t="s">
        <v>214</v>
      </c>
      <c r="F135" s="204" t="s">
        <v>215</v>
      </c>
      <c r="G135" s="205" t="s">
        <v>178</v>
      </c>
      <c r="H135" s="206">
        <v>2.08</v>
      </c>
      <c r="I135" s="207"/>
      <c r="J135" s="208">
        <f>ROUND(I135*H135,0)</f>
        <v>0</v>
      </c>
      <c r="K135" s="204" t="s">
        <v>179</v>
      </c>
      <c r="L135" s="38"/>
      <c r="M135" s="209" t="s">
        <v>1</v>
      </c>
      <c r="N135" s="210" t="s">
        <v>42</v>
      </c>
      <c r="O135" s="70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3" t="s">
        <v>180</v>
      </c>
      <c r="AT135" s="213" t="s">
        <v>175</v>
      </c>
      <c r="AU135" s="213" t="s">
        <v>86</v>
      </c>
      <c r="AY135" s="16" t="s">
        <v>173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6" t="s">
        <v>8</v>
      </c>
      <c r="BK135" s="214">
        <f>ROUND(I135*H135,0)</f>
        <v>0</v>
      </c>
      <c r="BL135" s="16" t="s">
        <v>180</v>
      </c>
      <c r="BM135" s="213" t="s">
        <v>3033</v>
      </c>
    </row>
    <row r="136" spans="1:65" s="13" customFormat="1">
      <c r="B136" s="215"/>
      <c r="C136" s="216"/>
      <c r="D136" s="217" t="s">
        <v>182</v>
      </c>
      <c r="E136" s="218" t="s">
        <v>1</v>
      </c>
      <c r="F136" s="219" t="s">
        <v>3034</v>
      </c>
      <c r="G136" s="216"/>
      <c r="H136" s="220">
        <v>2.08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182</v>
      </c>
      <c r="AU136" s="226" t="s">
        <v>86</v>
      </c>
      <c r="AV136" s="13" t="s">
        <v>86</v>
      </c>
      <c r="AW136" s="13" t="s">
        <v>33</v>
      </c>
      <c r="AX136" s="13" t="s">
        <v>77</v>
      </c>
      <c r="AY136" s="226" t="s">
        <v>173</v>
      </c>
    </row>
    <row r="137" spans="1:65" s="2" customFormat="1" ht="16.5" customHeight="1">
      <c r="A137" s="33"/>
      <c r="B137" s="34"/>
      <c r="C137" s="202" t="s">
        <v>203</v>
      </c>
      <c r="D137" s="202" t="s">
        <v>175</v>
      </c>
      <c r="E137" s="203" t="s">
        <v>219</v>
      </c>
      <c r="F137" s="204" t="s">
        <v>220</v>
      </c>
      <c r="G137" s="205" t="s">
        <v>178</v>
      </c>
      <c r="H137" s="206">
        <v>2.08</v>
      </c>
      <c r="I137" s="207"/>
      <c r="J137" s="208">
        <f>ROUND(I137*H137,0)</f>
        <v>0</v>
      </c>
      <c r="K137" s="204" t="s">
        <v>179</v>
      </c>
      <c r="L137" s="38"/>
      <c r="M137" s="209" t="s">
        <v>1</v>
      </c>
      <c r="N137" s="210" t="s">
        <v>42</v>
      </c>
      <c r="O137" s="70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3" t="s">
        <v>180</v>
      </c>
      <c r="AT137" s="213" t="s">
        <v>175</v>
      </c>
      <c r="AU137" s="213" t="s">
        <v>86</v>
      </c>
      <c r="AY137" s="16" t="s">
        <v>173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6" t="s">
        <v>8</v>
      </c>
      <c r="BK137" s="214">
        <f>ROUND(I137*H137,0)</f>
        <v>0</v>
      </c>
      <c r="BL137" s="16" t="s">
        <v>180</v>
      </c>
      <c r="BM137" s="213" t="s">
        <v>3035</v>
      </c>
    </row>
    <row r="138" spans="1:65" s="2" customFormat="1" ht="24" customHeight="1">
      <c r="A138" s="33"/>
      <c r="B138" s="34"/>
      <c r="C138" s="202" t="s">
        <v>208</v>
      </c>
      <c r="D138" s="202" t="s">
        <v>175</v>
      </c>
      <c r="E138" s="203" t="s">
        <v>223</v>
      </c>
      <c r="F138" s="204" t="s">
        <v>224</v>
      </c>
      <c r="G138" s="205" t="s">
        <v>225</v>
      </c>
      <c r="H138" s="206">
        <v>3.536</v>
      </c>
      <c r="I138" s="207"/>
      <c r="J138" s="208">
        <f>ROUND(I138*H138,0)</f>
        <v>0</v>
      </c>
      <c r="K138" s="204" t="s">
        <v>179</v>
      </c>
      <c r="L138" s="38"/>
      <c r="M138" s="209" t="s">
        <v>1</v>
      </c>
      <c r="N138" s="210" t="s">
        <v>42</v>
      </c>
      <c r="O138" s="70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3" t="s">
        <v>180</v>
      </c>
      <c r="AT138" s="213" t="s">
        <v>175</v>
      </c>
      <c r="AU138" s="213" t="s">
        <v>86</v>
      </c>
      <c r="AY138" s="16" t="s">
        <v>173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6" t="s">
        <v>8</v>
      </c>
      <c r="BK138" s="214">
        <f>ROUND(I138*H138,0)</f>
        <v>0</v>
      </c>
      <c r="BL138" s="16" t="s">
        <v>180</v>
      </c>
      <c r="BM138" s="213" t="s">
        <v>3036</v>
      </c>
    </row>
    <row r="139" spans="1:65" s="13" customFormat="1">
      <c r="B139" s="215"/>
      <c r="C139" s="216"/>
      <c r="D139" s="217" t="s">
        <v>182</v>
      </c>
      <c r="E139" s="218" t="s">
        <v>1</v>
      </c>
      <c r="F139" s="219" t="s">
        <v>3037</v>
      </c>
      <c r="G139" s="216"/>
      <c r="H139" s="220">
        <v>3.536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182</v>
      </c>
      <c r="AU139" s="226" t="s">
        <v>86</v>
      </c>
      <c r="AV139" s="13" t="s">
        <v>86</v>
      </c>
      <c r="AW139" s="13" t="s">
        <v>33</v>
      </c>
      <c r="AX139" s="13" t="s">
        <v>77</v>
      </c>
      <c r="AY139" s="226" t="s">
        <v>173</v>
      </c>
    </row>
    <row r="140" spans="1:65" s="2" customFormat="1" ht="24" customHeight="1">
      <c r="A140" s="33"/>
      <c r="B140" s="34"/>
      <c r="C140" s="202" t="s">
        <v>213</v>
      </c>
      <c r="D140" s="202" t="s">
        <v>175</v>
      </c>
      <c r="E140" s="203" t="s">
        <v>229</v>
      </c>
      <c r="F140" s="204" t="s">
        <v>230</v>
      </c>
      <c r="G140" s="205" t="s">
        <v>178</v>
      </c>
      <c r="H140" s="206">
        <v>2.7040000000000002</v>
      </c>
      <c r="I140" s="207"/>
      <c r="J140" s="208">
        <f>ROUND(I140*H140,0)</f>
        <v>0</v>
      </c>
      <c r="K140" s="204" t="s">
        <v>179</v>
      </c>
      <c r="L140" s="38"/>
      <c r="M140" s="209" t="s">
        <v>1</v>
      </c>
      <c r="N140" s="210" t="s">
        <v>42</v>
      </c>
      <c r="O140" s="70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3" t="s">
        <v>180</v>
      </c>
      <c r="AT140" s="213" t="s">
        <v>175</v>
      </c>
      <c r="AU140" s="213" t="s">
        <v>86</v>
      </c>
      <c r="AY140" s="16" t="s">
        <v>173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6" t="s">
        <v>8</v>
      </c>
      <c r="BK140" s="214">
        <f>ROUND(I140*H140,0)</f>
        <v>0</v>
      </c>
      <c r="BL140" s="16" t="s">
        <v>180</v>
      </c>
      <c r="BM140" s="213" t="s">
        <v>3038</v>
      </c>
    </row>
    <row r="141" spans="1:65" s="13" customFormat="1">
      <c r="B141" s="215"/>
      <c r="C141" s="216"/>
      <c r="D141" s="217" t="s">
        <v>182</v>
      </c>
      <c r="E141" s="218" t="s">
        <v>1</v>
      </c>
      <c r="F141" s="219" t="s">
        <v>3039</v>
      </c>
      <c r="G141" s="216"/>
      <c r="H141" s="220">
        <v>2.7040000000000002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182</v>
      </c>
      <c r="AU141" s="226" t="s">
        <v>86</v>
      </c>
      <c r="AV141" s="13" t="s">
        <v>86</v>
      </c>
      <c r="AW141" s="13" t="s">
        <v>33</v>
      </c>
      <c r="AX141" s="13" t="s">
        <v>77</v>
      </c>
      <c r="AY141" s="226" t="s">
        <v>173</v>
      </c>
    </row>
    <row r="142" spans="1:65" s="2" customFormat="1" ht="24" customHeight="1">
      <c r="A142" s="33"/>
      <c r="B142" s="34"/>
      <c r="C142" s="202" t="s">
        <v>218</v>
      </c>
      <c r="D142" s="202" t="s">
        <v>175</v>
      </c>
      <c r="E142" s="203" t="s">
        <v>2754</v>
      </c>
      <c r="F142" s="204" t="s">
        <v>2755</v>
      </c>
      <c r="G142" s="205" t="s">
        <v>178</v>
      </c>
      <c r="H142" s="206">
        <v>1.6639999999999999</v>
      </c>
      <c r="I142" s="207"/>
      <c r="J142" s="208">
        <f>ROUND(I142*H142,0)</f>
        <v>0</v>
      </c>
      <c r="K142" s="204" t="s">
        <v>179</v>
      </c>
      <c r="L142" s="38"/>
      <c r="M142" s="209" t="s">
        <v>1</v>
      </c>
      <c r="N142" s="210" t="s">
        <v>42</v>
      </c>
      <c r="O142" s="70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3" t="s">
        <v>180</v>
      </c>
      <c r="AT142" s="213" t="s">
        <v>175</v>
      </c>
      <c r="AU142" s="213" t="s">
        <v>86</v>
      </c>
      <c r="AY142" s="16" t="s">
        <v>173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6" t="s">
        <v>8</v>
      </c>
      <c r="BK142" s="214">
        <f>ROUND(I142*H142,0)</f>
        <v>0</v>
      </c>
      <c r="BL142" s="16" t="s">
        <v>180</v>
      </c>
      <c r="BM142" s="213" t="s">
        <v>3040</v>
      </c>
    </row>
    <row r="143" spans="1:65" s="13" customFormat="1">
      <c r="B143" s="215"/>
      <c r="C143" s="216"/>
      <c r="D143" s="217" t="s">
        <v>182</v>
      </c>
      <c r="E143" s="218" t="s">
        <v>1</v>
      </c>
      <c r="F143" s="219" t="s">
        <v>3041</v>
      </c>
      <c r="G143" s="216"/>
      <c r="H143" s="220">
        <v>1.6639999999999999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182</v>
      </c>
      <c r="AU143" s="226" t="s">
        <v>86</v>
      </c>
      <c r="AV143" s="13" t="s">
        <v>86</v>
      </c>
      <c r="AW143" s="13" t="s">
        <v>33</v>
      </c>
      <c r="AX143" s="13" t="s">
        <v>77</v>
      </c>
      <c r="AY143" s="226" t="s">
        <v>173</v>
      </c>
    </row>
    <row r="144" spans="1:65" s="2" customFormat="1" ht="16.5" customHeight="1">
      <c r="A144" s="33"/>
      <c r="B144" s="34"/>
      <c r="C144" s="227" t="s">
        <v>222</v>
      </c>
      <c r="D144" s="227" t="s">
        <v>454</v>
      </c>
      <c r="E144" s="228" t="s">
        <v>2759</v>
      </c>
      <c r="F144" s="229" t="s">
        <v>2935</v>
      </c>
      <c r="G144" s="230" t="s">
        <v>225</v>
      </c>
      <c r="H144" s="231">
        <v>3.2450000000000001</v>
      </c>
      <c r="I144" s="232"/>
      <c r="J144" s="233">
        <f>ROUND(I144*H144,0)</f>
        <v>0</v>
      </c>
      <c r="K144" s="229" t="s">
        <v>179</v>
      </c>
      <c r="L144" s="234"/>
      <c r="M144" s="235" t="s">
        <v>1</v>
      </c>
      <c r="N144" s="236" t="s">
        <v>42</v>
      </c>
      <c r="O144" s="70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3" t="s">
        <v>213</v>
      </c>
      <c r="AT144" s="213" t="s">
        <v>454</v>
      </c>
      <c r="AU144" s="213" t="s">
        <v>86</v>
      </c>
      <c r="AY144" s="16" t="s">
        <v>173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6" t="s">
        <v>8</v>
      </c>
      <c r="BK144" s="214">
        <f>ROUND(I144*H144,0)</f>
        <v>0</v>
      </c>
      <c r="BL144" s="16" t="s">
        <v>180</v>
      </c>
      <c r="BM144" s="213" t="s">
        <v>3042</v>
      </c>
    </row>
    <row r="145" spans="1:65" s="13" customFormat="1">
      <c r="B145" s="215"/>
      <c r="C145" s="216"/>
      <c r="D145" s="217" t="s">
        <v>182</v>
      </c>
      <c r="E145" s="218" t="s">
        <v>1</v>
      </c>
      <c r="F145" s="219" t="s">
        <v>3043</v>
      </c>
      <c r="G145" s="216"/>
      <c r="H145" s="220">
        <v>3.2450000000000001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182</v>
      </c>
      <c r="AU145" s="226" t="s">
        <v>86</v>
      </c>
      <c r="AV145" s="13" t="s">
        <v>86</v>
      </c>
      <c r="AW145" s="13" t="s">
        <v>33</v>
      </c>
      <c r="AX145" s="13" t="s">
        <v>77</v>
      </c>
      <c r="AY145" s="226" t="s">
        <v>173</v>
      </c>
    </row>
    <row r="146" spans="1:65" s="12" customFormat="1" ht="22.95" customHeight="1">
      <c r="B146" s="186"/>
      <c r="C146" s="187"/>
      <c r="D146" s="188" t="s">
        <v>76</v>
      </c>
      <c r="E146" s="200" t="s">
        <v>180</v>
      </c>
      <c r="F146" s="200" t="s">
        <v>292</v>
      </c>
      <c r="G146" s="187"/>
      <c r="H146" s="187"/>
      <c r="I146" s="190"/>
      <c r="J146" s="201">
        <f>BK146</f>
        <v>0</v>
      </c>
      <c r="K146" s="187"/>
      <c r="L146" s="192"/>
      <c r="M146" s="193"/>
      <c r="N146" s="194"/>
      <c r="O146" s="194"/>
      <c r="P146" s="195">
        <f>SUM(P147:P148)</f>
        <v>0</v>
      </c>
      <c r="Q146" s="194"/>
      <c r="R146" s="195">
        <f>SUM(R147:R148)</f>
        <v>0</v>
      </c>
      <c r="S146" s="194"/>
      <c r="T146" s="196">
        <f>SUM(T147:T148)</f>
        <v>0</v>
      </c>
      <c r="AR146" s="197" t="s">
        <v>8</v>
      </c>
      <c r="AT146" s="198" t="s">
        <v>76</v>
      </c>
      <c r="AU146" s="198" t="s">
        <v>8</v>
      </c>
      <c r="AY146" s="197" t="s">
        <v>173</v>
      </c>
      <c r="BK146" s="199">
        <f>SUM(BK147:BK148)</f>
        <v>0</v>
      </c>
    </row>
    <row r="147" spans="1:65" s="2" customFormat="1" ht="24" customHeight="1">
      <c r="A147" s="33"/>
      <c r="B147" s="34"/>
      <c r="C147" s="202" t="s">
        <v>228</v>
      </c>
      <c r="D147" s="202" t="s">
        <v>175</v>
      </c>
      <c r="E147" s="203" t="s">
        <v>294</v>
      </c>
      <c r="F147" s="204" t="s">
        <v>295</v>
      </c>
      <c r="G147" s="205" t="s">
        <v>178</v>
      </c>
      <c r="H147" s="206">
        <v>0.41599999999999998</v>
      </c>
      <c r="I147" s="207"/>
      <c r="J147" s="208">
        <f>ROUND(I147*H147,0)</f>
        <v>0</v>
      </c>
      <c r="K147" s="204" t="s">
        <v>179</v>
      </c>
      <c r="L147" s="38"/>
      <c r="M147" s="209" t="s">
        <v>1</v>
      </c>
      <c r="N147" s="210" t="s">
        <v>42</v>
      </c>
      <c r="O147" s="70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3" t="s">
        <v>180</v>
      </c>
      <c r="AT147" s="213" t="s">
        <v>175</v>
      </c>
      <c r="AU147" s="213" t="s">
        <v>86</v>
      </c>
      <c r="AY147" s="16" t="s">
        <v>173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6" t="s">
        <v>8</v>
      </c>
      <c r="BK147" s="214">
        <f>ROUND(I147*H147,0)</f>
        <v>0</v>
      </c>
      <c r="BL147" s="16" t="s">
        <v>180</v>
      </c>
      <c r="BM147" s="213" t="s">
        <v>3044</v>
      </c>
    </row>
    <row r="148" spans="1:65" s="13" customFormat="1">
      <c r="B148" s="215"/>
      <c r="C148" s="216"/>
      <c r="D148" s="217" t="s">
        <v>182</v>
      </c>
      <c r="E148" s="218" t="s">
        <v>1</v>
      </c>
      <c r="F148" s="219" t="s">
        <v>3045</v>
      </c>
      <c r="G148" s="216"/>
      <c r="H148" s="220">
        <v>0.41599999999999998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182</v>
      </c>
      <c r="AU148" s="226" t="s">
        <v>86</v>
      </c>
      <c r="AV148" s="13" t="s">
        <v>86</v>
      </c>
      <c r="AW148" s="13" t="s">
        <v>33</v>
      </c>
      <c r="AX148" s="13" t="s">
        <v>77</v>
      </c>
      <c r="AY148" s="226" t="s">
        <v>173</v>
      </c>
    </row>
    <row r="149" spans="1:65" s="12" customFormat="1" ht="22.95" customHeight="1">
      <c r="B149" s="186"/>
      <c r="C149" s="187"/>
      <c r="D149" s="188" t="s">
        <v>76</v>
      </c>
      <c r="E149" s="200" t="s">
        <v>213</v>
      </c>
      <c r="F149" s="200" t="s">
        <v>2787</v>
      </c>
      <c r="G149" s="187"/>
      <c r="H149" s="187"/>
      <c r="I149" s="190"/>
      <c r="J149" s="201">
        <f>BK149</f>
        <v>0</v>
      </c>
      <c r="K149" s="187"/>
      <c r="L149" s="192"/>
      <c r="M149" s="193"/>
      <c r="N149" s="194"/>
      <c r="O149" s="194"/>
      <c r="P149" s="195">
        <f>P150</f>
        <v>0</v>
      </c>
      <c r="Q149" s="194"/>
      <c r="R149" s="195">
        <f>R150</f>
        <v>1.3936E-2</v>
      </c>
      <c r="S149" s="194"/>
      <c r="T149" s="196">
        <f>T150</f>
        <v>0</v>
      </c>
      <c r="AR149" s="197" t="s">
        <v>8</v>
      </c>
      <c r="AT149" s="198" t="s">
        <v>76</v>
      </c>
      <c r="AU149" s="198" t="s">
        <v>8</v>
      </c>
      <c r="AY149" s="197" t="s">
        <v>173</v>
      </c>
      <c r="BK149" s="199">
        <f>BK150</f>
        <v>0</v>
      </c>
    </row>
    <row r="150" spans="1:65" s="2" customFormat="1" ht="24" customHeight="1">
      <c r="A150" s="33"/>
      <c r="B150" s="34"/>
      <c r="C150" s="202" t="s">
        <v>235</v>
      </c>
      <c r="D150" s="202" t="s">
        <v>175</v>
      </c>
      <c r="E150" s="203" t="s">
        <v>3015</v>
      </c>
      <c r="F150" s="204" t="s">
        <v>3016</v>
      </c>
      <c r="G150" s="205" t="s">
        <v>371</v>
      </c>
      <c r="H150" s="206">
        <v>5.2</v>
      </c>
      <c r="I150" s="207"/>
      <c r="J150" s="208">
        <f>ROUND(I150*H150,0)</f>
        <v>0</v>
      </c>
      <c r="K150" s="204" t="s">
        <v>179</v>
      </c>
      <c r="L150" s="38"/>
      <c r="M150" s="209" t="s">
        <v>1</v>
      </c>
      <c r="N150" s="210" t="s">
        <v>42</v>
      </c>
      <c r="O150" s="70"/>
      <c r="P150" s="211">
        <f>O150*H150</f>
        <v>0</v>
      </c>
      <c r="Q150" s="211">
        <v>2.6800000000000001E-3</v>
      </c>
      <c r="R150" s="211">
        <f>Q150*H150</f>
        <v>1.3936E-2</v>
      </c>
      <c r="S150" s="211">
        <v>0</v>
      </c>
      <c r="T150" s="21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3" t="s">
        <v>180</v>
      </c>
      <c r="AT150" s="213" t="s">
        <v>175</v>
      </c>
      <c r="AU150" s="213" t="s">
        <v>86</v>
      </c>
      <c r="AY150" s="16" t="s">
        <v>173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6" t="s">
        <v>8</v>
      </c>
      <c r="BK150" s="214">
        <f>ROUND(I150*H150,0)</f>
        <v>0</v>
      </c>
      <c r="BL150" s="16" t="s">
        <v>180</v>
      </c>
      <c r="BM150" s="213" t="s">
        <v>3046</v>
      </c>
    </row>
    <row r="151" spans="1:65" s="12" customFormat="1" ht="22.95" customHeight="1">
      <c r="B151" s="186"/>
      <c r="C151" s="187"/>
      <c r="D151" s="188" t="s">
        <v>76</v>
      </c>
      <c r="E151" s="200" t="s">
        <v>433</v>
      </c>
      <c r="F151" s="200" t="s">
        <v>434</v>
      </c>
      <c r="G151" s="187"/>
      <c r="H151" s="187"/>
      <c r="I151" s="190"/>
      <c r="J151" s="201">
        <f>BK151</f>
        <v>0</v>
      </c>
      <c r="K151" s="187"/>
      <c r="L151" s="192"/>
      <c r="M151" s="193"/>
      <c r="N151" s="194"/>
      <c r="O151" s="194"/>
      <c r="P151" s="195">
        <f>P152</f>
        <v>0</v>
      </c>
      <c r="Q151" s="194"/>
      <c r="R151" s="195">
        <f>R152</f>
        <v>0</v>
      </c>
      <c r="S151" s="194"/>
      <c r="T151" s="196">
        <f>T152</f>
        <v>0</v>
      </c>
      <c r="AR151" s="197" t="s">
        <v>8</v>
      </c>
      <c r="AT151" s="198" t="s">
        <v>76</v>
      </c>
      <c r="AU151" s="198" t="s">
        <v>8</v>
      </c>
      <c r="AY151" s="197" t="s">
        <v>173</v>
      </c>
      <c r="BK151" s="199">
        <f>BK152</f>
        <v>0</v>
      </c>
    </row>
    <row r="152" spans="1:65" s="2" customFormat="1" ht="24" customHeight="1">
      <c r="A152" s="33"/>
      <c r="B152" s="34"/>
      <c r="C152" s="202" t="s">
        <v>240</v>
      </c>
      <c r="D152" s="202" t="s">
        <v>175</v>
      </c>
      <c r="E152" s="203" t="s">
        <v>2902</v>
      </c>
      <c r="F152" s="204" t="s">
        <v>2903</v>
      </c>
      <c r="G152" s="205" t="s">
        <v>225</v>
      </c>
      <c r="H152" s="206">
        <v>1.4E-2</v>
      </c>
      <c r="I152" s="207"/>
      <c r="J152" s="208">
        <f>ROUND(I152*H152,0)</f>
        <v>0</v>
      </c>
      <c r="K152" s="204" t="s">
        <v>179</v>
      </c>
      <c r="L152" s="38"/>
      <c r="M152" s="209" t="s">
        <v>1</v>
      </c>
      <c r="N152" s="210" t="s">
        <v>42</v>
      </c>
      <c r="O152" s="70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3" t="s">
        <v>180</v>
      </c>
      <c r="AT152" s="213" t="s">
        <v>175</v>
      </c>
      <c r="AU152" s="213" t="s">
        <v>86</v>
      </c>
      <c r="AY152" s="16" t="s">
        <v>173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6" t="s">
        <v>8</v>
      </c>
      <c r="BK152" s="214">
        <f>ROUND(I152*H152,0)</f>
        <v>0</v>
      </c>
      <c r="BL152" s="16" t="s">
        <v>180</v>
      </c>
      <c r="BM152" s="213" t="s">
        <v>3047</v>
      </c>
    </row>
    <row r="153" spans="1:65" s="12" customFormat="1" ht="25.95" customHeight="1">
      <c r="B153" s="186"/>
      <c r="C153" s="187"/>
      <c r="D153" s="188" t="s">
        <v>76</v>
      </c>
      <c r="E153" s="189" t="s">
        <v>2322</v>
      </c>
      <c r="F153" s="189" t="s">
        <v>2323</v>
      </c>
      <c r="G153" s="187"/>
      <c r="H153" s="187"/>
      <c r="I153" s="190"/>
      <c r="J153" s="191">
        <f>BK153</f>
        <v>0</v>
      </c>
      <c r="K153" s="187"/>
      <c r="L153" s="192"/>
      <c r="M153" s="193"/>
      <c r="N153" s="194"/>
      <c r="O153" s="194"/>
      <c r="P153" s="195">
        <f>P154+P158</f>
        <v>0</v>
      </c>
      <c r="Q153" s="194"/>
      <c r="R153" s="195">
        <f>R154+R158</f>
        <v>0</v>
      </c>
      <c r="S153" s="194"/>
      <c r="T153" s="196">
        <f>T154+T158</f>
        <v>0</v>
      </c>
      <c r="AR153" s="197" t="s">
        <v>198</v>
      </c>
      <c r="AT153" s="198" t="s">
        <v>76</v>
      </c>
      <c r="AU153" s="198" t="s">
        <v>77</v>
      </c>
      <c r="AY153" s="197" t="s">
        <v>173</v>
      </c>
      <c r="BK153" s="199">
        <f>BK154+BK158</f>
        <v>0</v>
      </c>
    </row>
    <row r="154" spans="1:65" s="12" customFormat="1" ht="22.95" customHeight="1">
      <c r="B154" s="186"/>
      <c r="C154" s="187"/>
      <c r="D154" s="188" t="s">
        <v>76</v>
      </c>
      <c r="E154" s="200" t="s">
        <v>2324</v>
      </c>
      <c r="F154" s="200" t="s">
        <v>2325</v>
      </c>
      <c r="G154" s="187"/>
      <c r="H154" s="187"/>
      <c r="I154" s="190"/>
      <c r="J154" s="201">
        <f>BK154</f>
        <v>0</v>
      </c>
      <c r="K154" s="187"/>
      <c r="L154" s="192"/>
      <c r="M154" s="193"/>
      <c r="N154" s="194"/>
      <c r="O154" s="194"/>
      <c r="P154" s="195">
        <f>SUM(P155:P157)</f>
        <v>0</v>
      </c>
      <c r="Q154" s="194"/>
      <c r="R154" s="195">
        <f>SUM(R155:R157)</f>
        <v>0</v>
      </c>
      <c r="S154" s="194"/>
      <c r="T154" s="196">
        <f>SUM(T155:T157)</f>
        <v>0</v>
      </c>
      <c r="AR154" s="197" t="s">
        <v>198</v>
      </c>
      <c r="AT154" s="198" t="s">
        <v>76</v>
      </c>
      <c r="AU154" s="198" t="s">
        <v>8</v>
      </c>
      <c r="AY154" s="197" t="s">
        <v>173</v>
      </c>
      <c r="BK154" s="199">
        <f>SUM(BK155:BK157)</f>
        <v>0</v>
      </c>
    </row>
    <row r="155" spans="1:65" s="2" customFormat="1" ht="16.5" customHeight="1">
      <c r="A155" s="33"/>
      <c r="B155" s="34"/>
      <c r="C155" s="202" t="s">
        <v>245</v>
      </c>
      <c r="D155" s="202" t="s">
        <v>175</v>
      </c>
      <c r="E155" s="203" t="s">
        <v>2327</v>
      </c>
      <c r="F155" s="204" t="s">
        <v>2328</v>
      </c>
      <c r="G155" s="205" t="s">
        <v>427</v>
      </c>
      <c r="H155" s="206">
        <v>1</v>
      </c>
      <c r="I155" s="207"/>
      <c r="J155" s="208">
        <f>ROUND(I155*H155,0)</f>
        <v>0</v>
      </c>
      <c r="K155" s="204" t="s">
        <v>179</v>
      </c>
      <c r="L155" s="38"/>
      <c r="M155" s="209" t="s">
        <v>1</v>
      </c>
      <c r="N155" s="210" t="s">
        <v>42</v>
      </c>
      <c r="O155" s="70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3" t="s">
        <v>2329</v>
      </c>
      <c r="AT155" s="213" t="s">
        <v>175</v>
      </c>
      <c r="AU155" s="213" t="s">
        <v>86</v>
      </c>
      <c r="AY155" s="16" t="s">
        <v>173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6" t="s">
        <v>8</v>
      </c>
      <c r="BK155" s="214">
        <f>ROUND(I155*H155,0)</f>
        <v>0</v>
      </c>
      <c r="BL155" s="16" t="s">
        <v>2329</v>
      </c>
      <c r="BM155" s="213" t="s">
        <v>3048</v>
      </c>
    </row>
    <row r="156" spans="1:65" s="2" customFormat="1" ht="24" customHeight="1">
      <c r="A156" s="33"/>
      <c r="B156" s="34"/>
      <c r="C156" s="202" t="s">
        <v>9</v>
      </c>
      <c r="D156" s="202" t="s">
        <v>175</v>
      </c>
      <c r="E156" s="203" t="s">
        <v>2332</v>
      </c>
      <c r="F156" s="204" t="s">
        <v>2333</v>
      </c>
      <c r="G156" s="205" t="s">
        <v>427</v>
      </c>
      <c r="H156" s="206">
        <v>1</v>
      </c>
      <c r="I156" s="207"/>
      <c r="J156" s="208">
        <f>ROUND(I156*H156,0)</f>
        <v>0</v>
      </c>
      <c r="K156" s="204" t="s">
        <v>179</v>
      </c>
      <c r="L156" s="38"/>
      <c r="M156" s="209" t="s">
        <v>1</v>
      </c>
      <c r="N156" s="210" t="s">
        <v>42</v>
      </c>
      <c r="O156" s="70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3" t="s">
        <v>2329</v>
      </c>
      <c r="AT156" s="213" t="s">
        <v>175</v>
      </c>
      <c r="AU156" s="213" t="s">
        <v>86</v>
      </c>
      <c r="AY156" s="16" t="s">
        <v>173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6" t="s">
        <v>8</v>
      </c>
      <c r="BK156" s="214">
        <f>ROUND(I156*H156,0)</f>
        <v>0</v>
      </c>
      <c r="BL156" s="16" t="s">
        <v>2329</v>
      </c>
      <c r="BM156" s="213" t="s">
        <v>3049</v>
      </c>
    </row>
    <row r="157" spans="1:65" s="2" customFormat="1" ht="16.5" customHeight="1">
      <c r="A157" s="33"/>
      <c r="B157" s="34"/>
      <c r="C157" s="202" t="s">
        <v>255</v>
      </c>
      <c r="D157" s="202" t="s">
        <v>175</v>
      </c>
      <c r="E157" s="203" t="s">
        <v>2336</v>
      </c>
      <c r="F157" s="204" t="s">
        <v>2337</v>
      </c>
      <c r="G157" s="205" t="s">
        <v>427</v>
      </c>
      <c r="H157" s="206">
        <v>1</v>
      </c>
      <c r="I157" s="207"/>
      <c r="J157" s="208">
        <f>ROUND(I157*H157,0)</f>
        <v>0</v>
      </c>
      <c r="K157" s="204" t="s">
        <v>179</v>
      </c>
      <c r="L157" s="38"/>
      <c r="M157" s="209" t="s">
        <v>1</v>
      </c>
      <c r="N157" s="210" t="s">
        <v>42</v>
      </c>
      <c r="O157" s="70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3" t="s">
        <v>2329</v>
      </c>
      <c r="AT157" s="213" t="s">
        <v>175</v>
      </c>
      <c r="AU157" s="213" t="s">
        <v>86</v>
      </c>
      <c r="AY157" s="16" t="s">
        <v>173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6" t="s">
        <v>8</v>
      </c>
      <c r="BK157" s="214">
        <f>ROUND(I157*H157,0)</f>
        <v>0</v>
      </c>
      <c r="BL157" s="16" t="s">
        <v>2329</v>
      </c>
      <c r="BM157" s="213" t="s">
        <v>3050</v>
      </c>
    </row>
    <row r="158" spans="1:65" s="12" customFormat="1" ht="22.95" customHeight="1">
      <c r="B158" s="186"/>
      <c r="C158" s="187"/>
      <c r="D158" s="188" t="s">
        <v>76</v>
      </c>
      <c r="E158" s="200" t="s">
        <v>2339</v>
      </c>
      <c r="F158" s="200" t="s">
        <v>2340</v>
      </c>
      <c r="G158" s="187"/>
      <c r="H158" s="187"/>
      <c r="I158" s="190"/>
      <c r="J158" s="201">
        <f>BK158</f>
        <v>0</v>
      </c>
      <c r="K158" s="187"/>
      <c r="L158" s="192"/>
      <c r="M158" s="193"/>
      <c r="N158" s="194"/>
      <c r="O158" s="194"/>
      <c r="P158" s="195">
        <f>P159</f>
        <v>0</v>
      </c>
      <c r="Q158" s="194"/>
      <c r="R158" s="195">
        <f>R159</f>
        <v>0</v>
      </c>
      <c r="S158" s="194"/>
      <c r="T158" s="196">
        <f>T159</f>
        <v>0</v>
      </c>
      <c r="AR158" s="197" t="s">
        <v>198</v>
      </c>
      <c r="AT158" s="198" t="s">
        <v>76</v>
      </c>
      <c r="AU158" s="198" t="s">
        <v>8</v>
      </c>
      <c r="AY158" s="197" t="s">
        <v>173</v>
      </c>
      <c r="BK158" s="199">
        <f>BK159</f>
        <v>0</v>
      </c>
    </row>
    <row r="159" spans="1:65" s="2" customFormat="1" ht="16.5" customHeight="1">
      <c r="A159" s="33"/>
      <c r="B159" s="34"/>
      <c r="C159" s="202" t="s">
        <v>261</v>
      </c>
      <c r="D159" s="202" t="s">
        <v>175</v>
      </c>
      <c r="E159" s="203" t="s">
        <v>2342</v>
      </c>
      <c r="F159" s="204" t="s">
        <v>2340</v>
      </c>
      <c r="G159" s="205" t="s">
        <v>692</v>
      </c>
      <c r="H159" s="247"/>
      <c r="I159" s="207"/>
      <c r="J159" s="208">
        <f>ROUND(I159*H159,0)</f>
        <v>0</v>
      </c>
      <c r="K159" s="204" t="s">
        <v>179</v>
      </c>
      <c r="L159" s="38"/>
      <c r="M159" s="251" t="s">
        <v>1</v>
      </c>
      <c r="N159" s="252" t="s">
        <v>42</v>
      </c>
      <c r="O159" s="253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3" t="s">
        <v>2329</v>
      </c>
      <c r="AT159" s="213" t="s">
        <v>175</v>
      </c>
      <c r="AU159" s="213" t="s">
        <v>86</v>
      </c>
      <c r="AY159" s="16" t="s">
        <v>173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6" t="s">
        <v>8</v>
      </c>
      <c r="BK159" s="214">
        <f>ROUND(I159*H159,0)</f>
        <v>0</v>
      </c>
      <c r="BL159" s="16" t="s">
        <v>2329</v>
      </c>
      <c r="BM159" s="213" t="s">
        <v>3051</v>
      </c>
    </row>
    <row r="160" spans="1:65" s="2" customFormat="1" ht="6.9" customHeight="1">
      <c r="A160" s="33"/>
      <c r="B160" s="53"/>
      <c r="C160" s="54"/>
      <c r="D160" s="54"/>
      <c r="E160" s="54"/>
      <c r="F160" s="54"/>
      <c r="G160" s="54"/>
      <c r="H160" s="54"/>
      <c r="I160" s="151"/>
      <c r="J160" s="54"/>
      <c r="K160" s="54"/>
      <c r="L160" s="38"/>
      <c r="M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</sheetData>
  <sheetProtection algorithmName="SHA-512" hashValue="PrzkKVIPDm6Ent6/S4+B78hfjZAqcBlLPqtiZOLrEr2u2xQgXWCSeA0gLo68xlqMiqY+vy+ZBwgffvavkFhPGA==" saltValue="GetlnXiiD/95oVlsYH2mZ6dv6cKp5rW95b4Kac/wV9qE11WxgbkPP7SsAn88/irIi3MTI71fRv3h3dLO7I3LrQ==" spinCount="100000" sheet="1" objects="1" scenarios="1" formatColumns="0" formatRows="0" autoFilter="0"/>
  <autoFilter ref="C123:K159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94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7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7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6" t="s">
        <v>104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86</v>
      </c>
    </row>
    <row r="4" spans="1:46" s="1" customFormat="1" ht="24.9" customHeight="1">
      <c r="B4" s="19"/>
      <c r="D4" s="111" t="s">
        <v>105</v>
      </c>
      <c r="I4" s="107"/>
      <c r="L4" s="19"/>
      <c r="M4" s="112" t="s">
        <v>11</v>
      </c>
      <c r="AT4" s="16" t="s">
        <v>4</v>
      </c>
    </row>
    <row r="5" spans="1:46" s="1" customFormat="1" ht="6.9" customHeight="1">
      <c r="B5" s="19"/>
      <c r="I5" s="107"/>
      <c r="L5" s="19"/>
    </row>
    <row r="6" spans="1:46" s="1" customFormat="1" ht="12" customHeight="1">
      <c r="B6" s="19"/>
      <c r="D6" s="113" t="s">
        <v>17</v>
      </c>
      <c r="I6" s="107"/>
      <c r="L6" s="19"/>
    </row>
    <row r="7" spans="1:46" s="1" customFormat="1" ht="16.5" customHeight="1">
      <c r="B7" s="19"/>
      <c r="E7" s="300" t="str">
        <f>'Rekapitulace stavby'!K6</f>
        <v>Denní stacionář Sušice, p.p.č.1587/1 k.ú. Sušice nad Otavou</v>
      </c>
      <c r="F7" s="301"/>
      <c r="G7" s="301"/>
      <c r="H7" s="301"/>
      <c r="I7" s="107"/>
      <c r="L7" s="19"/>
    </row>
    <row r="8" spans="1:46" s="2" customFormat="1" ht="12" customHeight="1">
      <c r="A8" s="33"/>
      <c r="B8" s="38"/>
      <c r="C8" s="33"/>
      <c r="D8" s="113" t="s">
        <v>106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2" t="s">
        <v>3052</v>
      </c>
      <c r="F9" s="303"/>
      <c r="G9" s="303"/>
      <c r="H9" s="303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19</v>
      </c>
      <c r="E11" s="33"/>
      <c r="F11" s="115" t="s">
        <v>1</v>
      </c>
      <c r="G11" s="33"/>
      <c r="H11" s="33"/>
      <c r="I11" s="116" t="s">
        <v>20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21</v>
      </c>
      <c r="E12" s="33"/>
      <c r="F12" s="115" t="s">
        <v>22</v>
      </c>
      <c r="G12" s="33"/>
      <c r="H12" s="33"/>
      <c r="I12" s="116" t="s">
        <v>23</v>
      </c>
      <c r="J12" s="117" t="str">
        <f>'Rekapitulace stavby'!AN8</f>
        <v>18. 10. 2019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25</v>
      </c>
      <c r="E14" s="33"/>
      <c r="F14" s="33"/>
      <c r="G14" s="33"/>
      <c r="H14" s="33"/>
      <c r="I14" s="116" t="s">
        <v>26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27</v>
      </c>
      <c r="F15" s="33"/>
      <c r="G15" s="33"/>
      <c r="H15" s="33"/>
      <c r="I15" s="116" t="s">
        <v>28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29</v>
      </c>
      <c r="E17" s="33"/>
      <c r="F17" s="33"/>
      <c r="G17" s="33"/>
      <c r="H17" s="33"/>
      <c r="I17" s="116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4" t="str">
        <f>'Rekapitulace stavby'!E14</f>
        <v>Vyplň údaj</v>
      </c>
      <c r="F18" s="305"/>
      <c r="G18" s="305"/>
      <c r="H18" s="305"/>
      <c r="I18" s="116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31</v>
      </c>
      <c r="E20" s="33"/>
      <c r="F20" s="33"/>
      <c r="G20" s="33"/>
      <c r="H20" s="33"/>
      <c r="I20" s="116" t="s">
        <v>26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">
        <v>32</v>
      </c>
      <c r="F21" s="33"/>
      <c r="G21" s="33"/>
      <c r="H21" s="33"/>
      <c r="I21" s="116" t="s">
        <v>28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34</v>
      </c>
      <c r="E23" s="33"/>
      <c r="F23" s="33"/>
      <c r="G23" s="33"/>
      <c r="H23" s="33"/>
      <c r="I23" s="116" t="s">
        <v>26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32</v>
      </c>
      <c r="F24" s="33"/>
      <c r="G24" s="33"/>
      <c r="H24" s="33"/>
      <c r="I24" s="116" t="s">
        <v>28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89.25" customHeight="1">
      <c r="A27" s="118"/>
      <c r="B27" s="119"/>
      <c r="C27" s="118"/>
      <c r="D27" s="118"/>
      <c r="E27" s="306" t="s">
        <v>108</v>
      </c>
      <c r="F27" s="306"/>
      <c r="G27" s="306"/>
      <c r="H27" s="306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37</v>
      </c>
      <c r="E30" s="33"/>
      <c r="F30" s="33"/>
      <c r="G30" s="33"/>
      <c r="H30" s="33"/>
      <c r="I30" s="114"/>
      <c r="J30" s="125">
        <f>ROUND(J126,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6" t="s">
        <v>39</v>
      </c>
      <c r="G32" s="33"/>
      <c r="H32" s="33"/>
      <c r="I32" s="127" t="s">
        <v>38</v>
      </c>
      <c r="J32" s="126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8" t="s">
        <v>41</v>
      </c>
      <c r="E33" s="113" t="s">
        <v>42</v>
      </c>
      <c r="F33" s="129">
        <f>ROUND((SUM(BE126:BE193)),  0)</f>
        <v>0</v>
      </c>
      <c r="G33" s="33"/>
      <c r="H33" s="33"/>
      <c r="I33" s="130">
        <v>0.21</v>
      </c>
      <c r="J33" s="129">
        <f>ROUND(((SUM(BE126:BE193))*I33),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3" t="s">
        <v>43</v>
      </c>
      <c r="F34" s="129">
        <f>ROUND((SUM(BF126:BF193)),  0)</f>
        <v>0</v>
      </c>
      <c r="G34" s="33"/>
      <c r="H34" s="33"/>
      <c r="I34" s="130">
        <v>0.15</v>
      </c>
      <c r="J34" s="129">
        <f>ROUND(((SUM(BF126:BF193))*I34),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3" t="s">
        <v>44</v>
      </c>
      <c r="F35" s="129">
        <f>ROUND((SUM(BG126:BG193)),  0)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3" t="s">
        <v>45</v>
      </c>
      <c r="F36" s="129">
        <f>ROUND((SUM(BH126:BH193)),  0)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3" t="s">
        <v>46</v>
      </c>
      <c r="F37" s="129">
        <f>ROUND((SUM(BI126:BI193)),  0)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47</v>
      </c>
      <c r="E39" s="133"/>
      <c r="F39" s="133"/>
      <c r="G39" s="134" t="s">
        <v>48</v>
      </c>
      <c r="H39" s="135" t="s">
        <v>49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I41" s="107"/>
      <c r="L41" s="19"/>
    </row>
    <row r="42" spans="1:31" s="1" customFormat="1" ht="14.4" customHeight="1">
      <c r="B42" s="19"/>
      <c r="I42" s="107"/>
      <c r="L42" s="19"/>
    </row>
    <row r="43" spans="1:31" s="1" customFormat="1" ht="14.4" customHeight="1">
      <c r="B43" s="19"/>
      <c r="I43" s="107"/>
      <c r="L43" s="19"/>
    </row>
    <row r="44" spans="1:31" s="1" customFormat="1" ht="14.4" customHeight="1">
      <c r="B44" s="19"/>
      <c r="I44" s="107"/>
      <c r="L44" s="19"/>
    </row>
    <row r="45" spans="1:31" s="1" customFormat="1" ht="14.4" customHeight="1">
      <c r="B45" s="19"/>
      <c r="I45" s="107"/>
      <c r="L45" s="19"/>
    </row>
    <row r="46" spans="1:31" s="1" customFormat="1" ht="14.4" customHeight="1">
      <c r="B46" s="19"/>
      <c r="I46" s="107"/>
      <c r="L46" s="19"/>
    </row>
    <row r="47" spans="1:31" s="1" customFormat="1" ht="14.4" customHeight="1">
      <c r="B47" s="19"/>
      <c r="I47" s="107"/>
      <c r="L47" s="19"/>
    </row>
    <row r="48" spans="1:31" s="1" customFormat="1" ht="14.4" customHeight="1">
      <c r="B48" s="19"/>
      <c r="I48" s="107"/>
      <c r="L48" s="19"/>
    </row>
    <row r="49" spans="1:31" s="1" customFormat="1" ht="14.4" customHeight="1">
      <c r="B49" s="19"/>
      <c r="I49" s="107"/>
      <c r="L49" s="19"/>
    </row>
    <row r="50" spans="1:31" s="2" customFormat="1" ht="14.4" customHeight="1">
      <c r="B50" s="50"/>
      <c r="D50" s="139" t="s">
        <v>50</v>
      </c>
      <c r="E50" s="140"/>
      <c r="F50" s="140"/>
      <c r="G50" s="139" t="s">
        <v>51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2" t="s">
        <v>52</v>
      </c>
      <c r="E61" s="143"/>
      <c r="F61" s="144" t="s">
        <v>53</v>
      </c>
      <c r="G61" s="142" t="s">
        <v>52</v>
      </c>
      <c r="H61" s="143"/>
      <c r="I61" s="145"/>
      <c r="J61" s="146" t="s">
        <v>53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39" t="s">
        <v>54</v>
      </c>
      <c r="E65" s="147"/>
      <c r="F65" s="147"/>
      <c r="G65" s="139" t="s">
        <v>55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2" t="s">
        <v>52</v>
      </c>
      <c r="E76" s="143"/>
      <c r="F76" s="144" t="s">
        <v>53</v>
      </c>
      <c r="G76" s="142" t="s">
        <v>52</v>
      </c>
      <c r="H76" s="143"/>
      <c r="I76" s="145"/>
      <c r="J76" s="146" t="s">
        <v>53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8" t="str">
        <f>E7</f>
        <v>Denní stacionář Sušice, p.p.č.1587/1 k.ú. Sušice nad Otavou</v>
      </c>
      <c r="F85" s="299"/>
      <c r="G85" s="299"/>
      <c r="H85" s="299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1" t="str">
        <f>E9</f>
        <v>070 - IO 04  Přeložka dešťové a splaškové kanalizace</v>
      </c>
      <c r="F87" s="297"/>
      <c r="G87" s="297"/>
      <c r="H87" s="29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>Sušice</v>
      </c>
      <c r="G89" s="35"/>
      <c r="H89" s="35"/>
      <c r="I89" s="116" t="s">
        <v>23</v>
      </c>
      <c r="J89" s="65" t="str">
        <f>IF(J12="","",J12)</f>
        <v>18. 10. 2019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25</v>
      </c>
      <c r="D91" s="35"/>
      <c r="E91" s="35"/>
      <c r="F91" s="26" t="str">
        <f>E15</f>
        <v>Město Sučice</v>
      </c>
      <c r="G91" s="35"/>
      <c r="H91" s="35"/>
      <c r="I91" s="116" t="s">
        <v>31</v>
      </c>
      <c r="J91" s="31" t="str">
        <f>E21</f>
        <v>Ing. arch Jiří Kučera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116" t="s">
        <v>34</v>
      </c>
      <c r="J92" s="31" t="str">
        <f>E24</f>
        <v>Ing. arch Jiří Kučera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5" t="s">
        <v>110</v>
      </c>
      <c r="D94" s="156"/>
      <c r="E94" s="156"/>
      <c r="F94" s="156"/>
      <c r="G94" s="156"/>
      <c r="H94" s="156"/>
      <c r="I94" s="157"/>
      <c r="J94" s="158" t="s">
        <v>111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59" t="s">
        <v>112</v>
      </c>
      <c r="D96" s="35"/>
      <c r="E96" s="35"/>
      <c r="F96" s="35"/>
      <c r="G96" s="35"/>
      <c r="H96" s="35"/>
      <c r="I96" s="114"/>
      <c r="J96" s="83">
        <f>J126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113</v>
      </c>
    </row>
    <row r="97" spans="1:31" s="9" customFormat="1" ht="24.9" customHeight="1">
      <c r="B97" s="160"/>
      <c r="C97" s="161"/>
      <c r="D97" s="162" t="s">
        <v>114</v>
      </c>
      <c r="E97" s="163"/>
      <c r="F97" s="163"/>
      <c r="G97" s="163"/>
      <c r="H97" s="163"/>
      <c r="I97" s="164"/>
      <c r="J97" s="165">
        <f>J127</f>
        <v>0</v>
      </c>
      <c r="K97" s="161"/>
      <c r="L97" s="166"/>
    </row>
    <row r="98" spans="1:31" s="10" customFormat="1" ht="19.95" customHeight="1">
      <c r="B98" s="167"/>
      <c r="C98" s="168"/>
      <c r="D98" s="169" t="s">
        <v>115</v>
      </c>
      <c r="E98" s="170"/>
      <c r="F98" s="170"/>
      <c r="G98" s="170"/>
      <c r="H98" s="170"/>
      <c r="I98" s="171"/>
      <c r="J98" s="172">
        <f>J128</f>
        <v>0</v>
      </c>
      <c r="K98" s="168"/>
      <c r="L98" s="173"/>
    </row>
    <row r="99" spans="1:31" s="10" customFormat="1" ht="19.95" customHeight="1">
      <c r="B99" s="167"/>
      <c r="C99" s="168"/>
      <c r="D99" s="169" t="s">
        <v>117</v>
      </c>
      <c r="E99" s="170"/>
      <c r="F99" s="170"/>
      <c r="G99" s="170"/>
      <c r="H99" s="170"/>
      <c r="I99" s="171"/>
      <c r="J99" s="172">
        <f>J155</f>
        <v>0</v>
      </c>
      <c r="K99" s="168"/>
      <c r="L99" s="173"/>
    </row>
    <row r="100" spans="1:31" s="10" customFormat="1" ht="19.95" customHeight="1">
      <c r="B100" s="167"/>
      <c r="C100" s="168"/>
      <c r="D100" s="169" t="s">
        <v>118</v>
      </c>
      <c r="E100" s="170"/>
      <c r="F100" s="170"/>
      <c r="G100" s="170"/>
      <c r="H100" s="170"/>
      <c r="I100" s="171"/>
      <c r="J100" s="172">
        <f>J160</f>
        <v>0</v>
      </c>
      <c r="K100" s="168"/>
      <c r="L100" s="173"/>
    </row>
    <row r="101" spans="1:31" s="10" customFormat="1" ht="19.95" customHeight="1">
      <c r="B101" s="167"/>
      <c r="C101" s="168"/>
      <c r="D101" s="169" t="s">
        <v>2704</v>
      </c>
      <c r="E101" s="170"/>
      <c r="F101" s="170"/>
      <c r="G101" s="170"/>
      <c r="H101" s="170"/>
      <c r="I101" s="171"/>
      <c r="J101" s="172">
        <f>J163</f>
        <v>0</v>
      </c>
      <c r="K101" s="168"/>
      <c r="L101" s="173"/>
    </row>
    <row r="102" spans="1:31" s="10" customFormat="1" ht="19.95" customHeight="1">
      <c r="B102" s="167"/>
      <c r="C102" s="168"/>
      <c r="D102" s="169" t="s">
        <v>119</v>
      </c>
      <c r="E102" s="170"/>
      <c r="F102" s="170"/>
      <c r="G102" s="170"/>
      <c r="H102" s="170"/>
      <c r="I102" s="171"/>
      <c r="J102" s="172">
        <f>J183</f>
        <v>0</v>
      </c>
      <c r="K102" s="168"/>
      <c r="L102" s="173"/>
    </row>
    <row r="103" spans="1:31" s="10" customFormat="1" ht="19.95" customHeight="1">
      <c r="B103" s="167"/>
      <c r="C103" s="168"/>
      <c r="D103" s="169" t="s">
        <v>120</v>
      </c>
      <c r="E103" s="170"/>
      <c r="F103" s="170"/>
      <c r="G103" s="170"/>
      <c r="H103" s="170"/>
      <c r="I103" s="171"/>
      <c r="J103" s="172">
        <f>J185</f>
        <v>0</v>
      </c>
      <c r="K103" s="168"/>
      <c r="L103" s="173"/>
    </row>
    <row r="104" spans="1:31" s="9" customFormat="1" ht="24.9" customHeight="1">
      <c r="B104" s="160"/>
      <c r="C104" s="161"/>
      <c r="D104" s="162" t="s">
        <v>154</v>
      </c>
      <c r="E104" s="163"/>
      <c r="F104" s="163"/>
      <c r="G104" s="163"/>
      <c r="H104" s="163"/>
      <c r="I104" s="164"/>
      <c r="J104" s="165">
        <f>J187</f>
        <v>0</v>
      </c>
      <c r="K104" s="161"/>
      <c r="L104" s="166"/>
    </row>
    <row r="105" spans="1:31" s="10" customFormat="1" ht="19.95" customHeight="1">
      <c r="B105" s="167"/>
      <c r="C105" s="168"/>
      <c r="D105" s="169" t="s">
        <v>155</v>
      </c>
      <c r="E105" s="170"/>
      <c r="F105" s="170"/>
      <c r="G105" s="170"/>
      <c r="H105" s="170"/>
      <c r="I105" s="171"/>
      <c r="J105" s="172">
        <f>J188</f>
        <v>0</v>
      </c>
      <c r="K105" s="168"/>
      <c r="L105" s="173"/>
    </row>
    <row r="106" spans="1:31" s="10" customFormat="1" ht="19.95" customHeight="1">
      <c r="B106" s="167"/>
      <c r="C106" s="168"/>
      <c r="D106" s="169" t="s">
        <v>156</v>
      </c>
      <c r="E106" s="170"/>
      <c r="F106" s="170"/>
      <c r="G106" s="170"/>
      <c r="H106" s="170"/>
      <c r="I106" s="171"/>
      <c r="J106" s="172">
        <f>J192</f>
        <v>0</v>
      </c>
      <c r="K106" s="168"/>
      <c r="L106" s="173"/>
    </row>
    <row r="107" spans="1:31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>
      <c r="A108" s="33"/>
      <c r="B108" s="53"/>
      <c r="C108" s="54"/>
      <c r="D108" s="54"/>
      <c r="E108" s="54"/>
      <c r="F108" s="54"/>
      <c r="G108" s="54"/>
      <c r="H108" s="54"/>
      <c r="I108" s="151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" customHeight="1">
      <c r="A112" s="33"/>
      <c r="B112" s="55"/>
      <c r="C112" s="56"/>
      <c r="D112" s="56"/>
      <c r="E112" s="56"/>
      <c r="F112" s="56"/>
      <c r="G112" s="56"/>
      <c r="H112" s="56"/>
      <c r="I112" s="154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" customHeight="1">
      <c r="A113" s="33"/>
      <c r="B113" s="34"/>
      <c r="C113" s="22" t="s">
        <v>158</v>
      </c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" customHeight="1">
      <c r="A114" s="33"/>
      <c r="B114" s="34"/>
      <c r="C114" s="35"/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17</v>
      </c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5"/>
      <c r="D116" s="35"/>
      <c r="E116" s="298" t="str">
        <f>E7</f>
        <v>Denní stacionář Sušice, p.p.č.1587/1 k.ú. Sušice nad Otavou</v>
      </c>
      <c r="F116" s="299"/>
      <c r="G116" s="299"/>
      <c r="H116" s="299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106</v>
      </c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81" t="str">
        <f>E9</f>
        <v>070 - IO 04  Přeložka dešťové a splaškové kanalizace</v>
      </c>
      <c r="F118" s="297"/>
      <c r="G118" s="297"/>
      <c r="H118" s="297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21</v>
      </c>
      <c r="D120" s="35"/>
      <c r="E120" s="35"/>
      <c r="F120" s="26" t="str">
        <f>F12</f>
        <v>Sušice</v>
      </c>
      <c r="G120" s="35"/>
      <c r="H120" s="35"/>
      <c r="I120" s="116" t="s">
        <v>23</v>
      </c>
      <c r="J120" s="65" t="str">
        <f>IF(J12="","",J12)</f>
        <v>18. 10. 2019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5"/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25</v>
      </c>
      <c r="D122" s="35"/>
      <c r="E122" s="35"/>
      <c r="F122" s="26" t="str">
        <f>E15</f>
        <v>Město Sučice</v>
      </c>
      <c r="G122" s="35"/>
      <c r="H122" s="35"/>
      <c r="I122" s="116" t="s">
        <v>31</v>
      </c>
      <c r="J122" s="31" t="str">
        <f>E21</f>
        <v>Ing. arch Jiří Kučera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29</v>
      </c>
      <c r="D123" s="35"/>
      <c r="E123" s="35"/>
      <c r="F123" s="26" t="str">
        <f>IF(E18="","",E18)</f>
        <v>Vyplň údaj</v>
      </c>
      <c r="G123" s="35"/>
      <c r="H123" s="35"/>
      <c r="I123" s="116" t="s">
        <v>34</v>
      </c>
      <c r="J123" s="31" t="str">
        <f>E24</f>
        <v>Ing. arch Jiří Kučera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74"/>
      <c r="B125" s="175"/>
      <c r="C125" s="176" t="s">
        <v>159</v>
      </c>
      <c r="D125" s="177" t="s">
        <v>62</v>
      </c>
      <c r="E125" s="177" t="s">
        <v>58</v>
      </c>
      <c r="F125" s="177" t="s">
        <v>59</v>
      </c>
      <c r="G125" s="177" t="s">
        <v>160</v>
      </c>
      <c r="H125" s="177" t="s">
        <v>161</v>
      </c>
      <c r="I125" s="178" t="s">
        <v>162</v>
      </c>
      <c r="J125" s="177" t="s">
        <v>111</v>
      </c>
      <c r="K125" s="179" t="s">
        <v>163</v>
      </c>
      <c r="L125" s="180"/>
      <c r="M125" s="74" t="s">
        <v>1</v>
      </c>
      <c r="N125" s="75" t="s">
        <v>41</v>
      </c>
      <c r="O125" s="75" t="s">
        <v>164</v>
      </c>
      <c r="P125" s="75" t="s">
        <v>165</v>
      </c>
      <c r="Q125" s="75" t="s">
        <v>166</v>
      </c>
      <c r="R125" s="75" t="s">
        <v>167</v>
      </c>
      <c r="S125" s="75" t="s">
        <v>168</v>
      </c>
      <c r="T125" s="76" t="s">
        <v>169</v>
      </c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1:63" s="2" customFormat="1" ht="22.95" customHeight="1">
      <c r="A126" s="33"/>
      <c r="B126" s="34"/>
      <c r="C126" s="81" t="s">
        <v>170</v>
      </c>
      <c r="D126" s="35"/>
      <c r="E126" s="35"/>
      <c r="F126" s="35"/>
      <c r="G126" s="35"/>
      <c r="H126" s="35"/>
      <c r="I126" s="114"/>
      <c r="J126" s="181">
        <f>BK126</f>
        <v>0</v>
      </c>
      <c r="K126" s="35"/>
      <c r="L126" s="38"/>
      <c r="M126" s="77"/>
      <c r="N126" s="182"/>
      <c r="O126" s="78"/>
      <c r="P126" s="183">
        <f>P127+P187</f>
        <v>0</v>
      </c>
      <c r="Q126" s="78"/>
      <c r="R126" s="183">
        <f>R127+R187</f>
        <v>43.966403180000015</v>
      </c>
      <c r="S126" s="78"/>
      <c r="T126" s="184">
        <f>T127+T187</f>
        <v>4.6079999999999996E-2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76</v>
      </c>
      <c r="AU126" s="16" t="s">
        <v>113</v>
      </c>
      <c r="BK126" s="185">
        <f>BK127+BK187</f>
        <v>0</v>
      </c>
    </row>
    <row r="127" spans="1:63" s="12" customFormat="1" ht="25.95" customHeight="1">
      <c r="B127" s="186"/>
      <c r="C127" s="187"/>
      <c r="D127" s="188" t="s">
        <v>76</v>
      </c>
      <c r="E127" s="189" t="s">
        <v>171</v>
      </c>
      <c r="F127" s="189" t="s">
        <v>172</v>
      </c>
      <c r="G127" s="187"/>
      <c r="H127" s="187"/>
      <c r="I127" s="190"/>
      <c r="J127" s="191">
        <f>BK127</f>
        <v>0</v>
      </c>
      <c r="K127" s="187"/>
      <c r="L127" s="192"/>
      <c r="M127" s="193"/>
      <c r="N127" s="194"/>
      <c r="O127" s="194"/>
      <c r="P127" s="195">
        <f>P128+P155+P160+P163+P183+P185</f>
        <v>0</v>
      </c>
      <c r="Q127" s="194"/>
      <c r="R127" s="195">
        <f>R128+R155+R160+R163+R183+R185</f>
        <v>43.966403180000015</v>
      </c>
      <c r="S127" s="194"/>
      <c r="T127" s="196">
        <f>T128+T155+T160+T163+T183+T185</f>
        <v>4.6079999999999996E-2</v>
      </c>
      <c r="AR127" s="197" t="s">
        <v>8</v>
      </c>
      <c r="AT127" s="198" t="s">
        <v>76</v>
      </c>
      <c r="AU127" s="198" t="s">
        <v>77</v>
      </c>
      <c r="AY127" s="197" t="s">
        <v>173</v>
      </c>
      <c r="BK127" s="199">
        <f>BK128+BK155+BK160+BK163+BK183+BK185</f>
        <v>0</v>
      </c>
    </row>
    <row r="128" spans="1:63" s="12" customFormat="1" ht="22.95" customHeight="1">
      <c r="B128" s="186"/>
      <c r="C128" s="187"/>
      <c r="D128" s="188" t="s">
        <v>76</v>
      </c>
      <c r="E128" s="200" t="s">
        <v>8</v>
      </c>
      <c r="F128" s="200" t="s">
        <v>174</v>
      </c>
      <c r="G128" s="187"/>
      <c r="H128" s="187"/>
      <c r="I128" s="190"/>
      <c r="J128" s="201">
        <f>BK128</f>
        <v>0</v>
      </c>
      <c r="K128" s="187"/>
      <c r="L128" s="192"/>
      <c r="M128" s="193"/>
      <c r="N128" s="194"/>
      <c r="O128" s="194"/>
      <c r="P128" s="195">
        <f>SUM(P129:P154)</f>
        <v>0</v>
      </c>
      <c r="Q128" s="194"/>
      <c r="R128" s="195">
        <f>SUM(R129:R154)</f>
        <v>0.17960499999999999</v>
      </c>
      <c r="S128" s="194"/>
      <c r="T128" s="196">
        <f>SUM(T129:T154)</f>
        <v>0</v>
      </c>
      <c r="AR128" s="197" t="s">
        <v>8</v>
      </c>
      <c r="AT128" s="198" t="s">
        <v>76</v>
      </c>
      <c r="AU128" s="198" t="s">
        <v>8</v>
      </c>
      <c r="AY128" s="197" t="s">
        <v>173</v>
      </c>
      <c r="BK128" s="199">
        <f>SUM(BK129:BK154)</f>
        <v>0</v>
      </c>
    </row>
    <row r="129" spans="1:65" s="2" customFormat="1" ht="24" customHeight="1">
      <c r="A129" s="33"/>
      <c r="B129" s="34"/>
      <c r="C129" s="202" t="s">
        <v>8</v>
      </c>
      <c r="D129" s="202" t="s">
        <v>175</v>
      </c>
      <c r="E129" s="203" t="s">
        <v>3053</v>
      </c>
      <c r="F129" s="204" t="s">
        <v>3054</v>
      </c>
      <c r="G129" s="205" t="s">
        <v>178</v>
      </c>
      <c r="H129" s="206">
        <v>19.605</v>
      </c>
      <c r="I129" s="207"/>
      <c r="J129" s="208">
        <f>ROUND(I129*H129,0)</f>
        <v>0</v>
      </c>
      <c r="K129" s="204" t="s">
        <v>179</v>
      </c>
      <c r="L129" s="38"/>
      <c r="M129" s="209" t="s">
        <v>1</v>
      </c>
      <c r="N129" s="210" t="s">
        <v>42</v>
      </c>
      <c r="O129" s="70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3" t="s">
        <v>180</v>
      </c>
      <c r="AT129" s="213" t="s">
        <v>175</v>
      </c>
      <c r="AU129" s="213" t="s">
        <v>86</v>
      </c>
      <c r="AY129" s="16" t="s">
        <v>173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6" t="s">
        <v>8</v>
      </c>
      <c r="BK129" s="214">
        <f>ROUND(I129*H129,0)</f>
        <v>0</v>
      </c>
      <c r="BL129" s="16" t="s">
        <v>180</v>
      </c>
      <c r="BM129" s="213" t="s">
        <v>3055</v>
      </c>
    </row>
    <row r="130" spans="1:65" s="13" customFormat="1">
      <c r="B130" s="215"/>
      <c r="C130" s="216"/>
      <c r="D130" s="217" t="s">
        <v>182</v>
      </c>
      <c r="E130" s="218" t="s">
        <v>1</v>
      </c>
      <c r="F130" s="219" t="s">
        <v>3056</v>
      </c>
      <c r="G130" s="216"/>
      <c r="H130" s="220">
        <v>19.605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182</v>
      </c>
      <c r="AU130" s="226" t="s">
        <v>86</v>
      </c>
      <c r="AV130" s="13" t="s">
        <v>86</v>
      </c>
      <c r="AW130" s="13" t="s">
        <v>33</v>
      </c>
      <c r="AX130" s="13" t="s">
        <v>77</v>
      </c>
      <c r="AY130" s="226" t="s">
        <v>173</v>
      </c>
    </row>
    <row r="131" spans="1:65" s="2" customFormat="1" ht="24" customHeight="1">
      <c r="A131" s="33"/>
      <c r="B131" s="34"/>
      <c r="C131" s="202" t="s">
        <v>86</v>
      </c>
      <c r="D131" s="202" t="s">
        <v>175</v>
      </c>
      <c r="E131" s="203" t="s">
        <v>3057</v>
      </c>
      <c r="F131" s="204" t="s">
        <v>3058</v>
      </c>
      <c r="G131" s="205" t="s">
        <v>178</v>
      </c>
      <c r="H131" s="206">
        <v>196.05</v>
      </c>
      <c r="I131" s="207"/>
      <c r="J131" s="208">
        <f>ROUND(I131*H131,0)</f>
        <v>0</v>
      </c>
      <c r="K131" s="204" t="s">
        <v>179</v>
      </c>
      <c r="L131" s="38"/>
      <c r="M131" s="209" t="s">
        <v>1</v>
      </c>
      <c r="N131" s="210" t="s">
        <v>42</v>
      </c>
      <c r="O131" s="70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3" t="s">
        <v>180</v>
      </c>
      <c r="AT131" s="213" t="s">
        <v>175</v>
      </c>
      <c r="AU131" s="213" t="s">
        <v>86</v>
      </c>
      <c r="AY131" s="16" t="s">
        <v>173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6" t="s">
        <v>8</v>
      </c>
      <c r="BK131" s="214">
        <f>ROUND(I131*H131,0)</f>
        <v>0</v>
      </c>
      <c r="BL131" s="16" t="s">
        <v>180</v>
      </c>
      <c r="BM131" s="213" t="s">
        <v>3059</v>
      </c>
    </row>
    <row r="132" spans="1:65" s="14" customFormat="1">
      <c r="B132" s="237"/>
      <c r="C132" s="238"/>
      <c r="D132" s="217" t="s">
        <v>182</v>
      </c>
      <c r="E132" s="239" t="s">
        <v>1</v>
      </c>
      <c r="F132" s="240" t="s">
        <v>2989</v>
      </c>
      <c r="G132" s="238"/>
      <c r="H132" s="239" t="s">
        <v>1</v>
      </c>
      <c r="I132" s="241"/>
      <c r="J132" s="238"/>
      <c r="K132" s="238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182</v>
      </c>
      <c r="AU132" s="246" t="s">
        <v>86</v>
      </c>
      <c r="AV132" s="14" t="s">
        <v>8</v>
      </c>
      <c r="AW132" s="14" t="s">
        <v>33</v>
      </c>
      <c r="AX132" s="14" t="s">
        <v>77</v>
      </c>
      <c r="AY132" s="246" t="s">
        <v>173</v>
      </c>
    </row>
    <row r="133" spans="1:65" s="13" customFormat="1" ht="20.399999999999999">
      <c r="B133" s="215"/>
      <c r="C133" s="216"/>
      <c r="D133" s="217" t="s">
        <v>182</v>
      </c>
      <c r="E133" s="218" t="s">
        <v>1</v>
      </c>
      <c r="F133" s="219" t="s">
        <v>3060</v>
      </c>
      <c r="G133" s="216"/>
      <c r="H133" s="220">
        <v>190.17</v>
      </c>
      <c r="I133" s="221"/>
      <c r="J133" s="216"/>
      <c r="K133" s="216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182</v>
      </c>
      <c r="AU133" s="226" t="s">
        <v>86</v>
      </c>
      <c r="AV133" s="13" t="s">
        <v>86</v>
      </c>
      <c r="AW133" s="13" t="s">
        <v>33</v>
      </c>
      <c r="AX133" s="13" t="s">
        <v>77</v>
      </c>
      <c r="AY133" s="226" t="s">
        <v>173</v>
      </c>
    </row>
    <row r="134" spans="1:65" s="13" customFormat="1">
      <c r="B134" s="215"/>
      <c r="C134" s="216"/>
      <c r="D134" s="217" t="s">
        <v>182</v>
      </c>
      <c r="E134" s="218" t="s">
        <v>1</v>
      </c>
      <c r="F134" s="219" t="s">
        <v>3061</v>
      </c>
      <c r="G134" s="216"/>
      <c r="H134" s="220">
        <v>5.88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182</v>
      </c>
      <c r="AU134" s="226" t="s">
        <v>86</v>
      </c>
      <c r="AV134" s="13" t="s">
        <v>86</v>
      </c>
      <c r="AW134" s="13" t="s">
        <v>33</v>
      </c>
      <c r="AX134" s="13" t="s">
        <v>77</v>
      </c>
      <c r="AY134" s="226" t="s">
        <v>173</v>
      </c>
    </row>
    <row r="135" spans="1:65" s="2" customFormat="1" ht="16.5" customHeight="1">
      <c r="A135" s="33"/>
      <c r="B135" s="34"/>
      <c r="C135" s="202" t="s">
        <v>189</v>
      </c>
      <c r="D135" s="202" t="s">
        <v>175</v>
      </c>
      <c r="E135" s="203" t="s">
        <v>3062</v>
      </c>
      <c r="F135" s="204" t="s">
        <v>3063</v>
      </c>
      <c r="G135" s="205" t="s">
        <v>251</v>
      </c>
      <c r="H135" s="206">
        <v>211.3</v>
      </c>
      <c r="I135" s="207"/>
      <c r="J135" s="208">
        <f>ROUND(I135*H135,0)</f>
        <v>0</v>
      </c>
      <c r="K135" s="204" t="s">
        <v>179</v>
      </c>
      <c r="L135" s="38"/>
      <c r="M135" s="209" t="s">
        <v>1</v>
      </c>
      <c r="N135" s="210" t="s">
        <v>42</v>
      </c>
      <c r="O135" s="70"/>
      <c r="P135" s="211">
        <f>O135*H135</f>
        <v>0</v>
      </c>
      <c r="Q135" s="211">
        <v>8.4999999999999995E-4</v>
      </c>
      <c r="R135" s="211">
        <f>Q135*H135</f>
        <v>0.17960499999999999</v>
      </c>
      <c r="S135" s="211">
        <v>0</v>
      </c>
      <c r="T135" s="21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3" t="s">
        <v>180</v>
      </c>
      <c r="AT135" s="213" t="s">
        <v>175</v>
      </c>
      <c r="AU135" s="213" t="s">
        <v>86</v>
      </c>
      <c r="AY135" s="16" t="s">
        <v>173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6" t="s">
        <v>8</v>
      </c>
      <c r="BK135" s="214">
        <f>ROUND(I135*H135,0)</f>
        <v>0</v>
      </c>
      <c r="BL135" s="16" t="s">
        <v>180</v>
      </c>
      <c r="BM135" s="213" t="s">
        <v>3064</v>
      </c>
    </row>
    <row r="136" spans="1:65" s="13" customFormat="1" ht="20.399999999999999">
      <c r="B136" s="215"/>
      <c r="C136" s="216"/>
      <c r="D136" s="217" t="s">
        <v>182</v>
      </c>
      <c r="E136" s="218" t="s">
        <v>1</v>
      </c>
      <c r="F136" s="219" t="s">
        <v>3065</v>
      </c>
      <c r="G136" s="216"/>
      <c r="H136" s="220">
        <v>211.3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182</v>
      </c>
      <c r="AU136" s="226" t="s">
        <v>86</v>
      </c>
      <c r="AV136" s="13" t="s">
        <v>86</v>
      </c>
      <c r="AW136" s="13" t="s">
        <v>33</v>
      </c>
      <c r="AX136" s="13" t="s">
        <v>77</v>
      </c>
      <c r="AY136" s="226" t="s">
        <v>173</v>
      </c>
    </row>
    <row r="137" spans="1:65" s="2" customFormat="1" ht="24" customHeight="1">
      <c r="A137" s="33"/>
      <c r="B137" s="34"/>
      <c r="C137" s="202" t="s">
        <v>180</v>
      </c>
      <c r="D137" s="202" t="s">
        <v>175</v>
      </c>
      <c r="E137" s="203" t="s">
        <v>3066</v>
      </c>
      <c r="F137" s="204" t="s">
        <v>3067</v>
      </c>
      <c r="G137" s="205" t="s">
        <v>251</v>
      </c>
      <c r="H137" s="206">
        <v>211.3</v>
      </c>
      <c r="I137" s="207"/>
      <c r="J137" s="208">
        <f>ROUND(I137*H137,0)</f>
        <v>0</v>
      </c>
      <c r="K137" s="204" t="s">
        <v>179</v>
      </c>
      <c r="L137" s="38"/>
      <c r="M137" s="209" t="s">
        <v>1</v>
      </c>
      <c r="N137" s="210" t="s">
        <v>42</v>
      </c>
      <c r="O137" s="70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3" t="s">
        <v>180</v>
      </c>
      <c r="AT137" s="213" t="s">
        <v>175</v>
      </c>
      <c r="AU137" s="213" t="s">
        <v>86</v>
      </c>
      <c r="AY137" s="16" t="s">
        <v>173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6" t="s">
        <v>8</v>
      </c>
      <c r="BK137" s="214">
        <f>ROUND(I137*H137,0)</f>
        <v>0</v>
      </c>
      <c r="BL137" s="16" t="s">
        <v>180</v>
      </c>
      <c r="BM137" s="213" t="s">
        <v>3068</v>
      </c>
    </row>
    <row r="138" spans="1:65" s="2" customFormat="1" ht="24" customHeight="1">
      <c r="A138" s="33"/>
      <c r="B138" s="34"/>
      <c r="C138" s="202" t="s">
        <v>198</v>
      </c>
      <c r="D138" s="202" t="s">
        <v>175</v>
      </c>
      <c r="E138" s="203" t="s">
        <v>3069</v>
      </c>
      <c r="F138" s="204" t="s">
        <v>3070</v>
      </c>
      <c r="G138" s="205" t="s">
        <v>178</v>
      </c>
      <c r="H138" s="206">
        <v>117.63</v>
      </c>
      <c r="I138" s="207"/>
      <c r="J138" s="208">
        <f>ROUND(I138*H138,0)</f>
        <v>0</v>
      </c>
      <c r="K138" s="204" t="s">
        <v>179</v>
      </c>
      <c r="L138" s="38"/>
      <c r="M138" s="209" t="s">
        <v>1</v>
      </c>
      <c r="N138" s="210" t="s">
        <v>42</v>
      </c>
      <c r="O138" s="70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3" t="s">
        <v>180</v>
      </c>
      <c r="AT138" s="213" t="s">
        <v>175</v>
      </c>
      <c r="AU138" s="213" t="s">
        <v>86</v>
      </c>
      <c r="AY138" s="16" t="s">
        <v>173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6" t="s">
        <v>8</v>
      </c>
      <c r="BK138" s="214">
        <f>ROUND(I138*H138,0)</f>
        <v>0</v>
      </c>
      <c r="BL138" s="16" t="s">
        <v>180</v>
      </c>
      <c r="BM138" s="213" t="s">
        <v>3071</v>
      </c>
    </row>
    <row r="139" spans="1:65" s="13" customFormat="1">
      <c r="B139" s="215"/>
      <c r="C139" s="216"/>
      <c r="D139" s="217" t="s">
        <v>182</v>
      </c>
      <c r="E139" s="218" t="s">
        <v>1</v>
      </c>
      <c r="F139" s="219" t="s">
        <v>3072</v>
      </c>
      <c r="G139" s="216"/>
      <c r="H139" s="220">
        <v>117.63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182</v>
      </c>
      <c r="AU139" s="226" t="s">
        <v>86</v>
      </c>
      <c r="AV139" s="13" t="s">
        <v>86</v>
      </c>
      <c r="AW139" s="13" t="s">
        <v>33</v>
      </c>
      <c r="AX139" s="13" t="s">
        <v>77</v>
      </c>
      <c r="AY139" s="226" t="s">
        <v>173</v>
      </c>
    </row>
    <row r="140" spans="1:65" s="2" customFormat="1" ht="24" customHeight="1">
      <c r="A140" s="33"/>
      <c r="B140" s="34"/>
      <c r="C140" s="202" t="s">
        <v>203</v>
      </c>
      <c r="D140" s="202" t="s">
        <v>175</v>
      </c>
      <c r="E140" s="203" t="s">
        <v>204</v>
      </c>
      <c r="F140" s="204" t="s">
        <v>205</v>
      </c>
      <c r="G140" s="205" t="s">
        <v>178</v>
      </c>
      <c r="H140" s="206">
        <v>65.210999999999999</v>
      </c>
      <c r="I140" s="207"/>
      <c r="J140" s="208">
        <f>ROUND(I140*H140,0)</f>
        <v>0</v>
      </c>
      <c r="K140" s="204" t="s">
        <v>179</v>
      </c>
      <c r="L140" s="38"/>
      <c r="M140" s="209" t="s">
        <v>1</v>
      </c>
      <c r="N140" s="210" t="s">
        <v>42</v>
      </c>
      <c r="O140" s="70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3" t="s">
        <v>180</v>
      </c>
      <c r="AT140" s="213" t="s">
        <v>175</v>
      </c>
      <c r="AU140" s="213" t="s">
        <v>86</v>
      </c>
      <c r="AY140" s="16" t="s">
        <v>173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6" t="s">
        <v>8</v>
      </c>
      <c r="BK140" s="214">
        <f>ROUND(I140*H140,0)</f>
        <v>0</v>
      </c>
      <c r="BL140" s="16" t="s">
        <v>180</v>
      </c>
      <c r="BM140" s="213" t="s">
        <v>3073</v>
      </c>
    </row>
    <row r="141" spans="1:65" s="13" customFormat="1">
      <c r="B141" s="215"/>
      <c r="C141" s="216"/>
      <c r="D141" s="217" t="s">
        <v>182</v>
      </c>
      <c r="E141" s="218" t="s">
        <v>1</v>
      </c>
      <c r="F141" s="219" t="s">
        <v>3074</v>
      </c>
      <c r="G141" s="216"/>
      <c r="H141" s="220">
        <v>65.210999999999999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182</v>
      </c>
      <c r="AU141" s="226" t="s">
        <v>86</v>
      </c>
      <c r="AV141" s="13" t="s">
        <v>86</v>
      </c>
      <c r="AW141" s="13" t="s">
        <v>33</v>
      </c>
      <c r="AX141" s="13" t="s">
        <v>77</v>
      </c>
      <c r="AY141" s="226" t="s">
        <v>173</v>
      </c>
    </row>
    <row r="142" spans="1:65" s="2" customFormat="1" ht="24" customHeight="1">
      <c r="A142" s="33"/>
      <c r="B142" s="34"/>
      <c r="C142" s="202" t="s">
        <v>208</v>
      </c>
      <c r="D142" s="202" t="s">
        <v>175</v>
      </c>
      <c r="E142" s="203" t="s">
        <v>209</v>
      </c>
      <c r="F142" s="204" t="s">
        <v>210</v>
      </c>
      <c r="G142" s="205" t="s">
        <v>178</v>
      </c>
      <c r="H142" s="206">
        <v>1173.798</v>
      </c>
      <c r="I142" s="207"/>
      <c r="J142" s="208">
        <f>ROUND(I142*H142,0)</f>
        <v>0</v>
      </c>
      <c r="K142" s="204" t="s">
        <v>179</v>
      </c>
      <c r="L142" s="38"/>
      <c r="M142" s="209" t="s">
        <v>1</v>
      </c>
      <c r="N142" s="210" t="s">
        <v>42</v>
      </c>
      <c r="O142" s="70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3" t="s">
        <v>180</v>
      </c>
      <c r="AT142" s="213" t="s">
        <v>175</v>
      </c>
      <c r="AU142" s="213" t="s">
        <v>86</v>
      </c>
      <c r="AY142" s="16" t="s">
        <v>173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6" t="s">
        <v>8</v>
      </c>
      <c r="BK142" s="214">
        <f>ROUND(I142*H142,0)</f>
        <v>0</v>
      </c>
      <c r="BL142" s="16" t="s">
        <v>180</v>
      </c>
      <c r="BM142" s="213" t="s">
        <v>3075</v>
      </c>
    </row>
    <row r="143" spans="1:65" s="13" customFormat="1">
      <c r="B143" s="215"/>
      <c r="C143" s="216"/>
      <c r="D143" s="217" t="s">
        <v>182</v>
      </c>
      <c r="E143" s="218" t="s">
        <v>1</v>
      </c>
      <c r="F143" s="219" t="s">
        <v>3076</v>
      </c>
      <c r="G143" s="216"/>
      <c r="H143" s="220">
        <v>1173.798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182</v>
      </c>
      <c r="AU143" s="226" t="s">
        <v>86</v>
      </c>
      <c r="AV143" s="13" t="s">
        <v>86</v>
      </c>
      <c r="AW143" s="13" t="s">
        <v>33</v>
      </c>
      <c r="AX143" s="13" t="s">
        <v>77</v>
      </c>
      <c r="AY143" s="226" t="s">
        <v>173</v>
      </c>
    </row>
    <row r="144" spans="1:65" s="2" customFormat="1" ht="16.5" customHeight="1">
      <c r="A144" s="33"/>
      <c r="B144" s="34"/>
      <c r="C144" s="202" t="s">
        <v>213</v>
      </c>
      <c r="D144" s="202" t="s">
        <v>175</v>
      </c>
      <c r="E144" s="203" t="s">
        <v>214</v>
      </c>
      <c r="F144" s="204" t="s">
        <v>215</v>
      </c>
      <c r="G144" s="205" t="s">
        <v>178</v>
      </c>
      <c r="H144" s="206">
        <v>65.210999999999999</v>
      </c>
      <c r="I144" s="207"/>
      <c r="J144" s="208">
        <f>ROUND(I144*H144,0)</f>
        <v>0</v>
      </c>
      <c r="K144" s="204" t="s">
        <v>179</v>
      </c>
      <c r="L144" s="38"/>
      <c r="M144" s="209" t="s">
        <v>1</v>
      </c>
      <c r="N144" s="210" t="s">
        <v>42</v>
      </c>
      <c r="O144" s="70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3" t="s">
        <v>180</v>
      </c>
      <c r="AT144" s="213" t="s">
        <v>175</v>
      </c>
      <c r="AU144" s="213" t="s">
        <v>86</v>
      </c>
      <c r="AY144" s="16" t="s">
        <v>173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6" t="s">
        <v>8</v>
      </c>
      <c r="BK144" s="214">
        <f>ROUND(I144*H144,0)</f>
        <v>0</v>
      </c>
      <c r="BL144" s="16" t="s">
        <v>180</v>
      </c>
      <c r="BM144" s="213" t="s">
        <v>3077</v>
      </c>
    </row>
    <row r="145" spans="1:65" s="13" customFormat="1">
      <c r="B145" s="215"/>
      <c r="C145" s="216"/>
      <c r="D145" s="217" t="s">
        <v>182</v>
      </c>
      <c r="E145" s="218" t="s">
        <v>1</v>
      </c>
      <c r="F145" s="219" t="s">
        <v>3078</v>
      </c>
      <c r="G145" s="216"/>
      <c r="H145" s="220">
        <v>65.210999999999999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182</v>
      </c>
      <c r="AU145" s="226" t="s">
        <v>86</v>
      </c>
      <c r="AV145" s="13" t="s">
        <v>86</v>
      </c>
      <c r="AW145" s="13" t="s">
        <v>33</v>
      </c>
      <c r="AX145" s="13" t="s">
        <v>77</v>
      </c>
      <c r="AY145" s="226" t="s">
        <v>173</v>
      </c>
    </row>
    <row r="146" spans="1:65" s="2" customFormat="1" ht="16.5" customHeight="1">
      <c r="A146" s="33"/>
      <c r="B146" s="34"/>
      <c r="C146" s="202" t="s">
        <v>218</v>
      </c>
      <c r="D146" s="202" t="s">
        <v>175</v>
      </c>
      <c r="E146" s="203" t="s">
        <v>219</v>
      </c>
      <c r="F146" s="204" t="s">
        <v>220</v>
      </c>
      <c r="G146" s="205" t="s">
        <v>178</v>
      </c>
      <c r="H146" s="206">
        <v>65.210999999999999</v>
      </c>
      <c r="I146" s="207"/>
      <c r="J146" s="208">
        <f>ROUND(I146*H146,0)</f>
        <v>0</v>
      </c>
      <c r="K146" s="204" t="s">
        <v>179</v>
      </c>
      <c r="L146" s="38"/>
      <c r="M146" s="209" t="s">
        <v>1</v>
      </c>
      <c r="N146" s="210" t="s">
        <v>42</v>
      </c>
      <c r="O146" s="70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3" t="s">
        <v>180</v>
      </c>
      <c r="AT146" s="213" t="s">
        <v>175</v>
      </c>
      <c r="AU146" s="213" t="s">
        <v>86</v>
      </c>
      <c r="AY146" s="16" t="s">
        <v>173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6" t="s">
        <v>8</v>
      </c>
      <c r="BK146" s="214">
        <f>ROUND(I146*H146,0)</f>
        <v>0</v>
      </c>
      <c r="BL146" s="16" t="s">
        <v>180</v>
      </c>
      <c r="BM146" s="213" t="s">
        <v>3079</v>
      </c>
    </row>
    <row r="147" spans="1:65" s="2" customFormat="1" ht="24" customHeight="1">
      <c r="A147" s="33"/>
      <c r="B147" s="34"/>
      <c r="C147" s="202" t="s">
        <v>222</v>
      </c>
      <c r="D147" s="202" t="s">
        <v>175</v>
      </c>
      <c r="E147" s="203" t="s">
        <v>223</v>
      </c>
      <c r="F147" s="204" t="s">
        <v>224</v>
      </c>
      <c r="G147" s="205" t="s">
        <v>225</v>
      </c>
      <c r="H147" s="206">
        <v>110.85899999999999</v>
      </c>
      <c r="I147" s="207"/>
      <c r="J147" s="208">
        <f>ROUND(I147*H147,0)</f>
        <v>0</v>
      </c>
      <c r="K147" s="204" t="s">
        <v>179</v>
      </c>
      <c r="L147" s="38"/>
      <c r="M147" s="209" t="s">
        <v>1</v>
      </c>
      <c r="N147" s="210" t="s">
        <v>42</v>
      </c>
      <c r="O147" s="70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3" t="s">
        <v>180</v>
      </c>
      <c r="AT147" s="213" t="s">
        <v>175</v>
      </c>
      <c r="AU147" s="213" t="s">
        <v>86</v>
      </c>
      <c r="AY147" s="16" t="s">
        <v>173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6" t="s">
        <v>8</v>
      </c>
      <c r="BK147" s="214">
        <f>ROUND(I147*H147,0)</f>
        <v>0</v>
      </c>
      <c r="BL147" s="16" t="s">
        <v>180</v>
      </c>
      <c r="BM147" s="213" t="s">
        <v>3080</v>
      </c>
    </row>
    <row r="148" spans="1:65" s="13" customFormat="1">
      <c r="B148" s="215"/>
      <c r="C148" s="216"/>
      <c r="D148" s="217" t="s">
        <v>182</v>
      </c>
      <c r="E148" s="218" t="s">
        <v>1</v>
      </c>
      <c r="F148" s="219" t="s">
        <v>3081</v>
      </c>
      <c r="G148" s="216"/>
      <c r="H148" s="220">
        <v>110.85899999999999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182</v>
      </c>
      <c r="AU148" s="226" t="s">
        <v>86</v>
      </c>
      <c r="AV148" s="13" t="s">
        <v>86</v>
      </c>
      <c r="AW148" s="13" t="s">
        <v>33</v>
      </c>
      <c r="AX148" s="13" t="s">
        <v>77</v>
      </c>
      <c r="AY148" s="226" t="s">
        <v>173</v>
      </c>
    </row>
    <row r="149" spans="1:65" s="2" customFormat="1" ht="24" customHeight="1">
      <c r="A149" s="33"/>
      <c r="B149" s="34"/>
      <c r="C149" s="202" t="s">
        <v>228</v>
      </c>
      <c r="D149" s="202" t="s">
        <v>175</v>
      </c>
      <c r="E149" s="203" t="s">
        <v>229</v>
      </c>
      <c r="F149" s="204" t="s">
        <v>230</v>
      </c>
      <c r="G149" s="205" t="s">
        <v>178</v>
      </c>
      <c r="H149" s="206">
        <v>130.839</v>
      </c>
      <c r="I149" s="207"/>
      <c r="J149" s="208">
        <f>ROUND(I149*H149,0)</f>
        <v>0</v>
      </c>
      <c r="K149" s="204" t="s">
        <v>179</v>
      </c>
      <c r="L149" s="38"/>
      <c r="M149" s="209" t="s">
        <v>1</v>
      </c>
      <c r="N149" s="210" t="s">
        <v>42</v>
      </c>
      <c r="O149" s="70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3" t="s">
        <v>180</v>
      </c>
      <c r="AT149" s="213" t="s">
        <v>175</v>
      </c>
      <c r="AU149" s="213" t="s">
        <v>86</v>
      </c>
      <c r="AY149" s="16" t="s">
        <v>173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6" t="s">
        <v>8</v>
      </c>
      <c r="BK149" s="214">
        <f>ROUND(I149*H149,0)</f>
        <v>0</v>
      </c>
      <c r="BL149" s="16" t="s">
        <v>180</v>
      </c>
      <c r="BM149" s="213" t="s">
        <v>3082</v>
      </c>
    </row>
    <row r="150" spans="1:65" s="13" customFormat="1">
      <c r="B150" s="215"/>
      <c r="C150" s="216"/>
      <c r="D150" s="217" t="s">
        <v>182</v>
      </c>
      <c r="E150" s="218" t="s">
        <v>1</v>
      </c>
      <c r="F150" s="219" t="s">
        <v>3083</v>
      </c>
      <c r="G150" s="216"/>
      <c r="H150" s="220">
        <v>130.839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182</v>
      </c>
      <c r="AU150" s="226" t="s">
        <v>86</v>
      </c>
      <c r="AV150" s="13" t="s">
        <v>86</v>
      </c>
      <c r="AW150" s="13" t="s">
        <v>33</v>
      </c>
      <c r="AX150" s="13" t="s">
        <v>77</v>
      </c>
      <c r="AY150" s="226" t="s">
        <v>173</v>
      </c>
    </row>
    <row r="151" spans="1:65" s="2" customFormat="1" ht="24" customHeight="1">
      <c r="A151" s="33"/>
      <c r="B151" s="34"/>
      <c r="C151" s="202" t="s">
        <v>235</v>
      </c>
      <c r="D151" s="202" t="s">
        <v>175</v>
      </c>
      <c r="E151" s="203" t="s">
        <v>2754</v>
      </c>
      <c r="F151" s="204" t="s">
        <v>2755</v>
      </c>
      <c r="G151" s="205" t="s">
        <v>178</v>
      </c>
      <c r="H151" s="206">
        <v>32.4</v>
      </c>
      <c r="I151" s="207"/>
      <c r="J151" s="208">
        <f>ROUND(I151*H151,0)</f>
        <v>0</v>
      </c>
      <c r="K151" s="204" t="s">
        <v>179</v>
      </c>
      <c r="L151" s="38"/>
      <c r="M151" s="209" t="s">
        <v>1</v>
      </c>
      <c r="N151" s="210" t="s">
        <v>42</v>
      </c>
      <c r="O151" s="70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3" t="s">
        <v>180</v>
      </c>
      <c r="AT151" s="213" t="s">
        <v>175</v>
      </c>
      <c r="AU151" s="213" t="s">
        <v>86</v>
      </c>
      <c r="AY151" s="16" t="s">
        <v>173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6" t="s">
        <v>8</v>
      </c>
      <c r="BK151" s="214">
        <f>ROUND(I151*H151,0)</f>
        <v>0</v>
      </c>
      <c r="BL151" s="16" t="s">
        <v>180</v>
      </c>
      <c r="BM151" s="213" t="s">
        <v>3084</v>
      </c>
    </row>
    <row r="152" spans="1:65" s="13" customFormat="1">
      <c r="B152" s="215"/>
      <c r="C152" s="216"/>
      <c r="D152" s="217" t="s">
        <v>182</v>
      </c>
      <c r="E152" s="218" t="s">
        <v>1</v>
      </c>
      <c r="F152" s="219" t="s">
        <v>3085</v>
      </c>
      <c r="G152" s="216"/>
      <c r="H152" s="220">
        <v>32.4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182</v>
      </c>
      <c r="AU152" s="226" t="s">
        <v>86</v>
      </c>
      <c r="AV152" s="13" t="s">
        <v>86</v>
      </c>
      <c r="AW152" s="13" t="s">
        <v>33</v>
      </c>
      <c r="AX152" s="13" t="s">
        <v>77</v>
      </c>
      <c r="AY152" s="226" t="s">
        <v>173</v>
      </c>
    </row>
    <row r="153" spans="1:65" s="2" customFormat="1" ht="16.5" customHeight="1">
      <c r="A153" s="33"/>
      <c r="B153" s="34"/>
      <c r="C153" s="227" t="s">
        <v>240</v>
      </c>
      <c r="D153" s="227" t="s">
        <v>454</v>
      </c>
      <c r="E153" s="228" t="s">
        <v>2759</v>
      </c>
      <c r="F153" s="229" t="s">
        <v>2935</v>
      </c>
      <c r="G153" s="230" t="s">
        <v>225</v>
      </c>
      <c r="H153" s="231">
        <v>76.83</v>
      </c>
      <c r="I153" s="232"/>
      <c r="J153" s="233">
        <f>ROUND(I153*H153,0)</f>
        <v>0</v>
      </c>
      <c r="K153" s="229" t="s">
        <v>179</v>
      </c>
      <c r="L153" s="234"/>
      <c r="M153" s="235" t="s">
        <v>1</v>
      </c>
      <c r="N153" s="236" t="s">
        <v>42</v>
      </c>
      <c r="O153" s="70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3" t="s">
        <v>213</v>
      </c>
      <c r="AT153" s="213" t="s">
        <v>454</v>
      </c>
      <c r="AU153" s="213" t="s">
        <v>86</v>
      </c>
      <c r="AY153" s="16" t="s">
        <v>173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6" t="s">
        <v>8</v>
      </c>
      <c r="BK153" s="214">
        <f>ROUND(I153*H153,0)</f>
        <v>0</v>
      </c>
      <c r="BL153" s="16" t="s">
        <v>180</v>
      </c>
      <c r="BM153" s="213" t="s">
        <v>3086</v>
      </c>
    </row>
    <row r="154" spans="1:65" s="13" customFormat="1">
      <c r="B154" s="215"/>
      <c r="C154" s="216"/>
      <c r="D154" s="217" t="s">
        <v>182</v>
      </c>
      <c r="E154" s="218" t="s">
        <v>1</v>
      </c>
      <c r="F154" s="219" t="s">
        <v>3087</v>
      </c>
      <c r="G154" s="216"/>
      <c r="H154" s="220">
        <v>76.83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182</v>
      </c>
      <c r="AU154" s="226" t="s">
        <v>86</v>
      </c>
      <c r="AV154" s="13" t="s">
        <v>86</v>
      </c>
      <c r="AW154" s="13" t="s">
        <v>33</v>
      </c>
      <c r="AX154" s="13" t="s">
        <v>77</v>
      </c>
      <c r="AY154" s="226" t="s">
        <v>173</v>
      </c>
    </row>
    <row r="155" spans="1:65" s="12" customFormat="1" ht="22.95" customHeight="1">
      <c r="B155" s="186"/>
      <c r="C155" s="187"/>
      <c r="D155" s="188" t="s">
        <v>76</v>
      </c>
      <c r="E155" s="200" t="s">
        <v>180</v>
      </c>
      <c r="F155" s="200" t="s">
        <v>292</v>
      </c>
      <c r="G155" s="187"/>
      <c r="H155" s="187"/>
      <c r="I155" s="190"/>
      <c r="J155" s="201">
        <f>BK155</f>
        <v>0</v>
      </c>
      <c r="K155" s="187"/>
      <c r="L155" s="192"/>
      <c r="M155" s="193"/>
      <c r="N155" s="194"/>
      <c r="O155" s="194"/>
      <c r="P155" s="195">
        <f>SUM(P156:P159)</f>
        <v>0</v>
      </c>
      <c r="Q155" s="194"/>
      <c r="R155" s="195">
        <f>SUM(R156:R159)</f>
        <v>0</v>
      </c>
      <c r="S155" s="194"/>
      <c r="T155" s="196">
        <f>SUM(T156:T159)</f>
        <v>0</v>
      </c>
      <c r="AR155" s="197" t="s">
        <v>8</v>
      </c>
      <c r="AT155" s="198" t="s">
        <v>76</v>
      </c>
      <c r="AU155" s="198" t="s">
        <v>8</v>
      </c>
      <c r="AY155" s="197" t="s">
        <v>173</v>
      </c>
      <c r="BK155" s="199">
        <f>SUM(BK156:BK159)</f>
        <v>0</v>
      </c>
    </row>
    <row r="156" spans="1:65" s="2" customFormat="1" ht="24" customHeight="1">
      <c r="A156" s="33"/>
      <c r="B156" s="34"/>
      <c r="C156" s="202" t="s">
        <v>245</v>
      </c>
      <c r="D156" s="202" t="s">
        <v>175</v>
      </c>
      <c r="E156" s="203" t="s">
        <v>294</v>
      </c>
      <c r="F156" s="204" t="s">
        <v>295</v>
      </c>
      <c r="G156" s="205" t="s">
        <v>178</v>
      </c>
      <c r="H156" s="206">
        <v>6.48</v>
      </c>
      <c r="I156" s="207"/>
      <c r="J156" s="208">
        <f>ROUND(I156*H156,0)</f>
        <v>0</v>
      </c>
      <c r="K156" s="204" t="s">
        <v>179</v>
      </c>
      <c r="L156" s="38"/>
      <c r="M156" s="209" t="s">
        <v>1</v>
      </c>
      <c r="N156" s="210" t="s">
        <v>42</v>
      </c>
      <c r="O156" s="70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3" t="s">
        <v>180</v>
      </c>
      <c r="AT156" s="213" t="s">
        <v>175</v>
      </c>
      <c r="AU156" s="213" t="s">
        <v>86</v>
      </c>
      <c r="AY156" s="16" t="s">
        <v>173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6" t="s">
        <v>8</v>
      </c>
      <c r="BK156" s="214">
        <f>ROUND(I156*H156,0)</f>
        <v>0</v>
      </c>
      <c r="BL156" s="16" t="s">
        <v>180</v>
      </c>
      <c r="BM156" s="213" t="s">
        <v>3088</v>
      </c>
    </row>
    <row r="157" spans="1:65" s="13" customFormat="1" ht="20.399999999999999">
      <c r="B157" s="215"/>
      <c r="C157" s="216"/>
      <c r="D157" s="217" t="s">
        <v>182</v>
      </c>
      <c r="E157" s="218" t="s">
        <v>1</v>
      </c>
      <c r="F157" s="219" t="s">
        <v>3089</v>
      </c>
      <c r="G157" s="216"/>
      <c r="H157" s="220">
        <v>6.48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182</v>
      </c>
      <c r="AU157" s="226" t="s">
        <v>86</v>
      </c>
      <c r="AV157" s="13" t="s">
        <v>86</v>
      </c>
      <c r="AW157" s="13" t="s">
        <v>33</v>
      </c>
      <c r="AX157" s="13" t="s">
        <v>77</v>
      </c>
      <c r="AY157" s="226" t="s">
        <v>173</v>
      </c>
    </row>
    <row r="158" spans="1:65" s="2" customFormat="1" ht="24" customHeight="1">
      <c r="A158" s="33"/>
      <c r="B158" s="34"/>
      <c r="C158" s="202" t="s">
        <v>9</v>
      </c>
      <c r="D158" s="202" t="s">
        <v>175</v>
      </c>
      <c r="E158" s="203" t="s">
        <v>3090</v>
      </c>
      <c r="F158" s="204" t="s">
        <v>3091</v>
      </c>
      <c r="G158" s="205" t="s">
        <v>178</v>
      </c>
      <c r="H158" s="206">
        <v>1.077</v>
      </c>
      <c r="I158" s="207"/>
      <c r="J158" s="208">
        <f>ROUND(I158*H158,0)</f>
        <v>0</v>
      </c>
      <c r="K158" s="204" t="s">
        <v>179</v>
      </c>
      <c r="L158" s="38"/>
      <c r="M158" s="209" t="s">
        <v>1</v>
      </c>
      <c r="N158" s="210" t="s">
        <v>42</v>
      </c>
      <c r="O158" s="70"/>
      <c r="P158" s="211">
        <f>O158*H158</f>
        <v>0</v>
      </c>
      <c r="Q158" s="211">
        <v>0</v>
      </c>
      <c r="R158" s="211">
        <f>Q158*H158</f>
        <v>0</v>
      </c>
      <c r="S158" s="211">
        <v>0</v>
      </c>
      <c r="T158" s="21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3" t="s">
        <v>180</v>
      </c>
      <c r="AT158" s="213" t="s">
        <v>175</v>
      </c>
      <c r="AU158" s="213" t="s">
        <v>86</v>
      </c>
      <c r="AY158" s="16" t="s">
        <v>173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6" t="s">
        <v>8</v>
      </c>
      <c r="BK158" s="214">
        <f>ROUND(I158*H158,0)</f>
        <v>0</v>
      </c>
      <c r="BL158" s="16" t="s">
        <v>180</v>
      </c>
      <c r="BM158" s="213" t="s">
        <v>3092</v>
      </c>
    </row>
    <row r="159" spans="1:65" s="13" customFormat="1">
      <c r="B159" s="215"/>
      <c r="C159" s="216"/>
      <c r="D159" s="217" t="s">
        <v>182</v>
      </c>
      <c r="E159" s="218" t="s">
        <v>1</v>
      </c>
      <c r="F159" s="219" t="s">
        <v>3093</v>
      </c>
      <c r="G159" s="216"/>
      <c r="H159" s="220">
        <v>1.077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182</v>
      </c>
      <c r="AU159" s="226" t="s">
        <v>86</v>
      </c>
      <c r="AV159" s="13" t="s">
        <v>86</v>
      </c>
      <c r="AW159" s="13" t="s">
        <v>33</v>
      </c>
      <c r="AX159" s="13" t="s">
        <v>77</v>
      </c>
      <c r="AY159" s="226" t="s">
        <v>173</v>
      </c>
    </row>
    <row r="160" spans="1:65" s="12" customFormat="1" ht="22.95" customHeight="1">
      <c r="B160" s="186"/>
      <c r="C160" s="187"/>
      <c r="D160" s="188" t="s">
        <v>76</v>
      </c>
      <c r="E160" s="200" t="s">
        <v>203</v>
      </c>
      <c r="F160" s="200" t="s">
        <v>298</v>
      </c>
      <c r="G160" s="187"/>
      <c r="H160" s="187"/>
      <c r="I160" s="190"/>
      <c r="J160" s="201">
        <f>BK160</f>
        <v>0</v>
      </c>
      <c r="K160" s="187"/>
      <c r="L160" s="192"/>
      <c r="M160" s="193"/>
      <c r="N160" s="194"/>
      <c r="O160" s="194"/>
      <c r="P160" s="195">
        <f>SUM(P161:P162)</f>
        <v>0</v>
      </c>
      <c r="Q160" s="194"/>
      <c r="R160" s="195">
        <f>SUM(R161:R162)</f>
        <v>0.26065577999999995</v>
      </c>
      <c r="S160" s="194"/>
      <c r="T160" s="196">
        <f>SUM(T161:T162)</f>
        <v>0</v>
      </c>
      <c r="AR160" s="197" t="s">
        <v>8</v>
      </c>
      <c r="AT160" s="198" t="s">
        <v>76</v>
      </c>
      <c r="AU160" s="198" t="s">
        <v>8</v>
      </c>
      <c r="AY160" s="197" t="s">
        <v>173</v>
      </c>
      <c r="BK160" s="199">
        <f>SUM(BK161:BK162)</f>
        <v>0</v>
      </c>
    </row>
    <row r="161" spans="1:65" s="2" customFormat="1" ht="24" customHeight="1">
      <c r="A161" s="33"/>
      <c r="B161" s="34"/>
      <c r="C161" s="202" t="s">
        <v>255</v>
      </c>
      <c r="D161" s="202" t="s">
        <v>175</v>
      </c>
      <c r="E161" s="203" t="s">
        <v>3094</v>
      </c>
      <c r="F161" s="204" t="s">
        <v>3095</v>
      </c>
      <c r="G161" s="205" t="s">
        <v>251</v>
      </c>
      <c r="H161" s="206">
        <v>4.9059999999999997</v>
      </c>
      <c r="I161" s="207"/>
      <c r="J161" s="208">
        <f>ROUND(I161*H161,0)</f>
        <v>0</v>
      </c>
      <c r="K161" s="204" t="s">
        <v>179</v>
      </c>
      <c r="L161" s="38"/>
      <c r="M161" s="209" t="s">
        <v>1</v>
      </c>
      <c r="N161" s="210" t="s">
        <v>42</v>
      </c>
      <c r="O161" s="70"/>
      <c r="P161" s="211">
        <f>O161*H161</f>
        <v>0</v>
      </c>
      <c r="Q161" s="211">
        <v>5.3129999999999997E-2</v>
      </c>
      <c r="R161" s="211">
        <f>Q161*H161</f>
        <v>0.26065577999999995</v>
      </c>
      <c r="S161" s="211">
        <v>0</v>
      </c>
      <c r="T161" s="21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3" t="s">
        <v>180</v>
      </c>
      <c r="AT161" s="213" t="s">
        <v>175</v>
      </c>
      <c r="AU161" s="213" t="s">
        <v>86</v>
      </c>
      <c r="AY161" s="16" t="s">
        <v>173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6" t="s">
        <v>8</v>
      </c>
      <c r="BK161" s="214">
        <f>ROUND(I161*H161,0)</f>
        <v>0</v>
      </c>
      <c r="BL161" s="16" t="s">
        <v>180</v>
      </c>
      <c r="BM161" s="213" t="s">
        <v>3096</v>
      </c>
    </row>
    <row r="162" spans="1:65" s="13" customFormat="1">
      <c r="B162" s="215"/>
      <c r="C162" s="216"/>
      <c r="D162" s="217" t="s">
        <v>182</v>
      </c>
      <c r="E162" s="218" t="s">
        <v>1</v>
      </c>
      <c r="F162" s="219" t="s">
        <v>3097</v>
      </c>
      <c r="G162" s="216"/>
      <c r="H162" s="220">
        <v>4.9059999999999997</v>
      </c>
      <c r="I162" s="221"/>
      <c r="J162" s="216"/>
      <c r="K162" s="216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182</v>
      </c>
      <c r="AU162" s="226" t="s">
        <v>86</v>
      </c>
      <c r="AV162" s="13" t="s">
        <v>86</v>
      </c>
      <c r="AW162" s="13" t="s">
        <v>33</v>
      </c>
      <c r="AX162" s="13" t="s">
        <v>77</v>
      </c>
      <c r="AY162" s="226" t="s">
        <v>173</v>
      </c>
    </row>
    <row r="163" spans="1:65" s="12" customFormat="1" ht="22.95" customHeight="1">
      <c r="B163" s="186"/>
      <c r="C163" s="187"/>
      <c r="D163" s="188" t="s">
        <v>76</v>
      </c>
      <c r="E163" s="200" t="s">
        <v>213</v>
      </c>
      <c r="F163" s="200" t="s">
        <v>2787</v>
      </c>
      <c r="G163" s="187"/>
      <c r="H163" s="187"/>
      <c r="I163" s="190"/>
      <c r="J163" s="201">
        <f>BK163</f>
        <v>0</v>
      </c>
      <c r="K163" s="187"/>
      <c r="L163" s="192"/>
      <c r="M163" s="193"/>
      <c r="N163" s="194"/>
      <c r="O163" s="194"/>
      <c r="P163" s="195">
        <f>SUM(P164:P182)</f>
        <v>0</v>
      </c>
      <c r="Q163" s="194"/>
      <c r="R163" s="195">
        <f>SUM(R164:R182)</f>
        <v>43.525570000000009</v>
      </c>
      <c r="S163" s="194"/>
      <c r="T163" s="196">
        <f>SUM(T164:T182)</f>
        <v>0</v>
      </c>
      <c r="AR163" s="197" t="s">
        <v>8</v>
      </c>
      <c r="AT163" s="198" t="s">
        <v>76</v>
      </c>
      <c r="AU163" s="198" t="s">
        <v>8</v>
      </c>
      <c r="AY163" s="197" t="s">
        <v>173</v>
      </c>
      <c r="BK163" s="199">
        <f>SUM(BK164:BK182)</f>
        <v>0</v>
      </c>
    </row>
    <row r="164" spans="1:65" s="2" customFormat="1" ht="24" customHeight="1">
      <c r="A164" s="33"/>
      <c r="B164" s="34"/>
      <c r="C164" s="202" t="s">
        <v>261</v>
      </c>
      <c r="D164" s="202" t="s">
        <v>175</v>
      </c>
      <c r="E164" s="203" t="s">
        <v>3098</v>
      </c>
      <c r="F164" s="204" t="s">
        <v>3099</v>
      </c>
      <c r="G164" s="205" t="s">
        <v>371</v>
      </c>
      <c r="H164" s="206">
        <v>71</v>
      </c>
      <c r="I164" s="207"/>
      <c r="J164" s="208">
        <f>ROUND(I164*H164,0)</f>
        <v>0</v>
      </c>
      <c r="K164" s="204" t="s">
        <v>179</v>
      </c>
      <c r="L164" s="38"/>
      <c r="M164" s="209" t="s">
        <v>1</v>
      </c>
      <c r="N164" s="210" t="s">
        <v>42</v>
      </c>
      <c r="O164" s="70"/>
      <c r="P164" s="211">
        <f>O164*H164</f>
        <v>0</v>
      </c>
      <c r="Q164" s="211">
        <v>1.149E-2</v>
      </c>
      <c r="R164" s="211">
        <f>Q164*H164</f>
        <v>0.81579000000000002</v>
      </c>
      <c r="S164" s="211">
        <v>0</v>
      </c>
      <c r="T164" s="21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3" t="s">
        <v>180</v>
      </c>
      <c r="AT164" s="213" t="s">
        <v>175</v>
      </c>
      <c r="AU164" s="213" t="s">
        <v>86</v>
      </c>
      <c r="AY164" s="16" t="s">
        <v>173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6" t="s">
        <v>8</v>
      </c>
      <c r="BK164" s="214">
        <f>ROUND(I164*H164,0)</f>
        <v>0</v>
      </c>
      <c r="BL164" s="16" t="s">
        <v>180</v>
      </c>
      <c r="BM164" s="213" t="s">
        <v>3100</v>
      </c>
    </row>
    <row r="165" spans="1:65" s="13" customFormat="1">
      <c r="B165" s="215"/>
      <c r="C165" s="216"/>
      <c r="D165" s="217" t="s">
        <v>182</v>
      </c>
      <c r="E165" s="218" t="s">
        <v>1</v>
      </c>
      <c r="F165" s="219" t="s">
        <v>3101</v>
      </c>
      <c r="G165" s="216"/>
      <c r="H165" s="220">
        <v>71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182</v>
      </c>
      <c r="AU165" s="226" t="s">
        <v>86</v>
      </c>
      <c r="AV165" s="13" t="s">
        <v>86</v>
      </c>
      <c r="AW165" s="13" t="s">
        <v>33</v>
      </c>
      <c r="AX165" s="13" t="s">
        <v>77</v>
      </c>
      <c r="AY165" s="226" t="s">
        <v>173</v>
      </c>
    </row>
    <row r="166" spans="1:65" s="2" customFormat="1" ht="24" customHeight="1">
      <c r="A166" s="33"/>
      <c r="B166" s="34"/>
      <c r="C166" s="202" t="s">
        <v>266</v>
      </c>
      <c r="D166" s="202" t="s">
        <v>175</v>
      </c>
      <c r="E166" s="203" t="s">
        <v>3102</v>
      </c>
      <c r="F166" s="204" t="s">
        <v>3103</v>
      </c>
      <c r="G166" s="205" t="s">
        <v>289</v>
      </c>
      <c r="H166" s="206">
        <v>2</v>
      </c>
      <c r="I166" s="207"/>
      <c r="J166" s="208">
        <f>ROUND(I166*H166,0)</f>
        <v>0</v>
      </c>
      <c r="K166" s="204" t="s">
        <v>179</v>
      </c>
      <c r="L166" s="38"/>
      <c r="M166" s="209" t="s">
        <v>1</v>
      </c>
      <c r="N166" s="210" t="s">
        <v>42</v>
      </c>
      <c r="O166" s="70"/>
      <c r="P166" s="211">
        <f>O166*H166</f>
        <v>0</v>
      </c>
      <c r="Q166" s="211">
        <v>0.46009</v>
      </c>
      <c r="R166" s="211">
        <f>Q166*H166</f>
        <v>0.92018</v>
      </c>
      <c r="S166" s="211">
        <v>0</v>
      </c>
      <c r="T166" s="21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3" t="s">
        <v>180</v>
      </c>
      <c r="AT166" s="213" t="s">
        <v>175</v>
      </c>
      <c r="AU166" s="213" t="s">
        <v>86</v>
      </c>
      <c r="AY166" s="16" t="s">
        <v>173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6" t="s">
        <v>8</v>
      </c>
      <c r="BK166" s="214">
        <f>ROUND(I166*H166,0)</f>
        <v>0</v>
      </c>
      <c r="BL166" s="16" t="s">
        <v>180</v>
      </c>
      <c r="BM166" s="213" t="s">
        <v>3104</v>
      </c>
    </row>
    <row r="167" spans="1:65" s="2" customFormat="1" ht="24" customHeight="1">
      <c r="A167" s="33"/>
      <c r="B167" s="34"/>
      <c r="C167" s="202" t="s">
        <v>271</v>
      </c>
      <c r="D167" s="202" t="s">
        <v>175</v>
      </c>
      <c r="E167" s="203" t="s">
        <v>3105</v>
      </c>
      <c r="F167" s="204" t="s">
        <v>3106</v>
      </c>
      <c r="G167" s="205" t="s">
        <v>371</v>
      </c>
      <c r="H167" s="206">
        <v>71</v>
      </c>
      <c r="I167" s="207"/>
      <c r="J167" s="208">
        <f>ROUND(I167*H167,0)</f>
        <v>0</v>
      </c>
      <c r="K167" s="204" t="s">
        <v>179</v>
      </c>
      <c r="L167" s="38"/>
      <c r="M167" s="209" t="s">
        <v>1</v>
      </c>
      <c r="N167" s="210" t="s">
        <v>42</v>
      </c>
      <c r="O167" s="70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3" t="s">
        <v>180</v>
      </c>
      <c r="AT167" s="213" t="s">
        <v>175</v>
      </c>
      <c r="AU167" s="213" t="s">
        <v>86</v>
      </c>
      <c r="AY167" s="16" t="s">
        <v>173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6" t="s">
        <v>8</v>
      </c>
      <c r="BK167" s="214">
        <f>ROUND(I167*H167,0)</f>
        <v>0</v>
      </c>
      <c r="BL167" s="16" t="s">
        <v>180</v>
      </c>
      <c r="BM167" s="213" t="s">
        <v>3107</v>
      </c>
    </row>
    <row r="168" spans="1:65" s="2" customFormat="1" ht="24" customHeight="1">
      <c r="A168" s="33"/>
      <c r="B168" s="34"/>
      <c r="C168" s="202" t="s">
        <v>275</v>
      </c>
      <c r="D168" s="202" t="s">
        <v>175</v>
      </c>
      <c r="E168" s="203" t="s">
        <v>3108</v>
      </c>
      <c r="F168" s="204" t="s">
        <v>3109</v>
      </c>
      <c r="G168" s="205" t="s">
        <v>289</v>
      </c>
      <c r="H168" s="206">
        <v>7</v>
      </c>
      <c r="I168" s="207"/>
      <c r="J168" s="208">
        <f>ROUND(I168*H168,0)</f>
        <v>0</v>
      </c>
      <c r="K168" s="204" t="s">
        <v>179</v>
      </c>
      <c r="L168" s="38"/>
      <c r="M168" s="209" t="s">
        <v>1</v>
      </c>
      <c r="N168" s="210" t="s">
        <v>42</v>
      </c>
      <c r="O168" s="70"/>
      <c r="P168" s="211">
        <f>O168*H168</f>
        <v>0</v>
      </c>
      <c r="Q168" s="211">
        <v>2.1167600000000002</v>
      </c>
      <c r="R168" s="211">
        <f>Q168*H168</f>
        <v>14.817320000000002</v>
      </c>
      <c r="S168" s="211">
        <v>0</v>
      </c>
      <c r="T168" s="21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3" t="s">
        <v>180</v>
      </c>
      <c r="AT168" s="213" t="s">
        <v>175</v>
      </c>
      <c r="AU168" s="213" t="s">
        <v>86</v>
      </c>
      <c r="AY168" s="16" t="s">
        <v>173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6" t="s">
        <v>8</v>
      </c>
      <c r="BK168" s="214">
        <f>ROUND(I168*H168,0)</f>
        <v>0</v>
      </c>
      <c r="BL168" s="16" t="s">
        <v>180</v>
      </c>
      <c r="BM168" s="213" t="s">
        <v>3110</v>
      </c>
    </row>
    <row r="169" spans="1:65" s="2" customFormat="1" ht="16.5" customHeight="1">
      <c r="A169" s="33"/>
      <c r="B169" s="34"/>
      <c r="C169" s="202" t="s">
        <v>7</v>
      </c>
      <c r="D169" s="202" t="s">
        <v>175</v>
      </c>
      <c r="E169" s="203" t="s">
        <v>3111</v>
      </c>
      <c r="F169" s="204" t="s">
        <v>3112</v>
      </c>
      <c r="G169" s="205" t="s">
        <v>289</v>
      </c>
      <c r="H169" s="206">
        <v>20</v>
      </c>
      <c r="I169" s="207"/>
      <c r="J169" s="208">
        <f>ROUND(I169*H169,0)</f>
        <v>0</v>
      </c>
      <c r="K169" s="204" t="s">
        <v>179</v>
      </c>
      <c r="L169" s="38"/>
      <c r="M169" s="209" t="s">
        <v>1</v>
      </c>
      <c r="N169" s="210" t="s">
        <v>42</v>
      </c>
      <c r="O169" s="70"/>
      <c r="P169" s="211">
        <f>O169*H169</f>
        <v>0</v>
      </c>
      <c r="Q169" s="211">
        <v>3.5729999999999998E-2</v>
      </c>
      <c r="R169" s="211">
        <f>Q169*H169</f>
        <v>0.7145999999999999</v>
      </c>
      <c r="S169" s="211">
        <v>0</v>
      </c>
      <c r="T169" s="21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3" t="s">
        <v>180</v>
      </c>
      <c r="AT169" s="213" t="s">
        <v>175</v>
      </c>
      <c r="AU169" s="213" t="s">
        <v>86</v>
      </c>
      <c r="AY169" s="16" t="s">
        <v>173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6" t="s">
        <v>8</v>
      </c>
      <c r="BK169" s="214">
        <f>ROUND(I169*H169,0)</f>
        <v>0</v>
      </c>
      <c r="BL169" s="16" t="s">
        <v>180</v>
      </c>
      <c r="BM169" s="213" t="s">
        <v>3113</v>
      </c>
    </row>
    <row r="170" spans="1:65" s="13" customFormat="1">
      <c r="B170" s="215"/>
      <c r="C170" s="216"/>
      <c r="D170" s="217" t="s">
        <v>182</v>
      </c>
      <c r="E170" s="218" t="s">
        <v>1</v>
      </c>
      <c r="F170" s="219" t="s">
        <v>3114</v>
      </c>
      <c r="G170" s="216"/>
      <c r="H170" s="220">
        <v>20</v>
      </c>
      <c r="I170" s="221"/>
      <c r="J170" s="216"/>
      <c r="K170" s="216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182</v>
      </c>
      <c r="AU170" s="226" t="s">
        <v>86</v>
      </c>
      <c r="AV170" s="13" t="s">
        <v>86</v>
      </c>
      <c r="AW170" s="13" t="s">
        <v>33</v>
      </c>
      <c r="AX170" s="13" t="s">
        <v>77</v>
      </c>
      <c r="AY170" s="226" t="s">
        <v>173</v>
      </c>
    </row>
    <row r="171" spans="1:65" s="2" customFormat="1" ht="24" customHeight="1">
      <c r="A171" s="33"/>
      <c r="B171" s="34"/>
      <c r="C171" s="227" t="s">
        <v>286</v>
      </c>
      <c r="D171" s="227" t="s">
        <v>454</v>
      </c>
      <c r="E171" s="228" t="s">
        <v>3115</v>
      </c>
      <c r="F171" s="229" t="s">
        <v>3116</v>
      </c>
      <c r="G171" s="230" t="s">
        <v>289</v>
      </c>
      <c r="H171" s="231">
        <v>3.03</v>
      </c>
      <c r="I171" s="232"/>
      <c r="J171" s="233">
        <f t="shared" ref="J171:J182" si="0">ROUND(I171*H171,0)</f>
        <v>0</v>
      </c>
      <c r="K171" s="229" t="s">
        <v>179</v>
      </c>
      <c r="L171" s="234"/>
      <c r="M171" s="235" t="s">
        <v>1</v>
      </c>
      <c r="N171" s="236" t="s">
        <v>42</v>
      </c>
      <c r="O171" s="70"/>
      <c r="P171" s="211">
        <f t="shared" ref="P171:P182" si="1">O171*H171</f>
        <v>0</v>
      </c>
      <c r="Q171" s="211">
        <v>2.1000000000000001E-2</v>
      </c>
      <c r="R171" s="211">
        <f t="shared" ref="R171:R182" si="2">Q171*H171</f>
        <v>6.3630000000000006E-2</v>
      </c>
      <c r="S171" s="211">
        <v>0</v>
      </c>
      <c r="T171" s="212">
        <f t="shared" ref="T171:T182" si="3"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3" t="s">
        <v>213</v>
      </c>
      <c r="AT171" s="213" t="s">
        <v>454</v>
      </c>
      <c r="AU171" s="213" t="s">
        <v>86</v>
      </c>
      <c r="AY171" s="16" t="s">
        <v>173</v>
      </c>
      <c r="BE171" s="214">
        <f t="shared" ref="BE171:BE182" si="4">IF(N171="základní",J171,0)</f>
        <v>0</v>
      </c>
      <c r="BF171" s="214">
        <f t="shared" ref="BF171:BF182" si="5">IF(N171="snížená",J171,0)</f>
        <v>0</v>
      </c>
      <c r="BG171" s="214">
        <f t="shared" ref="BG171:BG182" si="6">IF(N171="zákl. přenesená",J171,0)</f>
        <v>0</v>
      </c>
      <c r="BH171" s="214">
        <f t="shared" ref="BH171:BH182" si="7">IF(N171="sníž. přenesená",J171,0)</f>
        <v>0</v>
      </c>
      <c r="BI171" s="214">
        <f t="shared" ref="BI171:BI182" si="8">IF(N171="nulová",J171,0)</f>
        <v>0</v>
      </c>
      <c r="BJ171" s="16" t="s">
        <v>8</v>
      </c>
      <c r="BK171" s="214">
        <f t="shared" ref="BK171:BK182" si="9">ROUND(I171*H171,0)</f>
        <v>0</v>
      </c>
      <c r="BL171" s="16" t="s">
        <v>180</v>
      </c>
      <c r="BM171" s="213" t="s">
        <v>3117</v>
      </c>
    </row>
    <row r="172" spans="1:65" s="2" customFormat="1" ht="24" customHeight="1">
      <c r="A172" s="33"/>
      <c r="B172" s="34"/>
      <c r="C172" s="227" t="s">
        <v>293</v>
      </c>
      <c r="D172" s="227" t="s">
        <v>454</v>
      </c>
      <c r="E172" s="228" t="s">
        <v>3118</v>
      </c>
      <c r="F172" s="229" t="s">
        <v>3119</v>
      </c>
      <c r="G172" s="230" t="s">
        <v>289</v>
      </c>
      <c r="H172" s="231">
        <v>3.03</v>
      </c>
      <c r="I172" s="232"/>
      <c r="J172" s="233">
        <f t="shared" si="0"/>
        <v>0</v>
      </c>
      <c r="K172" s="229" t="s">
        <v>179</v>
      </c>
      <c r="L172" s="234"/>
      <c r="M172" s="235" t="s">
        <v>1</v>
      </c>
      <c r="N172" s="236" t="s">
        <v>42</v>
      </c>
      <c r="O172" s="70"/>
      <c r="P172" s="211">
        <f t="shared" si="1"/>
        <v>0</v>
      </c>
      <c r="Q172" s="211">
        <v>3.2000000000000001E-2</v>
      </c>
      <c r="R172" s="211">
        <f t="shared" si="2"/>
        <v>9.6959999999999991E-2</v>
      </c>
      <c r="S172" s="211">
        <v>0</v>
      </c>
      <c r="T172" s="212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3" t="s">
        <v>213</v>
      </c>
      <c r="AT172" s="213" t="s">
        <v>454</v>
      </c>
      <c r="AU172" s="213" t="s">
        <v>86</v>
      </c>
      <c r="AY172" s="16" t="s">
        <v>173</v>
      </c>
      <c r="BE172" s="214">
        <f t="shared" si="4"/>
        <v>0</v>
      </c>
      <c r="BF172" s="214">
        <f t="shared" si="5"/>
        <v>0</v>
      </c>
      <c r="BG172" s="214">
        <f t="shared" si="6"/>
        <v>0</v>
      </c>
      <c r="BH172" s="214">
        <f t="shared" si="7"/>
        <v>0</v>
      </c>
      <c r="BI172" s="214">
        <f t="shared" si="8"/>
        <v>0</v>
      </c>
      <c r="BJ172" s="16" t="s">
        <v>8</v>
      </c>
      <c r="BK172" s="214">
        <f t="shared" si="9"/>
        <v>0</v>
      </c>
      <c r="BL172" s="16" t="s">
        <v>180</v>
      </c>
      <c r="BM172" s="213" t="s">
        <v>3120</v>
      </c>
    </row>
    <row r="173" spans="1:65" s="2" customFormat="1" ht="24" customHeight="1">
      <c r="A173" s="33"/>
      <c r="B173" s="34"/>
      <c r="C173" s="227" t="s">
        <v>299</v>
      </c>
      <c r="D173" s="227" t="s">
        <v>454</v>
      </c>
      <c r="E173" s="228" t="s">
        <v>3121</v>
      </c>
      <c r="F173" s="229" t="s">
        <v>3122</v>
      </c>
      <c r="G173" s="230" t="s">
        <v>289</v>
      </c>
      <c r="H173" s="231">
        <v>3.03</v>
      </c>
      <c r="I173" s="232"/>
      <c r="J173" s="233">
        <f t="shared" si="0"/>
        <v>0</v>
      </c>
      <c r="K173" s="229" t="s">
        <v>179</v>
      </c>
      <c r="L173" s="234"/>
      <c r="M173" s="235" t="s">
        <v>1</v>
      </c>
      <c r="N173" s="236" t="s">
        <v>42</v>
      </c>
      <c r="O173" s="70"/>
      <c r="P173" s="211">
        <f t="shared" si="1"/>
        <v>0</v>
      </c>
      <c r="Q173" s="211">
        <v>5.2999999999999999E-2</v>
      </c>
      <c r="R173" s="211">
        <f t="shared" si="2"/>
        <v>0.16058999999999998</v>
      </c>
      <c r="S173" s="211">
        <v>0</v>
      </c>
      <c r="T173" s="212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3" t="s">
        <v>213</v>
      </c>
      <c r="AT173" s="213" t="s">
        <v>454</v>
      </c>
      <c r="AU173" s="213" t="s">
        <v>86</v>
      </c>
      <c r="AY173" s="16" t="s">
        <v>173</v>
      </c>
      <c r="BE173" s="214">
        <f t="shared" si="4"/>
        <v>0</v>
      </c>
      <c r="BF173" s="214">
        <f t="shared" si="5"/>
        <v>0</v>
      </c>
      <c r="BG173" s="214">
        <f t="shared" si="6"/>
        <v>0</v>
      </c>
      <c r="BH173" s="214">
        <f t="shared" si="7"/>
        <v>0</v>
      </c>
      <c r="BI173" s="214">
        <f t="shared" si="8"/>
        <v>0</v>
      </c>
      <c r="BJ173" s="16" t="s">
        <v>8</v>
      </c>
      <c r="BK173" s="214">
        <f t="shared" si="9"/>
        <v>0</v>
      </c>
      <c r="BL173" s="16" t="s">
        <v>180</v>
      </c>
      <c r="BM173" s="213" t="s">
        <v>3123</v>
      </c>
    </row>
    <row r="174" spans="1:65" s="2" customFormat="1" ht="24" customHeight="1">
      <c r="A174" s="33"/>
      <c r="B174" s="34"/>
      <c r="C174" s="227" t="s">
        <v>307</v>
      </c>
      <c r="D174" s="227" t="s">
        <v>454</v>
      </c>
      <c r="E174" s="228" t="s">
        <v>3124</v>
      </c>
      <c r="F174" s="229" t="s">
        <v>3125</v>
      </c>
      <c r="G174" s="230" t="s">
        <v>289</v>
      </c>
      <c r="H174" s="231">
        <v>7.07</v>
      </c>
      <c r="I174" s="232"/>
      <c r="J174" s="233">
        <f t="shared" si="0"/>
        <v>0</v>
      </c>
      <c r="K174" s="229" t="s">
        <v>179</v>
      </c>
      <c r="L174" s="234"/>
      <c r="M174" s="235" t="s">
        <v>1</v>
      </c>
      <c r="N174" s="236" t="s">
        <v>42</v>
      </c>
      <c r="O174" s="70"/>
      <c r="P174" s="211">
        <f t="shared" si="1"/>
        <v>0</v>
      </c>
      <c r="Q174" s="211">
        <v>0.56999999999999995</v>
      </c>
      <c r="R174" s="211">
        <f t="shared" si="2"/>
        <v>4.0298999999999996</v>
      </c>
      <c r="S174" s="211">
        <v>0</v>
      </c>
      <c r="T174" s="212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3" t="s">
        <v>213</v>
      </c>
      <c r="AT174" s="213" t="s">
        <v>454</v>
      </c>
      <c r="AU174" s="213" t="s">
        <v>86</v>
      </c>
      <c r="AY174" s="16" t="s">
        <v>173</v>
      </c>
      <c r="BE174" s="214">
        <f t="shared" si="4"/>
        <v>0</v>
      </c>
      <c r="BF174" s="214">
        <f t="shared" si="5"/>
        <v>0</v>
      </c>
      <c r="BG174" s="214">
        <f t="shared" si="6"/>
        <v>0</v>
      </c>
      <c r="BH174" s="214">
        <f t="shared" si="7"/>
        <v>0</v>
      </c>
      <c r="BI174" s="214">
        <f t="shared" si="8"/>
        <v>0</v>
      </c>
      <c r="BJ174" s="16" t="s">
        <v>8</v>
      </c>
      <c r="BK174" s="214">
        <f t="shared" si="9"/>
        <v>0</v>
      </c>
      <c r="BL174" s="16" t="s">
        <v>180</v>
      </c>
      <c r="BM174" s="213" t="s">
        <v>3126</v>
      </c>
    </row>
    <row r="175" spans="1:65" s="2" customFormat="1" ht="16.5" customHeight="1">
      <c r="A175" s="33"/>
      <c r="B175" s="34"/>
      <c r="C175" s="227" t="s">
        <v>311</v>
      </c>
      <c r="D175" s="227" t="s">
        <v>454</v>
      </c>
      <c r="E175" s="228" t="s">
        <v>3127</v>
      </c>
      <c r="F175" s="229" t="s">
        <v>3128</v>
      </c>
      <c r="G175" s="230" t="s">
        <v>289</v>
      </c>
      <c r="H175" s="231">
        <v>2.02</v>
      </c>
      <c r="I175" s="232"/>
      <c r="J175" s="233">
        <f t="shared" si="0"/>
        <v>0</v>
      </c>
      <c r="K175" s="229" t="s">
        <v>179</v>
      </c>
      <c r="L175" s="234"/>
      <c r="M175" s="235" t="s">
        <v>1</v>
      </c>
      <c r="N175" s="236" t="s">
        <v>42</v>
      </c>
      <c r="O175" s="70"/>
      <c r="P175" s="211">
        <f t="shared" si="1"/>
        <v>0</v>
      </c>
      <c r="Q175" s="211">
        <v>0.26200000000000001</v>
      </c>
      <c r="R175" s="211">
        <f t="shared" si="2"/>
        <v>0.52924000000000004</v>
      </c>
      <c r="S175" s="211">
        <v>0</v>
      </c>
      <c r="T175" s="212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3" t="s">
        <v>213</v>
      </c>
      <c r="AT175" s="213" t="s">
        <v>454</v>
      </c>
      <c r="AU175" s="213" t="s">
        <v>86</v>
      </c>
      <c r="AY175" s="16" t="s">
        <v>173</v>
      </c>
      <c r="BE175" s="214">
        <f t="shared" si="4"/>
        <v>0</v>
      </c>
      <c r="BF175" s="214">
        <f t="shared" si="5"/>
        <v>0</v>
      </c>
      <c r="BG175" s="214">
        <f t="shared" si="6"/>
        <v>0</v>
      </c>
      <c r="BH175" s="214">
        <f t="shared" si="7"/>
        <v>0</v>
      </c>
      <c r="BI175" s="214">
        <f t="shared" si="8"/>
        <v>0</v>
      </c>
      <c r="BJ175" s="16" t="s">
        <v>8</v>
      </c>
      <c r="BK175" s="214">
        <f t="shared" si="9"/>
        <v>0</v>
      </c>
      <c r="BL175" s="16" t="s">
        <v>180</v>
      </c>
      <c r="BM175" s="213" t="s">
        <v>3129</v>
      </c>
    </row>
    <row r="176" spans="1:65" s="2" customFormat="1" ht="16.5" customHeight="1">
      <c r="A176" s="33"/>
      <c r="B176" s="34"/>
      <c r="C176" s="227" t="s">
        <v>316</v>
      </c>
      <c r="D176" s="227" t="s">
        <v>454</v>
      </c>
      <c r="E176" s="228" t="s">
        <v>3130</v>
      </c>
      <c r="F176" s="229" t="s">
        <v>3131</v>
      </c>
      <c r="G176" s="230" t="s">
        <v>289</v>
      </c>
      <c r="H176" s="231">
        <v>5.05</v>
      </c>
      <c r="I176" s="232"/>
      <c r="J176" s="233">
        <f t="shared" si="0"/>
        <v>0</v>
      </c>
      <c r="K176" s="229" t="s">
        <v>179</v>
      </c>
      <c r="L176" s="234"/>
      <c r="M176" s="235" t="s">
        <v>1</v>
      </c>
      <c r="N176" s="236" t="s">
        <v>42</v>
      </c>
      <c r="O176" s="70"/>
      <c r="P176" s="211">
        <f t="shared" si="1"/>
        <v>0</v>
      </c>
      <c r="Q176" s="211">
        <v>0.52600000000000002</v>
      </c>
      <c r="R176" s="211">
        <f t="shared" si="2"/>
        <v>2.6562999999999999</v>
      </c>
      <c r="S176" s="211">
        <v>0</v>
      </c>
      <c r="T176" s="212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3" t="s">
        <v>213</v>
      </c>
      <c r="AT176" s="213" t="s">
        <v>454</v>
      </c>
      <c r="AU176" s="213" t="s">
        <v>86</v>
      </c>
      <c r="AY176" s="16" t="s">
        <v>173</v>
      </c>
      <c r="BE176" s="214">
        <f t="shared" si="4"/>
        <v>0</v>
      </c>
      <c r="BF176" s="214">
        <f t="shared" si="5"/>
        <v>0</v>
      </c>
      <c r="BG176" s="214">
        <f t="shared" si="6"/>
        <v>0</v>
      </c>
      <c r="BH176" s="214">
        <f t="shared" si="7"/>
        <v>0</v>
      </c>
      <c r="BI176" s="214">
        <f t="shared" si="8"/>
        <v>0</v>
      </c>
      <c r="BJ176" s="16" t="s">
        <v>8</v>
      </c>
      <c r="BK176" s="214">
        <f t="shared" si="9"/>
        <v>0</v>
      </c>
      <c r="BL176" s="16" t="s">
        <v>180</v>
      </c>
      <c r="BM176" s="213" t="s">
        <v>3132</v>
      </c>
    </row>
    <row r="177" spans="1:65" s="2" customFormat="1" ht="16.5" customHeight="1">
      <c r="A177" s="33"/>
      <c r="B177" s="34"/>
      <c r="C177" s="227" t="s">
        <v>323</v>
      </c>
      <c r="D177" s="227" t="s">
        <v>454</v>
      </c>
      <c r="E177" s="228" t="s">
        <v>3133</v>
      </c>
      <c r="F177" s="229" t="s">
        <v>3134</v>
      </c>
      <c r="G177" s="230" t="s">
        <v>289</v>
      </c>
      <c r="H177" s="231">
        <v>5.05</v>
      </c>
      <c r="I177" s="232"/>
      <c r="J177" s="233">
        <f t="shared" si="0"/>
        <v>0</v>
      </c>
      <c r="K177" s="229" t="s">
        <v>179</v>
      </c>
      <c r="L177" s="234"/>
      <c r="M177" s="235" t="s">
        <v>1</v>
      </c>
      <c r="N177" s="236" t="s">
        <v>42</v>
      </c>
      <c r="O177" s="70"/>
      <c r="P177" s="211">
        <f t="shared" si="1"/>
        <v>0</v>
      </c>
      <c r="Q177" s="211">
        <v>1.054</v>
      </c>
      <c r="R177" s="211">
        <f t="shared" si="2"/>
        <v>5.3227000000000002</v>
      </c>
      <c r="S177" s="211">
        <v>0</v>
      </c>
      <c r="T177" s="212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3" t="s">
        <v>213</v>
      </c>
      <c r="AT177" s="213" t="s">
        <v>454</v>
      </c>
      <c r="AU177" s="213" t="s">
        <v>86</v>
      </c>
      <c r="AY177" s="16" t="s">
        <v>173</v>
      </c>
      <c r="BE177" s="214">
        <f t="shared" si="4"/>
        <v>0</v>
      </c>
      <c r="BF177" s="214">
        <f t="shared" si="5"/>
        <v>0</v>
      </c>
      <c r="BG177" s="214">
        <f t="shared" si="6"/>
        <v>0</v>
      </c>
      <c r="BH177" s="214">
        <f t="shared" si="7"/>
        <v>0</v>
      </c>
      <c r="BI177" s="214">
        <f t="shared" si="8"/>
        <v>0</v>
      </c>
      <c r="BJ177" s="16" t="s">
        <v>8</v>
      </c>
      <c r="BK177" s="214">
        <f t="shared" si="9"/>
        <v>0</v>
      </c>
      <c r="BL177" s="16" t="s">
        <v>180</v>
      </c>
      <c r="BM177" s="213" t="s">
        <v>3135</v>
      </c>
    </row>
    <row r="178" spans="1:65" s="2" customFormat="1" ht="24" customHeight="1">
      <c r="A178" s="33"/>
      <c r="B178" s="34"/>
      <c r="C178" s="227" t="s">
        <v>328</v>
      </c>
      <c r="D178" s="227" t="s">
        <v>454</v>
      </c>
      <c r="E178" s="228" t="s">
        <v>3136</v>
      </c>
      <c r="F178" s="229" t="s">
        <v>3137</v>
      </c>
      <c r="G178" s="230" t="s">
        <v>289</v>
      </c>
      <c r="H178" s="231">
        <v>7.07</v>
      </c>
      <c r="I178" s="232"/>
      <c r="J178" s="233">
        <f t="shared" si="0"/>
        <v>0</v>
      </c>
      <c r="K178" s="229" t="s">
        <v>179</v>
      </c>
      <c r="L178" s="234"/>
      <c r="M178" s="235" t="s">
        <v>1</v>
      </c>
      <c r="N178" s="236" t="s">
        <v>42</v>
      </c>
      <c r="O178" s="70"/>
      <c r="P178" s="211">
        <f t="shared" si="1"/>
        <v>0</v>
      </c>
      <c r="Q178" s="211">
        <v>1.6140000000000001</v>
      </c>
      <c r="R178" s="211">
        <f t="shared" si="2"/>
        <v>11.41098</v>
      </c>
      <c r="S178" s="211">
        <v>0</v>
      </c>
      <c r="T178" s="212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3" t="s">
        <v>213</v>
      </c>
      <c r="AT178" s="213" t="s">
        <v>454</v>
      </c>
      <c r="AU178" s="213" t="s">
        <v>86</v>
      </c>
      <c r="AY178" s="16" t="s">
        <v>173</v>
      </c>
      <c r="BE178" s="214">
        <f t="shared" si="4"/>
        <v>0</v>
      </c>
      <c r="BF178" s="214">
        <f t="shared" si="5"/>
        <v>0</v>
      </c>
      <c r="BG178" s="214">
        <f t="shared" si="6"/>
        <v>0</v>
      </c>
      <c r="BH178" s="214">
        <f t="shared" si="7"/>
        <v>0</v>
      </c>
      <c r="BI178" s="214">
        <f t="shared" si="8"/>
        <v>0</v>
      </c>
      <c r="BJ178" s="16" t="s">
        <v>8</v>
      </c>
      <c r="BK178" s="214">
        <f t="shared" si="9"/>
        <v>0</v>
      </c>
      <c r="BL178" s="16" t="s">
        <v>180</v>
      </c>
      <c r="BM178" s="213" t="s">
        <v>3138</v>
      </c>
    </row>
    <row r="179" spans="1:65" s="2" customFormat="1" ht="24" customHeight="1">
      <c r="A179" s="33"/>
      <c r="B179" s="34"/>
      <c r="C179" s="202" t="s">
        <v>333</v>
      </c>
      <c r="D179" s="202" t="s">
        <v>175</v>
      </c>
      <c r="E179" s="203" t="s">
        <v>3139</v>
      </c>
      <c r="F179" s="204" t="s">
        <v>3140</v>
      </c>
      <c r="G179" s="205" t="s">
        <v>289</v>
      </c>
      <c r="H179" s="206">
        <v>6</v>
      </c>
      <c r="I179" s="207"/>
      <c r="J179" s="208">
        <f t="shared" si="0"/>
        <v>0</v>
      </c>
      <c r="K179" s="204" t="s">
        <v>179</v>
      </c>
      <c r="L179" s="38"/>
      <c r="M179" s="209" t="s">
        <v>1</v>
      </c>
      <c r="N179" s="210" t="s">
        <v>42</v>
      </c>
      <c r="O179" s="70"/>
      <c r="P179" s="211">
        <f t="shared" si="1"/>
        <v>0</v>
      </c>
      <c r="Q179" s="211">
        <v>0.21734000000000001</v>
      </c>
      <c r="R179" s="211">
        <f t="shared" si="2"/>
        <v>1.3040400000000001</v>
      </c>
      <c r="S179" s="211">
        <v>0</v>
      </c>
      <c r="T179" s="212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3" t="s">
        <v>180</v>
      </c>
      <c r="AT179" s="213" t="s">
        <v>175</v>
      </c>
      <c r="AU179" s="213" t="s">
        <v>86</v>
      </c>
      <c r="AY179" s="16" t="s">
        <v>173</v>
      </c>
      <c r="BE179" s="214">
        <f t="shared" si="4"/>
        <v>0</v>
      </c>
      <c r="BF179" s="214">
        <f t="shared" si="5"/>
        <v>0</v>
      </c>
      <c r="BG179" s="214">
        <f t="shared" si="6"/>
        <v>0</v>
      </c>
      <c r="BH179" s="214">
        <f t="shared" si="7"/>
        <v>0</v>
      </c>
      <c r="BI179" s="214">
        <f t="shared" si="8"/>
        <v>0</v>
      </c>
      <c r="BJ179" s="16" t="s">
        <v>8</v>
      </c>
      <c r="BK179" s="214">
        <f t="shared" si="9"/>
        <v>0</v>
      </c>
      <c r="BL179" s="16" t="s">
        <v>180</v>
      </c>
      <c r="BM179" s="213" t="s">
        <v>3141</v>
      </c>
    </row>
    <row r="180" spans="1:65" s="2" customFormat="1" ht="24" customHeight="1">
      <c r="A180" s="33"/>
      <c r="B180" s="34"/>
      <c r="C180" s="227" t="s">
        <v>337</v>
      </c>
      <c r="D180" s="227" t="s">
        <v>454</v>
      </c>
      <c r="E180" s="228" t="s">
        <v>3142</v>
      </c>
      <c r="F180" s="229" t="s">
        <v>3143</v>
      </c>
      <c r="G180" s="230" t="s">
        <v>289</v>
      </c>
      <c r="H180" s="231">
        <v>6</v>
      </c>
      <c r="I180" s="232"/>
      <c r="J180" s="233">
        <f t="shared" si="0"/>
        <v>0</v>
      </c>
      <c r="K180" s="229" t="s">
        <v>179</v>
      </c>
      <c r="L180" s="234"/>
      <c r="M180" s="235" t="s">
        <v>1</v>
      </c>
      <c r="N180" s="236" t="s">
        <v>42</v>
      </c>
      <c r="O180" s="70"/>
      <c r="P180" s="211">
        <f t="shared" si="1"/>
        <v>0</v>
      </c>
      <c r="Q180" s="211">
        <v>4.4999999999999998E-2</v>
      </c>
      <c r="R180" s="211">
        <f t="shared" si="2"/>
        <v>0.27</v>
      </c>
      <c r="S180" s="211">
        <v>0</v>
      </c>
      <c r="T180" s="212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3" t="s">
        <v>213</v>
      </c>
      <c r="AT180" s="213" t="s">
        <v>454</v>
      </c>
      <c r="AU180" s="213" t="s">
        <v>86</v>
      </c>
      <c r="AY180" s="16" t="s">
        <v>173</v>
      </c>
      <c r="BE180" s="214">
        <f t="shared" si="4"/>
        <v>0</v>
      </c>
      <c r="BF180" s="214">
        <f t="shared" si="5"/>
        <v>0</v>
      </c>
      <c r="BG180" s="214">
        <f t="shared" si="6"/>
        <v>0</v>
      </c>
      <c r="BH180" s="214">
        <f t="shared" si="7"/>
        <v>0</v>
      </c>
      <c r="BI180" s="214">
        <f t="shared" si="8"/>
        <v>0</v>
      </c>
      <c r="BJ180" s="16" t="s">
        <v>8</v>
      </c>
      <c r="BK180" s="214">
        <f t="shared" si="9"/>
        <v>0</v>
      </c>
      <c r="BL180" s="16" t="s">
        <v>180</v>
      </c>
      <c r="BM180" s="213" t="s">
        <v>3144</v>
      </c>
    </row>
    <row r="181" spans="1:65" s="2" customFormat="1" ht="24" customHeight="1">
      <c r="A181" s="33"/>
      <c r="B181" s="34"/>
      <c r="C181" s="202" t="s">
        <v>341</v>
      </c>
      <c r="D181" s="202" t="s">
        <v>175</v>
      </c>
      <c r="E181" s="203" t="s">
        <v>3145</v>
      </c>
      <c r="F181" s="204" t="s">
        <v>3146</v>
      </c>
      <c r="G181" s="205" t="s">
        <v>289</v>
      </c>
      <c r="H181" s="206">
        <v>1</v>
      </c>
      <c r="I181" s="207"/>
      <c r="J181" s="208">
        <f t="shared" si="0"/>
        <v>0</v>
      </c>
      <c r="K181" s="204" t="s">
        <v>179</v>
      </c>
      <c r="L181" s="38"/>
      <c r="M181" s="209" t="s">
        <v>1</v>
      </c>
      <c r="N181" s="210" t="s">
        <v>42</v>
      </c>
      <c r="O181" s="70"/>
      <c r="P181" s="211">
        <f t="shared" si="1"/>
        <v>0</v>
      </c>
      <c r="Q181" s="211">
        <v>0.21734000000000001</v>
      </c>
      <c r="R181" s="211">
        <f t="shared" si="2"/>
        <v>0.21734000000000001</v>
      </c>
      <c r="S181" s="211">
        <v>0</v>
      </c>
      <c r="T181" s="212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3" t="s">
        <v>180</v>
      </c>
      <c r="AT181" s="213" t="s">
        <v>175</v>
      </c>
      <c r="AU181" s="213" t="s">
        <v>86</v>
      </c>
      <c r="AY181" s="16" t="s">
        <v>173</v>
      </c>
      <c r="BE181" s="214">
        <f t="shared" si="4"/>
        <v>0</v>
      </c>
      <c r="BF181" s="214">
        <f t="shared" si="5"/>
        <v>0</v>
      </c>
      <c r="BG181" s="214">
        <f t="shared" si="6"/>
        <v>0</v>
      </c>
      <c r="BH181" s="214">
        <f t="shared" si="7"/>
        <v>0</v>
      </c>
      <c r="BI181" s="214">
        <f t="shared" si="8"/>
        <v>0</v>
      </c>
      <c r="BJ181" s="16" t="s">
        <v>8</v>
      </c>
      <c r="BK181" s="214">
        <f t="shared" si="9"/>
        <v>0</v>
      </c>
      <c r="BL181" s="16" t="s">
        <v>180</v>
      </c>
      <c r="BM181" s="213" t="s">
        <v>3147</v>
      </c>
    </row>
    <row r="182" spans="1:65" s="2" customFormat="1" ht="24" customHeight="1">
      <c r="A182" s="33"/>
      <c r="B182" s="34"/>
      <c r="C182" s="227" t="s">
        <v>346</v>
      </c>
      <c r="D182" s="227" t="s">
        <v>454</v>
      </c>
      <c r="E182" s="228" t="s">
        <v>3148</v>
      </c>
      <c r="F182" s="229" t="s">
        <v>3149</v>
      </c>
      <c r="G182" s="230" t="s">
        <v>289</v>
      </c>
      <c r="H182" s="231">
        <v>1</v>
      </c>
      <c r="I182" s="232"/>
      <c r="J182" s="233">
        <f t="shared" si="0"/>
        <v>0</v>
      </c>
      <c r="K182" s="229" t="s">
        <v>179</v>
      </c>
      <c r="L182" s="234"/>
      <c r="M182" s="235" t="s">
        <v>1</v>
      </c>
      <c r="N182" s="236" t="s">
        <v>42</v>
      </c>
      <c r="O182" s="70"/>
      <c r="P182" s="211">
        <f t="shared" si="1"/>
        <v>0</v>
      </c>
      <c r="Q182" s="211">
        <v>0.19600000000000001</v>
      </c>
      <c r="R182" s="211">
        <f t="shared" si="2"/>
        <v>0.19600000000000001</v>
      </c>
      <c r="S182" s="211">
        <v>0</v>
      </c>
      <c r="T182" s="212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3" t="s">
        <v>213</v>
      </c>
      <c r="AT182" s="213" t="s">
        <v>454</v>
      </c>
      <c r="AU182" s="213" t="s">
        <v>86</v>
      </c>
      <c r="AY182" s="16" t="s">
        <v>173</v>
      </c>
      <c r="BE182" s="214">
        <f t="shared" si="4"/>
        <v>0</v>
      </c>
      <c r="BF182" s="214">
        <f t="shared" si="5"/>
        <v>0</v>
      </c>
      <c r="BG182" s="214">
        <f t="shared" si="6"/>
        <v>0</v>
      </c>
      <c r="BH182" s="214">
        <f t="shared" si="7"/>
        <v>0</v>
      </c>
      <c r="BI182" s="214">
        <f t="shared" si="8"/>
        <v>0</v>
      </c>
      <c r="BJ182" s="16" t="s">
        <v>8</v>
      </c>
      <c r="BK182" s="214">
        <f t="shared" si="9"/>
        <v>0</v>
      </c>
      <c r="BL182" s="16" t="s">
        <v>180</v>
      </c>
      <c r="BM182" s="213" t="s">
        <v>3150</v>
      </c>
    </row>
    <row r="183" spans="1:65" s="12" customFormat="1" ht="22.95" customHeight="1">
      <c r="B183" s="186"/>
      <c r="C183" s="187"/>
      <c r="D183" s="188" t="s">
        <v>76</v>
      </c>
      <c r="E183" s="200" t="s">
        <v>218</v>
      </c>
      <c r="F183" s="200" t="s">
        <v>399</v>
      </c>
      <c r="G183" s="187"/>
      <c r="H183" s="187"/>
      <c r="I183" s="190"/>
      <c r="J183" s="201">
        <f>BK183</f>
        <v>0</v>
      </c>
      <c r="K183" s="187"/>
      <c r="L183" s="192"/>
      <c r="M183" s="193"/>
      <c r="N183" s="194"/>
      <c r="O183" s="194"/>
      <c r="P183" s="195">
        <f>P184</f>
        <v>0</v>
      </c>
      <c r="Q183" s="194"/>
      <c r="R183" s="195">
        <f>R184</f>
        <v>5.7239999999999993E-4</v>
      </c>
      <c r="S183" s="194"/>
      <c r="T183" s="196">
        <f>T184</f>
        <v>4.6079999999999996E-2</v>
      </c>
      <c r="AR183" s="197" t="s">
        <v>8</v>
      </c>
      <c r="AT183" s="198" t="s">
        <v>76</v>
      </c>
      <c r="AU183" s="198" t="s">
        <v>8</v>
      </c>
      <c r="AY183" s="197" t="s">
        <v>173</v>
      </c>
      <c r="BK183" s="199">
        <f>BK184</f>
        <v>0</v>
      </c>
    </row>
    <row r="184" spans="1:65" s="2" customFormat="1" ht="24" customHeight="1">
      <c r="A184" s="33"/>
      <c r="B184" s="34"/>
      <c r="C184" s="202" t="s">
        <v>350</v>
      </c>
      <c r="D184" s="202" t="s">
        <v>175</v>
      </c>
      <c r="E184" s="203" t="s">
        <v>3151</v>
      </c>
      <c r="F184" s="204" t="s">
        <v>3152</v>
      </c>
      <c r="G184" s="205" t="s">
        <v>371</v>
      </c>
      <c r="H184" s="206">
        <v>0.12</v>
      </c>
      <c r="I184" s="207"/>
      <c r="J184" s="208">
        <f>ROUND(I184*H184,0)</f>
        <v>0</v>
      </c>
      <c r="K184" s="204" t="s">
        <v>179</v>
      </c>
      <c r="L184" s="38"/>
      <c r="M184" s="209" t="s">
        <v>1</v>
      </c>
      <c r="N184" s="210" t="s">
        <v>42</v>
      </c>
      <c r="O184" s="70"/>
      <c r="P184" s="211">
        <f>O184*H184</f>
        <v>0</v>
      </c>
      <c r="Q184" s="211">
        <v>4.7699999999999999E-3</v>
      </c>
      <c r="R184" s="211">
        <f>Q184*H184</f>
        <v>5.7239999999999993E-4</v>
      </c>
      <c r="S184" s="211">
        <v>0.38400000000000001</v>
      </c>
      <c r="T184" s="212">
        <f>S184*H184</f>
        <v>4.6079999999999996E-2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3" t="s">
        <v>180</v>
      </c>
      <c r="AT184" s="213" t="s">
        <v>175</v>
      </c>
      <c r="AU184" s="213" t="s">
        <v>86</v>
      </c>
      <c r="AY184" s="16" t="s">
        <v>173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6" t="s">
        <v>8</v>
      </c>
      <c r="BK184" s="214">
        <f>ROUND(I184*H184,0)</f>
        <v>0</v>
      </c>
      <c r="BL184" s="16" t="s">
        <v>180</v>
      </c>
      <c r="BM184" s="213" t="s">
        <v>3153</v>
      </c>
    </row>
    <row r="185" spans="1:65" s="12" customFormat="1" ht="22.95" customHeight="1">
      <c r="B185" s="186"/>
      <c r="C185" s="187"/>
      <c r="D185" s="188" t="s">
        <v>76</v>
      </c>
      <c r="E185" s="200" t="s">
        <v>433</v>
      </c>
      <c r="F185" s="200" t="s">
        <v>434</v>
      </c>
      <c r="G185" s="187"/>
      <c r="H185" s="187"/>
      <c r="I185" s="190"/>
      <c r="J185" s="201">
        <f>BK185</f>
        <v>0</v>
      </c>
      <c r="K185" s="187"/>
      <c r="L185" s="192"/>
      <c r="M185" s="193"/>
      <c r="N185" s="194"/>
      <c r="O185" s="194"/>
      <c r="P185" s="195">
        <f>P186</f>
        <v>0</v>
      </c>
      <c r="Q185" s="194"/>
      <c r="R185" s="195">
        <f>R186</f>
        <v>0</v>
      </c>
      <c r="S185" s="194"/>
      <c r="T185" s="196">
        <f>T186</f>
        <v>0</v>
      </c>
      <c r="AR185" s="197" t="s">
        <v>8</v>
      </c>
      <c r="AT185" s="198" t="s">
        <v>76</v>
      </c>
      <c r="AU185" s="198" t="s">
        <v>8</v>
      </c>
      <c r="AY185" s="197" t="s">
        <v>173</v>
      </c>
      <c r="BK185" s="199">
        <f>BK186</f>
        <v>0</v>
      </c>
    </row>
    <row r="186" spans="1:65" s="2" customFormat="1" ht="24" customHeight="1">
      <c r="A186" s="33"/>
      <c r="B186" s="34"/>
      <c r="C186" s="202" t="s">
        <v>355</v>
      </c>
      <c r="D186" s="202" t="s">
        <v>175</v>
      </c>
      <c r="E186" s="203" t="s">
        <v>2902</v>
      </c>
      <c r="F186" s="204" t="s">
        <v>2903</v>
      </c>
      <c r="G186" s="205" t="s">
        <v>225</v>
      </c>
      <c r="H186" s="206">
        <v>43.966000000000001</v>
      </c>
      <c r="I186" s="207"/>
      <c r="J186" s="208">
        <f>ROUND(I186*H186,0)</f>
        <v>0</v>
      </c>
      <c r="K186" s="204" t="s">
        <v>179</v>
      </c>
      <c r="L186" s="38"/>
      <c r="M186" s="209" t="s">
        <v>1</v>
      </c>
      <c r="N186" s="210" t="s">
        <v>42</v>
      </c>
      <c r="O186" s="70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3" t="s">
        <v>180</v>
      </c>
      <c r="AT186" s="213" t="s">
        <v>175</v>
      </c>
      <c r="AU186" s="213" t="s">
        <v>86</v>
      </c>
      <c r="AY186" s="16" t="s">
        <v>173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6" t="s">
        <v>8</v>
      </c>
      <c r="BK186" s="214">
        <f>ROUND(I186*H186,0)</f>
        <v>0</v>
      </c>
      <c r="BL186" s="16" t="s">
        <v>180</v>
      </c>
      <c r="BM186" s="213" t="s">
        <v>3154</v>
      </c>
    </row>
    <row r="187" spans="1:65" s="12" customFormat="1" ht="25.95" customHeight="1">
      <c r="B187" s="186"/>
      <c r="C187" s="187"/>
      <c r="D187" s="188" t="s">
        <v>76</v>
      </c>
      <c r="E187" s="189" t="s">
        <v>2322</v>
      </c>
      <c r="F187" s="189" t="s">
        <v>2323</v>
      </c>
      <c r="G187" s="187"/>
      <c r="H187" s="187"/>
      <c r="I187" s="190"/>
      <c r="J187" s="191">
        <f>BK187</f>
        <v>0</v>
      </c>
      <c r="K187" s="187"/>
      <c r="L187" s="192"/>
      <c r="M187" s="193"/>
      <c r="N187" s="194"/>
      <c r="O187" s="194"/>
      <c r="P187" s="195">
        <f>P188+P192</f>
        <v>0</v>
      </c>
      <c r="Q187" s="194"/>
      <c r="R187" s="195">
        <f>R188+R192</f>
        <v>0</v>
      </c>
      <c r="S187" s="194"/>
      <c r="T187" s="196">
        <f>T188+T192</f>
        <v>0</v>
      </c>
      <c r="AR187" s="197" t="s">
        <v>198</v>
      </c>
      <c r="AT187" s="198" t="s">
        <v>76</v>
      </c>
      <c r="AU187" s="198" t="s">
        <v>77</v>
      </c>
      <c r="AY187" s="197" t="s">
        <v>173</v>
      </c>
      <c r="BK187" s="199">
        <f>BK188+BK192</f>
        <v>0</v>
      </c>
    </row>
    <row r="188" spans="1:65" s="12" customFormat="1" ht="22.95" customHeight="1">
      <c r="B188" s="186"/>
      <c r="C188" s="187"/>
      <c r="D188" s="188" t="s">
        <v>76</v>
      </c>
      <c r="E188" s="200" t="s">
        <v>2324</v>
      </c>
      <c r="F188" s="200" t="s">
        <v>2325</v>
      </c>
      <c r="G188" s="187"/>
      <c r="H188" s="187"/>
      <c r="I188" s="190"/>
      <c r="J188" s="201">
        <f>BK188</f>
        <v>0</v>
      </c>
      <c r="K188" s="187"/>
      <c r="L188" s="192"/>
      <c r="M188" s="193"/>
      <c r="N188" s="194"/>
      <c r="O188" s="194"/>
      <c r="P188" s="195">
        <f>SUM(P189:P191)</f>
        <v>0</v>
      </c>
      <c r="Q188" s="194"/>
      <c r="R188" s="195">
        <f>SUM(R189:R191)</f>
        <v>0</v>
      </c>
      <c r="S188" s="194"/>
      <c r="T188" s="196">
        <f>SUM(T189:T191)</f>
        <v>0</v>
      </c>
      <c r="AR188" s="197" t="s">
        <v>198</v>
      </c>
      <c r="AT188" s="198" t="s">
        <v>76</v>
      </c>
      <c r="AU188" s="198" t="s">
        <v>8</v>
      </c>
      <c r="AY188" s="197" t="s">
        <v>173</v>
      </c>
      <c r="BK188" s="199">
        <f>SUM(BK189:BK191)</f>
        <v>0</v>
      </c>
    </row>
    <row r="189" spans="1:65" s="2" customFormat="1" ht="16.5" customHeight="1">
      <c r="A189" s="33"/>
      <c r="B189" s="34"/>
      <c r="C189" s="202" t="s">
        <v>359</v>
      </c>
      <c r="D189" s="202" t="s">
        <v>175</v>
      </c>
      <c r="E189" s="203" t="s">
        <v>2327</v>
      </c>
      <c r="F189" s="204" t="s">
        <v>2328</v>
      </c>
      <c r="G189" s="205" t="s">
        <v>427</v>
      </c>
      <c r="H189" s="206">
        <v>1</v>
      </c>
      <c r="I189" s="207"/>
      <c r="J189" s="208">
        <f>ROUND(I189*H189,0)</f>
        <v>0</v>
      </c>
      <c r="K189" s="204" t="s">
        <v>179</v>
      </c>
      <c r="L189" s="38"/>
      <c r="M189" s="209" t="s">
        <v>1</v>
      </c>
      <c r="N189" s="210" t="s">
        <v>42</v>
      </c>
      <c r="O189" s="70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3" t="s">
        <v>2329</v>
      </c>
      <c r="AT189" s="213" t="s">
        <v>175</v>
      </c>
      <c r="AU189" s="213" t="s">
        <v>86</v>
      </c>
      <c r="AY189" s="16" t="s">
        <v>173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6" t="s">
        <v>8</v>
      </c>
      <c r="BK189" s="214">
        <f>ROUND(I189*H189,0)</f>
        <v>0</v>
      </c>
      <c r="BL189" s="16" t="s">
        <v>2329</v>
      </c>
      <c r="BM189" s="213" t="s">
        <v>3155</v>
      </c>
    </row>
    <row r="190" spans="1:65" s="2" customFormat="1" ht="24" customHeight="1">
      <c r="A190" s="33"/>
      <c r="B190" s="34"/>
      <c r="C190" s="202" t="s">
        <v>364</v>
      </c>
      <c r="D190" s="202" t="s">
        <v>175</v>
      </c>
      <c r="E190" s="203" t="s">
        <v>2332</v>
      </c>
      <c r="F190" s="204" t="s">
        <v>2333</v>
      </c>
      <c r="G190" s="205" t="s">
        <v>427</v>
      </c>
      <c r="H190" s="206">
        <v>1</v>
      </c>
      <c r="I190" s="207"/>
      <c r="J190" s="208">
        <f>ROUND(I190*H190,0)</f>
        <v>0</v>
      </c>
      <c r="K190" s="204" t="s">
        <v>179</v>
      </c>
      <c r="L190" s="38"/>
      <c r="M190" s="209" t="s">
        <v>1</v>
      </c>
      <c r="N190" s="210" t="s">
        <v>42</v>
      </c>
      <c r="O190" s="70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3" t="s">
        <v>2329</v>
      </c>
      <c r="AT190" s="213" t="s">
        <v>175</v>
      </c>
      <c r="AU190" s="213" t="s">
        <v>86</v>
      </c>
      <c r="AY190" s="16" t="s">
        <v>173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16" t="s">
        <v>8</v>
      </c>
      <c r="BK190" s="214">
        <f>ROUND(I190*H190,0)</f>
        <v>0</v>
      </c>
      <c r="BL190" s="16" t="s">
        <v>2329</v>
      </c>
      <c r="BM190" s="213" t="s">
        <v>3156</v>
      </c>
    </row>
    <row r="191" spans="1:65" s="2" customFormat="1" ht="16.5" customHeight="1">
      <c r="A191" s="33"/>
      <c r="B191" s="34"/>
      <c r="C191" s="202" t="s">
        <v>368</v>
      </c>
      <c r="D191" s="202" t="s">
        <v>175</v>
      </c>
      <c r="E191" s="203" t="s">
        <v>2336</v>
      </c>
      <c r="F191" s="204" t="s">
        <v>2337</v>
      </c>
      <c r="G191" s="205" t="s">
        <v>427</v>
      </c>
      <c r="H191" s="206">
        <v>1</v>
      </c>
      <c r="I191" s="207"/>
      <c r="J191" s="208">
        <f>ROUND(I191*H191,0)</f>
        <v>0</v>
      </c>
      <c r="K191" s="204" t="s">
        <v>179</v>
      </c>
      <c r="L191" s="38"/>
      <c r="M191" s="209" t="s">
        <v>1</v>
      </c>
      <c r="N191" s="210" t="s">
        <v>42</v>
      </c>
      <c r="O191" s="70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3" t="s">
        <v>2329</v>
      </c>
      <c r="AT191" s="213" t="s">
        <v>175</v>
      </c>
      <c r="AU191" s="213" t="s">
        <v>86</v>
      </c>
      <c r="AY191" s="16" t="s">
        <v>173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6" t="s">
        <v>8</v>
      </c>
      <c r="BK191" s="214">
        <f>ROUND(I191*H191,0)</f>
        <v>0</v>
      </c>
      <c r="BL191" s="16" t="s">
        <v>2329</v>
      </c>
      <c r="BM191" s="213" t="s">
        <v>3157</v>
      </c>
    </row>
    <row r="192" spans="1:65" s="12" customFormat="1" ht="22.95" customHeight="1">
      <c r="B192" s="186"/>
      <c r="C192" s="187"/>
      <c r="D192" s="188" t="s">
        <v>76</v>
      </c>
      <c r="E192" s="200" t="s">
        <v>2339</v>
      </c>
      <c r="F192" s="200" t="s">
        <v>2340</v>
      </c>
      <c r="G192" s="187"/>
      <c r="H192" s="187"/>
      <c r="I192" s="190"/>
      <c r="J192" s="201">
        <f>BK192</f>
        <v>0</v>
      </c>
      <c r="K192" s="187"/>
      <c r="L192" s="192"/>
      <c r="M192" s="193"/>
      <c r="N192" s="194"/>
      <c r="O192" s="194"/>
      <c r="P192" s="195">
        <f>P193</f>
        <v>0</v>
      </c>
      <c r="Q192" s="194"/>
      <c r="R192" s="195">
        <f>R193</f>
        <v>0</v>
      </c>
      <c r="S192" s="194"/>
      <c r="T192" s="196">
        <f>T193</f>
        <v>0</v>
      </c>
      <c r="AR192" s="197" t="s">
        <v>198</v>
      </c>
      <c r="AT192" s="198" t="s">
        <v>76</v>
      </c>
      <c r="AU192" s="198" t="s">
        <v>8</v>
      </c>
      <c r="AY192" s="197" t="s">
        <v>173</v>
      </c>
      <c r="BK192" s="199">
        <f>BK193</f>
        <v>0</v>
      </c>
    </row>
    <row r="193" spans="1:65" s="2" customFormat="1" ht="16.5" customHeight="1">
      <c r="A193" s="33"/>
      <c r="B193" s="34"/>
      <c r="C193" s="202" t="s">
        <v>394</v>
      </c>
      <c r="D193" s="202" t="s">
        <v>175</v>
      </c>
      <c r="E193" s="203" t="s">
        <v>2342</v>
      </c>
      <c r="F193" s="204" t="s">
        <v>2340</v>
      </c>
      <c r="G193" s="205" t="s">
        <v>692</v>
      </c>
      <c r="H193" s="247"/>
      <c r="I193" s="207"/>
      <c r="J193" s="208">
        <f>ROUND(I193*H193,0)</f>
        <v>0</v>
      </c>
      <c r="K193" s="204" t="s">
        <v>179</v>
      </c>
      <c r="L193" s="38"/>
      <c r="M193" s="251" t="s">
        <v>1</v>
      </c>
      <c r="N193" s="252" t="s">
        <v>42</v>
      </c>
      <c r="O193" s="253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3" t="s">
        <v>2329</v>
      </c>
      <c r="AT193" s="213" t="s">
        <v>175</v>
      </c>
      <c r="AU193" s="213" t="s">
        <v>86</v>
      </c>
      <c r="AY193" s="16" t="s">
        <v>173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6" t="s">
        <v>8</v>
      </c>
      <c r="BK193" s="214">
        <f>ROUND(I193*H193,0)</f>
        <v>0</v>
      </c>
      <c r="BL193" s="16" t="s">
        <v>2329</v>
      </c>
      <c r="BM193" s="213" t="s">
        <v>3158</v>
      </c>
    </row>
    <row r="194" spans="1:65" s="2" customFormat="1" ht="6.9" customHeight="1">
      <c r="A194" s="33"/>
      <c r="B194" s="53"/>
      <c r="C194" s="54"/>
      <c r="D194" s="54"/>
      <c r="E194" s="54"/>
      <c r="F194" s="54"/>
      <c r="G194" s="54"/>
      <c r="H194" s="54"/>
      <c r="I194" s="151"/>
      <c r="J194" s="54"/>
      <c r="K194" s="54"/>
      <c r="L194" s="38"/>
      <c r="M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</row>
  </sheetData>
  <sheetProtection algorithmName="SHA-512" hashValue="9UpQVWBS9bRkUjToNuWC9QUghTyt7wrfPHwPMtuq8tVThEbQe6sUGd/E9R8+33oBgfc7g3sbPbQQ8gWDSiI58Q==" saltValue="E/Zda2IjK50W/KWtnMwzCYs4clomVyS58GyVhU9kb/HMx2ziiGNWMM5qNQ/PHwQhbVMtuxKNkMKAYjOD9Y3HWA==" spinCount="100000" sheet="1" objects="1" scenarios="1" formatColumns="0" formatRows="0" autoFilter="0"/>
  <autoFilter ref="C125:K193" xr:uid="{00000000-0009-0000-0000-000007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010 - SO 01 Vlastní objek...</vt:lpstr>
      <vt:lpstr>020 - SO 01 Venkovní úpra...</vt:lpstr>
      <vt:lpstr>030 - SO 01  Přípojky, vsak</vt:lpstr>
      <vt:lpstr>040 - IO 01  Vodovodní př...</vt:lpstr>
      <vt:lpstr>050 - IO 02  Přípojka spl...</vt:lpstr>
      <vt:lpstr>060 - IO 03  Přípojka deš...</vt:lpstr>
      <vt:lpstr>070 - IO 04  Přeložka deš...</vt:lpstr>
      <vt:lpstr>'010 - SO 01 Vlastní objek...'!Názvy_tisku</vt:lpstr>
      <vt:lpstr>'020 - SO 01 Venkovní úpra...'!Názvy_tisku</vt:lpstr>
      <vt:lpstr>'030 - SO 01  Přípojky, vsak'!Názvy_tisku</vt:lpstr>
      <vt:lpstr>'040 - IO 01  Vodovodní př...'!Názvy_tisku</vt:lpstr>
      <vt:lpstr>'050 - IO 02  Přípojka spl...'!Názvy_tisku</vt:lpstr>
      <vt:lpstr>'060 - IO 03  Přípojka deš...'!Názvy_tisku</vt:lpstr>
      <vt:lpstr>'070 - IO 04  Přeložka deš...'!Názvy_tisku</vt:lpstr>
      <vt:lpstr>'Rekapitulace stavby'!Názvy_tisku</vt:lpstr>
      <vt:lpstr>'010 - SO 01 Vlastní objek...'!Oblast_tisku</vt:lpstr>
      <vt:lpstr>'020 - SO 01 Venkovní úpra...'!Oblast_tisku</vt:lpstr>
      <vt:lpstr>'030 - SO 01  Přípojky, vsak'!Oblast_tisku</vt:lpstr>
      <vt:lpstr>'040 - IO 01  Vodovodní př...'!Oblast_tisku</vt:lpstr>
      <vt:lpstr>'050 - IO 02  Přípojka spl...'!Oblast_tisku</vt:lpstr>
      <vt:lpstr>'060 - IO 03  Přípojka deš...'!Oblast_tisku</vt:lpstr>
      <vt:lpstr>'070 - IO 04  Přeložka deš...'!Oblast_tisku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Hrba</dc:creator>
  <cp:lastModifiedBy>Dio</cp:lastModifiedBy>
  <dcterms:created xsi:type="dcterms:W3CDTF">2019-10-23T09:55:37Z</dcterms:created>
  <dcterms:modified xsi:type="dcterms:W3CDTF">2019-11-27T15:30:49Z</dcterms:modified>
</cp:coreProperties>
</file>