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C:\Users\sona.koubova\Desktop\"/>
    </mc:Choice>
  </mc:AlternateContent>
  <xr:revisionPtr revIDLastSave="0" documentId="13_ncr:1_{E904F5FF-3717-4F0C-B22F-CDBFEC9A2E0B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VRN - Vedlejší rozpočtové..." sheetId="2" r:id="rId2"/>
    <sheet name="ON - Ostatní náklady" sheetId="3" r:id="rId3"/>
    <sheet name="SO-02 - Areál - dopravní ..." sheetId="4" r:id="rId4"/>
    <sheet name="SO-03 - Systém likvidace ..." sheetId="5" r:id="rId5"/>
    <sheet name="SO-04 - Přípojka - kanali..." sheetId="6" r:id="rId6"/>
    <sheet name="SO-05 - Přípojka - vodovod" sheetId="7" r:id="rId7"/>
    <sheet name="SO-06 - Přípojka - teplovod" sheetId="8" r:id="rId8"/>
    <sheet name="SO-07 - Areálové rozvody ..." sheetId="9" r:id="rId9"/>
    <sheet name="SO-09 - Veřejné osvětlení" sheetId="10" r:id="rId10"/>
    <sheet name="SO-10 - Sadové úpravy" sheetId="11" r:id="rId11"/>
    <sheet name="Pokyny pro vyplnění" sheetId="12" r:id="rId12"/>
  </sheets>
  <definedNames>
    <definedName name="_xlnm._FilterDatabase" localSheetId="2" hidden="1">'ON - Ostatní náklady'!$C$80:$K$95</definedName>
    <definedName name="_xlnm._FilterDatabase" localSheetId="3" hidden="1">'SO-02 - Areál - dopravní ...'!$C$86:$K$261</definedName>
    <definedName name="_xlnm._FilterDatabase" localSheetId="4" hidden="1">'SO-03 - Systém likvidace ...'!$C$86:$K$411</definedName>
    <definedName name="_xlnm._FilterDatabase" localSheetId="5" hidden="1">'SO-04 - Přípojka - kanali...'!$C$80:$K$109</definedName>
    <definedName name="_xlnm._FilterDatabase" localSheetId="6" hidden="1">'SO-05 - Přípojka - vodovod'!$C$81:$K$107</definedName>
    <definedName name="_xlnm._FilterDatabase" localSheetId="7" hidden="1">'SO-06 - Přípojka - teplovod'!$C$79:$K$103</definedName>
    <definedName name="_xlnm._FilterDatabase" localSheetId="8" hidden="1">'SO-07 - Areálové rozvody ...'!$C$81:$K$101</definedName>
    <definedName name="_xlnm._FilterDatabase" localSheetId="9" hidden="1">'SO-09 - Veřejné osvětlení'!$C$81:$K$118</definedName>
    <definedName name="_xlnm._FilterDatabase" localSheetId="10" hidden="1">'SO-10 - Sadové úpravy'!$C$85:$K$237</definedName>
    <definedName name="_xlnm._FilterDatabase" localSheetId="1" hidden="1">'VRN - Vedlejší rozpočtové...'!$C$80:$K$86</definedName>
    <definedName name="_xlnm.Print_Titles" localSheetId="2">'ON - Ostatní náklady'!$80:$80</definedName>
    <definedName name="_xlnm.Print_Titles" localSheetId="0">'Rekapitulace stavby'!$52:$52</definedName>
    <definedName name="_xlnm.Print_Titles" localSheetId="3">'SO-02 - Areál - dopravní ...'!$86:$86</definedName>
    <definedName name="_xlnm.Print_Titles" localSheetId="4">'SO-03 - Systém likvidace ...'!$86:$86</definedName>
    <definedName name="_xlnm.Print_Titles" localSheetId="5">'SO-04 - Přípojka - kanali...'!$80:$80</definedName>
    <definedName name="_xlnm.Print_Titles" localSheetId="6">'SO-05 - Přípojka - vodovod'!$81:$81</definedName>
    <definedName name="_xlnm.Print_Titles" localSheetId="7">'SO-06 - Přípojka - teplovod'!$79:$79</definedName>
    <definedName name="_xlnm.Print_Titles" localSheetId="8">'SO-07 - Areálové rozvody ...'!$81:$81</definedName>
    <definedName name="_xlnm.Print_Titles" localSheetId="9">'SO-09 - Veřejné osvětlení'!$81:$81</definedName>
    <definedName name="_xlnm.Print_Titles" localSheetId="10">'SO-10 - Sadové úpravy'!$85:$85</definedName>
    <definedName name="_xlnm.Print_Titles" localSheetId="1">'VRN - Vedlejší rozpočtové...'!$80:$80</definedName>
    <definedName name="_xlnm.Print_Area" localSheetId="2">'ON - Ostatní náklady'!$C$4:$J$39,'ON - Ostatní náklady'!$C$45:$J$62,'ON - Ostatní náklady'!$C$68:$K$95</definedName>
    <definedName name="_xlnm.Print_Area" localSheetId="11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stavby'!$C$42:$AQ$65</definedName>
    <definedName name="_xlnm.Print_Area" localSheetId="3">'SO-02 - Areál - dopravní ...'!$C$4:$J$39,'SO-02 - Areál - dopravní ...'!$C$45:$J$68,'SO-02 - Areál - dopravní ...'!$C$74:$K$261</definedName>
    <definedName name="_xlnm.Print_Area" localSheetId="4">'SO-03 - Systém likvidace ...'!$C$4:$J$39,'SO-03 - Systém likvidace ...'!$C$45:$J$68,'SO-03 - Systém likvidace ...'!$C$74:$K$411</definedName>
    <definedName name="_xlnm.Print_Area" localSheetId="5">'SO-04 - Přípojka - kanali...'!$C$4:$J$39,'SO-04 - Přípojka - kanali...'!$C$45:$J$62,'SO-04 - Přípojka - kanali...'!$C$68:$K$109</definedName>
    <definedName name="_xlnm.Print_Area" localSheetId="6">'SO-05 - Přípojka - vodovod'!$C$4:$J$39,'SO-05 - Přípojka - vodovod'!$C$45:$J$63,'SO-05 - Přípojka - vodovod'!$C$69:$K$107</definedName>
    <definedName name="_xlnm.Print_Area" localSheetId="7">'SO-06 - Přípojka - teplovod'!$C$4:$J$39,'SO-06 - Přípojka - teplovod'!$C$45:$J$61,'SO-06 - Přípojka - teplovod'!$C$67:$K$103</definedName>
    <definedName name="_xlnm.Print_Area" localSheetId="8">'SO-07 - Areálové rozvody ...'!$C$4:$J$39,'SO-07 - Areálové rozvody ...'!$C$45:$J$63,'SO-07 - Areálové rozvody ...'!$C$69:$K$101</definedName>
    <definedName name="_xlnm.Print_Area" localSheetId="9">'SO-09 - Veřejné osvětlení'!$C$4:$J$39,'SO-09 - Veřejné osvětlení'!$C$45:$J$63,'SO-09 - Veřejné osvětlení'!$C$69:$K$118</definedName>
    <definedName name="_xlnm.Print_Area" localSheetId="10">'SO-10 - Sadové úpravy'!$C$4:$J$39,'SO-10 - Sadové úpravy'!$C$45:$J$67,'SO-10 - Sadové úpravy'!$C$73:$K$237</definedName>
    <definedName name="_xlnm.Print_Area" localSheetId="1">'VRN - Vedlejší rozpočtové...'!$C$4:$J$39,'VRN - Vedlejší rozpočtové...'!$C$45:$J$62,'VRN - Vedlejší rozpočtové...'!$C$68:$K$86</definedName>
  </definedNames>
  <calcPr calcId="191029"/>
</workbook>
</file>

<file path=xl/calcChain.xml><?xml version="1.0" encoding="utf-8"?>
<calcChain xmlns="http://schemas.openxmlformats.org/spreadsheetml/2006/main">
  <c r="J37" i="11" l="1"/>
  <c r="J36" i="11"/>
  <c r="AY64" i="1"/>
  <c r="J35" i="11"/>
  <c r="AX64" i="1"/>
  <c r="BI235" i="11"/>
  <c r="BH235" i="11"/>
  <c r="BG235" i="11"/>
  <c r="BF235" i="11"/>
  <c r="T235" i="11"/>
  <c r="T234" i="11"/>
  <c r="R235" i="11"/>
  <c r="R234" i="11"/>
  <c r="P235" i="11"/>
  <c r="P234" i="11" s="1"/>
  <c r="BI231" i="11"/>
  <c r="BH231" i="11"/>
  <c r="BG231" i="11"/>
  <c r="BF231" i="11"/>
  <c r="T231" i="11"/>
  <c r="T230" i="11"/>
  <c r="R231" i="11"/>
  <c r="R230" i="11" s="1"/>
  <c r="P231" i="11"/>
  <c r="P230" i="11"/>
  <c r="BI227" i="11"/>
  <c r="BH227" i="11"/>
  <c r="BG227" i="11"/>
  <c r="BF227" i="11"/>
  <c r="T227" i="11"/>
  <c r="T226" i="11" s="1"/>
  <c r="R227" i="11"/>
  <c r="R226" i="11"/>
  <c r="P227" i="11"/>
  <c r="P226" i="11" s="1"/>
  <c r="BI225" i="11"/>
  <c r="BH225" i="11"/>
  <c r="BG225" i="11"/>
  <c r="BF225" i="11"/>
  <c r="T225" i="11"/>
  <c r="R225" i="11"/>
  <c r="P225" i="11"/>
  <c r="BI223" i="11"/>
  <c r="BH223" i="11"/>
  <c r="BG223" i="11"/>
  <c r="BF223" i="11"/>
  <c r="T223" i="11"/>
  <c r="R223" i="11"/>
  <c r="P223" i="11"/>
  <c r="BI222" i="11"/>
  <c r="BH222" i="11"/>
  <c r="BG222" i="11"/>
  <c r="BF222" i="11"/>
  <c r="T222" i="11"/>
  <c r="R222" i="11"/>
  <c r="P222" i="11"/>
  <c r="BI221" i="11"/>
  <c r="BH221" i="11"/>
  <c r="BG221" i="11"/>
  <c r="BF221" i="11"/>
  <c r="T221" i="11"/>
  <c r="R221" i="11"/>
  <c r="P221" i="11"/>
  <c r="BI220" i="11"/>
  <c r="BH220" i="11"/>
  <c r="BG220" i="11"/>
  <c r="BF220" i="11"/>
  <c r="T220" i="11"/>
  <c r="R220" i="11"/>
  <c r="P220" i="11"/>
  <c r="BI219" i="11"/>
  <c r="BH219" i="11"/>
  <c r="BG219" i="11"/>
  <c r="BF219" i="11"/>
  <c r="T219" i="11"/>
  <c r="R219" i="11"/>
  <c r="P219" i="11"/>
  <c r="BI218" i="11"/>
  <c r="BH218" i="11"/>
  <c r="BG218" i="11"/>
  <c r="BF218" i="11"/>
  <c r="T218" i="11"/>
  <c r="R218" i="11"/>
  <c r="P218" i="11"/>
  <c r="BI217" i="11"/>
  <c r="BH217" i="11"/>
  <c r="BG217" i="11"/>
  <c r="BF217" i="11"/>
  <c r="T217" i="11"/>
  <c r="R217" i="11"/>
  <c r="P217" i="11"/>
  <c r="BI216" i="11"/>
  <c r="BH216" i="11"/>
  <c r="BG216" i="11"/>
  <c r="BF216" i="11"/>
  <c r="T216" i="11"/>
  <c r="R216" i="11"/>
  <c r="P216" i="11"/>
  <c r="BI215" i="11"/>
  <c r="BH215" i="11"/>
  <c r="BG215" i="11"/>
  <c r="BF215" i="11"/>
  <c r="T215" i="11"/>
  <c r="R215" i="11"/>
  <c r="P215" i="11"/>
  <c r="BI214" i="11"/>
  <c r="BH214" i="11"/>
  <c r="BG214" i="11"/>
  <c r="BF214" i="11"/>
  <c r="T214" i="11"/>
  <c r="R214" i="11"/>
  <c r="P214" i="11"/>
  <c r="BI213" i="11"/>
  <c r="BH213" i="11"/>
  <c r="BG213" i="11"/>
  <c r="BF213" i="11"/>
  <c r="T213" i="11"/>
  <c r="R213" i="11"/>
  <c r="P213" i="11"/>
  <c r="BI212" i="11"/>
  <c r="BH212" i="11"/>
  <c r="BG212" i="11"/>
  <c r="BF212" i="11"/>
  <c r="T212" i="11"/>
  <c r="R212" i="11"/>
  <c r="P212" i="11"/>
  <c r="BI211" i="11"/>
  <c r="BH211" i="11"/>
  <c r="BG211" i="11"/>
  <c r="BF211" i="11"/>
  <c r="T211" i="11"/>
  <c r="R211" i="11"/>
  <c r="P211" i="11"/>
  <c r="BI210" i="11"/>
  <c r="BH210" i="11"/>
  <c r="BG210" i="11"/>
  <c r="BF210" i="11"/>
  <c r="T210" i="11"/>
  <c r="R210" i="11"/>
  <c r="P210" i="11"/>
  <c r="BI208" i="11"/>
  <c r="BH208" i="11"/>
  <c r="BG208" i="11"/>
  <c r="BF208" i="11"/>
  <c r="T208" i="11"/>
  <c r="R208" i="11"/>
  <c r="P208" i="11"/>
  <c r="BI207" i="11"/>
  <c r="BH207" i="11"/>
  <c r="BG207" i="11"/>
  <c r="BF207" i="11"/>
  <c r="T207" i="11"/>
  <c r="R207" i="11"/>
  <c r="P207" i="11"/>
  <c r="BI206" i="11"/>
  <c r="BH206" i="11"/>
  <c r="BG206" i="11"/>
  <c r="BF206" i="11"/>
  <c r="T206" i="11"/>
  <c r="R206" i="11"/>
  <c r="P206" i="11"/>
  <c r="BI205" i="11"/>
  <c r="BH205" i="11"/>
  <c r="BG205" i="11"/>
  <c r="BF205" i="11"/>
  <c r="T205" i="11"/>
  <c r="R205" i="11"/>
  <c r="P205" i="11"/>
  <c r="BI203" i="11"/>
  <c r="BH203" i="11"/>
  <c r="BG203" i="11"/>
  <c r="BF203" i="11"/>
  <c r="T203" i="11"/>
  <c r="R203" i="11"/>
  <c r="P203" i="11"/>
  <c r="BI202" i="11"/>
  <c r="BH202" i="11"/>
  <c r="BG202" i="11"/>
  <c r="BF202" i="11"/>
  <c r="T202" i="11"/>
  <c r="R202" i="11"/>
  <c r="P202" i="11"/>
  <c r="BI199" i="11"/>
  <c r="BH199" i="11"/>
  <c r="BG199" i="11"/>
  <c r="BF199" i="11"/>
  <c r="T199" i="11"/>
  <c r="R199" i="11"/>
  <c r="P199" i="11"/>
  <c r="BI198" i="11"/>
  <c r="BH198" i="11"/>
  <c r="BG198" i="11"/>
  <c r="BF198" i="11"/>
  <c r="T198" i="11"/>
  <c r="R198" i="11"/>
  <c r="P198" i="11"/>
  <c r="BI194" i="11"/>
  <c r="BH194" i="11"/>
  <c r="BG194" i="11"/>
  <c r="BF194" i="11"/>
  <c r="T194" i="11"/>
  <c r="R194" i="11"/>
  <c r="P194" i="11"/>
  <c r="BI193" i="11"/>
  <c r="BH193" i="11"/>
  <c r="BG193" i="11"/>
  <c r="BF193" i="11"/>
  <c r="T193" i="11"/>
  <c r="R193" i="11"/>
  <c r="P193" i="11"/>
  <c r="BI190" i="11"/>
  <c r="BH190" i="11"/>
  <c r="BG190" i="11"/>
  <c r="BF190" i="11"/>
  <c r="T190" i="11"/>
  <c r="R190" i="11"/>
  <c r="P190" i="11"/>
  <c r="BI187" i="11"/>
  <c r="BH187" i="11"/>
  <c r="BG187" i="11"/>
  <c r="BF187" i="11"/>
  <c r="T187" i="11"/>
  <c r="R187" i="11"/>
  <c r="P187" i="11"/>
  <c r="BI184" i="11"/>
  <c r="BH184" i="11"/>
  <c r="BG184" i="11"/>
  <c r="BF184" i="11"/>
  <c r="T184" i="11"/>
  <c r="R184" i="11"/>
  <c r="P184" i="11"/>
  <c r="BI181" i="11"/>
  <c r="BH181" i="11"/>
  <c r="BG181" i="11"/>
  <c r="BF181" i="11"/>
  <c r="T181" i="11"/>
  <c r="R181" i="11"/>
  <c r="P181" i="11"/>
  <c r="BI178" i="11"/>
  <c r="BH178" i="11"/>
  <c r="BG178" i="11"/>
  <c r="BF178" i="11"/>
  <c r="T178" i="11"/>
  <c r="R178" i="11"/>
  <c r="P178" i="11"/>
  <c r="BI175" i="11"/>
  <c r="BH175" i="11"/>
  <c r="BG175" i="11"/>
  <c r="BF175" i="11"/>
  <c r="T175" i="11"/>
  <c r="R175" i="11"/>
  <c r="P175" i="11"/>
  <c r="BI172" i="11"/>
  <c r="BH172" i="11"/>
  <c r="BG172" i="11"/>
  <c r="BF172" i="11"/>
  <c r="T172" i="11"/>
  <c r="R172" i="11"/>
  <c r="P172" i="11"/>
  <c r="BI169" i="11"/>
  <c r="BH169" i="11"/>
  <c r="BG169" i="11"/>
  <c r="BF169" i="11"/>
  <c r="T169" i="11"/>
  <c r="R169" i="11"/>
  <c r="P169" i="11"/>
  <c r="BI168" i="11"/>
  <c r="BH168" i="11"/>
  <c r="BG168" i="11"/>
  <c r="BF168" i="11"/>
  <c r="T168" i="11"/>
  <c r="R168" i="11"/>
  <c r="P168" i="11"/>
  <c r="BI167" i="11"/>
  <c r="BH167" i="11"/>
  <c r="BG167" i="11"/>
  <c r="BF167" i="11"/>
  <c r="T167" i="11"/>
  <c r="R167" i="11"/>
  <c r="P167" i="11"/>
  <c r="BI166" i="11"/>
  <c r="BH166" i="11"/>
  <c r="BG166" i="11"/>
  <c r="BF166" i="11"/>
  <c r="T166" i="11"/>
  <c r="R166" i="11"/>
  <c r="P166" i="11"/>
  <c r="BI163" i="11"/>
  <c r="BH163" i="11"/>
  <c r="BG163" i="11"/>
  <c r="BF163" i="11"/>
  <c r="T163" i="11"/>
  <c r="R163" i="11"/>
  <c r="P163" i="11"/>
  <c r="BI158" i="11"/>
  <c r="BH158" i="11"/>
  <c r="BG158" i="11"/>
  <c r="BF158" i="11"/>
  <c r="T158" i="11"/>
  <c r="R158" i="11"/>
  <c r="P158" i="11"/>
  <c r="BI157" i="11"/>
  <c r="BH157" i="11"/>
  <c r="BG157" i="11"/>
  <c r="BF157" i="11"/>
  <c r="T157" i="11"/>
  <c r="R157" i="11"/>
  <c r="P157" i="11"/>
  <c r="BI154" i="11"/>
  <c r="BH154" i="11"/>
  <c r="BG154" i="11"/>
  <c r="BF154" i="11"/>
  <c r="T154" i="11"/>
  <c r="R154" i="11"/>
  <c r="P154" i="11"/>
  <c r="BI151" i="11"/>
  <c r="BH151" i="11"/>
  <c r="BG151" i="11"/>
  <c r="BF151" i="11"/>
  <c r="T151" i="11"/>
  <c r="R151" i="11"/>
  <c r="P151" i="11"/>
  <c r="BI148" i="11"/>
  <c r="BH148" i="11"/>
  <c r="BG148" i="11"/>
  <c r="BF148" i="11"/>
  <c r="T148" i="11"/>
  <c r="R148" i="11"/>
  <c r="P148" i="11"/>
  <c r="BI147" i="11"/>
  <c r="BH147" i="11"/>
  <c r="BG147" i="11"/>
  <c r="BF147" i="11"/>
  <c r="T147" i="11"/>
  <c r="R147" i="11"/>
  <c r="P147" i="11"/>
  <c r="BI144" i="11"/>
  <c r="BH144" i="11"/>
  <c r="BG144" i="11"/>
  <c r="BF144" i="11"/>
  <c r="T144" i="11"/>
  <c r="R144" i="11"/>
  <c r="P144" i="11"/>
  <c r="BI141" i="11"/>
  <c r="BH141" i="11"/>
  <c r="BG141" i="11"/>
  <c r="BF141" i="11"/>
  <c r="T141" i="11"/>
  <c r="R141" i="11"/>
  <c r="P141" i="11"/>
  <c r="BI138" i="11"/>
  <c r="BH138" i="11"/>
  <c r="BG138" i="11"/>
  <c r="BF138" i="11"/>
  <c r="T138" i="11"/>
  <c r="R138" i="11"/>
  <c r="P138" i="11"/>
  <c r="BI135" i="11"/>
  <c r="BH135" i="11"/>
  <c r="BG135" i="11"/>
  <c r="BF135" i="11"/>
  <c r="T135" i="11"/>
  <c r="R135" i="11"/>
  <c r="P135" i="11"/>
  <c r="BI132" i="11"/>
  <c r="BH132" i="11"/>
  <c r="BG132" i="11"/>
  <c r="BF132" i="11"/>
  <c r="T132" i="11"/>
  <c r="R132" i="11"/>
  <c r="P132" i="11"/>
  <c r="BI129" i="11"/>
  <c r="BH129" i="11"/>
  <c r="BG129" i="11"/>
  <c r="BF129" i="11"/>
  <c r="T129" i="11"/>
  <c r="R129" i="11"/>
  <c r="P129" i="11"/>
  <c r="BI126" i="11"/>
  <c r="BH126" i="11"/>
  <c r="BG126" i="11"/>
  <c r="BF126" i="11"/>
  <c r="T126" i="11"/>
  <c r="R126" i="11"/>
  <c r="P126" i="11"/>
  <c r="BI123" i="11"/>
  <c r="BH123" i="11"/>
  <c r="BG123" i="11"/>
  <c r="BF123" i="11"/>
  <c r="T123" i="11"/>
  <c r="R123" i="11"/>
  <c r="P123" i="11"/>
  <c r="BI120" i="11"/>
  <c r="BH120" i="11"/>
  <c r="BG120" i="11"/>
  <c r="BF120" i="11"/>
  <c r="T120" i="11"/>
  <c r="R120" i="11"/>
  <c r="P120" i="11"/>
  <c r="BI117" i="11"/>
  <c r="BH117" i="11"/>
  <c r="BG117" i="11"/>
  <c r="BF117" i="11"/>
  <c r="T117" i="11"/>
  <c r="R117" i="11"/>
  <c r="P117" i="11"/>
  <c r="BI116" i="11"/>
  <c r="BH116" i="11"/>
  <c r="BG116" i="11"/>
  <c r="BF116" i="11"/>
  <c r="T116" i="11"/>
  <c r="R116" i="11"/>
  <c r="P116" i="11"/>
  <c r="BI113" i="11"/>
  <c r="BH113" i="11"/>
  <c r="BG113" i="11"/>
  <c r="BF113" i="11"/>
  <c r="T113" i="11"/>
  <c r="R113" i="11"/>
  <c r="P113" i="11"/>
  <c r="BI110" i="11"/>
  <c r="BH110" i="11"/>
  <c r="BG110" i="11"/>
  <c r="BF110" i="11"/>
  <c r="T110" i="11"/>
  <c r="R110" i="11"/>
  <c r="P110" i="11"/>
  <c r="BI107" i="11"/>
  <c r="BH107" i="11"/>
  <c r="BG107" i="11"/>
  <c r="BF107" i="11"/>
  <c r="T107" i="11"/>
  <c r="R107" i="11"/>
  <c r="P107" i="11"/>
  <c r="BI106" i="11"/>
  <c r="BH106" i="11"/>
  <c r="BG106" i="11"/>
  <c r="BF106" i="11"/>
  <c r="T106" i="11"/>
  <c r="R106" i="11"/>
  <c r="P106" i="11"/>
  <c r="BI105" i="11"/>
  <c r="BH105" i="11"/>
  <c r="BG105" i="11"/>
  <c r="BF105" i="11"/>
  <c r="T105" i="11"/>
  <c r="R105" i="11"/>
  <c r="P105" i="11"/>
  <c r="BI104" i="11"/>
  <c r="BH104" i="11"/>
  <c r="BG104" i="11"/>
  <c r="BF104" i="11"/>
  <c r="T104" i="11"/>
  <c r="R104" i="11"/>
  <c r="P104" i="11"/>
  <c r="BI101" i="11"/>
  <c r="BH101" i="11"/>
  <c r="BG101" i="11"/>
  <c r="BF101" i="11"/>
  <c r="T101" i="11"/>
  <c r="R101" i="11"/>
  <c r="P101" i="11"/>
  <c r="BI100" i="11"/>
  <c r="BH100" i="11"/>
  <c r="BG100" i="11"/>
  <c r="BF100" i="11"/>
  <c r="T100" i="11"/>
  <c r="R100" i="11"/>
  <c r="P100" i="11"/>
  <c r="BI99" i="11"/>
  <c r="BH99" i="11"/>
  <c r="BG99" i="11"/>
  <c r="BF99" i="11"/>
  <c r="T99" i="11"/>
  <c r="R99" i="11"/>
  <c r="P99" i="11"/>
  <c r="BI96" i="11"/>
  <c r="BH96" i="11"/>
  <c r="BG96" i="11"/>
  <c r="BF96" i="11"/>
  <c r="T96" i="11"/>
  <c r="R96" i="11"/>
  <c r="P96" i="11"/>
  <c r="BI95" i="11"/>
  <c r="BH95" i="11"/>
  <c r="BG95" i="11"/>
  <c r="BF95" i="11"/>
  <c r="T95" i="11"/>
  <c r="R95" i="11"/>
  <c r="P95" i="11"/>
  <c r="BI94" i="11"/>
  <c r="BH94" i="11"/>
  <c r="BG94" i="11"/>
  <c r="BF94" i="11"/>
  <c r="T94" i="11"/>
  <c r="R94" i="11"/>
  <c r="P94" i="11"/>
  <c r="BI93" i="11"/>
  <c r="BH93" i="11"/>
  <c r="BG93" i="11"/>
  <c r="BF93" i="11"/>
  <c r="T93" i="11"/>
  <c r="R93" i="11"/>
  <c r="P93" i="11"/>
  <c r="BI92" i="11"/>
  <c r="BH92" i="11"/>
  <c r="BG92" i="11"/>
  <c r="BF92" i="11"/>
  <c r="T92" i="11"/>
  <c r="R92" i="11"/>
  <c r="P92" i="11"/>
  <c r="BI91" i="11"/>
  <c r="BH91" i="11"/>
  <c r="BG91" i="11"/>
  <c r="BF91" i="11"/>
  <c r="T91" i="11"/>
  <c r="R91" i="11"/>
  <c r="P91" i="11"/>
  <c r="BI90" i="11"/>
  <c r="BH90" i="11"/>
  <c r="BG90" i="11"/>
  <c r="BF90" i="11"/>
  <c r="T90" i="11"/>
  <c r="R90" i="11"/>
  <c r="P90" i="11"/>
  <c r="BI89" i="11"/>
  <c r="BH89" i="11"/>
  <c r="BG89" i="11"/>
  <c r="BF89" i="11"/>
  <c r="T89" i="11"/>
  <c r="R89" i="11"/>
  <c r="P89" i="11"/>
  <c r="J83" i="11"/>
  <c r="J82" i="11"/>
  <c r="F82" i="11"/>
  <c r="F80" i="11"/>
  <c r="E78" i="11"/>
  <c r="J55" i="11"/>
  <c r="J54" i="11"/>
  <c r="F54" i="11"/>
  <c r="F52" i="11"/>
  <c r="E50" i="11"/>
  <c r="J18" i="11"/>
  <c r="E18" i="11"/>
  <c r="F83" i="11" s="1"/>
  <c r="J17" i="11"/>
  <c r="J12" i="11"/>
  <c r="J80" i="11" s="1"/>
  <c r="E7" i="11"/>
  <c r="E48" i="11"/>
  <c r="J37" i="10"/>
  <c r="J36" i="10"/>
  <c r="AY63" i="1"/>
  <c r="J35" i="10"/>
  <c r="AX63" i="1"/>
  <c r="BI118" i="10"/>
  <c r="BH118" i="10"/>
  <c r="BG118" i="10"/>
  <c r="BF118" i="10"/>
  <c r="T118" i="10"/>
  <c r="R118" i="10"/>
  <c r="P118" i="10"/>
  <c r="BI117" i="10"/>
  <c r="BH117" i="10"/>
  <c r="BG117" i="10"/>
  <c r="BF117" i="10"/>
  <c r="T117" i="10"/>
  <c r="R117" i="10"/>
  <c r="P117" i="10"/>
  <c r="BI116" i="10"/>
  <c r="BH116" i="10"/>
  <c r="BG116" i="10"/>
  <c r="BF116" i="10"/>
  <c r="T116" i="10"/>
  <c r="R116" i="10"/>
  <c r="P116" i="10"/>
  <c r="BI115" i="10"/>
  <c r="BH115" i="10"/>
  <c r="BG115" i="10"/>
  <c r="BF115" i="10"/>
  <c r="T115" i="10"/>
  <c r="R115" i="10"/>
  <c r="P115" i="10"/>
  <c r="BI113" i="10"/>
  <c r="BH113" i="10"/>
  <c r="BG113" i="10"/>
  <c r="BF113" i="10"/>
  <c r="T113" i="10"/>
  <c r="R113" i="10"/>
  <c r="P113" i="10"/>
  <c r="BI112" i="10"/>
  <c r="BH112" i="10"/>
  <c r="BG112" i="10"/>
  <c r="BF112" i="10"/>
  <c r="T112" i="10"/>
  <c r="R112" i="10"/>
  <c r="P112" i="10"/>
  <c r="BI111" i="10"/>
  <c r="BH111" i="10"/>
  <c r="BG111" i="10"/>
  <c r="BF111" i="10"/>
  <c r="T111" i="10"/>
  <c r="R111" i="10"/>
  <c r="P111" i="10"/>
  <c r="BI110" i="10"/>
  <c r="BH110" i="10"/>
  <c r="BG110" i="10"/>
  <c r="BF110" i="10"/>
  <c r="T110" i="10"/>
  <c r="R110" i="10"/>
  <c r="P110" i="10"/>
  <c r="BI109" i="10"/>
  <c r="BH109" i="10"/>
  <c r="BG109" i="10"/>
  <c r="BF109" i="10"/>
  <c r="T109" i="10"/>
  <c r="R109" i="10"/>
  <c r="P109" i="10"/>
  <c r="BI108" i="10"/>
  <c r="BH108" i="10"/>
  <c r="BG108" i="10"/>
  <c r="BF108" i="10"/>
  <c r="T108" i="10"/>
  <c r="R108" i="10"/>
  <c r="P108" i="10"/>
  <c r="BI107" i="10"/>
  <c r="BH107" i="10"/>
  <c r="BG107" i="10"/>
  <c r="BF107" i="10"/>
  <c r="T107" i="10"/>
  <c r="R107" i="10"/>
  <c r="P107" i="10"/>
  <c r="BI106" i="10"/>
  <c r="BH106" i="10"/>
  <c r="BG106" i="10"/>
  <c r="BF106" i="10"/>
  <c r="T106" i="10"/>
  <c r="R106" i="10"/>
  <c r="P106" i="10"/>
  <c r="BI105" i="10"/>
  <c r="BH105" i="10"/>
  <c r="BG105" i="10"/>
  <c r="BF105" i="10"/>
  <c r="T105" i="10"/>
  <c r="R105" i="10"/>
  <c r="P105" i="10"/>
  <c r="BI104" i="10"/>
  <c r="BH104" i="10"/>
  <c r="BG104" i="10"/>
  <c r="BF104" i="10"/>
  <c r="T104" i="10"/>
  <c r="R104" i="10"/>
  <c r="P104" i="10"/>
  <c r="BI102" i="10"/>
  <c r="BH102" i="10"/>
  <c r="BG102" i="10"/>
  <c r="BF102" i="10"/>
  <c r="T102" i="10"/>
  <c r="R102" i="10"/>
  <c r="P102" i="10"/>
  <c r="BI101" i="10"/>
  <c r="BH101" i="10"/>
  <c r="BG101" i="10"/>
  <c r="BF101" i="10"/>
  <c r="T101" i="10"/>
  <c r="R101" i="10"/>
  <c r="P101" i="10"/>
  <c r="BI100" i="10"/>
  <c r="BH100" i="10"/>
  <c r="BG100" i="10"/>
  <c r="BF100" i="10"/>
  <c r="T100" i="10"/>
  <c r="R100" i="10"/>
  <c r="P100" i="10"/>
  <c r="BI99" i="10"/>
  <c r="BH99" i="10"/>
  <c r="BG99" i="10"/>
  <c r="BF99" i="10"/>
  <c r="T99" i="10"/>
  <c r="R99" i="10"/>
  <c r="P99" i="10"/>
  <c r="BI98" i="10"/>
  <c r="BH98" i="10"/>
  <c r="BG98" i="10"/>
  <c r="BF98" i="10"/>
  <c r="T98" i="10"/>
  <c r="R98" i="10"/>
  <c r="P98" i="10"/>
  <c r="BI97" i="10"/>
  <c r="BH97" i="10"/>
  <c r="BG97" i="10"/>
  <c r="BF97" i="10"/>
  <c r="T97" i="10"/>
  <c r="R97" i="10"/>
  <c r="P97" i="10"/>
  <c r="BI96" i="10"/>
  <c r="BH96" i="10"/>
  <c r="BG96" i="10"/>
  <c r="BF96" i="10"/>
  <c r="T96" i="10"/>
  <c r="R96" i="10"/>
  <c r="P96" i="10"/>
  <c r="BI95" i="10"/>
  <c r="BH95" i="10"/>
  <c r="BG95" i="10"/>
  <c r="BF95" i="10"/>
  <c r="T95" i="10"/>
  <c r="R95" i="10"/>
  <c r="P95" i="10"/>
  <c r="BI94" i="10"/>
  <c r="BH94" i="10"/>
  <c r="BG94" i="10"/>
  <c r="BF94" i="10"/>
  <c r="T94" i="10"/>
  <c r="R94" i="10"/>
  <c r="P94" i="10"/>
  <c r="BI93" i="10"/>
  <c r="BH93" i="10"/>
  <c r="BG93" i="10"/>
  <c r="BF93" i="10"/>
  <c r="T93" i="10"/>
  <c r="R93" i="10"/>
  <c r="P93" i="10"/>
  <c r="BI92" i="10"/>
  <c r="BH92" i="10"/>
  <c r="BG92" i="10"/>
  <c r="BF92" i="10"/>
  <c r="T92" i="10"/>
  <c r="R92" i="10"/>
  <c r="P92" i="10"/>
  <c r="BI91" i="10"/>
  <c r="BH91" i="10"/>
  <c r="BG91" i="10"/>
  <c r="BF91" i="10"/>
  <c r="T91" i="10"/>
  <c r="R91" i="10"/>
  <c r="P91" i="10"/>
  <c r="BI90" i="10"/>
  <c r="BH90" i="10"/>
  <c r="BG90" i="10"/>
  <c r="BF90" i="10"/>
  <c r="T90" i="10"/>
  <c r="R90" i="10"/>
  <c r="P90" i="10"/>
  <c r="BI89" i="10"/>
  <c r="BH89" i="10"/>
  <c r="BG89" i="10"/>
  <c r="BF89" i="10"/>
  <c r="T89" i="10"/>
  <c r="R89" i="10"/>
  <c r="P89" i="10"/>
  <c r="BI88" i="10"/>
  <c r="BH88" i="10"/>
  <c r="BG88" i="10"/>
  <c r="BF88" i="10"/>
  <c r="T88" i="10"/>
  <c r="R88" i="10"/>
  <c r="P88" i="10"/>
  <c r="BI87" i="10"/>
  <c r="BH87" i="10"/>
  <c r="BG87" i="10"/>
  <c r="BF87" i="10"/>
  <c r="T87" i="10"/>
  <c r="R87" i="10"/>
  <c r="P87" i="10"/>
  <c r="BI86" i="10"/>
  <c r="BH86" i="10"/>
  <c r="BG86" i="10"/>
  <c r="BF86" i="10"/>
  <c r="T86" i="10"/>
  <c r="R86" i="10"/>
  <c r="P86" i="10"/>
  <c r="BI85" i="10"/>
  <c r="BH85" i="10"/>
  <c r="BG85" i="10"/>
  <c r="BF85" i="10"/>
  <c r="T85" i="10"/>
  <c r="R85" i="10"/>
  <c r="P85" i="10"/>
  <c r="BI84" i="10"/>
  <c r="BH84" i="10"/>
  <c r="BG84" i="10"/>
  <c r="BF84" i="10"/>
  <c r="T84" i="10"/>
  <c r="R84" i="10"/>
  <c r="P84" i="10"/>
  <c r="J79" i="10"/>
  <c r="J78" i="10"/>
  <c r="F78" i="10"/>
  <c r="F76" i="10"/>
  <c r="E74" i="10"/>
  <c r="J55" i="10"/>
  <c r="J54" i="10"/>
  <c r="F54" i="10"/>
  <c r="F52" i="10"/>
  <c r="E50" i="10"/>
  <c r="J18" i="10"/>
  <c r="E18" i="10"/>
  <c r="F55" i="10" s="1"/>
  <c r="J17" i="10"/>
  <c r="J12" i="10"/>
  <c r="J76" i="10" s="1"/>
  <c r="E7" i="10"/>
  <c r="E72" i="10" s="1"/>
  <c r="J37" i="9"/>
  <c r="J36" i="9"/>
  <c r="AY62" i="1" s="1"/>
  <c r="J35" i="9"/>
  <c r="AX62" i="1"/>
  <c r="BI101" i="9"/>
  <c r="BH101" i="9"/>
  <c r="BG101" i="9"/>
  <c r="BF101" i="9"/>
  <c r="T101" i="9"/>
  <c r="R101" i="9"/>
  <c r="P101" i="9"/>
  <c r="BI100" i="9"/>
  <c r="BH100" i="9"/>
  <c r="BG100" i="9"/>
  <c r="BF100" i="9"/>
  <c r="T100" i="9"/>
  <c r="R100" i="9"/>
  <c r="P100" i="9"/>
  <c r="BI99" i="9"/>
  <c r="BH99" i="9"/>
  <c r="BG99" i="9"/>
  <c r="BF99" i="9"/>
  <c r="T99" i="9"/>
  <c r="R99" i="9"/>
  <c r="P99" i="9"/>
  <c r="BI97" i="9"/>
  <c r="BH97" i="9"/>
  <c r="BG97" i="9"/>
  <c r="BF97" i="9"/>
  <c r="T97" i="9"/>
  <c r="R97" i="9"/>
  <c r="P97" i="9"/>
  <c r="BI96" i="9"/>
  <c r="BH96" i="9"/>
  <c r="BG96" i="9"/>
  <c r="BF96" i="9"/>
  <c r="T96" i="9"/>
  <c r="R96" i="9"/>
  <c r="P96" i="9"/>
  <c r="BI95" i="9"/>
  <c r="BH95" i="9"/>
  <c r="BG95" i="9"/>
  <c r="BF95" i="9"/>
  <c r="T95" i="9"/>
  <c r="R95" i="9"/>
  <c r="P95" i="9"/>
  <c r="BI94" i="9"/>
  <c r="BH94" i="9"/>
  <c r="BG94" i="9"/>
  <c r="BF94" i="9"/>
  <c r="T94" i="9"/>
  <c r="R94" i="9"/>
  <c r="P94" i="9"/>
  <c r="BI93" i="9"/>
  <c r="BH93" i="9"/>
  <c r="BG93" i="9"/>
  <c r="BF93" i="9"/>
  <c r="T93" i="9"/>
  <c r="R93" i="9"/>
  <c r="P93" i="9"/>
  <c r="BI92" i="9"/>
  <c r="BH92" i="9"/>
  <c r="BG92" i="9"/>
  <c r="BF92" i="9"/>
  <c r="T92" i="9"/>
  <c r="R92" i="9"/>
  <c r="P92" i="9"/>
  <c r="BI91" i="9"/>
  <c r="BH91" i="9"/>
  <c r="BG91" i="9"/>
  <c r="BF91" i="9"/>
  <c r="T91" i="9"/>
  <c r="R91" i="9"/>
  <c r="P91" i="9"/>
  <c r="BI90" i="9"/>
  <c r="BH90" i="9"/>
  <c r="BG90" i="9"/>
  <c r="BF90" i="9"/>
  <c r="T90" i="9"/>
  <c r="R90" i="9"/>
  <c r="P90" i="9"/>
  <c r="BI88" i="9"/>
  <c r="BH88" i="9"/>
  <c r="BG88" i="9"/>
  <c r="BF88" i="9"/>
  <c r="T88" i="9"/>
  <c r="R88" i="9"/>
  <c r="P88" i="9"/>
  <c r="BI87" i="9"/>
  <c r="BH87" i="9"/>
  <c r="BG87" i="9"/>
  <c r="BF87" i="9"/>
  <c r="T87" i="9"/>
  <c r="R87" i="9"/>
  <c r="P87" i="9"/>
  <c r="BI86" i="9"/>
  <c r="BH86" i="9"/>
  <c r="BG86" i="9"/>
  <c r="BF86" i="9"/>
  <c r="T86" i="9"/>
  <c r="R86" i="9"/>
  <c r="P86" i="9"/>
  <c r="BI85" i="9"/>
  <c r="BH85" i="9"/>
  <c r="BG85" i="9"/>
  <c r="BF85" i="9"/>
  <c r="T85" i="9"/>
  <c r="R85" i="9"/>
  <c r="P85" i="9"/>
  <c r="BI84" i="9"/>
  <c r="BH84" i="9"/>
  <c r="BG84" i="9"/>
  <c r="BF84" i="9"/>
  <c r="T84" i="9"/>
  <c r="R84" i="9"/>
  <c r="P84" i="9"/>
  <c r="J79" i="9"/>
  <c r="J78" i="9"/>
  <c r="F78" i="9"/>
  <c r="F76" i="9"/>
  <c r="E74" i="9"/>
  <c r="J55" i="9"/>
  <c r="J54" i="9"/>
  <c r="F54" i="9"/>
  <c r="F52" i="9"/>
  <c r="E50" i="9"/>
  <c r="J18" i="9"/>
  <c r="E18" i="9"/>
  <c r="F79" i="9"/>
  <c r="J17" i="9"/>
  <c r="J12" i="9"/>
  <c r="J52" i="9" s="1"/>
  <c r="E7" i="9"/>
  <c r="E72" i="9"/>
  <c r="J37" i="8"/>
  <c r="J36" i="8"/>
  <c r="AY61" i="1"/>
  <c r="J35" i="8"/>
  <c r="AX61" i="1" s="1"/>
  <c r="BI103" i="8"/>
  <c r="BH103" i="8"/>
  <c r="BG103" i="8"/>
  <c r="BF103" i="8"/>
  <c r="T103" i="8"/>
  <c r="R103" i="8"/>
  <c r="P103" i="8"/>
  <c r="BI102" i="8"/>
  <c r="BH102" i="8"/>
  <c r="BG102" i="8"/>
  <c r="BF102" i="8"/>
  <c r="T102" i="8"/>
  <c r="R102" i="8"/>
  <c r="P102" i="8"/>
  <c r="BI101" i="8"/>
  <c r="BH101" i="8"/>
  <c r="BG101" i="8"/>
  <c r="BF101" i="8"/>
  <c r="T101" i="8"/>
  <c r="R101" i="8"/>
  <c r="P101" i="8"/>
  <c r="BI100" i="8"/>
  <c r="BH100" i="8"/>
  <c r="BG100" i="8"/>
  <c r="BF100" i="8"/>
  <c r="T100" i="8"/>
  <c r="R100" i="8"/>
  <c r="P100" i="8"/>
  <c r="BI99" i="8"/>
  <c r="BH99" i="8"/>
  <c r="BG99" i="8"/>
  <c r="BF99" i="8"/>
  <c r="T99" i="8"/>
  <c r="R99" i="8"/>
  <c r="P99" i="8"/>
  <c r="BI98" i="8"/>
  <c r="BH98" i="8"/>
  <c r="BG98" i="8"/>
  <c r="BF98" i="8"/>
  <c r="T98" i="8"/>
  <c r="R98" i="8"/>
  <c r="P98" i="8"/>
  <c r="BI97" i="8"/>
  <c r="BH97" i="8"/>
  <c r="BG97" i="8"/>
  <c r="BF97" i="8"/>
  <c r="T97" i="8"/>
  <c r="R97" i="8"/>
  <c r="P97" i="8"/>
  <c r="BI96" i="8"/>
  <c r="BH96" i="8"/>
  <c r="BG96" i="8"/>
  <c r="BF96" i="8"/>
  <c r="T96" i="8"/>
  <c r="R96" i="8"/>
  <c r="P96" i="8"/>
  <c r="BI95" i="8"/>
  <c r="BH95" i="8"/>
  <c r="BG95" i="8"/>
  <c r="BF95" i="8"/>
  <c r="T95" i="8"/>
  <c r="R95" i="8"/>
  <c r="P95" i="8"/>
  <c r="BI94" i="8"/>
  <c r="BH94" i="8"/>
  <c r="BG94" i="8"/>
  <c r="BF94" i="8"/>
  <c r="T94" i="8"/>
  <c r="R94" i="8"/>
  <c r="P94" i="8"/>
  <c r="BI93" i="8"/>
  <c r="BH93" i="8"/>
  <c r="BG93" i="8"/>
  <c r="BF93" i="8"/>
  <c r="T93" i="8"/>
  <c r="R93" i="8"/>
  <c r="P93" i="8"/>
  <c r="BI92" i="8"/>
  <c r="BH92" i="8"/>
  <c r="BG92" i="8"/>
  <c r="BF92" i="8"/>
  <c r="T92" i="8"/>
  <c r="R92" i="8"/>
  <c r="P92" i="8"/>
  <c r="BI91" i="8"/>
  <c r="BH91" i="8"/>
  <c r="BG91" i="8"/>
  <c r="BF91" i="8"/>
  <c r="T91" i="8"/>
  <c r="R91" i="8"/>
  <c r="P91" i="8"/>
  <c r="BI90" i="8"/>
  <c r="BH90" i="8"/>
  <c r="BG90" i="8"/>
  <c r="BF90" i="8"/>
  <c r="T90" i="8"/>
  <c r="R90" i="8"/>
  <c r="P90" i="8"/>
  <c r="BI89" i="8"/>
  <c r="BH89" i="8"/>
  <c r="BG89" i="8"/>
  <c r="BF89" i="8"/>
  <c r="T89" i="8"/>
  <c r="R89" i="8"/>
  <c r="P89" i="8"/>
  <c r="BI88" i="8"/>
  <c r="BH88" i="8"/>
  <c r="BG88" i="8"/>
  <c r="BF88" i="8"/>
  <c r="T88" i="8"/>
  <c r="R88" i="8"/>
  <c r="P88" i="8"/>
  <c r="BI87" i="8"/>
  <c r="BH87" i="8"/>
  <c r="BG87" i="8"/>
  <c r="BF87" i="8"/>
  <c r="T87" i="8"/>
  <c r="R87" i="8"/>
  <c r="P87" i="8"/>
  <c r="BI86" i="8"/>
  <c r="BH86" i="8"/>
  <c r="BG86" i="8"/>
  <c r="BF86" i="8"/>
  <c r="T86" i="8"/>
  <c r="R86" i="8"/>
  <c r="P86" i="8"/>
  <c r="BI85" i="8"/>
  <c r="BH85" i="8"/>
  <c r="BG85" i="8"/>
  <c r="BF85" i="8"/>
  <c r="T85" i="8"/>
  <c r="R85" i="8"/>
  <c r="P85" i="8"/>
  <c r="BI84" i="8"/>
  <c r="BH84" i="8"/>
  <c r="BG84" i="8"/>
  <c r="BF84" i="8"/>
  <c r="T84" i="8"/>
  <c r="R84" i="8"/>
  <c r="P84" i="8"/>
  <c r="BI83" i="8"/>
  <c r="BH83" i="8"/>
  <c r="BG83" i="8"/>
  <c r="BF83" i="8"/>
  <c r="T83" i="8"/>
  <c r="R83" i="8"/>
  <c r="P83" i="8"/>
  <c r="BI82" i="8"/>
  <c r="BH82" i="8"/>
  <c r="BG82" i="8"/>
  <c r="BF82" i="8"/>
  <c r="T82" i="8"/>
  <c r="R82" i="8"/>
  <c r="P82" i="8"/>
  <c r="J77" i="8"/>
  <c r="J76" i="8"/>
  <c r="F76" i="8"/>
  <c r="F74" i="8"/>
  <c r="E72" i="8"/>
  <c r="J55" i="8"/>
  <c r="J54" i="8"/>
  <c r="F54" i="8"/>
  <c r="F52" i="8"/>
  <c r="E50" i="8"/>
  <c r="J18" i="8"/>
  <c r="E18" i="8"/>
  <c r="F77" i="8" s="1"/>
  <c r="J17" i="8"/>
  <c r="J12" i="8"/>
  <c r="J74" i="8" s="1"/>
  <c r="E7" i="8"/>
  <c r="E48" i="8" s="1"/>
  <c r="J37" i="7"/>
  <c r="J36" i="7"/>
  <c r="AY60" i="1" s="1"/>
  <c r="J35" i="7"/>
  <c r="AX60" i="1" s="1"/>
  <c r="BI107" i="7"/>
  <c r="BH107" i="7"/>
  <c r="BG107" i="7"/>
  <c r="BF107" i="7"/>
  <c r="T107" i="7"/>
  <c r="R107" i="7"/>
  <c r="P107" i="7"/>
  <c r="BI106" i="7"/>
  <c r="BH106" i="7"/>
  <c r="BG106" i="7"/>
  <c r="BF106" i="7"/>
  <c r="T106" i="7"/>
  <c r="R106" i="7"/>
  <c r="P106" i="7"/>
  <c r="BI105" i="7"/>
  <c r="BH105" i="7"/>
  <c r="BG105" i="7"/>
  <c r="BF105" i="7"/>
  <c r="T105" i="7"/>
  <c r="R105" i="7"/>
  <c r="P105" i="7"/>
  <c r="BI104" i="7"/>
  <c r="BH104" i="7"/>
  <c r="BG104" i="7"/>
  <c r="BF104" i="7"/>
  <c r="T104" i="7"/>
  <c r="R104" i="7"/>
  <c r="P104" i="7"/>
  <c r="BI102" i="7"/>
  <c r="BH102" i="7"/>
  <c r="BG102" i="7"/>
  <c r="BF102" i="7"/>
  <c r="T102" i="7"/>
  <c r="R102" i="7"/>
  <c r="P102" i="7"/>
  <c r="BI101" i="7"/>
  <c r="BH101" i="7"/>
  <c r="BG101" i="7"/>
  <c r="BF101" i="7"/>
  <c r="T101" i="7"/>
  <c r="R101" i="7"/>
  <c r="P101" i="7"/>
  <c r="BI100" i="7"/>
  <c r="BH100" i="7"/>
  <c r="BG100" i="7"/>
  <c r="BF100" i="7"/>
  <c r="T100" i="7"/>
  <c r="R100" i="7"/>
  <c r="P100" i="7"/>
  <c r="BI99" i="7"/>
  <c r="BH99" i="7"/>
  <c r="BG99" i="7"/>
  <c r="BF99" i="7"/>
  <c r="T99" i="7"/>
  <c r="R99" i="7"/>
  <c r="P99" i="7"/>
  <c r="BI98" i="7"/>
  <c r="BH98" i="7"/>
  <c r="BG98" i="7"/>
  <c r="BF98" i="7"/>
  <c r="T98" i="7"/>
  <c r="R98" i="7"/>
  <c r="P98" i="7"/>
  <c r="BI97" i="7"/>
  <c r="BH97" i="7"/>
  <c r="BG97" i="7"/>
  <c r="BF97" i="7"/>
  <c r="T97" i="7"/>
  <c r="R97" i="7"/>
  <c r="P97" i="7"/>
  <c r="BI96" i="7"/>
  <c r="BH96" i="7"/>
  <c r="BG96" i="7"/>
  <c r="BF96" i="7"/>
  <c r="T96" i="7"/>
  <c r="R96" i="7"/>
  <c r="P96" i="7"/>
  <c r="BI95" i="7"/>
  <c r="BH95" i="7"/>
  <c r="BG95" i="7"/>
  <c r="BF95" i="7"/>
  <c r="T95" i="7"/>
  <c r="R95" i="7"/>
  <c r="P95" i="7"/>
  <c r="BI93" i="7"/>
  <c r="BH93" i="7"/>
  <c r="BG93" i="7"/>
  <c r="BF93" i="7"/>
  <c r="T93" i="7"/>
  <c r="R93" i="7"/>
  <c r="P93" i="7"/>
  <c r="BI92" i="7"/>
  <c r="BH92" i="7"/>
  <c r="BG92" i="7"/>
  <c r="BF92" i="7"/>
  <c r="T92" i="7"/>
  <c r="R92" i="7"/>
  <c r="P92" i="7"/>
  <c r="BI91" i="7"/>
  <c r="BH91" i="7"/>
  <c r="BG91" i="7"/>
  <c r="BF91" i="7"/>
  <c r="T91" i="7"/>
  <c r="R91" i="7"/>
  <c r="P91" i="7"/>
  <c r="BI90" i="7"/>
  <c r="BH90" i="7"/>
  <c r="BG90" i="7"/>
  <c r="BF90" i="7"/>
  <c r="T90" i="7"/>
  <c r="R90" i="7"/>
  <c r="P90" i="7"/>
  <c r="BI89" i="7"/>
  <c r="BH89" i="7"/>
  <c r="BG89" i="7"/>
  <c r="BF89" i="7"/>
  <c r="T89" i="7"/>
  <c r="R89" i="7"/>
  <c r="P89" i="7"/>
  <c r="BI88" i="7"/>
  <c r="BH88" i="7"/>
  <c r="BG88" i="7"/>
  <c r="BF88" i="7"/>
  <c r="T88" i="7"/>
  <c r="R88" i="7"/>
  <c r="P88" i="7"/>
  <c r="BI87" i="7"/>
  <c r="BH87" i="7"/>
  <c r="BG87" i="7"/>
  <c r="BF87" i="7"/>
  <c r="T87" i="7"/>
  <c r="R87" i="7"/>
  <c r="P87" i="7"/>
  <c r="BI86" i="7"/>
  <c r="BH86" i="7"/>
  <c r="BG86" i="7"/>
  <c r="BF86" i="7"/>
  <c r="T86" i="7"/>
  <c r="R86" i="7"/>
  <c r="P86" i="7"/>
  <c r="BI85" i="7"/>
  <c r="BH85" i="7"/>
  <c r="BG85" i="7"/>
  <c r="BF85" i="7"/>
  <c r="T85" i="7"/>
  <c r="R85" i="7"/>
  <c r="P85" i="7"/>
  <c r="BI84" i="7"/>
  <c r="BH84" i="7"/>
  <c r="BG84" i="7"/>
  <c r="BF84" i="7"/>
  <c r="T84" i="7"/>
  <c r="R84" i="7"/>
  <c r="P84" i="7"/>
  <c r="J79" i="7"/>
  <c r="J78" i="7"/>
  <c r="F78" i="7"/>
  <c r="F76" i="7"/>
  <c r="E74" i="7"/>
  <c r="J55" i="7"/>
  <c r="J54" i="7"/>
  <c r="F54" i="7"/>
  <c r="F52" i="7"/>
  <c r="E50" i="7"/>
  <c r="J18" i="7"/>
  <c r="E18" i="7"/>
  <c r="F55" i="7" s="1"/>
  <c r="J17" i="7"/>
  <c r="J12" i="7"/>
  <c r="J52" i="7"/>
  <c r="E7" i="7"/>
  <c r="E48" i="7"/>
  <c r="J37" i="6"/>
  <c r="J36" i="6"/>
  <c r="AY59" i="1" s="1"/>
  <c r="J35" i="6"/>
  <c r="AX59" i="1"/>
  <c r="BI109" i="6"/>
  <c r="BH109" i="6"/>
  <c r="BG109" i="6"/>
  <c r="BF109" i="6"/>
  <c r="T109" i="6"/>
  <c r="R109" i="6"/>
  <c r="P109" i="6"/>
  <c r="BI108" i="6"/>
  <c r="BH108" i="6"/>
  <c r="BG108" i="6"/>
  <c r="BF108" i="6"/>
  <c r="T108" i="6"/>
  <c r="R108" i="6"/>
  <c r="P108" i="6"/>
  <c r="BI107" i="6"/>
  <c r="BH107" i="6"/>
  <c r="BG107" i="6"/>
  <c r="BF107" i="6"/>
  <c r="T107" i="6"/>
  <c r="R107" i="6"/>
  <c r="P107" i="6"/>
  <c r="BI106" i="6"/>
  <c r="BH106" i="6"/>
  <c r="BG106" i="6"/>
  <c r="BF106" i="6"/>
  <c r="T106" i="6"/>
  <c r="R106" i="6"/>
  <c r="P106" i="6"/>
  <c r="BI105" i="6"/>
  <c r="BH105" i="6"/>
  <c r="BG105" i="6"/>
  <c r="BF105" i="6"/>
  <c r="T105" i="6"/>
  <c r="R105" i="6"/>
  <c r="P105" i="6"/>
  <c r="BI104" i="6"/>
  <c r="BH104" i="6"/>
  <c r="BG104" i="6"/>
  <c r="BF104" i="6"/>
  <c r="T104" i="6"/>
  <c r="R104" i="6"/>
  <c r="P104" i="6"/>
  <c r="BI103" i="6"/>
  <c r="BH103" i="6"/>
  <c r="BG103" i="6"/>
  <c r="BF103" i="6"/>
  <c r="T103" i="6"/>
  <c r="R103" i="6"/>
  <c r="P103" i="6"/>
  <c r="BI102" i="6"/>
  <c r="BH102" i="6"/>
  <c r="BG102" i="6"/>
  <c r="BF102" i="6"/>
  <c r="T102" i="6"/>
  <c r="R102" i="6"/>
  <c r="P102" i="6"/>
  <c r="BI101" i="6"/>
  <c r="BH101" i="6"/>
  <c r="BG101" i="6"/>
  <c r="BF101" i="6"/>
  <c r="T101" i="6"/>
  <c r="R101" i="6"/>
  <c r="P101" i="6"/>
  <c r="BI100" i="6"/>
  <c r="BH100" i="6"/>
  <c r="BG100" i="6"/>
  <c r="BF100" i="6"/>
  <c r="T100" i="6"/>
  <c r="R100" i="6"/>
  <c r="P100" i="6"/>
  <c r="BI99" i="6"/>
  <c r="BH99" i="6"/>
  <c r="BG99" i="6"/>
  <c r="BF99" i="6"/>
  <c r="T99" i="6"/>
  <c r="R99" i="6"/>
  <c r="P99" i="6"/>
  <c r="BI98" i="6"/>
  <c r="BH98" i="6"/>
  <c r="BG98" i="6"/>
  <c r="BF98" i="6"/>
  <c r="T98" i="6"/>
  <c r="R98" i="6"/>
  <c r="P98" i="6"/>
  <c r="BI97" i="6"/>
  <c r="BH97" i="6"/>
  <c r="BG97" i="6"/>
  <c r="BF97" i="6"/>
  <c r="T97" i="6"/>
  <c r="R97" i="6"/>
  <c r="P97" i="6"/>
  <c r="BI96" i="6"/>
  <c r="BH96" i="6"/>
  <c r="BG96" i="6"/>
  <c r="BF96" i="6"/>
  <c r="T96" i="6"/>
  <c r="R96" i="6"/>
  <c r="P96" i="6"/>
  <c r="BI94" i="6"/>
  <c r="BH94" i="6"/>
  <c r="BG94" i="6"/>
  <c r="BF94" i="6"/>
  <c r="T94" i="6"/>
  <c r="R94" i="6"/>
  <c r="P94" i="6"/>
  <c r="BI93" i="6"/>
  <c r="BH93" i="6"/>
  <c r="BG93" i="6"/>
  <c r="BF93" i="6"/>
  <c r="T93" i="6"/>
  <c r="R93" i="6"/>
  <c r="P93" i="6"/>
  <c r="BI92" i="6"/>
  <c r="BH92" i="6"/>
  <c r="BG92" i="6"/>
  <c r="BF92" i="6"/>
  <c r="T92" i="6"/>
  <c r="R92" i="6"/>
  <c r="P92" i="6"/>
  <c r="BI91" i="6"/>
  <c r="BH91" i="6"/>
  <c r="BG91" i="6"/>
  <c r="BF91" i="6"/>
  <c r="T91" i="6"/>
  <c r="R91" i="6"/>
  <c r="P91" i="6"/>
  <c r="BI90" i="6"/>
  <c r="BH90" i="6"/>
  <c r="BG90" i="6"/>
  <c r="BF90" i="6"/>
  <c r="T90" i="6"/>
  <c r="R90" i="6"/>
  <c r="P90" i="6"/>
  <c r="BI89" i="6"/>
  <c r="BH89" i="6"/>
  <c r="BG89" i="6"/>
  <c r="BF89" i="6"/>
  <c r="T89" i="6"/>
  <c r="R89" i="6"/>
  <c r="P89" i="6"/>
  <c r="BI88" i="6"/>
  <c r="BH88" i="6"/>
  <c r="BG88" i="6"/>
  <c r="BF88" i="6"/>
  <c r="T88" i="6"/>
  <c r="R88" i="6"/>
  <c r="P88" i="6"/>
  <c r="BI87" i="6"/>
  <c r="BH87" i="6"/>
  <c r="BG87" i="6"/>
  <c r="BF87" i="6"/>
  <c r="T87" i="6"/>
  <c r="R87" i="6"/>
  <c r="P87" i="6"/>
  <c r="BI86" i="6"/>
  <c r="BH86" i="6"/>
  <c r="BG86" i="6"/>
  <c r="BF86" i="6"/>
  <c r="T86" i="6"/>
  <c r="R86" i="6"/>
  <c r="P86" i="6"/>
  <c r="BI85" i="6"/>
  <c r="BH85" i="6"/>
  <c r="BG85" i="6"/>
  <c r="BF85" i="6"/>
  <c r="T85" i="6"/>
  <c r="R85" i="6"/>
  <c r="P85" i="6"/>
  <c r="BI84" i="6"/>
  <c r="BH84" i="6"/>
  <c r="BG84" i="6"/>
  <c r="BF84" i="6"/>
  <c r="T84" i="6"/>
  <c r="R84" i="6"/>
  <c r="P84" i="6"/>
  <c r="BI83" i="6"/>
  <c r="BH83" i="6"/>
  <c r="BG83" i="6"/>
  <c r="BF83" i="6"/>
  <c r="T83" i="6"/>
  <c r="R83" i="6"/>
  <c r="P83" i="6"/>
  <c r="J78" i="6"/>
  <c r="J77" i="6"/>
  <c r="F77" i="6"/>
  <c r="F75" i="6"/>
  <c r="E73" i="6"/>
  <c r="J55" i="6"/>
  <c r="J54" i="6"/>
  <c r="F54" i="6"/>
  <c r="F52" i="6"/>
  <c r="E50" i="6"/>
  <c r="J18" i="6"/>
  <c r="E18" i="6"/>
  <c r="F78" i="6"/>
  <c r="J17" i="6"/>
  <c r="J12" i="6"/>
  <c r="J75" i="6" s="1"/>
  <c r="E7" i="6"/>
  <c r="E71" i="6"/>
  <c r="J37" i="5"/>
  <c r="J36" i="5"/>
  <c r="AY58" i="1"/>
  <c r="J35" i="5"/>
  <c r="AX58" i="1" s="1"/>
  <c r="BI409" i="5"/>
  <c r="BH409" i="5"/>
  <c r="BG409" i="5"/>
  <c r="BF409" i="5"/>
  <c r="T409" i="5"/>
  <c r="R409" i="5"/>
  <c r="P409" i="5"/>
  <c r="BI406" i="5"/>
  <c r="BH406" i="5"/>
  <c r="BG406" i="5"/>
  <c r="BF406" i="5"/>
  <c r="T406" i="5"/>
  <c r="R406" i="5"/>
  <c r="P406" i="5"/>
  <c r="BI403" i="5"/>
  <c r="BH403" i="5"/>
  <c r="BG403" i="5"/>
  <c r="BF403" i="5"/>
  <c r="T403" i="5"/>
  <c r="R403" i="5"/>
  <c r="P403" i="5"/>
  <c r="BI402" i="5"/>
  <c r="BH402" i="5"/>
  <c r="BG402" i="5"/>
  <c r="BF402" i="5"/>
  <c r="T402" i="5"/>
  <c r="R402" i="5"/>
  <c r="P402" i="5"/>
  <c r="BI400" i="5"/>
  <c r="BH400" i="5"/>
  <c r="BG400" i="5"/>
  <c r="BF400" i="5"/>
  <c r="T400" i="5"/>
  <c r="T399" i="5" s="1"/>
  <c r="R400" i="5"/>
  <c r="R399" i="5"/>
  <c r="P400" i="5"/>
  <c r="P399" i="5"/>
  <c r="BI396" i="5"/>
  <c r="BH396" i="5"/>
  <c r="BG396" i="5"/>
  <c r="BF396" i="5"/>
  <c r="T396" i="5"/>
  <c r="R396" i="5"/>
  <c r="P396" i="5"/>
  <c r="BI393" i="5"/>
  <c r="BH393" i="5"/>
  <c r="BG393" i="5"/>
  <c r="BF393" i="5"/>
  <c r="T393" i="5"/>
  <c r="R393" i="5"/>
  <c r="P393" i="5"/>
  <c r="BI390" i="5"/>
  <c r="BH390" i="5"/>
  <c r="BG390" i="5"/>
  <c r="BF390" i="5"/>
  <c r="T390" i="5"/>
  <c r="R390" i="5"/>
  <c r="P390" i="5"/>
  <c r="BI387" i="5"/>
  <c r="BH387" i="5"/>
  <c r="BG387" i="5"/>
  <c r="BF387" i="5"/>
  <c r="T387" i="5"/>
  <c r="R387" i="5"/>
  <c r="P387" i="5"/>
  <c r="BI382" i="5"/>
  <c r="BH382" i="5"/>
  <c r="BG382" i="5"/>
  <c r="BF382" i="5"/>
  <c r="T382" i="5"/>
  <c r="R382" i="5"/>
  <c r="P382" i="5"/>
  <c r="BI379" i="5"/>
  <c r="BH379" i="5"/>
  <c r="BG379" i="5"/>
  <c r="BF379" i="5"/>
  <c r="T379" i="5"/>
  <c r="R379" i="5"/>
  <c r="P379" i="5"/>
  <c r="BI374" i="5"/>
  <c r="BH374" i="5"/>
  <c r="BG374" i="5"/>
  <c r="BF374" i="5"/>
  <c r="T374" i="5"/>
  <c r="R374" i="5"/>
  <c r="P374" i="5"/>
  <c r="BI370" i="5"/>
  <c r="BH370" i="5"/>
  <c r="BG370" i="5"/>
  <c r="BF370" i="5"/>
  <c r="T370" i="5"/>
  <c r="R370" i="5"/>
  <c r="P370" i="5"/>
  <c r="BI367" i="5"/>
  <c r="BH367" i="5"/>
  <c r="BG367" i="5"/>
  <c r="BF367" i="5"/>
  <c r="T367" i="5"/>
  <c r="R367" i="5"/>
  <c r="P367" i="5"/>
  <c r="BI364" i="5"/>
  <c r="BH364" i="5"/>
  <c r="BG364" i="5"/>
  <c r="BF364" i="5"/>
  <c r="T364" i="5"/>
  <c r="R364" i="5"/>
  <c r="P364" i="5"/>
  <c r="BI361" i="5"/>
  <c r="BH361" i="5"/>
  <c r="BG361" i="5"/>
  <c r="BF361" i="5"/>
  <c r="T361" i="5"/>
  <c r="R361" i="5"/>
  <c r="P361" i="5"/>
  <c r="BI358" i="5"/>
  <c r="BH358" i="5"/>
  <c r="BG358" i="5"/>
  <c r="BF358" i="5"/>
  <c r="T358" i="5"/>
  <c r="R358" i="5"/>
  <c r="P358" i="5"/>
  <c r="BI355" i="5"/>
  <c r="BH355" i="5"/>
  <c r="BG355" i="5"/>
  <c r="BF355" i="5"/>
  <c r="T355" i="5"/>
  <c r="R355" i="5"/>
  <c r="P355" i="5"/>
  <c r="BI354" i="5"/>
  <c r="BH354" i="5"/>
  <c r="BG354" i="5"/>
  <c r="BF354" i="5"/>
  <c r="T354" i="5"/>
  <c r="R354" i="5"/>
  <c r="P354" i="5"/>
  <c r="BI351" i="5"/>
  <c r="BH351" i="5"/>
  <c r="BG351" i="5"/>
  <c r="BF351" i="5"/>
  <c r="T351" i="5"/>
  <c r="R351" i="5"/>
  <c r="P351" i="5"/>
  <c r="BI348" i="5"/>
  <c r="BH348" i="5"/>
  <c r="BG348" i="5"/>
  <c r="BF348" i="5"/>
  <c r="T348" i="5"/>
  <c r="R348" i="5"/>
  <c r="P348" i="5"/>
  <c r="BI345" i="5"/>
  <c r="BH345" i="5"/>
  <c r="BG345" i="5"/>
  <c r="BF345" i="5"/>
  <c r="T345" i="5"/>
  <c r="R345" i="5"/>
  <c r="P345" i="5"/>
  <c r="BI344" i="5"/>
  <c r="BH344" i="5"/>
  <c r="BG344" i="5"/>
  <c r="BF344" i="5"/>
  <c r="T344" i="5"/>
  <c r="R344" i="5"/>
  <c r="P344" i="5"/>
  <c r="BI341" i="5"/>
  <c r="BH341" i="5"/>
  <c r="BG341" i="5"/>
  <c r="BF341" i="5"/>
  <c r="T341" i="5"/>
  <c r="R341" i="5"/>
  <c r="P341" i="5"/>
  <c r="BI338" i="5"/>
  <c r="BH338" i="5"/>
  <c r="BG338" i="5"/>
  <c r="BF338" i="5"/>
  <c r="T338" i="5"/>
  <c r="R338" i="5"/>
  <c r="P338" i="5"/>
  <c r="BI337" i="5"/>
  <c r="BH337" i="5"/>
  <c r="BG337" i="5"/>
  <c r="BF337" i="5"/>
  <c r="T337" i="5"/>
  <c r="R337" i="5"/>
  <c r="P337" i="5"/>
  <c r="BI334" i="5"/>
  <c r="BH334" i="5"/>
  <c r="BG334" i="5"/>
  <c r="BF334" i="5"/>
  <c r="T334" i="5"/>
  <c r="R334" i="5"/>
  <c r="P334" i="5"/>
  <c r="BI331" i="5"/>
  <c r="BH331" i="5"/>
  <c r="BG331" i="5"/>
  <c r="BF331" i="5"/>
  <c r="T331" i="5"/>
  <c r="R331" i="5"/>
  <c r="P331" i="5"/>
  <c r="BI328" i="5"/>
  <c r="BH328" i="5"/>
  <c r="BG328" i="5"/>
  <c r="BF328" i="5"/>
  <c r="T328" i="5"/>
  <c r="R328" i="5"/>
  <c r="P328" i="5"/>
  <c r="BI325" i="5"/>
  <c r="BH325" i="5"/>
  <c r="BG325" i="5"/>
  <c r="BF325" i="5"/>
  <c r="T325" i="5"/>
  <c r="R325" i="5"/>
  <c r="P325" i="5"/>
  <c r="BI322" i="5"/>
  <c r="BH322" i="5"/>
  <c r="BG322" i="5"/>
  <c r="BF322" i="5"/>
  <c r="T322" i="5"/>
  <c r="R322" i="5"/>
  <c r="P322" i="5"/>
  <c r="BI319" i="5"/>
  <c r="BH319" i="5"/>
  <c r="BG319" i="5"/>
  <c r="BF319" i="5"/>
  <c r="T319" i="5"/>
  <c r="R319" i="5"/>
  <c r="P319" i="5"/>
  <c r="BI316" i="5"/>
  <c r="BH316" i="5"/>
  <c r="BG316" i="5"/>
  <c r="BF316" i="5"/>
  <c r="T316" i="5"/>
  <c r="R316" i="5"/>
  <c r="P316" i="5"/>
  <c r="BI313" i="5"/>
  <c r="BH313" i="5"/>
  <c r="BG313" i="5"/>
  <c r="BF313" i="5"/>
  <c r="T313" i="5"/>
  <c r="R313" i="5"/>
  <c r="P313" i="5"/>
  <c r="BI310" i="5"/>
  <c r="BH310" i="5"/>
  <c r="BG310" i="5"/>
  <c r="BF310" i="5"/>
  <c r="T310" i="5"/>
  <c r="R310" i="5"/>
  <c r="P310" i="5"/>
  <c r="BI307" i="5"/>
  <c r="BH307" i="5"/>
  <c r="BG307" i="5"/>
  <c r="BF307" i="5"/>
  <c r="T307" i="5"/>
  <c r="R307" i="5"/>
  <c r="P307" i="5"/>
  <c r="BI304" i="5"/>
  <c r="BH304" i="5"/>
  <c r="BG304" i="5"/>
  <c r="BF304" i="5"/>
  <c r="T304" i="5"/>
  <c r="R304" i="5"/>
  <c r="P304" i="5"/>
  <c r="BI301" i="5"/>
  <c r="BH301" i="5"/>
  <c r="BG301" i="5"/>
  <c r="BF301" i="5"/>
  <c r="T301" i="5"/>
  <c r="R301" i="5"/>
  <c r="P301" i="5"/>
  <c r="BI298" i="5"/>
  <c r="BH298" i="5"/>
  <c r="BG298" i="5"/>
  <c r="BF298" i="5"/>
  <c r="T298" i="5"/>
  <c r="R298" i="5"/>
  <c r="P298" i="5"/>
  <c r="BI295" i="5"/>
  <c r="BH295" i="5"/>
  <c r="BG295" i="5"/>
  <c r="BF295" i="5"/>
  <c r="T295" i="5"/>
  <c r="R295" i="5"/>
  <c r="P295" i="5"/>
  <c r="BI292" i="5"/>
  <c r="BH292" i="5"/>
  <c r="BG292" i="5"/>
  <c r="BF292" i="5"/>
  <c r="T292" i="5"/>
  <c r="R292" i="5"/>
  <c r="P292" i="5"/>
  <c r="BI289" i="5"/>
  <c r="BH289" i="5"/>
  <c r="BG289" i="5"/>
  <c r="BF289" i="5"/>
  <c r="T289" i="5"/>
  <c r="R289" i="5"/>
  <c r="P289" i="5"/>
  <c r="BI286" i="5"/>
  <c r="BH286" i="5"/>
  <c r="BG286" i="5"/>
  <c r="BF286" i="5"/>
  <c r="T286" i="5"/>
  <c r="R286" i="5"/>
  <c r="P286" i="5"/>
  <c r="BI283" i="5"/>
  <c r="BH283" i="5"/>
  <c r="BG283" i="5"/>
  <c r="BF283" i="5"/>
  <c r="T283" i="5"/>
  <c r="R283" i="5"/>
  <c r="P283" i="5"/>
  <c r="BI280" i="5"/>
  <c r="BH280" i="5"/>
  <c r="BG280" i="5"/>
  <c r="BF280" i="5"/>
  <c r="T280" i="5"/>
  <c r="R280" i="5"/>
  <c r="P280" i="5"/>
  <c r="BI277" i="5"/>
  <c r="BH277" i="5"/>
  <c r="BG277" i="5"/>
  <c r="BF277" i="5"/>
  <c r="T277" i="5"/>
  <c r="R277" i="5"/>
  <c r="P277" i="5"/>
  <c r="BI274" i="5"/>
  <c r="BH274" i="5"/>
  <c r="BG274" i="5"/>
  <c r="BF274" i="5"/>
  <c r="T274" i="5"/>
  <c r="R274" i="5"/>
  <c r="P274" i="5"/>
  <c r="BI271" i="5"/>
  <c r="BH271" i="5"/>
  <c r="BG271" i="5"/>
  <c r="BF271" i="5"/>
  <c r="T271" i="5"/>
  <c r="R271" i="5"/>
  <c r="P271" i="5"/>
  <c r="BI268" i="5"/>
  <c r="BH268" i="5"/>
  <c r="BG268" i="5"/>
  <c r="BF268" i="5"/>
  <c r="T268" i="5"/>
  <c r="R268" i="5"/>
  <c r="P268" i="5"/>
  <c r="BI267" i="5"/>
  <c r="BH267" i="5"/>
  <c r="BG267" i="5"/>
  <c r="BF267" i="5"/>
  <c r="T267" i="5"/>
  <c r="R267" i="5"/>
  <c r="P267" i="5"/>
  <c r="BI266" i="5"/>
  <c r="BH266" i="5"/>
  <c r="BG266" i="5"/>
  <c r="BF266" i="5"/>
  <c r="T266" i="5"/>
  <c r="R266" i="5"/>
  <c r="P266" i="5"/>
  <c r="BI263" i="5"/>
  <c r="BH263" i="5"/>
  <c r="BG263" i="5"/>
  <c r="BF263" i="5"/>
  <c r="T263" i="5"/>
  <c r="R263" i="5"/>
  <c r="P263" i="5"/>
  <c r="BI260" i="5"/>
  <c r="BH260" i="5"/>
  <c r="BG260" i="5"/>
  <c r="BF260" i="5"/>
  <c r="T260" i="5"/>
  <c r="R260" i="5"/>
  <c r="P260" i="5"/>
  <c r="BI257" i="5"/>
  <c r="BH257" i="5"/>
  <c r="BG257" i="5"/>
  <c r="BF257" i="5"/>
  <c r="T257" i="5"/>
  <c r="R257" i="5"/>
  <c r="P257" i="5"/>
  <c r="BI254" i="5"/>
  <c r="BH254" i="5"/>
  <c r="BG254" i="5"/>
  <c r="BF254" i="5"/>
  <c r="T254" i="5"/>
  <c r="R254" i="5"/>
  <c r="P254" i="5"/>
  <c r="BI253" i="5"/>
  <c r="BH253" i="5"/>
  <c r="BG253" i="5"/>
  <c r="BF253" i="5"/>
  <c r="T253" i="5"/>
  <c r="R253" i="5"/>
  <c r="P253" i="5"/>
  <c r="BI250" i="5"/>
  <c r="BH250" i="5"/>
  <c r="BG250" i="5"/>
  <c r="BF250" i="5"/>
  <c r="T250" i="5"/>
  <c r="R250" i="5"/>
  <c r="P250" i="5"/>
  <c r="BI249" i="5"/>
  <c r="BH249" i="5"/>
  <c r="BG249" i="5"/>
  <c r="BF249" i="5"/>
  <c r="T249" i="5"/>
  <c r="R249" i="5"/>
  <c r="P249" i="5"/>
  <c r="BI246" i="5"/>
  <c r="BH246" i="5"/>
  <c r="BG246" i="5"/>
  <c r="BF246" i="5"/>
  <c r="T246" i="5"/>
  <c r="R246" i="5"/>
  <c r="P246" i="5"/>
  <c r="BI245" i="5"/>
  <c r="BH245" i="5"/>
  <c r="BG245" i="5"/>
  <c r="BF245" i="5"/>
  <c r="T245" i="5"/>
  <c r="R245" i="5"/>
  <c r="P245" i="5"/>
  <c r="BI242" i="5"/>
  <c r="BH242" i="5"/>
  <c r="BG242" i="5"/>
  <c r="BF242" i="5"/>
  <c r="T242" i="5"/>
  <c r="R242" i="5"/>
  <c r="P242" i="5"/>
  <c r="BI241" i="5"/>
  <c r="BH241" i="5"/>
  <c r="BG241" i="5"/>
  <c r="BF241" i="5"/>
  <c r="T241" i="5"/>
  <c r="R241" i="5"/>
  <c r="P241" i="5"/>
  <c r="BI238" i="5"/>
  <c r="BH238" i="5"/>
  <c r="BG238" i="5"/>
  <c r="BF238" i="5"/>
  <c r="T238" i="5"/>
  <c r="R238" i="5"/>
  <c r="P238" i="5"/>
  <c r="BI237" i="5"/>
  <c r="BH237" i="5"/>
  <c r="BG237" i="5"/>
  <c r="BF237" i="5"/>
  <c r="T237" i="5"/>
  <c r="R237" i="5"/>
  <c r="P237" i="5"/>
  <c r="BI234" i="5"/>
  <c r="BH234" i="5"/>
  <c r="BG234" i="5"/>
  <c r="BF234" i="5"/>
  <c r="T234" i="5"/>
  <c r="R234" i="5"/>
  <c r="P234" i="5"/>
  <c r="BI232" i="5"/>
  <c r="BH232" i="5"/>
  <c r="BG232" i="5"/>
  <c r="BF232" i="5"/>
  <c r="T232" i="5"/>
  <c r="R232" i="5"/>
  <c r="P232" i="5"/>
  <c r="BI229" i="5"/>
  <c r="BH229" i="5"/>
  <c r="BG229" i="5"/>
  <c r="BF229" i="5"/>
  <c r="T229" i="5"/>
  <c r="R229" i="5"/>
  <c r="P229" i="5"/>
  <c r="BI226" i="5"/>
  <c r="BH226" i="5"/>
  <c r="BG226" i="5"/>
  <c r="BF226" i="5"/>
  <c r="T226" i="5"/>
  <c r="R226" i="5"/>
  <c r="P226" i="5"/>
  <c r="BI223" i="5"/>
  <c r="BH223" i="5"/>
  <c r="BG223" i="5"/>
  <c r="BF223" i="5"/>
  <c r="T223" i="5"/>
  <c r="R223" i="5"/>
  <c r="P223" i="5"/>
  <c r="BI220" i="5"/>
  <c r="BH220" i="5"/>
  <c r="BG220" i="5"/>
  <c r="BF220" i="5"/>
  <c r="T220" i="5"/>
  <c r="R220" i="5"/>
  <c r="P220" i="5"/>
  <c r="BI217" i="5"/>
  <c r="BH217" i="5"/>
  <c r="BG217" i="5"/>
  <c r="BF217" i="5"/>
  <c r="T217" i="5"/>
  <c r="R217" i="5"/>
  <c r="P217" i="5"/>
  <c r="BI214" i="5"/>
  <c r="BH214" i="5"/>
  <c r="BG214" i="5"/>
  <c r="BF214" i="5"/>
  <c r="T214" i="5"/>
  <c r="R214" i="5"/>
  <c r="P214" i="5"/>
  <c r="BI211" i="5"/>
  <c r="BH211" i="5"/>
  <c r="BG211" i="5"/>
  <c r="BF211" i="5"/>
  <c r="T211" i="5"/>
  <c r="R211" i="5"/>
  <c r="P211" i="5"/>
  <c r="BI206" i="5"/>
  <c r="BH206" i="5"/>
  <c r="BG206" i="5"/>
  <c r="BF206" i="5"/>
  <c r="T206" i="5"/>
  <c r="R206" i="5"/>
  <c r="P206" i="5"/>
  <c r="BI203" i="5"/>
  <c r="BH203" i="5"/>
  <c r="BG203" i="5"/>
  <c r="BF203" i="5"/>
  <c r="T203" i="5"/>
  <c r="R203" i="5"/>
  <c r="P203" i="5"/>
  <c r="BI200" i="5"/>
  <c r="BH200" i="5"/>
  <c r="BG200" i="5"/>
  <c r="BF200" i="5"/>
  <c r="T200" i="5"/>
  <c r="R200" i="5"/>
  <c r="P200" i="5"/>
  <c r="BI197" i="5"/>
  <c r="BH197" i="5"/>
  <c r="BG197" i="5"/>
  <c r="BF197" i="5"/>
  <c r="T197" i="5"/>
  <c r="R197" i="5"/>
  <c r="P197" i="5"/>
  <c r="BI194" i="5"/>
  <c r="BH194" i="5"/>
  <c r="BG194" i="5"/>
  <c r="BF194" i="5"/>
  <c r="T194" i="5"/>
  <c r="R194" i="5"/>
  <c r="P194" i="5"/>
  <c r="BI191" i="5"/>
  <c r="BH191" i="5"/>
  <c r="BG191" i="5"/>
  <c r="BF191" i="5"/>
  <c r="T191" i="5"/>
  <c r="R191" i="5"/>
  <c r="P191" i="5"/>
  <c r="BI188" i="5"/>
  <c r="BH188" i="5"/>
  <c r="BG188" i="5"/>
  <c r="BF188" i="5"/>
  <c r="T188" i="5"/>
  <c r="R188" i="5"/>
  <c r="P188" i="5"/>
  <c r="BI185" i="5"/>
  <c r="BH185" i="5"/>
  <c r="BG185" i="5"/>
  <c r="BF185" i="5"/>
  <c r="T185" i="5"/>
  <c r="R185" i="5"/>
  <c r="P185" i="5"/>
  <c r="BI181" i="5"/>
  <c r="BH181" i="5"/>
  <c r="BG181" i="5"/>
  <c r="BF181" i="5"/>
  <c r="T181" i="5"/>
  <c r="R181" i="5"/>
  <c r="P181" i="5"/>
  <c r="BI178" i="5"/>
  <c r="BH178" i="5"/>
  <c r="BG178" i="5"/>
  <c r="BF178" i="5"/>
  <c r="T178" i="5"/>
  <c r="R178" i="5"/>
  <c r="P178" i="5"/>
  <c r="BI173" i="5"/>
  <c r="BH173" i="5"/>
  <c r="BG173" i="5"/>
  <c r="BF173" i="5"/>
  <c r="T173" i="5"/>
  <c r="R173" i="5"/>
  <c r="P173" i="5"/>
  <c r="BI168" i="5"/>
  <c r="BH168" i="5"/>
  <c r="BG168" i="5"/>
  <c r="BF168" i="5"/>
  <c r="T168" i="5"/>
  <c r="R168" i="5"/>
  <c r="P168" i="5"/>
  <c r="BI160" i="5"/>
  <c r="BH160" i="5"/>
  <c r="BG160" i="5"/>
  <c r="BF160" i="5"/>
  <c r="T160" i="5"/>
  <c r="R160" i="5"/>
  <c r="P160" i="5"/>
  <c r="BI155" i="5"/>
  <c r="BH155" i="5"/>
  <c r="BG155" i="5"/>
  <c r="BF155" i="5"/>
  <c r="T155" i="5"/>
  <c r="R155" i="5"/>
  <c r="P155" i="5"/>
  <c r="BI152" i="5"/>
  <c r="BH152" i="5"/>
  <c r="BG152" i="5"/>
  <c r="BF152" i="5"/>
  <c r="T152" i="5"/>
  <c r="R152" i="5"/>
  <c r="P152" i="5"/>
  <c r="BI149" i="5"/>
  <c r="BH149" i="5"/>
  <c r="BG149" i="5"/>
  <c r="BF149" i="5"/>
  <c r="T149" i="5"/>
  <c r="R149" i="5"/>
  <c r="P149" i="5"/>
  <c r="BI143" i="5"/>
  <c r="BH143" i="5"/>
  <c r="BG143" i="5"/>
  <c r="BF143" i="5"/>
  <c r="T143" i="5"/>
  <c r="R143" i="5"/>
  <c r="P143" i="5"/>
  <c r="BI140" i="5"/>
  <c r="BH140" i="5"/>
  <c r="BG140" i="5"/>
  <c r="BF140" i="5"/>
  <c r="T140" i="5"/>
  <c r="R140" i="5"/>
  <c r="P140" i="5"/>
  <c r="BI137" i="5"/>
  <c r="BH137" i="5"/>
  <c r="BG137" i="5"/>
  <c r="BF137" i="5"/>
  <c r="T137" i="5"/>
  <c r="R137" i="5"/>
  <c r="P137" i="5"/>
  <c r="BI131" i="5"/>
  <c r="BH131" i="5"/>
  <c r="BG131" i="5"/>
  <c r="BF131" i="5"/>
  <c r="T131" i="5"/>
  <c r="R131" i="5"/>
  <c r="P131" i="5"/>
  <c r="BI128" i="5"/>
  <c r="BH128" i="5"/>
  <c r="BG128" i="5"/>
  <c r="BF128" i="5"/>
  <c r="T128" i="5"/>
  <c r="R128" i="5"/>
  <c r="P128" i="5"/>
  <c r="BI125" i="5"/>
  <c r="BH125" i="5"/>
  <c r="BG125" i="5"/>
  <c r="BF125" i="5"/>
  <c r="T125" i="5"/>
  <c r="R125" i="5"/>
  <c r="P125" i="5"/>
  <c r="BI122" i="5"/>
  <c r="BH122" i="5"/>
  <c r="BG122" i="5"/>
  <c r="BF122" i="5"/>
  <c r="T122" i="5"/>
  <c r="R122" i="5"/>
  <c r="P122" i="5"/>
  <c r="BI119" i="5"/>
  <c r="BH119" i="5"/>
  <c r="BG119" i="5"/>
  <c r="BF119" i="5"/>
  <c r="T119" i="5"/>
  <c r="R119" i="5"/>
  <c r="P119" i="5"/>
  <c r="BI116" i="5"/>
  <c r="BH116" i="5"/>
  <c r="BG116" i="5"/>
  <c r="BF116" i="5"/>
  <c r="T116" i="5"/>
  <c r="R116" i="5"/>
  <c r="P116" i="5"/>
  <c r="BI113" i="5"/>
  <c r="BH113" i="5"/>
  <c r="BG113" i="5"/>
  <c r="BF113" i="5"/>
  <c r="T113" i="5"/>
  <c r="R113" i="5"/>
  <c r="P113" i="5"/>
  <c r="BI109" i="5"/>
  <c r="BH109" i="5"/>
  <c r="BG109" i="5"/>
  <c r="BF109" i="5"/>
  <c r="T109" i="5"/>
  <c r="R109" i="5"/>
  <c r="P109" i="5"/>
  <c r="BI106" i="5"/>
  <c r="BH106" i="5"/>
  <c r="BG106" i="5"/>
  <c r="BF106" i="5"/>
  <c r="T106" i="5"/>
  <c r="R106" i="5"/>
  <c r="P106" i="5"/>
  <c r="BI102" i="5"/>
  <c r="BH102" i="5"/>
  <c r="BG102" i="5"/>
  <c r="BF102" i="5"/>
  <c r="T102" i="5"/>
  <c r="R102" i="5"/>
  <c r="P102" i="5"/>
  <c r="BI99" i="5"/>
  <c r="BH99" i="5"/>
  <c r="BG99" i="5"/>
  <c r="BF99" i="5"/>
  <c r="T99" i="5"/>
  <c r="R99" i="5"/>
  <c r="P99" i="5"/>
  <c r="BI96" i="5"/>
  <c r="BH96" i="5"/>
  <c r="BG96" i="5"/>
  <c r="BF96" i="5"/>
  <c r="T96" i="5"/>
  <c r="R96" i="5"/>
  <c r="P96" i="5"/>
  <c r="BI93" i="5"/>
  <c r="BH93" i="5"/>
  <c r="BG93" i="5"/>
  <c r="BF93" i="5"/>
  <c r="T93" i="5"/>
  <c r="R93" i="5"/>
  <c r="P93" i="5"/>
  <c r="BI90" i="5"/>
  <c r="BH90" i="5"/>
  <c r="BG90" i="5"/>
  <c r="BF90" i="5"/>
  <c r="T90" i="5"/>
  <c r="R90" i="5"/>
  <c r="P90" i="5"/>
  <c r="J84" i="5"/>
  <c r="J83" i="5"/>
  <c r="F83" i="5"/>
  <c r="F81" i="5"/>
  <c r="E79" i="5"/>
  <c r="J55" i="5"/>
  <c r="J54" i="5"/>
  <c r="F54" i="5"/>
  <c r="F52" i="5"/>
  <c r="E50" i="5"/>
  <c r="J18" i="5"/>
  <c r="E18" i="5"/>
  <c r="F84" i="5"/>
  <c r="J17" i="5"/>
  <c r="J12" i="5"/>
  <c r="J81" i="5" s="1"/>
  <c r="E7" i="5"/>
  <c r="E77" i="5"/>
  <c r="J37" i="4"/>
  <c r="J36" i="4"/>
  <c r="AY57" i="1"/>
  <c r="J35" i="4"/>
  <c r="AX57" i="1" s="1"/>
  <c r="BI259" i="4"/>
  <c r="BH259" i="4"/>
  <c r="BG259" i="4"/>
  <c r="BF259" i="4"/>
  <c r="T259" i="4"/>
  <c r="T258" i="4"/>
  <c r="T257" i="4"/>
  <c r="R259" i="4"/>
  <c r="R258" i="4"/>
  <c r="R257" i="4"/>
  <c r="P259" i="4"/>
  <c r="P258" i="4"/>
  <c r="P257" i="4" s="1"/>
  <c r="BI256" i="4"/>
  <c r="BH256" i="4"/>
  <c r="BG256" i="4"/>
  <c r="BF256" i="4"/>
  <c r="T256" i="4"/>
  <c r="T255" i="4"/>
  <c r="R256" i="4"/>
  <c r="R255" i="4" s="1"/>
  <c r="P256" i="4"/>
  <c r="P255" i="4"/>
  <c r="BI252" i="4"/>
  <c r="BH252" i="4"/>
  <c r="BG252" i="4"/>
  <c r="BF252" i="4"/>
  <c r="T252" i="4"/>
  <c r="R252" i="4"/>
  <c r="P252" i="4"/>
  <c r="BI249" i="4"/>
  <c r="BH249" i="4"/>
  <c r="BG249" i="4"/>
  <c r="BF249" i="4"/>
  <c r="T249" i="4"/>
  <c r="R249" i="4"/>
  <c r="P249" i="4"/>
  <c r="BI248" i="4"/>
  <c r="BH248" i="4"/>
  <c r="BG248" i="4"/>
  <c r="BF248" i="4"/>
  <c r="T248" i="4"/>
  <c r="R248" i="4"/>
  <c r="P248" i="4"/>
  <c r="BI245" i="4"/>
  <c r="BH245" i="4"/>
  <c r="BG245" i="4"/>
  <c r="BF245" i="4"/>
  <c r="T245" i="4"/>
  <c r="R245" i="4"/>
  <c r="P245" i="4"/>
  <c r="BI242" i="4"/>
  <c r="BH242" i="4"/>
  <c r="BG242" i="4"/>
  <c r="BF242" i="4"/>
  <c r="T242" i="4"/>
  <c r="R242" i="4"/>
  <c r="P242" i="4"/>
  <c r="BI239" i="4"/>
  <c r="BH239" i="4"/>
  <c r="BG239" i="4"/>
  <c r="BF239" i="4"/>
  <c r="T239" i="4"/>
  <c r="R239" i="4"/>
  <c r="P239" i="4"/>
  <c r="BI236" i="4"/>
  <c r="BH236" i="4"/>
  <c r="BG236" i="4"/>
  <c r="BF236" i="4"/>
  <c r="T236" i="4"/>
  <c r="R236" i="4"/>
  <c r="P236" i="4"/>
  <c r="BI232" i="4"/>
  <c r="BH232" i="4"/>
  <c r="BG232" i="4"/>
  <c r="BF232" i="4"/>
  <c r="T232" i="4"/>
  <c r="R232" i="4"/>
  <c r="P232" i="4"/>
  <c r="BI228" i="4"/>
  <c r="BH228" i="4"/>
  <c r="BG228" i="4"/>
  <c r="BF228" i="4"/>
  <c r="T228" i="4"/>
  <c r="R228" i="4"/>
  <c r="P228" i="4"/>
  <c r="BI224" i="4"/>
  <c r="BH224" i="4"/>
  <c r="BG224" i="4"/>
  <c r="BF224" i="4"/>
  <c r="T224" i="4"/>
  <c r="R224" i="4"/>
  <c r="P224" i="4"/>
  <c r="BI220" i="4"/>
  <c r="BH220" i="4"/>
  <c r="BG220" i="4"/>
  <c r="BF220" i="4"/>
  <c r="T220" i="4"/>
  <c r="R220" i="4"/>
  <c r="P220" i="4"/>
  <c r="BI217" i="4"/>
  <c r="BH217" i="4"/>
  <c r="BG217" i="4"/>
  <c r="BF217" i="4"/>
  <c r="T217" i="4"/>
  <c r="R217" i="4"/>
  <c r="P217" i="4"/>
  <c r="BI214" i="4"/>
  <c r="BH214" i="4"/>
  <c r="BG214" i="4"/>
  <c r="BF214" i="4"/>
  <c r="T214" i="4"/>
  <c r="R214" i="4"/>
  <c r="P214" i="4"/>
  <c r="BI211" i="4"/>
  <c r="BH211" i="4"/>
  <c r="BG211" i="4"/>
  <c r="BF211" i="4"/>
  <c r="T211" i="4"/>
  <c r="R211" i="4"/>
  <c r="P211" i="4"/>
  <c r="BI208" i="4"/>
  <c r="BH208" i="4"/>
  <c r="BG208" i="4"/>
  <c r="BF208" i="4"/>
  <c r="T208" i="4"/>
  <c r="R208" i="4"/>
  <c r="P208" i="4"/>
  <c r="BI205" i="4"/>
  <c r="BH205" i="4"/>
  <c r="BG205" i="4"/>
  <c r="BF205" i="4"/>
  <c r="T205" i="4"/>
  <c r="R205" i="4"/>
  <c r="P205" i="4"/>
  <c r="BI202" i="4"/>
  <c r="BH202" i="4"/>
  <c r="BG202" i="4"/>
  <c r="BF202" i="4"/>
  <c r="T202" i="4"/>
  <c r="R202" i="4"/>
  <c r="P202" i="4"/>
  <c r="BI198" i="4"/>
  <c r="BH198" i="4"/>
  <c r="BG198" i="4"/>
  <c r="BF198" i="4"/>
  <c r="T198" i="4"/>
  <c r="R198" i="4"/>
  <c r="P198" i="4"/>
  <c r="BI195" i="4"/>
  <c r="BH195" i="4"/>
  <c r="BG195" i="4"/>
  <c r="BF195" i="4"/>
  <c r="T195" i="4"/>
  <c r="R195" i="4"/>
  <c r="P195" i="4"/>
  <c r="BI192" i="4"/>
  <c r="BH192" i="4"/>
  <c r="BG192" i="4"/>
  <c r="BF192" i="4"/>
  <c r="T192" i="4"/>
  <c r="R192" i="4"/>
  <c r="P192" i="4"/>
  <c r="BI189" i="4"/>
  <c r="BH189" i="4"/>
  <c r="BG189" i="4"/>
  <c r="BF189" i="4"/>
  <c r="T189" i="4"/>
  <c r="R189" i="4"/>
  <c r="P189" i="4"/>
  <c r="BI186" i="4"/>
  <c r="BH186" i="4"/>
  <c r="BG186" i="4"/>
  <c r="BF186" i="4"/>
  <c r="T186" i="4"/>
  <c r="R186" i="4"/>
  <c r="P186" i="4"/>
  <c r="BI182" i="4"/>
  <c r="BH182" i="4"/>
  <c r="BG182" i="4"/>
  <c r="BF182" i="4"/>
  <c r="T182" i="4"/>
  <c r="R182" i="4"/>
  <c r="P182" i="4"/>
  <c r="BI179" i="4"/>
  <c r="BH179" i="4"/>
  <c r="BG179" i="4"/>
  <c r="BF179" i="4"/>
  <c r="T179" i="4"/>
  <c r="R179" i="4"/>
  <c r="P179" i="4"/>
  <c r="BI176" i="4"/>
  <c r="BH176" i="4"/>
  <c r="BG176" i="4"/>
  <c r="BF176" i="4"/>
  <c r="T176" i="4"/>
  <c r="R176" i="4"/>
  <c r="P176" i="4"/>
  <c r="BI171" i="4"/>
  <c r="BH171" i="4"/>
  <c r="BG171" i="4"/>
  <c r="BF171" i="4"/>
  <c r="T171" i="4"/>
  <c r="R171" i="4"/>
  <c r="P171" i="4"/>
  <c r="BI166" i="4"/>
  <c r="BH166" i="4"/>
  <c r="BG166" i="4"/>
  <c r="BF166" i="4"/>
  <c r="T166" i="4"/>
  <c r="R166" i="4"/>
  <c r="P166" i="4"/>
  <c r="BI163" i="4"/>
  <c r="BH163" i="4"/>
  <c r="BG163" i="4"/>
  <c r="BF163" i="4"/>
  <c r="T163" i="4"/>
  <c r="R163" i="4"/>
  <c r="P163" i="4"/>
  <c r="BI160" i="4"/>
  <c r="BH160" i="4"/>
  <c r="BG160" i="4"/>
  <c r="BF160" i="4"/>
  <c r="T160" i="4"/>
  <c r="R160" i="4"/>
  <c r="P160" i="4"/>
  <c r="BI157" i="4"/>
  <c r="BH157" i="4"/>
  <c r="BG157" i="4"/>
  <c r="BF157" i="4"/>
  <c r="T157" i="4"/>
  <c r="R157" i="4"/>
  <c r="P157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47" i="4"/>
  <c r="BH147" i="4"/>
  <c r="BG147" i="4"/>
  <c r="BF147" i="4"/>
  <c r="T147" i="4"/>
  <c r="R147" i="4"/>
  <c r="P147" i="4"/>
  <c r="BI143" i="4"/>
  <c r="BH143" i="4"/>
  <c r="BG143" i="4"/>
  <c r="BF143" i="4"/>
  <c r="T143" i="4"/>
  <c r="T142" i="4"/>
  <c r="R143" i="4"/>
  <c r="R142" i="4"/>
  <c r="P143" i="4"/>
  <c r="P142" i="4" s="1"/>
  <c r="BI134" i="4"/>
  <c r="BH134" i="4"/>
  <c r="BG134" i="4"/>
  <c r="BF134" i="4"/>
  <c r="T134" i="4"/>
  <c r="R134" i="4"/>
  <c r="P134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6" i="4"/>
  <c r="BH126" i="4"/>
  <c r="BG126" i="4"/>
  <c r="BF126" i="4"/>
  <c r="T126" i="4"/>
  <c r="R126" i="4"/>
  <c r="P126" i="4"/>
  <c r="BI123" i="4"/>
  <c r="BH123" i="4"/>
  <c r="BG123" i="4"/>
  <c r="BF123" i="4"/>
  <c r="T123" i="4"/>
  <c r="R123" i="4"/>
  <c r="P123" i="4"/>
  <c r="BI121" i="4"/>
  <c r="BH121" i="4"/>
  <c r="BG121" i="4"/>
  <c r="BF121" i="4"/>
  <c r="T121" i="4"/>
  <c r="R121" i="4"/>
  <c r="P121" i="4"/>
  <c r="BI117" i="4"/>
  <c r="BH117" i="4"/>
  <c r="BG117" i="4"/>
  <c r="BF117" i="4"/>
  <c r="T117" i="4"/>
  <c r="R117" i="4"/>
  <c r="P117" i="4"/>
  <c r="BI113" i="4"/>
  <c r="BH113" i="4"/>
  <c r="BG113" i="4"/>
  <c r="BF113" i="4"/>
  <c r="T113" i="4"/>
  <c r="R113" i="4"/>
  <c r="P113" i="4"/>
  <c r="BI110" i="4"/>
  <c r="BH110" i="4"/>
  <c r="BG110" i="4"/>
  <c r="BF110" i="4"/>
  <c r="T110" i="4"/>
  <c r="R110" i="4"/>
  <c r="P110" i="4"/>
  <c r="BI108" i="4"/>
  <c r="BH108" i="4"/>
  <c r="BG108" i="4"/>
  <c r="BF108" i="4"/>
  <c r="T108" i="4"/>
  <c r="R108" i="4"/>
  <c r="P108" i="4"/>
  <c r="BI104" i="4"/>
  <c r="BH104" i="4"/>
  <c r="BG104" i="4"/>
  <c r="BF104" i="4"/>
  <c r="T104" i="4"/>
  <c r="R104" i="4"/>
  <c r="P104" i="4"/>
  <c r="BI102" i="4"/>
  <c r="BH102" i="4"/>
  <c r="BG102" i="4"/>
  <c r="BF102" i="4"/>
  <c r="T102" i="4"/>
  <c r="R102" i="4"/>
  <c r="P102" i="4"/>
  <c r="BI99" i="4"/>
  <c r="BH99" i="4"/>
  <c r="BG99" i="4"/>
  <c r="BF99" i="4"/>
  <c r="T99" i="4"/>
  <c r="R99" i="4"/>
  <c r="P99" i="4"/>
  <c r="BI95" i="4"/>
  <c r="BH95" i="4"/>
  <c r="BG95" i="4"/>
  <c r="BF95" i="4"/>
  <c r="T95" i="4"/>
  <c r="R95" i="4"/>
  <c r="P95" i="4"/>
  <c r="BI90" i="4"/>
  <c r="BH90" i="4"/>
  <c r="BG90" i="4"/>
  <c r="BF90" i="4"/>
  <c r="T90" i="4"/>
  <c r="R90" i="4"/>
  <c r="P90" i="4"/>
  <c r="J84" i="4"/>
  <c r="J83" i="4"/>
  <c r="F83" i="4"/>
  <c r="F81" i="4"/>
  <c r="E79" i="4"/>
  <c r="J55" i="4"/>
  <c r="J54" i="4"/>
  <c r="F54" i="4"/>
  <c r="F52" i="4"/>
  <c r="E50" i="4"/>
  <c r="J18" i="4"/>
  <c r="E18" i="4"/>
  <c r="F55" i="4"/>
  <c r="J17" i="4"/>
  <c r="J12" i="4"/>
  <c r="J52" i="4" s="1"/>
  <c r="E7" i="4"/>
  <c r="E77" i="4"/>
  <c r="J37" i="3"/>
  <c r="J36" i="3"/>
  <c r="AY56" i="1"/>
  <c r="J35" i="3"/>
  <c r="AX56" i="1" s="1"/>
  <c r="BI93" i="3"/>
  <c r="BH93" i="3"/>
  <c r="BG93" i="3"/>
  <c r="BF93" i="3"/>
  <c r="T93" i="3"/>
  <c r="R93" i="3"/>
  <c r="P93" i="3"/>
  <c r="BI90" i="3"/>
  <c r="BH90" i="3"/>
  <c r="BG90" i="3"/>
  <c r="BF90" i="3"/>
  <c r="T90" i="3"/>
  <c r="R90" i="3"/>
  <c r="P90" i="3"/>
  <c r="BI87" i="3"/>
  <c r="BH87" i="3"/>
  <c r="BG87" i="3"/>
  <c r="BF87" i="3"/>
  <c r="T87" i="3"/>
  <c r="R87" i="3"/>
  <c r="P87" i="3"/>
  <c r="BI84" i="3"/>
  <c r="BH84" i="3"/>
  <c r="BG84" i="3"/>
  <c r="BF84" i="3"/>
  <c r="T84" i="3"/>
  <c r="R84" i="3"/>
  <c r="P84" i="3"/>
  <c r="J78" i="3"/>
  <c r="J77" i="3"/>
  <c r="F77" i="3"/>
  <c r="F75" i="3"/>
  <c r="E73" i="3"/>
  <c r="J55" i="3"/>
  <c r="J54" i="3"/>
  <c r="F54" i="3"/>
  <c r="F52" i="3"/>
  <c r="E50" i="3"/>
  <c r="J18" i="3"/>
  <c r="E18" i="3"/>
  <c r="F78" i="3" s="1"/>
  <c r="J17" i="3"/>
  <c r="J12" i="3"/>
  <c r="J75" i="3"/>
  <c r="E7" i="3"/>
  <c r="E48" i="3"/>
  <c r="J37" i="2"/>
  <c r="J36" i="2"/>
  <c r="AY55" i="1"/>
  <c r="J35" i="2"/>
  <c r="AX55" i="1"/>
  <c r="BI86" i="2"/>
  <c r="BH86" i="2"/>
  <c r="BG86" i="2"/>
  <c r="BF86" i="2"/>
  <c r="T86" i="2"/>
  <c r="R86" i="2"/>
  <c r="P86" i="2"/>
  <c r="BI85" i="2"/>
  <c r="BH85" i="2"/>
  <c r="BG85" i="2"/>
  <c r="BF85" i="2"/>
  <c r="T85" i="2"/>
  <c r="R85" i="2"/>
  <c r="P85" i="2"/>
  <c r="BI84" i="2"/>
  <c r="BH84" i="2"/>
  <c r="BG84" i="2"/>
  <c r="BF84" i="2"/>
  <c r="T84" i="2"/>
  <c r="R84" i="2"/>
  <c r="P84" i="2"/>
  <c r="J78" i="2"/>
  <c r="J77" i="2"/>
  <c r="F77" i="2"/>
  <c r="F75" i="2"/>
  <c r="E73" i="2"/>
  <c r="J55" i="2"/>
  <c r="J54" i="2"/>
  <c r="F54" i="2"/>
  <c r="F52" i="2"/>
  <c r="E50" i="2"/>
  <c r="J18" i="2"/>
  <c r="E18" i="2"/>
  <c r="F78" i="2" s="1"/>
  <c r="J17" i="2"/>
  <c r="J12" i="2"/>
  <c r="J75" i="2" s="1"/>
  <c r="E7" i="2"/>
  <c r="E71" i="2"/>
  <c r="L50" i="1"/>
  <c r="AM50" i="1"/>
  <c r="AM49" i="1"/>
  <c r="L49" i="1"/>
  <c r="AM47" i="1"/>
  <c r="L47" i="1"/>
  <c r="L45" i="1"/>
  <c r="L44" i="1"/>
  <c r="BK213" i="11"/>
  <c r="BK205" i="11"/>
  <c r="BK93" i="11"/>
  <c r="J85" i="9"/>
  <c r="J107" i="7"/>
  <c r="BK102" i="6"/>
  <c r="BK84" i="6"/>
  <c r="J364" i="5"/>
  <c r="J316" i="5"/>
  <c r="J257" i="5"/>
  <c r="BK229" i="5"/>
  <c r="J155" i="5"/>
  <c r="J102" i="5"/>
  <c r="BK205" i="4"/>
  <c r="J130" i="4"/>
  <c r="BK86" i="2"/>
  <c r="J207" i="11"/>
  <c r="J167" i="11"/>
  <c r="J116" i="10"/>
  <c r="J92" i="9"/>
  <c r="J95" i="7"/>
  <c r="BK85" i="7"/>
  <c r="J83" i="6"/>
  <c r="J280" i="5"/>
  <c r="J232" i="5"/>
  <c r="BK102" i="5"/>
  <c r="J217" i="4"/>
  <c r="BK189" i="4"/>
  <c r="J225" i="11"/>
  <c r="BK167" i="11"/>
  <c r="BK96" i="11"/>
  <c r="BK93" i="10"/>
  <c r="BK92" i="9"/>
  <c r="BK88" i="8"/>
  <c r="J283" i="5"/>
  <c r="J217" i="5"/>
  <c r="J242" i="4"/>
  <c r="J129" i="4"/>
  <c r="J215" i="11"/>
  <c r="J166" i="11"/>
  <c r="BK106" i="11"/>
  <c r="BK107" i="10"/>
  <c r="BK86" i="9"/>
  <c r="BK107" i="7"/>
  <c r="J98" i="6"/>
  <c r="BK403" i="5"/>
  <c r="BK328" i="5"/>
  <c r="BK241" i="5"/>
  <c r="BK181" i="5"/>
  <c r="J208" i="4"/>
  <c r="BK117" i="4"/>
  <c r="J222" i="11"/>
  <c r="BK166" i="11"/>
  <c r="J105" i="11"/>
  <c r="J110" i="10"/>
  <c r="J94" i="9"/>
  <c r="J121" i="4"/>
  <c r="BK220" i="11"/>
  <c r="J178" i="11"/>
  <c r="BK118" i="10"/>
  <c r="J94" i="10"/>
  <c r="J86" i="9"/>
  <c r="J85" i="8"/>
  <c r="J93" i="7"/>
  <c r="J99" i="6"/>
  <c r="J406" i="5"/>
  <c r="BK382" i="5"/>
  <c r="J310" i="5"/>
  <c r="J245" i="5"/>
  <c r="J140" i="5"/>
  <c r="J117" i="4"/>
  <c r="BK151" i="11"/>
  <c r="J93" i="11"/>
  <c r="BK102" i="7"/>
  <c r="J94" i="6"/>
  <c r="J351" i="5"/>
  <c r="J274" i="5"/>
  <c r="J185" i="5"/>
  <c r="BK202" i="4"/>
  <c r="J157" i="4"/>
  <c r="BK154" i="11"/>
  <c r="J99" i="11"/>
  <c r="BK113" i="10"/>
  <c r="BK84" i="10"/>
  <c r="BK94" i="8"/>
  <c r="BK84" i="7"/>
  <c r="J93" i="6"/>
  <c r="BK354" i="5"/>
  <c r="BK283" i="5"/>
  <c r="J178" i="5"/>
  <c r="BK259" i="4"/>
  <c r="J176" i="4"/>
  <c r="BK227" i="11"/>
  <c r="BK135" i="11"/>
  <c r="J97" i="9"/>
  <c r="J82" i="8"/>
  <c r="J85" i="7"/>
  <c r="J102" i="6"/>
  <c r="BK393" i="5"/>
  <c r="J344" i="5"/>
  <c r="BK313" i="5"/>
  <c r="BK254" i="5"/>
  <c r="J197" i="5"/>
  <c r="BK125" i="5"/>
  <c r="J239" i="4"/>
  <c r="J134" i="4"/>
  <c r="BK215" i="11"/>
  <c r="J193" i="11"/>
  <c r="J132" i="11"/>
  <c r="J112" i="10"/>
  <c r="BK91" i="8"/>
  <c r="BK89" i="7"/>
  <c r="BK109" i="6"/>
  <c r="BK334" i="5"/>
  <c r="BK250" i="5"/>
  <c r="BK152" i="5"/>
  <c r="BK90" i="5"/>
  <c r="J192" i="4"/>
  <c r="J126" i="4"/>
  <c r="BK223" i="11"/>
  <c r="BK172" i="11"/>
  <c r="BK129" i="11"/>
  <c r="BK116" i="10"/>
  <c r="J95" i="9"/>
  <c r="J83" i="8"/>
  <c r="J260" i="5"/>
  <c r="BK214" i="5"/>
  <c r="J131" i="5"/>
  <c r="BK192" i="4"/>
  <c r="BK113" i="4"/>
  <c r="BK212" i="11"/>
  <c r="BK148" i="11"/>
  <c r="J110" i="11"/>
  <c r="BK101" i="9"/>
  <c r="J91" i="8"/>
  <c r="BK92" i="6"/>
  <c r="J393" i="5"/>
  <c r="BK351" i="5"/>
  <c r="J246" i="5"/>
  <c r="BK143" i="5"/>
  <c r="J205" i="4"/>
  <c r="J108" i="4"/>
  <c r="J219" i="11"/>
  <c r="J187" i="11"/>
  <c r="J154" i="11"/>
  <c r="BK100" i="10"/>
  <c r="J102" i="8"/>
  <c r="J93" i="3"/>
  <c r="J212" i="11"/>
  <c r="J106" i="11"/>
  <c r="J106" i="10"/>
  <c r="J85" i="10"/>
  <c r="J89" i="8"/>
  <c r="J91" i="7"/>
  <c r="BK103" i="6"/>
  <c r="J97" i="6"/>
  <c r="J402" i="5"/>
  <c r="J295" i="5"/>
  <c r="BK238" i="5"/>
  <c r="BK249" i="4"/>
  <c r="BK157" i="4"/>
  <c r="BK181" i="11"/>
  <c r="BK111" i="10"/>
  <c r="J84" i="9"/>
  <c r="J89" i="7"/>
  <c r="J89" i="6"/>
  <c r="J367" i="5"/>
  <c r="J267" i="5"/>
  <c r="BK160" i="5"/>
  <c r="BK182" i="4"/>
  <c r="BK163" i="11"/>
  <c r="J113" i="11"/>
  <c r="BK91" i="11"/>
  <c r="BK88" i="10"/>
  <c r="J100" i="8"/>
  <c r="BK98" i="7"/>
  <c r="J105" i="6"/>
  <c r="BK87" i="6"/>
  <c r="J361" i="5"/>
  <c r="BK301" i="5"/>
  <c r="BK203" i="5"/>
  <c r="BK96" i="5"/>
  <c r="BK214" i="4"/>
  <c r="BK221" i="11"/>
  <c r="BK157" i="11"/>
  <c r="BK87" i="9"/>
  <c r="J87" i="8"/>
  <c r="BK90" i="7"/>
  <c r="BK97" i="6"/>
  <c r="J403" i="5"/>
  <c r="BK358" i="5"/>
  <c r="BK319" i="5"/>
  <c r="BK253" i="5"/>
  <c r="J206" i="5"/>
  <c r="J152" i="5"/>
  <c r="BK93" i="5"/>
  <c r="BK224" i="4"/>
  <c r="J153" i="4"/>
  <c r="BK123" i="4"/>
  <c r="J235" i="11"/>
  <c r="J206" i="11"/>
  <c r="BK175" i="11"/>
  <c r="J90" i="11"/>
  <c r="J97" i="10"/>
  <c r="BK91" i="9"/>
  <c r="J99" i="7"/>
  <c r="J84" i="7"/>
  <c r="BK361" i="5"/>
  <c r="BK292" i="5"/>
  <c r="J241" i="5"/>
  <c r="BK128" i="5"/>
  <c r="J228" i="4"/>
  <c r="BK160" i="4"/>
  <c r="BK231" i="11"/>
  <c r="BK211" i="11"/>
  <c r="BK169" i="11"/>
  <c r="J104" i="11"/>
  <c r="J95" i="10"/>
  <c r="BK101" i="8"/>
  <c r="BK322" i="5"/>
  <c r="J226" i="5"/>
  <c r="J125" i="5"/>
  <c r="BK220" i="4"/>
  <c r="BK126" i="4"/>
  <c r="BK90" i="3"/>
  <c r="BK203" i="11"/>
  <c r="J144" i="11"/>
  <c r="J117" i="10"/>
  <c r="J96" i="10"/>
  <c r="J101" i="8"/>
  <c r="J102" i="7"/>
  <c r="BK107" i="6"/>
  <c r="BK390" i="5"/>
  <c r="J292" i="5"/>
  <c r="J237" i="5"/>
  <c r="BK178" i="5"/>
  <c r="J106" i="5"/>
  <c r="J154" i="4"/>
  <c r="J87" i="3"/>
  <c r="BK184" i="11"/>
  <c r="BK99" i="11"/>
  <c r="BK102" i="10"/>
  <c r="BK88" i="9"/>
  <c r="J84" i="3"/>
  <c r="J203" i="11"/>
  <c r="BK117" i="11"/>
  <c r="J100" i="10"/>
  <c r="J87" i="10"/>
  <c r="J104" i="7"/>
  <c r="BK104" i="6"/>
  <c r="J86" i="6"/>
  <c r="J355" i="5"/>
  <c r="J301" i="5"/>
  <c r="J242" i="5"/>
  <c r="J200" i="5"/>
  <c r="J214" i="4"/>
  <c r="BK95" i="4"/>
  <c r="J138" i="11"/>
  <c r="BK90" i="10"/>
  <c r="BK100" i="7"/>
  <c r="BK91" i="6"/>
  <c r="BK387" i="5"/>
  <c r="BK286" i="5"/>
  <c r="J223" i="5"/>
  <c r="J96" i="5"/>
  <c r="BK176" i="4"/>
  <c r="J86" i="2"/>
  <c r="J123" i="11"/>
  <c r="J96" i="11"/>
  <c r="J109" i="10"/>
  <c r="J87" i="9"/>
  <c r="J86" i="8"/>
  <c r="J90" i="7"/>
  <c r="BK379" i="5"/>
  <c r="BK345" i="5"/>
  <c r="J211" i="5"/>
  <c r="BK113" i="5"/>
  <c r="J236" i="4"/>
  <c r="J163" i="4"/>
  <c r="J105" i="7"/>
  <c r="BK94" i="6"/>
  <c r="J307" i="5"/>
  <c r="BK237" i="5"/>
  <c r="J220" i="4"/>
  <c r="BK179" i="4"/>
  <c r="BK108" i="4"/>
  <c r="BK210" i="11"/>
  <c r="BK113" i="11"/>
  <c r="J111" i="10"/>
  <c r="BK87" i="10"/>
  <c r="J92" i="8"/>
  <c r="BK316" i="5"/>
  <c r="J203" i="5"/>
  <c r="BK119" i="5"/>
  <c r="J211" i="4"/>
  <c r="BK99" i="4"/>
  <c r="J218" i="11"/>
  <c r="J172" i="11"/>
  <c r="BK120" i="11"/>
  <c r="BK109" i="10"/>
  <c r="BK100" i="9"/>
  <c r="BK93" i="8"/>
  <c r="J109" i="6"/>
  <c r="J87" i="6"/>
  <c r="J382" i="5"/>
  <c r="BK304" i="5"/>
  <c r="J266" i="5"/>
  <c r="J191" i="5"/>
  <c r="J122" i="5"/>
  <c r="BK198" i="4"/>
  <c r="BK104" i="4"/>
  <c r="J213" i="11"/>
  <c r="J157" i="11"/>
  <c r="BK112" i="10"/>
  <c r="BK86" i="10"/>
  <c r="J95" i="8"/>
  <c r="BK85" i="2"/>
  <c r="J194" i="11"/>
  <c r="J91" i="11"/>
  <c r="J105" i="10"/>
  <c r="J93" i="10"/>
  <c r="J88" i="9"/>
  <c r="J106" i="7"/>
  <c r="BK105" i="6"/>
  <c r="J90" i="6"/>
  <c r="J390" i="5"/>
  <c r="J313" i="5"/>
  <c r="BK274" i="5"/>
  <c r="BK194" i="5"/>
  <c r="J166" i="4"/>
  <c r="BK87" i="3"/>
  <c r="BK132" i="11"/>
  <c r="BK104" i="10"/>
  <c r="BK90" i="9"/>
  <c r="BK92" i="7"/>
  <c r="BK396" i="5"/>
  <c r="J289" i="5"/>
  <c r="BK246" i="5"/>
  <c r="J113" i="5"/>
  <c r="J147" i="4"/>
  <c r="BK147" i="11"/>
  <c r="BK92" i="11"/>
  <c r="BK97" i="10"/>
  <c r="BK95" i="9"/>
  <c r="J93" i="8"/>
  <c r="J92" i="7"/>
  <c r="BK402" i="5"/>
  <c r="J304" i="5"/>
  <c r="BK220" i="5"/>
  <c r="J143" i="5"/>
  <c r="BK242" i="4"/>
  <c r="BK217" i="11"/>
  <c r="BK194" i="11"/>
  <c r="BK101" i="10"/>
  <c r="BK95" i="8"/>
  <c r="BK95" i="7"/>
  <c r="BK101" i="6"/>
  <c r="BK409" i="5"/>
  <c r="J348" i="5"/>
  <c r="BK298" i="5"/>
  <c r="J234" i="5"/>
  <c r="BK173" i="5"/>
  <c r="BK116" i="5"/>
  <c r="BK232" i="4"/>
  <c r="J171" i="4"/>
  <c r="J85" i="2"/>
  <c r="J199" i="11"/>
  <c r="J135" i="11"/>
  <c r="J89" i="11"/>
  <c r="J100" i="9"/>
  <c r="BK106" i="7"/>
  <c r="J87" i="7"/>
  <c r="J88" i="6"/>
  <c r="J325" i="5"/>
  <c r="J214" i="5"/>
  <c r="J245" i="4"/>
  <c r="J202" i="4"/>
  <c r="J90" i="3"/>
  <c r="J220" i="11"/>
  <c r="J198" i="11"/>
  <c r="BK141" i="11"/>
  <c r="BK101" i="11"/>
  <c r="BK98" i="10"/>
  <c r="BK85" i="10"/>
  <c r="BK90" i="8"/>
  <c r="J254" i="5"/>
  <c r="BK197" i="5"/>
  <c r="J93" i="5"/>
  <c r="BK134" i="4"/>
  <c r="J95" i="4"/>
  <c r="BK214" i="11"/>
  <c r="BK158" i="11"/>
  <c r="BK89" i="11"/>
  <c r="J91" i="10"/>
  <c r="BK100" i="8"/>
  <c r="J96" i="7"/>
  <c r="BK90" i="6"/>
  <c r="J354" i="5"/>
  <c r="BK295" i="5"/>
  <c r="J229" i="5"/>
  <c r="BK155" i="5"/>
  <c r="BK245" i="4"/>
  <c r="BK130" i="4"/>
  <c r="BK207" i="11"/>
  <c r="J168" i="11"/>
  <c r="J100" i="11"/>
  <c r="BK94" i="10"/>
  <c r="BK98" i="8"/>
  <c r="J223" i="11"/>
  <c r="J147" i="11"/>
  <c r="BK108" i="10"/>
  <c r="BK91" i="10"/>
  <c r="J90" i="8"/>
  <c r="J97" i="7"/>
  <c r="J101" i="6"/>
  <c r="J409" i="5"/>
  <c r="J334" i="5"/>
  <c r="BK280" i="5"/>
  <c r="BK217" i="5"/>
  <c r="J224" i="4"/>
  <c r="J102" i="4"/>
  <c r="BK95" i="11"/>
  <c r="J101" i="9"/>
  <c r="J88" i="8"/>
  <c r="J107" i="6"/>
  <c r="BK88" i="6"/>
  <c r="BK331" i="5"/>
  <c r="BK260" i="5"/>
  <c r="J188" i="5"/>
  <c r="BK208" i="4"/>
  <c r="BK166" i="4"/>
  <c r="J158" i="11"/>
  <c r="BK104" i="11"/>
  <c r="BK106" i="10"/>
  <c r="BK103" i="8"/>
  <c r="J84" i="8"/>
  <c r="BK88" i="7"/>
  <c r="BK400" i="5"/>
  <c r="BK307" i="5"/>
  <c r="J249" i="5"/>
  <c r="BK168" i="5"/>
  <c r="J256" i="4"/>
  <c r="BK153" i="4"/>
  <c r="BK235" i="11"/>
  <c r="J126" i="11"/>
  <c r="J91" i="9"/>
  <c r="BK92" i="8"/>
  <c r="BK106" i="6"/>
  <c r="J91" i="6"/>
  <c r="BK370" i="5"/>
  <c r="J331" i="5"/>
  <c r="BK277" i="5"/>
  <c r="BK223" i="5"/>
  <c r="BK122" i="5"/>
  <c r="BK252" i="4"/>
  <c r="BK195" i="4"/>
  <c r="J104" i="4"/>
  <c r="J214" i="11"/>
  <c r="J184" i="11"/>
  <c r="BK107" i="11"/>
  <c r="J99" i="10"/>
  <c r="BK96" i="8"/>
  <c r="BK97" i="7"/>
  <c r="J108" i="6"/>
  <c r="J338" i="5"/>
  <c r="BK257" i="5"/>
  <c r="BK188" i="5"/>
  <c r="BK248" i="4"/>
  <c r="BK154" i="4"/>
  <c r="BK84" i="3"/>
  <c r="BK218" i="11"/>
  <c r="J190" i="11"/>
  <c r="BK144" i="11"/>
  <c r="BK90" i="11"/>
  <c r="J92" i="10"/>
  <c r="BK85" i="9"/>
  <c r="BK337" i="5"/>
  <c r="BK249" i="5"/>
  <c r="J173" i="5"/>
  <c r="J252" i="4"/>
  <c r="BK163" i="4"/>
  <c r="J84" i="2"/>
  <c r="J202" i="11"/>
  <c r="BK126" i="11"/>
  <c r="BK100" i="11"/>
  <c r="BK105" i="10"/>
  <c r="J93" i="9"/>
  <c r="BK85" i="8"/>
  <c r="BK93" i="7"/>
  <c r="BK86" i="6"/>
  <c r="J358" i="5"/>
  <c r="J298" i="5"/>
  <c r="J250" i="5"/>
  <c r="J168" i="5"/>
  <c r="J116" i="5"/>
  <c r="J123" i="4"/>
  <c r="J216" i="11"/>
  <c r="J181" i="11"/>
  <c r="J101" i="11"/>
  <c r="J107" i="10"/>
  <c r="BK93" i="9"/>
  <c r="BK110" i="4"/>
  <c r="J217" i="11"/>
  <c r="J151" i="11"/>
  <c r="BK115" i="10"/>
  <c r="BK96" i="10"/>
  <c r="BK102" i="8"/>
  <c r="BK101" i="7"/>
  <c r="BK87" i="7"/>
  <c r="BK98" i="6"/>
  <c r="J396" i="5"/>
  <c r="J322" i="5"/>
  <c r="J268" i="5"/>
  <c r="BK149" i="5"/>
  <c r="J195" i="4"/>
  <c r="J211" i="11"/>
  <c r="BK123" i="11"/>
  <c r="BK97" i="9"/>
  <c r="BK86" i="8"/>
  <c r="J106" i="6"/>
  <c r="BK85" i="6"/>
  <c r="BK344" i="5"/>
  <c r="BK263" i="5"/>
  <c r="BK140" i="5"/>
  <c r="J189" i="4"/>
  <c r="J90" i="4"/>
  <c r="BK138" i="11"/>
  <c r="J118" i="10"/>
  <c r="BK99" i="9"/>
  <c r="BK89" i="8"/>
  <c r="BK86" i="7"/>
  <c r="J96" i="6"/>
  <c r="J370" i="5"/>
  <c r="BK271" i="5"/>
  <c r="J181" i="5"/>
  <c r="BK106" i="5"/>
  <c r="BK228" i="4"/>
  <c r="J143" i="4"/>
  <c r="J231" i="11"/>
  <c r="BK206" i="11"/>
  <c r="J120" i="11"/>
  <c r="BK97" i="8"/>
  <c r="BK108" i="6"/>
  <c r="J92" i="6"/>
  <c r="J379" i="5"/>
  <c r="BK341" i="5"/>
  <c r="BK289" i="5"/>
  <c r="BK232" i="5"/>
  <c r="J149" i="5"/>
  <c r="BK256" i="4"/>
  <c r="BK186" i="4"/>
  <c r="J110" i="4"/>
  <c r="J210" i="11"/>
  <c r="BK187" i="11"/>
  <c r="J115" i="10"/>
  <c r="BK96" i="9"/>
  <c r="J101" i="7"/>
  <c r="J86" i="7"/>
  <c r="BK355" i="5"/>
  <c r="BK266" i="5"/>
  <c r="BK137" i="5"/>
  <c r="J249" i="4"/>
  <c r="BK211" i="4"/>
  <c r="BK143" i="4"/>
  <c r="J227" i="11"/>
  <c r="J175" i="11"/>
  <c r="BK110" i="11"/>
  <c r="J102" i="10"/>
  <c r="J103" i="8"/>
  <c r="J328" i="5"/>
  <c r="BK245" i="5"/>
  <c r="BK185" i="5"/>
  <c r="BK99" i="5"/>
  <c r="J182" i="4"/>
  <c r="BK93" i="3"/>
  <c r="BK198" i="11"/>
  <c r="J116" i="11"/>
  <c r="J108" i="10"/>
  <c r="J96" i="9"/>
  <c r="J94" i="8"/>
  <c r="BK99" i="7"/>
  <c r="J85" i="6"/>
  <c r="BK374" i="5"/>
  <c r="J271" i="5"/>
  <c r="BK206" i="5"/>
  <c r="J128" i="5"/>
  <c r="J160" i="4"/>
  <c r="BK90" i="4"/>
  <c r="J208" i="11"/>
  <c r="J169" i="11"/>
  <c r="J92" i="11"/>
  <c r="J84" i="10"/>
  <c r="BK99" i="8"/>
  <c r="J221" i="11"/>
  <c r="BK168" i="11"/>
  <c r="BK117" i="10"/>
  <c r="J104" i="10"/>
  <c r="J90" i="10"/>
  <c r="J99" i="8"/>
  <c r="J98" i="7"/>
  <c r="BK93" i="6"/>
  <c r="J387" i="5"/>
  <c r="J286" i="5"/>
  <c r="BK234" i="5"/>
  <c r="J137" i="5"/>
  <c r="J186" i="4"/>
  <c r="J205" i="11"/>
  <c r="BK94" i="11"/>
  <c r="J99" i="9"/>
  <c r="BK87" i="8"/>
  <c r="J103" i="6"/>
  <c r="J400" i="5"/>
  <c r="BK310" i="5"/>
  <c r="J238" i="5"/>
  <c r="J232" i="4"/>
  <c r="J99" i="4"/>
  <c r="J117" i="11"/>
  <c r="J95" i="11"/>
  <c r="BK95" i="10"/>
  <c r="BK94" i="9"/>
  <c r="BK82" i="8"/>
  <c r="J100" i="6"/>
  <c r="BK364" i="5"/>
  <c r="BK325" i="5"/>
  <c r="J253" i="5"/>
  <c r="J119" i="5"/>
  <c r="J248" i="4"/>
  <c r="BK171" i="4"/>
  <c r="BK208" i="11"/>
  <c r="BK193" i="11"/>
  <c r="BK92" i="10"/>
  <c r="J96" i="8"/>
  <c r="BK104" i="7"/>
  <c r="J104" i="6"/>
  <c r="BK89" i="6"/>
  <c r="BK367" i="5"/>
  <c r="J337" i="5"/>
  <c r="BK268" i="5"/>
  <c r="BK200" i="5"/>
  <c r="BK131" i="5"/>
  <c r="J90" i="5"/>
  <c r="J198" i="4"/>
  <c r="BK129" i="4"/>
  <c r="BK225" i="11"/>
  <c r="BK202" i="11"/>
  <c r="J163" i="11"/>
  <c r="BK105" i="11"/>
  <c r="J86" i="10"/>
  <c r="BK83" i="8"/>
  <c r="J88" i="7"/>
  <c r="BK96" i="6"/>
  <c r="J341" i="5"/>
  <c r="BK242" i="5"/>
  <c r="BK109" i="5"/>
  <c r="BK236" i="4"/>
  <c r="BK147" i="4"/>
  <c r="BK84" i="2"/>
  <c r="BK216" i="11"/>
  <c r="J148" i="11"/>
  <c r="J94" i="11"/>
  <c r="BK89" i="10"/>
  <c r="J98" i="8"/>
  <c r="J319" i="5"/>
  <c r="J220" i="5"/>
  <c r="J160" i="5"/>
  <c r="J259" i="4"/>
  <c r="BK121" i="4"/>
  <c r="BK222" i="11"/>
  <c r="BK190" i="11"/>
  <c r="J107" i="11"/>
  <c r="J98" i="10"/>
  <c r="J90" i="9"/>
  <c r="BK84" i="8"/>
  <c r="BK91" i="7"/>
  <c r="BK406" i="5"/>
  <c r="J345" i="5"/>
  <c r="BK267" i="5"/>
  <c r="J194" i="5"/>
  <c r="J109" i="5"/>
  <c r="J113" i="4"/>
  <c r="BK199" i="11"/>
  <c r="J141" i="11"/>
  <c r="J113" i="10"/>
  <c r="J89" i="10"/>
  <c r="BK84" i="9"/>
  <c r="BK102" i="4"/>
  <c r="BK219" i="11"/>
  <c r="J129" i="11"/>
  <c r="BK110" i="10"/>
  <c r="BK99" i="10"/>
  <c r="J88" i="10"/>
  <c r="J97" i="8"/>
  <c r="J100" i="7"/>
  <c r="BK100" i="6"/>
  <c r="BK83" i="6"/>
  <c r="BK338" i="5"/>
  <c r="J263" i="5"/>
  <c r="BK211" i="5"/>
  <c r="BK217" i="4"/>
  <c r="BK178" i="11"/>
  <c r="BK116" i="11"/>
  <c r="J101" i="10"/>
  <c r="BK105" i="7"/>
  <c r="BK99" i="6"/>
  <c r="J84" i="6"/>
  <c r="J277" i="5"/>
  <c r="BK191" i="5"/>
  <c r="BK239" i="4"/>
  <c r="AS54" i="1"/>
  <c r="BK96" i="7"/>
  <c r="J374" i="5"/>
  <c r="BK348" i="5"/>
  <c r="BK226" i="5"/>
  <c r="J99" i="5"/>
  <c r="J179" i="4"/>
  <c r="BK146" i="4" l="1"/>
  <c r="J146" i="4" s="1"/>
  <c r="J63" i="4" s="1"/>
  <c r="R201" i="4"/>
  <c r="BK89" i="5"/>
  <c r="BK233" i="5"/>
  <c r="J233" i="5" s="1"/>
  <c r="J64" i="5" s="1"/>
  <c r="R386" i="5"/>
  <c r="P95" i="6"/>
  <c r="P94" i="7"/>
  <c r="P81" i="8"/>
  <c r="P80" i="8"/>
  <c r="AU61" i="1"/>
  <c r="P83" i="9"/>
  <c r="P103" i="10"/>
  <c r="BK83" i="2"/>
  <c r="J83" i="2" s="1"/>
  <c r="J61" i="2" s="1"/>
  <c r="R83" i="3"/>
  <c r="R82" i="3"/>
  <c r="R81" i="3"/>
  <c r="T201" i="4"/>
  <c r="P89" i="5"/>
  <c r="P233" i="5"/>
  <c r="T386" i="5"/>
  <c r="R82" i="6"/>
  <c r="R83" i="7"/>
  <c r="T103" i="7"/>
  <c r="T83" i="9"/>
  <c r="T98" i="9"/>
  <c r="R103" i="10"/>
  <c r="BK88" i="11"/>
  <c r="R83" i="2"/>
  <c r="R82" i="2"/>
  <c r="R81" i="2"/>
  <c r="BK201" i="4"/>
  <c r="J201" i="4"/>
  <c r="J64" i="4" s="1"/>
  <c r="T233" i="5"/>
  <c r="P401" i="5"/>
  <c r="P82" i="6"/>
  <c r="P81" i="6"/>
  <c r="AU59" i="1"/>
  <c r="T82" i="6"/>
  <c r="BK94" i="7"/>
  <c r="J94" i="7" s="1"/>
  <c r="J61" i="7" s="1"/>
  <c r="P103" i="7"/>
  <c r="R81" i="8"/>
  <c r="R80" i="8"/>
  <c r="BK89" i="9"/>
  <c r="J89" i="9"/>
  <c r="J61" i="9"/>
  <c r="P98" i="9"/>
  <c r="T103" i="10"/>
  <c r="BK204" i="11"/>
  <c r="J204" i="11" s="1"/>
  <c r="J62" i="11" s="1"/>
  <c r="P83" i="3"/>
  <c r="P82" i="3"/>
  <c r="P81" i="3"/>
  <c r="AU56" i="1" s="1"/>
  <c r="BK81" i="8"/>
  <c r="BK80" i="8"/>
  <c r="J80" i="8" s="1"/>
  <c r="J30" i="8" s="1"/>
  <c r="AG61" i="1" s="1"/>
  <c r="P89" i="9"/>
  <c r="P83" i="10"/>
  <c r="T114" i="10"/>
  <c r="T82" i="10" s="1"/>
  <c r="BK209" i="11"/>
  <c r="J209" i="11" s="1"/>
  <c r="J63" i="11" s="1"/>
  <c r="T83" i="2"/>
  <c r="T82" i="2" s="1"/>
  <c r="T81" i="2" s="1"/>
  <c r="BK83" i="3"/>
  <c r="BK82" i="3"/>
  <c r="J82" i="3"/>
  <c r="J60" i="3" s="1"/>
  <c r="P89" i="4"/>
  <c r="P146" i="4"/>
  <c r="T89" i="5"/>
  <c r="P184" i="5"/>
  <c r="T184" i="5"/>
  <c r="P210" i="5"/>
  <c r="T210" i="5"/>
  <c r="BK386" i="5"/>
  <c r="J386" i="5"/>
  <c r="J65" i="5"/>
  <c r="R401" i="5"/>
  <c r="R95" i="6"/>
  <c r="P83" i="7"/>
  <c r="P82" i="7"/>
  <c r="AU60" i="1"/>
  <c r="R94" i="7"/>
  <c r="BK83" i="9"/>
  <c r="J83" i="9"/>
  <c r="J60" i="9" s="1"/>
  <c r="R89" i="9"/>
  <c r="R83" i="10"/>
  <c r="R114" i="10"/>
  <c r="R82" i="10" s="1"/>
  <c r="T83" i="3"/>
  <c r="T82" i="3"/>
  <c r="T81" i="3"/>
  <c r="R89" i="4"/>
  <c r="P201" i="4"/>
  <c r="BK83" i="7"/>
  <c r="J83" i="7"/>
  <c r="J60" i="7"/>
  <c r="BK103" i="7"/>
  <c r="J103" i="7"/>
  <c r="J62" i="7"/>
  <c r="T81" i="8"/>
  <c r="T80" i="8"/>
  <c r="R83" i="9"/>
  <c r="R98" i="9"/>
  <c r="R82" i="9" s="1"/>
  <c r="BK83" i="10"/>
  <c r="J83" i="10"/>
  <c r="J60" i="10"/>
  <c r="P114" i="10"/>
  <c r="T88" i="11"/>
  <c r="R204" i="11"/>
  <c r="P209" i="11"/>
  <c r="T89" i="4"/>
  <c r="T146" i="4"/>
  <c r="R233" i="5"/>
  <c r="BK401" i="5"/>
  <c r="J401" i="5" s="1"/>
  <c r="J67" i="5" s="1"/>
  <c r="T95" i="6"/>
  <c r="T94" i="7"/>
  <c r="T89" i="9"/>
  <c r="T83" i="10"/>
  <c r="BK114" i="10"/>
  <c r="J114" i="10" s="1"/>
  <c r="J62" i="10" s="1"/>
  <c r="P88" i="11"/>
  <c r="T204" i="11"/>
  <c r="T209" i="11"/>
  <c r="P83" i="2"/>
  <c r="P82" i="2"/>
  <c r="P81" i="2" s="1"/>
  <c r="AU55" i="1" s="1"/>
  <c r="BK89" i="4"/>
  <c r="R146" i="4"/>
  <c r="R89" i="5"/>
  <c r="BK184" i="5"/>
  <c r="J184" i="5" s="1"/>
  <c r="J62" i="5" s="1"/>
  <c r="R184" i="5"/>
  <c r="BK210" i="5"/>
  <c r="J210" i="5"/>
  <c r="J63" i="5"/>
  <c r="R210" i="5"/>
  <c r="P386" i="5"/>
  <c r="T401" i="5"/>
  <c r="BK82" i="6"/>
  <c r="J82" i="6" s="1"/>
  <c r="J60" i="6" s="1"/>
  <c r="BK95" i="6"/>
  <c r="J95" i="6"/>
  <c r="J61" i="6"/>
  <c r="T83" i="7"/>
  <c r="T82" i="7" s="1"/>
  <c r="R103" i="7"/>
  <c r="BK98" i="9"/>
  <c r="J98" i="9" s="1"/>
  <c r="J62" i="9" s="1"/>
  <c r="BK103" i="10"/>
  <c r="J103" i="10"/>
  <c r="J61" i="10"/>
  <c r="R88" i="11"/>
  <c r="R87" i="11"/>
  <c r="R86" i="11" s="1"/>
  <c r="P204" i="11"/>
  <c r="R209" i="11"/>
  <c r="BE147" i="4"/>
  <c r="BE157" i="4"/>
  <c r="BE160" i="4"/>
  <c r="BE252" i="4"/>
  <c r="E48" i="5"/>
  <c r="BE90" i="5"/>
  <c r="BE93" i="5"/>
  <c r="BE102" i="5"/>
  <c r="BE140" i="5"/>
  <c r="BE152" i="5"/>
  <c r="BE155" i="5"/>
  <c r="BE185" i="5"/>
  <c r="BE188" i="5"/>
  <c r="BE191" i="5"/>
  <c r="BE197" i="5"/>
  <c r="BE200" i="5"/>
  <c r="BE237" i="5"/>
  <c r="BE238" i="5"/>
  <c r="BE280" i="5"/>
  <c r="BE331" i="5"/>
  <c r="BE334" i="5"/>
  <c r="BE351" i="5"/>
  <c r="BE367" i="5"/>
  <c r="BE390" i="5"/>
  <c r="BK399" i="5"/>
  <c r="J399" i="5"/>
  <c r="J66" i="5"/>
  <c r="J52" i="6"/>
  <c r="BE86" i="6"/>
  <c r="BE90" i="6"/>
  <c r="BE94" i="6"/>
  <c r="BE99" i="6"/>
  <c r="BE104" i="6"/>
  <c r="BE109" i="6"/>
  <c r="BE95" i="7"/>
  <c r="BE97" i="7"/>
  <c r="BE105" i="7"/>
  <c r="J52" i="8"/>
  <c r="F55" i="8"/>
  <c r="BE102" i="8"/>
  <c r="F55" i="9"/>
  <c r="BE96" i="9"/>
  <c r="BE96" i="10"/>
  <c r="BE98" i="10"/>
  <c r="BE99" i="10"/>
  <c r="BE100" i="10"/>
  <c r="BE109" i="10"/>
  <c r="BE118" i="10"/>
  <c r="E76" i="11"/>
  <c r="BE89" i="11"/>
  <c r="BE135" i="11"/>
  <c r="BE144" i="11"/>
  <c r="BE168" i="11"/>
  <c r="BE178" i="11"/>
  <c r="BE184" i="11"/>
  <c r="BE187" i="11"/>
  <c r="BE193" i="11"/>
  <c r="F55" i="3"/>
  <c r="J81" i="4"/>
  <c r="BE117" i="4"/>
  <c r="BE121" i="4"/>
  <c r="BE123" i="4"/>
  <c r="BE143" i="4"/>
  <c r="BE179" i="4"/>
  <c r="BE220" i="4"/>
  <c r="BE242" i="4"/>
  <c r="BE259" i="4"/>
  <c r="J52" i="5"/>
  <c r="BE119" i="5"/>
  <c r="BE137" i="5"/>
  <c r="BE143" i="5"/>
  <c r="BE253" i="5"/>
  <c r="BE257" i="5"/>
  <c r="BE268" i="5"/>
  <c r="BE271" i="5"/>
  <c r="BE304" i="5"/>
  <c r="BE307" i="5"/>
  <c r="BE316" i="5"/>
  <c r="BE328" i="5"/>
  <c r="BE337" i="5"/>
  <c r="BE338" i="5"/>
  <c r="BE341" i="5"/>
  <c r="BE361" i="5"/>
  <c r="BE364" i="5"/>
  <c r="BE382" i="5"/>
  <c r="BE393" i="5"/>
  <c r="BE400" i="5"/>
  <c r="BE409" i="5"/>
  <c r="BE83" i="6"/>
  <c r="BE98" i="6"/>
  <c r="BE100" i="6"/>
  <c r="J76" i="7"/>
  <c r="BE91" i="7"/>
  <c r="BE98" i="7"/>
  <c r="BE99" i="7"/>
  <c r="BE94" i="8"/>
  <c r="BE97" i="8"/>
  <c r="BE98" i="8"/>
  <c r="BE99" i="8"/>
  <c r="BE88" i="9"/>
  <c r="BE93" i="9"/>
  <c r="BE94" i="9"/>
  <c r="BE95" i="9"/>
  <c r="BE100" i="9"/>
  <c r="BE84" i="10"/>
  <c r="BE94" i="10"/>
  <c r="BE113" i="10"/>
  <c r="BE117" i="10"/>
  <c r="F55" i="11"/>
  <c r="BE90" i="11"/>
  <c r="BE100" i="11"/>
  <c r="BE120" i="11"/>
  <c r="BE175" i="11"/>
  <c r="BE202" i="11"/>
  <c r="BE207" i="11"/>
  <c r="F55" i="2"/>
  <c r="BE84" i="2"/>
  <c r="BE85" i="2"/>
  <c r="E71" i="3"/>
  <c r="BE84" i="3"/>
  <c r="BE90" i="4"/>
  <c r="BE126" i="4"/>
  <c r="BE153" i="4"/>
  <c r="BE154" i="4"/>
  <c r="BE163" i="4"/>
  <c r="BE211" i="4"/>
  <c r="BE228" i="4"/>
  <c r="BE232" i="4"/>
  <c r="BK258" i="4"/>
  <c r="BK257" i="4"/>
  <c r="J257" i="4"/>
  <c r="J66" i="4" s="1"/>
  <c r="F55" i="5"/>
  <c r="BE128" i="5"/>
  <c r="BE226" i="5"/>
  <c r="BE229" i="5"/>
  <c r="BE232" i="5"/>
  <c r="BE260" i="5"/>
  <c r="BE374" i="5"/>
  <c r="BE379" i="5"/>
  <c r="BE403" i="5"/>
  <c r="E48" i="6"/>
  <c r="BE85" i="6"/>
  <c r="BE96" i="6"/>
  <c r="E72" i="7"/>
  <c r="F79" i="7"/>
  <c r="BE85" i="7"/>
  <c r="BE86" i="7"/>
  <c r="BE83" i="8"/>
  <c r="BE88" i="8"/>
  <c r="E48" i="9"/>
  <c r="BE90" i="9"/>
  <c r="BE91" i="9"/>
  <c r="BE92" i="9"/>
  <c r="F79" i="10"/>
  <c r="BE106" i="10"/>
  <c r="BE111" i="10"/>
  <c r="BE93" i="11"/>
  <c r="BE95" i="11"/>
  <c r="BE96" i="11"/>
  <c r="BE113" i="11"/>
  <c r="BE132" i="11"/>
  <c r="BE158" i="11"/>
  <c r="BE163" i="11"/>
  <c r="BE172" i="11"/>
  <c r="BE190" i="11"/>
  <c r="BE198" i="11"/>
  <c r="BE208" i="11"/>
  <c r="BE211" i="11"/>
  <c r="BE216" i="11"/>
  <c r="J52" i="2"/>
  <c r="BE86" i="2"/>
  <c r="F84" i="4"/>
  <c r="BE95" i="4"/>
  <c r="BE99" i="4"/>
  <c r="BE113" i="4"/>
  <c r="BE86" i="8"/>
  <c r="BE87" i="8"/>
  <c r="BE91" i="8"/>
  <c r="J52" i="10"/>
  <c r="BE107" i="10"/>
  <c r="BE108" i="10"/>
  <c r="BE115" i="10"/>
  <c r="BE116" i="10"/>
  <c r="BE106" i="11"/>
  <c r="BE107" i="11"/>
  <c r="BE116" i="11"/>
  <c r="BE117" i="11"/>
  <c r="BE167" i="11"/>
  <c r="BE210" i="11"/>
  <c r="BE217" i="11"/>
  <c r="BE218" i="11"/>
  <c r="BE221" i="11"/>
  <c r="J52" i="3"/>
  <c r="BE102" i="4"/>
  <c r="BE166" i="4"/>
  <c r="BE171" i="4"/>
  <c r="BE189" i="4"/>
  <c r="BE192" i="4"/>
  <c r="BE214" i="4"/>
  <c r="BE224" i="4"/>
  <c r="BE256" i="4"/>
  <c r="BK142" i="4"/>
  <c r="J142" i="4" s="1"/>
  <c r="J62" i="4" s="1"/>
  <c r="BE125" i="5"/>
  <c r="BE217" i="5"/>
  <c r="BE220" i="5"/>
  <c r="BE245" i="5"/>
  <c r="BE283" i="5"/>
  <c r="BE313" i="5"/>
  <c r="BE319" i="5"/>
  <c r="BE322" i="5"/>
  <c r="BE325" i="5"/>
  <c r="BE344" i="5"/>
  <c r="BE348" i="5"/>
  <c r="F55" i="6"/>
  <c r="BE89" i="6"/>
  <c r="BE106" i="6"/>
  <c r="BE108" i="6"/>
  <c r="BE90" i="7"/>
  <c r="BE92" i="7"/>
  <c r="E70" i="8"/>
  <c r="BE82" i="8"/>
  <c r="BE90" i="8"/>
  <c r="BE92" i="8"/>
  <c r="BE96" i="8"/>
  <c r="BE103" i="8"/>
  <c r="BE87" i="10"/>
  <c r="BE88" i="10"/>
  <c r="BE92" i="10"/>
  <c r="BE97" i="10"/>
  <c r="BE101" i="10"/>
  <c r="BE112" i="10"/>
  <c r="J52" i="11"/>
  <c r="BE91" i="11"/>
  <c r="BE94" i="11"/>
  <c r="BE101" i="11"/>
  <c r="BE105" i="11"/>
  <c r="BE123" i="11"/>
  <c r="BE129" i="11"/>
  <c r="BE194" i="11"/>
  <c r="BE206" i="11"/>
  <c r="BE213" i="11"/>
  <c r="BE227" i="11"/>
  <c r="BE87" i="3"/>
  <c r="E48" i="4"/>
  <c r="BE104" i="4"/>
  <c r="BE108" i="4"/>
  <c r="BE110" i="4"/>
  <c r="BE129" i="4"/>
  <c r="BE217" i="4"/>
  <c r="BE236" i="4"/>
  <c r="BE239" i="4"/>
  <c r="BE96" i="5"/>
  <c r="BE113" i="5"/>
  <c r="BE116" i="5"/>
  <c r="BE122" i="5"/>
  <c r="BE194" i="5"/>
  <c r="BE206" i="5"/>
  <c r="BE211" i="5"/>
  <c r="BE234" i="5"/>
  <c r="BE241" i="5"/>
  <c r="BE242" i="5"/>
  <c r="BE246" i="5"/>
  <c r="BE295" i="5"/>
  <c r="BE298" i="5"/>
  <c r="BE301" i="5"/>
  <c r="BE310" i="5"/>
  <c r="BE102" i="7"/>
  <c r="BE106" i="7"/>
  <c r="BE107" i="7"/>
  <c r="BE89" i="8"/>
  <c r="BE93" i="8"/>
  <c r="BE100" i="8"/>
  <c r="J76" i="9"/>
  <c r="BE97" i="9"/>
  <c r="E48" i="10"/>
  <c r="BE86" i="10"/>
  <c r="BE90" i="10"/>
  <c r="BE99" i="11"/>
  <c r="BE126" i="11"/>
  <c r="BE138" i="11"/>
  <c r="BE157" i="11"/>
  <c r="BE199" i="11"/>
  <c r="BE205" i="11"/>
  <c r="BE214" i="11"/>
  <c r="BE215" i="11"/>
  <c r="BE222" i="11"/>
  <c r="BE231" i="11"/>
  <c r="BK226" i="11"/>
  <c r="J226" i="11" s="1"/>
  <c r="J64" i="11" s="1"/>
  <c r="E48" i="2"/>
  <c r="BE176" i="4"/>
  <c r="BE186" i="4"/>
  <c r="BE195" i="4"/>
  <c r="BE198" i="4"/>
  <c r="BE202" i="4"/>
  <c r="BE205" i="4"/>
  <c r="BE208" i="4"/>
  <c r="BK255" i="4"/>
  <c r="J255" i="4" s="1"/>
  <c r="J65" i="4" s="1"/>
  <c r="BE99" i="5"/>
  <c r="BE131" i="5"/>
  <c r="BE149" i="5"/>
  <c r="BE160" i="5"/>
  <c r="BE173" i="5"/>
  <c r="BE178" i="5"/>
  <c r="BE181" i="5"/>
  <c r="BE203" i="5"/>
  <c r="BE223" i="5"/>
  <c r="BE254" i="5"/>
  <c r="BE274" i="5"/>
  <c r="BE277" i="5"/>
  <c r="BE286" i="5"/>
  <c r="BE289" i="5"/>
  <c r="BE358" i="5"/>
  <c r="BE84" i="6"/>
  <c r="BE87" i="6"/>
  <c r="BE91" i="6"/>
  <c r="BE92" i="6"/>
  <c r="BE93" i="6"/>
  <c r="BE97" i="6"/>
  <c r="BE103" i="6"/>
  <c r="BE96" i="7"/>
  <c r="BE100" i="7"/>
  <c r="BE104" i="7"/>
  <c r="BE84" i="8"/>
  <c r="BE95" i="8"/>
  <c r="BE101" i="8"/>
  <c r="BE84" i="9"/>
  <c r="BE85" i="9"/>
  <c r="BE86" i="9"/>
  <c r="BE87" i="9"/>
  <c r="BE85" i="10"/>
  <c r="BE89" i="10"/>
  <c r="BE91" i="10"/>
  <c r="BE110" i="10"/>
  <c r="BE104" i="11"/>
  <c r="BE148" i="11"/>
  <c r="BE151" i="11"/>
  <c r="BE203" i="11"/>
  <c r="BE223" i="11"/>
  <c r="BE235" i="11"/>
  <c r="BE90" i="3"/>
  <c r="BE93" i="3"/>
  <c r="BE130" i="4"/>
  <c r="BE134" i="4"/>
  <c r="BE182" i="4"/>
  <c r="BE245" i="4"/>
  <c r="BE248" i="4"/>
  <c r="BE249" i="4"/>
  <c r="BE106" i="5"/>
  <c r="BE109" i="5"/>
  <c r="BE168" i="5"/>
  <c r="BE214" i="5"/>
  <c r="BE249" i="5"/>
  <c r="BE250" i="5"/>
  <c r="BE263" i="5"/>
  <c r="BE266" i="5"/>
  <c r="BE267" i="5"/>
  <c r="BE292" i="5"/>
  <c r="BE345" i="5"/>
  <c r="BE354" i="5"/>
  <c r="BE355" i="5"/>
  <c r="BE370" i="5"/>
  <c r="BE387" i="5"/>
  <c r="BE396" i="5"/>
  <c r="BE402" i="5"/>
  <c r="BE406" i="5"/>
  <c r="BE88" i="6"/>
  <c r="BE101" i="6"/>
  <c r="BE102" i="6"/>
  <c r="BE105" i="6"/>
  <c r="BE107" i="6"/>
  <c r="BE84" i="7"/>
  <c r="BE87" i="7"/>
  <c r="BE88" i="7"/>
  <c r="BE89" i="7"/>
  <c r="BE93" i="7"/>
  <c r="BE101" i="7"/>
  <c r="BE85" i="8"/>
  <c r="BE99" i="9"/>
  <c r="BE101" i="9"/>
  <c r="BE93" i="10"/>
  <c r="BE95" i="10"/>
  <c r="BE102" i="10"/>
  <c r="BE104" i="10"/>
  <c r="BE105" i="10"/>
  <c r="BE92" i="11"/>
  <c r="BE110" i="11"/>
  <c r="BE141" i="11"/>
  <c r="BE147" i="11"/>
  <c r="BE154" i="11"/>
  <c r="BE166" i="11"/>
  <c r="BE169" i="11"/>
  <c r="BE181" i="11"/>
  <c r="BE212" i="11"/>
  <c r="BE219" i="11"/>
  <c r="BE220" i="11"/>
  <c r="BE225" i="11"/>
  <c r="BK230" i="11"/>
  <c r="J230" i="11"/>
  <c r="J65" i="11" s="1"/>
  <c r="BK234" i="11"/>
  <c r="J234" i="11"/>
  <c r="J66" i="11" s="1"/>
  <c r="F36" i="11"/>
  <c r="BC64" i="1"/>
  <c r="F34" i="2"/>
  <c r="BA55" i="1"/>
  <c r="F35" i="8"/>
  <c r="BB61" i="1" s="1"/>
  <c r="F35" i="3"/>
  <c r="BB56" i="1"/>
  <c r="F35" i="2"/>
  <c r="BB55" i="1"/>
  <c r="J34" i="11"/>
  <c r="AW64" i="1" s="1"/>
  <c r="F35" i="6"/>
  <c r="BB59" i="1" s="1"/>
  <c r="J34" i="3"/>
  <c r="AW56" i="1"/>
  <c r="F35" i="10"/>
  <c r="BB63" i="1"/>
  <c r="F37" i="10"/>
  <c r="BD63" i="1" s="1"/>
  <c r="F34" i="5"/>
  <c r="BA58" i="1" s="1"/>
  <c r="J34" i="8"/>
  <c r="AW61" i="1"/>
  <c r="F34" i="11"/>
  <c r="BA64" i="1" s="1"/>
  <c r="F34" i="3"/>
  <c r="BA56" i="1" s="1"/>
  <c r="F36" i="4"/>
  <c r="BC57" i="1" s="1"/>
  <c r="F34" i="10"/>
  <c r="BA63" i="1"/>
  <c r="F37" i="8"/>
  <c r="BD61" i="1" s="1"/>
  <c r="F37" i="11"/>
  <c r="BD64" i="1" s="1"/>
  <c r="F36" i="6"/>
  <c r="BC59" i="1" s="1"/>
  <c r="F37" i="4"/>
  <c r="BD57" i="1"/>
  <c r="J34" i="4"/>
  <c r="AW57" i="1" s="1"/>
  <c r="F37" i="6"/>
  <c r="BD59" i="1" s="1"/>
  <c r="F36" i="2"/>
  <c r="BC55" i="1" s="1"/>
  <c r="F34" i="9"/>
  <c r="BA62" i="1"/>
  <c r="F34" i="6"/>
  <c r="BA59" i="1" s="1"/>
  <c r="F35" i="5"/>
  <c r="BB58" i="1" s="1"/>
  <c r="F34" i="4"/>
  <c r="BA57" i="1" s="1"/>
  <c r="F36" i="10"/>
  <c r="BC63" i="1"/>
  <c r="J34" i="7"/>
  <c r="AW60" i="1" s="1"/>
  <c r="F37" i="9"/>
  <c r="BD62" i="1" s="1"/>
  <c r="J34" i="2"/>
  <c r="AW55" i="1" s="1"/>
  <c r="F35" i="9"/>
  <c r="BB62" i="1"/>
  <c r="F37" i="5"/>
  <c r="BD58" i="1" s="1"/>
  <c r="F36" i="8"/>
  <c r="BC61" i="1" s="1"/>
  <c r="F37" i="2"/>
  <c r="BD55" i="1" s="1"/>
  <c r="J34" i="6"/>
  <c r="AW59" i="1"/>
  <c r="F35" i="4"/>
  <c r="BB57" i="1" s="1"/>
  <c r="F37" i="7"/>
  <c r="BD60" i="1" s="1"/>
  <c r="F35" i="7"/>
  <c r="BB60" i="1" s="1"/>
  <c r="F36" i="9"/>
  <c r="BC62" i="1"/>
  <c r="F36" i="3"/>
  <c r="BC56" i="1" s="1"/>
  <c r="F36" i="5"/>
  <c r="BC58" i="1" s="1"/>
  <c r="F36" i="7"/>
  <c r="BC60" i="1" s="1"/>
  <c r="J34" i="5"/>
  <c r="AW58" i="1"/>
  <c r="F37" i="3"/>
  <c r="BD56" i="1" s="1"/>
  <c r="J34" i="9"/>
  <c r="AW62" i="1" s="1"/>
  <c r="F34" i="8"/>
  <c r="BA61" i="1" s="1"/>
  <c r="F35" i="11"/>
  <c r="BB64" i="1"/>
  <c r="F34" i="7"/>
  <c r="BA60" i="1" s="1"/>
  <c r="J34" i="10"/>
  <c r="AW63" i="1" s="1"/>
  <c r="R88" i="5" l="1"/>
  <c r="R87" i="5"/>
  <c r="P87" i="11"/>
  <c r="P86" i="11"/>
  <c r="AU64" i="1" s="1"/>
  <c r="P82" i="9"/>
  <c r="AU62" i="1" s="1"/>
  <c r="P82" i="10"/>
  <c r="AU63" i="1" s="1"/>
  <c r="T81" i="6"/>
  <c r="T88" i="5"/>
  <c r="T87" i="5" s="1"/>
  <c r="P88" i="4"/>
  <c r="P87" i="4"/>
  <c r="AU57" i="1" s="1"/>
  <c r="BK87" i="11"/>
  <c r="BK86" i="11" s="1"/>
  <c r="J86" i="11" s="1"/>
  <c r="J59" i="11" s="1"/>
  <c r="BK88" i="4"/>
  <c r="J88" i="4" s="1"/>
  <c r="J60" i="4" s="1"/>
  <c r="T88" i="4"/>
  <c r="T87" i="4"/>
  <c r="T82" i="9"/>
  <c r="R82" i="7"/>
  <c r="R81" i="6"/>
  <c r="BK88" i="5"/>
  <c r="BK87" i="5" s="1"/>
  <c r="J87" i="5" s="1"/>
  <c r="J59" i="5" s="1"/>
  <c r="T87" i="11"/>
  <c r="T86" i="11" s="1"/>
  <c r="R88" i="4"/>
  <c r="R87" i="4"/>
  <c r="P88" i="5"/>
  <c r="P87" i="5" s="1"/>
  <c r="AU58" i="1" s="1"/>
  <c r="BK82" i="10"/>
  <c r="J82" i="10"/>
  <c r="J59" i="10" s="1"/>
  <c r="J89" i="4"/>
  <c r="J61" i="4"/>
  <c r="J88" i="11"/>
  <c r="J61" i="11" s="1"/>
  <c r="J89" i="5"/>
  <c r="J61" i="5" s="1"/>
  <c r="J59" i="8"/>
  <c r="BK82" i="2"/>
  <c r="J82" i="2"/>
  <c r="J60" i="2"/>
  <c r="BK82" i="9"/>
  <c r="J82" i="9" s="1"/>
  <c r="J30" i="9" s="1"/>
  <c r="AG62" i="1" s="1"/>
  <c r="BK82" i="7"/>
  <c r="J82" i="7" s="1"/>
  <c r="J30" i="7" s="1"/>
  <c r="AG60" i="1" s="1"/>
  <c r="J258" i="4"/>
  <c r="J67" i="4" s="1"/>
  <c r="BK81" i="3"/>
  <c r="J81" i="3"/>
  <c r="J59" i="3"/>
  <c r="J83" i="3"/>
  <c r="J61" i="3"/>
  <c r="BK81" i="6"/>
  <c r="J81" i="6"/>
  <c r="J81" i="8"/>
  <c r="J60" i="8"/>
  <c r="J33" i="9"/>
  <c r="AV62" i="1" s="1"/>
  <c r="AT62" i="1" s="1"/>
  <c r="J33" i="7"/>
  <c r="AV60" i="1" s="1"/>
  <c r="AT60" i="1" s="1"/>
  <c r="BD54" i="1"/>
  <c r="W33" i="1" s="1"/>
  <c r="F33" i="11"/>
  <c r="AZ64" i="1" s="1"/>
  <c r="J33" i="6"/>
  <c r="AV59" i="1"/>
  <c r="AT59" i="1" s="1"/>
  <c r="J33" i="10"/>
  <c r="AV63" i="1" s="1"/>
  <c r="AT63" i="1" s="1"/>
  <c r="F33" i="4"/>
  <c r="AZ57" i="1" s="1"/>
  <c r="F33" i="7"/>
  <c r="AZ60" i="1"/>
  <c r="F33" i="10"/>
  <c r="AZ63" i="1"/>
  <c r="J33" i="5"/>
  <c r="AV58" i="1"/>
  <c r="AT58" i="1" s="1"/>
  <c r="J33" i="2"/>
  <c r="AV55" i="1"/>
  <c r="AT55" i="1"/>
  <c r="F33" i="9"/>
  <c r="AZ62" i="1" s="1"/>
  <c r="F33" i="2"/>
  <c r="AZ55" i="1"/>
  <c r="J30" i="6"/>
  <c r="AG59" i="1" s="1"/>
  <c r="AN59" i="1" s="1"/>
  <c r="F33" i="8"/>
  <c r="AZ61" i="1"/>
  <c r="F33" i="3"/>
  <c r="AZ56" i="1" s="1"/>
  <c r="BB54" i="1"/>
  <c r="AX54" i="1"/>
  <c r="BC54" i="1"/>
  <c r="AY54" i="1"/>
  <c r="J33" i="3"/>
  <c r="AV56" i="1"/>
  <c r="AT56" i="1" s="1"/>
  <c r="F33" i="5"/>
  <c r="AZ58" i="1"/>
  <c r="J33" i="4"/>
  <c r="AV57" i="1" s="1"/>
  <c r="AT57" i="1" s="1"/>
  <c r="J33" i="8"/>
  <c r="AV61" i="1"/>
  <c r="AT61" i="1" s="1"/>
  <c r="F33" i="6"/>
  <c r="AZ59" i="1"/>
  <c r="BA54" i="1"/>
  <c r="W30" i="1" s="1"/>
  <c r="J33" i="11"/>
  <c r="AV64" i="1" s="1"/>
  <c r="AT64" i="1" s="1"/>
  <c r="AN62" i="1" l="1"/>
  <c r="J39" i="6"/>
  <c r="J39" i="7"/>
  <c r="J39" i="9"/>
  <c r="J39" i="8"/>
  <c r="BK87" i="4"/>
  <c r="J87" i="4" s="1"/>
  <c r="J30" i="4" s="1"/>
  <c r="AG57" i="1" s="1"/>
  <c r="AN57" i="1" s="1"/>
  <c r="BK81" i="2"/>
  <c r="J81" i="2" s="1"/>
  <c r="J30" i="2" s="1"/>
  <c r="AG55" i="1" s="1"/>
  <c r="AN55" i="1" s="1"/>
  <c r="J88" i="5"/>
  <c r="J60" i="5" s="1"/>
  <c r="J59" i="6"/>
  <c r="J59" i="7"/>
  <c r="J59" i="9"/>
  <c r="J87" i="11"/>
  <c r="J60" i="11"/>
  <c r="AN61" i="1"/>
  <c r="AN60" i="1"/>
  <c r="AZ54" i="1"/>
  <c r="AV54" i="1"/>
  <c r="AK29" i="1"/>
  <c r="W31" i="1"/>
  <c r="W32" i="1"/>
  <c r="J30" i="10"/>
  <c r="AG63" i="1"/>
  <c r="AN63" i="1"/>
  <c r="J30" i="5"/>
  <c r="AG58" i="1" s="1"/>
  <c r="AN58" i="1" s="1"/>
  <c r="J30" i="11"/>
  <c r="AG64" i="1" s="1"/>
  <c r="AN64" i="1" s="1"/>
  <c r="AW54" i="1"/>
  <c r="AK30" i="1"/>
  <c r="J30" i="3"/>
  <c r="AG56" i="1" s="1"/>
  <c r="AN56" i="1" s="1"/>
  <c r="AU54" i="1"/>
  <c r="J39" i="2" l="1"/>
  <c r="J39" i="4"/>
  <c r="J59" i="2"/>
  <c r="J39" i="10"/>
  <c r="J59" i="4"/>
  <c r="J39" i="3"/>
  <c r="J39" i="5"/>
  <c r="J39" i="11"/>
  <c r="W29" i="1"/>
  <c r="AT54" i="1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<sst xmlns="http://schemas.openxmlformats.org/spreadsheetml/2006/main" count="10863" uniqueCount="1708">
  <si>
    <t>Export Komplet</t>
  </si>
  <si>
    <t>VZ</t>
  </si>
  <si>
    <t>2.0</t>
  </si>
  <si>
    <t>ZAMOK</t>
  </si>
  <si>
    <t>False</t>
  </si>
  <si>
    <t>{5ed0a421-579f-434b-a705-1ed1d186911a}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</si>
  <si>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</si>
  <si>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</si>
  <si>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</si>
  <si>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</si>
  <si>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</si>
  <si>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</si>
  <si>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</si>
  <si>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</si>
  <si>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2016015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</si>
  <si>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</si>
  <si>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</si>
  <si>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Sportovní hala Sušice - Venkovní stavební objekty</t>
  </si>
  <si>
    <t>KSO:</t>
  </si>
  <si>
    <t/>
  </si>
  <si>
    <t>CC-CZ:</t>
  </si>
  <si>
    <t>Místo:</t>
  </si>
  <si>
    <t xml:space="preserve"> </t>
  </si>
  <si>
    <t>Datum:</t>
  </si>
  <si>
    <t>20. 5. 2019</t>
  </si>
  <si>
    <t>Zadavatel:</t>
  </si>
  <si>
    <t>IČ:</t>
  </si>
  <si>
    <t>Město Sušice, nám. Svobody 138, 342 01 Sušice</t>
  </si>
  <si>
    <t>DIČ:</t>
  </si>
  <si>
    <t>Uchazeč:</t>
  </si>
  <si>
    <t>Vyplň údaj</t>
  </si>
  <si>
    <t>Projektant:</t>
  </si>
  <si>
    <t>APRIS 3MP s.r.o., Baarova 36, 140 00 Praha 4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</si>
  <si>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</si>
  <si>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</si>
  <si>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</si>
  <si>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 Nedílnou součástí výkazu výměr je projektová dokumentace společnosti APRIS 3MP, s.r.o. z 08/2017 (revize 03/2019), kde jsou řešení blíže popsána. Změny projektu podléhají autorským právům spol. APRIS 3MP, s.r.o. Při zpracování nabídky je nezbytné vycházet ze všech částí přikládané dokumentace. Případné disproporce v dokumentaci je nutno konzultovat se zadavatelem nebo zpracovatelem projektu. V průběhu zadávacího řízení je nutno na ně upozornit a zohlednit je. Bez předchozího odsouhlasení se zadavatelem není uchazeč oprávněn zasahovat do dokumentace či výkazu výměr. Podaná nabídka je závazná, na pozdější připomínky k dokumentaci nebo výkazu výměr nebude a nemůže být brán zřetel. Veškeré použité zařízení a materiály musí být schválené pro použití v ČR, musí k nim být dodána veškerá potřebná technická dokumentace v českém jazyce, příslušné atesty, případně doklady o shodě. Veškeré zařízení a materiály se rozumí včetně dodávky, montáže a elektrického připojení či technologického a programového vybavení, včetně veškerého potřebného pomocného materiálu (montážní materiál, propojovací krabičky, spojovací materiál, kabelové kanály...). Objem hald stavebního rumu v areálu byl určen dle zaměření dodaného investorem. Uvedené komponenty dle obchodních názvů v žádném případě nezavazují dodavatele stavby instalovat tyto komponenty od konkrétního výrobce aplikovat. Specifikace slouží pouze jako etalon pro stanovení technické úrovně, provedení a vybavení těchto komponentů. Po odsouhlasení předložené realizační dokumentace budou investorovi a GP předloženy k odsouhlasení všechny vyžádané vzorky jednotlivých prvků dodávky. Předáno včetně jednotlivých technických a katalogových listů. Výroba a předložení vzorků je započítaná v ceně díla a nebude hrazena zvlášť. Dodavatel přebírá veškerou odpovědnost za svou technickou koncepci, za své výpočty, za nárysy, za rozměry a za následky z nich plynoucí. Dodavatel musí předat podrobné plány, z nichž je dobře patrné vykonávání jednotlivých prací. Schválení dokumentace nelze použít jako pozdější námitku, vyskytnou-li se následky plynoucí z úprav nevyznačených v dokumentaci a neohlášených během prací. Po skončení díla dodavatel zpracuje dokumentaci skutečného provedení, která bude obsahovat skutečné provedení s vyznačením odchylek oproti projektu. Povinnost dodavatele je zajištění realizačního či dílenského projektu. Dodavatel na základě podkladů od GP a vlastního měření skutečného provedení prostor zhotoví dílenskou dokumentaci, kterou předloží ke kontrole GP. Uchazeč je povinen překontrolovat výpočty výměr a projektovou dokumentaci.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</si>
  <si>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</si>
  <si>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</si>
  <si>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</si>
  <si>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</si>
  <si>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</si>
  <si>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</si>
  <si>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</si>
  <si>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</si>
  <si>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</si>
  <si>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</si>
  <si>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</si>
  <si>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</si>
  <si>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</si>
  <si>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</si>
  <si>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</si>
  <si>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</si>
  <si>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</si>
  <si>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</si>
  <si>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</si>
  <si>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</si>
  <si>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</si>
  <si>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</si>
  <si>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</si>
  <si>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</si>
  <si>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</si>
  <si>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</si>
  <si>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</si>
  <si>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</si>
  <si>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</si>
  <si>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</si>
  <si>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</si>
  <si>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</si>
  <si>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</si>
  <si>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</si>
  <si>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</si>
  <si>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</si>
  <si>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</si>
  <si>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</si>
  <si>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</si>
  <si>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VRN</t>
  </si>
  <si>
    <t>Vedlejší rozpočtové náklady</t>
  </si>
  <si>
    <t>STA</t>
  </si>
  <si>
    <t>1</t>
  </si>
  <si>
    <t>{9529638d-a9eb-4b89-8a60-e270acfea585}</t>
  </si>
  <si>
    <t>2</t>
  </si>
  <si>
    <t>ON</t>
  </si>
  <si>
    <t>Ostatní náklady</t>
  </si>
  <si>
    <t>{2add390c-b0d0-48d6-b9f7-d1212d2fefe9}</t>
  </si>
  <si>
    <t>SO-02</t>
  </si>
  <si>
    <t>Areál - dopravní napojení, komunikace a zpevněné plochy</t>
  </si>
  <si>
    <t>{78a41065-c019-4485-910c-2c8925fdfffc}</t>
  </si>
  <si>
    <t>SO-03</t>
  </si>
  <si>
    <t>Systém likvidace dešťových vod vč. napojení na dešťovou kanalizaci</t>
  </si>
  <si>
    <t>{7dde36f2-650f-47be-a7b0-611f6459b6f1}</t>
  </si>
  <si>
    <t>SO-04</t>
  </si>
  <si>
    <t>Přípojka - kanalizace splašková</t>
  </si>
  <si>
    <t>{b28cbd42-53e8-4563-962a-5cc2394d6ff3}</t>
  </si>
  <si>
    <t>SO-05</t>
  </si>
  <si>
    <t>Přípojka - vodovod</t>
  </si>
  <si>
    <t>{6ee0c383-fe77-449f-b4aa-8e6a8899ac09}</t>
  </si>
  <si>
    <t>SO-06</t>
  </si>
  <si>
    <t>Přípojka - teplovod</t>
  </si>
  <si>
    <t>{e01cc246-d122-44cf-ae70-be74729faaaf}</t>
  </si>
  <si>
    <t>SO-07</t>
  </si>
  <si>
    <t>Areálové rozvody elektrické energie</t>
  </si>
  <si>
    <t>{1bbbbb9d-9cf1-426b-8e56-038da027f96a}</t>
  </si>
  <si>
    <t>SO-09</t>
  </si>
  <si>
    <t>Veřejné osvětlení</t>
  </si>
  <si>
    <t>{b9a553e8-56c4-48bc-be12-38eaa2cc1baa}</t>
  </si>
  <si>
    <t>SO-10</t>
  </si>
  <si>
    <t>Sadové úpravy</t>
  </si>
  <si>
    <t>{2a839ed9-99b8-4c94-98b3-1d965cce715f}</t>
  </si>
  <si>
    <t>KRYCÍ LIST SOUPISU PRACÍ</t>
  </si>
  <si>
    <t>Objekt:</t>
  </si>
  <si>
    <t>VRN - Vedlejší rozpočtové náklady</t>
  </si>
  <si>
    <t>REKAPITULACE ČLENĚNÍ SOUPISU PRACÍ</t>
  </si>
  <si>
    <t>Kód dílu - Popis</t>
  </si>
  <si>
    <t>Cena celkem [CZK]</t>
  </si>
  <si>
    <t>-1</t>
  </si>
  <si>
    <t>HSV - HSV</t>
  </si>
  <si>
    <t xml:space="preserve">    800 - Vedlejší rozpočtové náklady (NUS)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</si>
  <si>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</si>
  <si>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</si>
  <si>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</si>
  <si>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</si>
  <si>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</si>
  <si>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</si>
  <si>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</si>
  <si>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</si>
  <si>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</si>
  <si>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</si>
  <si>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</si>
  <si>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</si>
  <si>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</si>
  <si>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</si>
  <si>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</si>
  <si>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800</t>
  </si>
  <si>
    <t>Vedlejší rozpočtové náklady (NUS)</t>
  </si>
  <si>
    <t>K</t>
  </si>
  <si>
    <t>800100100</t>
  </si>
  <si>
    <t>Zařízení staveniště</t>
  </si>
  <si>
    <t>soubor</t>
  </si>
  <si>
    <t>4</t>
  </si>
  <si>
    <t>-1665701836</t>
  </si>
  <si>
    <t>800100200</t>
  </si>
  <si>
    <t>Územní vlivy</t>
  </si>
  <si>
    <t>2029337211</t>
  </si>
  <si>
    <t>3</t>
  </si>
  <si>
    <t>800100300</t>
  </si>
  <si>
    <t>Provozní vlivy</t>
  </si>
  <si>
    <t>1859086755</t>
  </si>
  <si>
    <t>ON - Ostatní náklady</t>
  </si>
  <si>
    <t>HSV - Ostatní náklady</t>
  </si>
  <si>
    <t xml:space="preserve">    800 - Ostatní náklady</t>
  </si>
  <si>
    <t>Zajištění dopravně inženýrského rozhodnutí</t>
  </si>
  <si>
    <t>-772341746</t>
  </si>
  <si>
    <t>VV</t>
  </si>
  <si>
    <t>Součet</t>
  </si>
  <si>
    <t>DSPS včetně geodetického zaměření</t>
  </si>
  <si>
    <t>1676479088</t>
  </si>
  <si>
    <t>Vytyčení sítí</t>
  </si>
  <si>
    <t>1309349736</t>
  </si>
  <si>
    <t>800100400</t>
  </si>
  <si>
    <t>Náklady na doplnění detailů RPD</t>
  </si>
  <si>
    <t>-275937812</t>
  </si>
  <si>
    <t>SO-02 - Areál - dopravní napojení, komunikace a zpevněné plochy</t>
  </si>
  <si>
    <t>HSV - Práce a dodávky HSV</t>
  </si>
  <si>
    <t xml:space="preserve">    1 - Zemní práce</t>
  </si>
  <si>
    <t xml:space="preserve">    2 - Zakládání</t>
  </si>
  <si>
    <t xml:space="preserve">    5 - Komunikace</t>
  </si>
  <si>
    <t xml:space="preserve">    9 - Ostatní konstrukce a práce-bourání</t>
  </si>
  <si>
    <t xml:space="preserve">    998 - Přesun hmot</t>
  </si>
  <si>
    <t xml:space="preserve">    VRN9 - Ostatní náklady</t>
  </si>
  <si>
    <t>Práce a dodávky HSV</t>
  </si>
  <si>
    <t>Zemní práce</t>
  </si>
  <si>
    <t>113154112-1</t>
  </si>
  <si>
    <t>Frézování živičného podkladu nebo krytu s naložením na dopravní prostředek plochy do 500 m2 bez překážek v trase pruhu šířky do 0,5 m, tloušťky vrstvy 40 mm vč. likvidace frézované</t>
  </si>
  <si>
    <t>m2</t>
  </si>
  <si>
    <t>-210830662</t>
  </si>
  <si>
    <t>P</t>
  </si>
  <si>
    <t>Poznámka k položce:_x000D_
"Napojení vozovky na stávající stav (u obrubníku) povrch - položka včetně odvozu a likvidace frézované dle dispozic zhotovitele"</t>
  </si>
  <si>
    <t>"frézování š. 0,5m"  32</t>
  </si>
  <si>
    <t>"frézování š. 0,25m"  16</t>
  </si>
  <si>
    <t>121101103</t>
  </si>
  <si>
    <t>Sejmutí ornice nebo lesní půdy s vodorovným přemístěním na hromady v místě upotřebení nebo na dočasné či trvalé skládky se složením, na vzdálenost přes 100 do 250 m</t>
  </si>
  <si>
    <t>m3</t>
  </si>
  <si>
    <t>1975403412</t>
  </si>
  <si>
    <t>Poznámka k položce:_x000D_
"předpoklad přemístění materiálu do 250m a následné použití v rámci sadových úprav, o využití rozhodne geolog"</t>
  </si>
  <si>
    <t>"sejmutí  v místě budoucích komunikací a zpevněných ploch tl. cca 0,3m (dle místních podmínek)"  200*0,3</t>
  </si>
  <si>
    <t>122202202</t>
  </si>
  <si>
    <t>Odkopávky a prokopávky nezapažené pro silnice s přemístěním výkopku v příčných profilech na vzdálenost do 15 m nebo s naložením na dopravní prostředek v hornině tř. 3 přes 100 do 1 000 m3</t>
  </si>
  <si>
    <t>996138845</t>
  </si>
  <si>
    <t>"zemní práce - výkop"  400</t>
  </si>
  <si>
    <t>122202209</t>
  </si>
  <si>
    <t>Odkopávky a prokopávky nezapažené pro silnice s přemístěním výkopku v příčných profilech na vzdálenost do 15 m nebo s naložením na dopravní prostředek v hornině tř. 3 Příplatek k cenám za lepivost horniny tř. 3</t>
  </si>
  <si>
    <t>154014831</t>
  </si>
  <si>
    <t>Poznámka k položce:_x000D_
"lepivost 50%"</t>
  </si>
  <si>
    <t>5</t>
  </si>
  <si>
    <t>122202203</t>
  </si>
  <si>
    <t>Odkopávky a prokopávky nezapažené pro silnice s přemístěním výkopku v příčných profilech na vzdálenost do 15 m nebo s naložením na dopravní prostředek v hornině tř. 3 přes 1 000 do 5 000 m3</t>
  </si>
  <si>
    <t>974869618</t>
  </si>
  <si>
    <t>Poznámka k položce:_x000D_
"položka čerpána pouze se souhlasem investora, podle výsledků zatěžovacích zkoušek na základě doporučení geologa"</t>
  </si>
  <si>
    <t>"zemní práce - případná sanace silniční pláně - aktivní zóna"  4340*0,5</t>
  </si>
  <si>
    <t>6</t>
  </si>
  <si>
    <t>122202209-1</t>
  </si>
  <si>
    <t>-917063911</t>
  </si>
  <si>
    <t>Poznámka k položce:_x000D_
"položka čerpána pouze se souhlasem investora, podle výsledků zatěžovacích zkoušek na základě doporučení geologa"; "lepivost 50%"</t>
  </si>
  <si>
    <t>7</t>
  </si>
  <si>
    <t>162701105-1</t>
  </si>
  <si>
    <t>Vodorovné přemístění výkopku/sypaniny z horniny tř. 1 až 4 na skládku dle dodavatele stavby včetně uložení</t>
  </si>
  <si>
    <t>-638980390</t>
  </si>
  <si>
    <t>8</t>
  </si>
  <si>
    <t>162701105-2</t>
  </si>
  <si>
    <t>-1177112141</t>
  </si>
  <si>
    <t>9</t>
  </si>
  <si>
    <t>171102111</t>
  </si>
  <si>
    <t>Uložení sypaniny do zhutněných násypů pro dálnice a letiště s rozprostřením sypaniny ve vrstvách, s hrubým urovnáním a uzavřením povrchu násypu z hornin nesoudržných sypkých v aktivní zóně</t>
  </si>
  <si>
    <t>-665488370</t>
  </si>
  <si>
    <t>"materiál vhodný do aktivní zóny a do násypů tl. 500 mm, vč. separ. geotextilie pro oddělení sanační vrstvy od podložních a bočních zemin"  4340*0,5</t>
  </si>
  <si>
    <t>10</t>
  </si>
  <si>
    <t>M</t>
  </si>
  <si>
    <t>583312010-1</t>
  </si>
  <si>
    <t>štěrkopísek netříděný stabilizační zemina</t>
  </si>
  <si>
    <t>t</t>
  </si>
  <si>
    <t>297938429</t>
  </si>
  <si>
    <t>11</t>
  </si>
  <si>
    <t>171102112</t>
  </si>
  <si>
    <t>Uložení sypaniny do zhutněných násypů pro dálnice a letiště s rozprostřením sypaniny ve vrstvách, s hrubým urovnáním a uzavřením povrchu násypu z hornin nesoudržných sypkých mimo aktivní zónu</t>
  </si>
  <si>
    <t>1480558035</t>
  </si>
  <si>
    <t>"zemní práce - násyp"  590</t>
  </si>
  <si>
    <t>12</t>
  </si>
  <si>
    <t>583312010</t>
  </si>
  <si>
    <t>1981834143</t>
  </si>
  <si>
    <t>"zemní práce - násyp"  590*2,1</t>
  </si>
  <si>
    <t>13</t>
  </si>
  <si>
    <t>171201211</t>
  </si>
  <si>
    <t>Uložení sypaniny poplatek za uložení sypaniny na skládce (skládkovné)</t>
  </si>
  <si>
    <t>1381934403</t>
  </si>
  <si>
    <t>14</t>
  </si>
  <si>
    <t>171201211-1</t>
  </si>
  <si>
    <t>-1416601881</t>
  </si>
  <si>
    <t>"zemní práce - případná sanace silniční pláně - aktivní zóna"  4340*0,5*1,8</t>
  </si>
  <si>
    <t>181202305-1</t>
  </si>
  <si>
    <t>Úprava pláně na stavbách dálnic na násypech se zhutněním Edef,2=45 MPa</t>
  </si>
  <si>
    <t>-1771759780</t>
  </si>
  <si>
    <t>"Plocha vozovky a příčných prahů s krytem živičným (D1-N-2, TDZ V)"  1770</t>
  </si>
  <si>
    <t>"Parkovací stání s krytem dlážděným cementobetonovou dlažbou a konstrukcí ve složení (D2-D-1, TDZ VI)"  870</t>
  </si>
  <si>
    <t>"Vodorovné značení v parkovacím stání s krytem dlážděným cementobetonovou dlažbou (D2-D-1, TDZ VI)"  50</t>
  </si>
  <si>
    <t>"Komunikace pro pěší s krytem dlážděným cementobetonovou skladebnou dlažbou (D2-D-1, TDZ CH)"  1623</t>
  </si>
  <si>
    <t>"Reliéfní cementobetonová dlažba (D2-D-1, TDZ CH)" 40</t>
  </si>
  <si>
    <t>"Umělá vodící linie (drážky) s konstrukcí ve složení (D2-D-1, TDZ CH)" 7</t>
  </si>
  <si>
    <t>Zakládání</t>
  </si>
  <si>
    <t>16</t>
  </si>
  <si>
    <t>212755214-1</t>
  </si>
  <si>
    <t>Podélná štěrková drenáž včetně trubky PVC DN100 a geotextilie, osazení a dodávka, vč. napojení a potřebných zemních prací - kompletní provedení</t>
  </si>
  <si>
    <t>m</t>
  </si>
  <si>
    <t>1776032157</t>
  </si>
  <si>
    <t>"podélná štěrková drenáž včetně trubky PVC DN100 a geotextilie, osazení a dodávka, vč. napojení a potřebných zemních prací"  505</t>
  </si>
  <si>
    <t>Komunikace</t>
  </si>
  <si>
    <t>17</t>
  </si>
  <si>
    <t>564851111</t>
  </si>
  <si>
    <t>Podklad ze štěrkodrti ŠD 0/32 s rozprostřením a zhutněním, po zhutnění tl. 150 mm</t>
  </si>
  <si>
    <t>1549037946</t>
  </si>
  <si>
    <t>"Plocha vozovky a příčných prahů s krytem živičným (D1-N-2, TDZ V) ŠDA fr. 0/63"  2*1790</t>
  </si>
  <si>
    <t>"Komunikace pro pěší s krytem dlážděným cementobetonovou skladebnou dlažbou (D2-D-1, TDZ CH) min. ŠDB fr. 0/63"  1480</t>
  </si>
  <si>
    <t>"Reliéfní cementobetonová dlažba (D2-D-1, TDZ CH), min. ŠDB fr. 0/63" 33</t>
  </si>
  <si>
    <t>"Umělá vodící linie (drážky) (D2-D-1, TDZ CH), min. ŠDB fr. 0/63" 7</t>
  </si>
  <si>
    <t>18</t>
  </si>
  <si>
    <t>564861111</t>
  </si>
  <si>
    <t>Podklad ze štěrkodrti ŠD s rozprostřením a zhutněním, po zhutnění tl. 200 mm</t>
  </si>
  <si>
    <t>-676484934</t>
  </si>
  <si>
    <t>19</t>
  </si>
  <si>
    <t>565155121</t>
  </si>
  <si>
    <t>Asfaltový beton vrstva podkladní ACP 16 (obalované kamenivo střednězrnné - OKS) s rozprostřením a zhutněním v pruhu šířky přes 3 m, po zhutnění tl. 70 mm</t>
  </si>
  <si>
    <t>-1890201473</t>
  </si>
  <si>
    <t>"Plocha vozovky a příčných prahů s krytem živičným (D1-N-2, TDZ V), ACP 16+"  1790</t>
  </si>
  <si>
    <t>20</t>
  </si>
  <si>
    <t>573111112</t>
  </si>
  <si>
    <t>Postřik infiltrační PI z asfaltu silničního s posypem kamenivem, v množství 1,00 kg/m2</t>
  </si>
  <si>
    <t>2079610941</t>
  </si>
  <si>
    <t>"Plocha vozovky a příčných prahů s krytem živičným a konstrukcí ve složení (D1-N-2, TDZ V), PI, A"  1790</t>
  </si>
  <si>
    <t>573231106</t>
  </si>
  <si>
    <t>Postřik spojovací PS bez posypu kamenivem ze silniční emulze, v množství do 0,30 kg/m2</t>
  </si>
  <si>
    <t>917021679</t>
  </si>
  <si>
    <t>"Plocha vozovky a příčných prahů s krytem živičným (D1-N-2, TDZ V), PS, E 0,2 kg/m2"  2*1790</t>
  </si>
  <si>
    <t>22</t>
  </si>
  <si>
    <t>577134121</t>
  </si>
  <si>
    <t>Asfaltový beton vrstva obrusná ACO 11 (ABS) s rozprostřením a se zhutněním z nemodifikovaného asfaltu v pruhu šířky přes 3 m tř. I, po zhutnění tl. 40 mm</t>
  </si>
  <si>
    <t>1686571238</t>
  </si>
  <si>
    <t>"Plocha vozovky a příčných prahů s krytem živičným (D1-N-2, TDZ V), ACO 11"  1790</t>
  </si>
  <si>
    <t>23</t>
  </si>
  <si>
    <t>578143113-1</t>
  </si>
  <si>
    <t>Litý asfalt MA 11 (LAS) s rozprostřením z nemodifikovaného asfaltu v pruhu šířky do 3 m tl. 40 mm vč. ošetření ložné spáry spojovacím postřikem a zalitím příčné spáry živičnou emulzí a zasypáním křemičitým pískem</t>
  </si>
  <si>
    <t>-412974068</t>
  </si>
  <si>
    <t>Poznámka k položce:_x000D_
"Napojení vozovky na stávající stav (u obrubníku) povrch"</t>
  </si>
  <si>
    <t>"MA 11 II š. 0,5m"  32</t>
  </si>
  <si>
    <t>"MA 11 II š. 0,25m"  16</t>
  </si>
  <si>
    <t>24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</si>
  <si>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</si>
  <si>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</si>
  <si>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-1989212298</t>
  </si>
  <si>
    <t>"DL I pro nevidomé 60mm, L 30mm"  33</t>
  </si>
  <si>
    <t>"Umělá vodící linie (drážky) (D2-D-1, TDZ CH)"</t>
  </si>
  <si>
    <t>"DL I umělá vodící linie 60 mm, L 30 mm" 7</t>
  </si>
  <si>
    <t>25</t>
  </si>
  <si>
    <t>592453090-1</t>
  </si>
  <si>
    <t>dlažba skladebná betonová základní pro nevidomé tl. 60 mm barevná</t>
  </si>
  <si>
    <t>1974163708</t>
  </si>
  <si>
    <t>"Reliéfní cementobetonová dlažba (D2-D-1, TDZ CH), DL I pro nevidomé 60mm, L 30 mm"  33*1,03</t>
  </si>
  <si>
    <t>26</t>
  </si>
  <si>
    <t>592453090-2</t>
  </si>
  <si>
    <t>dlažba skladebná beonová základní vodící linie tl. 60 mm barevná</t>
  </si>
  <si>
    <t>-1215977377</t>
  </si>
  <si>
    <t>"Umělá vodící linie (drážky) (D2-D-1, TDZ CH), DL I pro nevidomé 60mm, L 30 mm"  7*1,03</t>
  </si>
  <si>
    <t>27</t>
  </si>
  <si>
    <t>596211113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</si>
  <si>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300 m2</t>
  </si>
  <si>
    <t>-1618111462</t>
  </si>
  <si>
    <t>"Komunikace pro pěší s krytem dlážděným cementobetonovou skladebnou dlažbou (D2-D-1, TDZ CH)"</t>
  </si>
  <si>
    <t>"DL I 60 mm, L 30 mm" 1480</t>
  </si>
  <si>
    <t>28</t>
  </si>
  <si>
    <t>592453080</t>
  </si>
  <si>
    <t>dlažba skladebná betonová základní tl. 60 mm přírodní</t>
  </si>
  <si>
    <t>-198462462</t>
  </si>
  <si>
    <t>"DL I 60mm, L 30mm"  1480*1,01</t>
  </si>
  <si>
    <t>29</t>
  </si>
  <si>
    <t>596211210</t>
  </si>
  <si>
    <t>Kladení dlažby z betonovýc zámkových dlaždic komunikací pro pěší s ložem z kameniva těženého nebo drceného tl. 40 mm, s vyplněním spár s dvojitým hutněním, vibrováním a se smetením přebytečného materiálu na krajnici tl. 80 mm skupiny A, pro plochy do 50 m2</t>
  </si>
  <si>
    <t>-1820877843</t>
  </si>
  <si>
    <t>"DL I 80mm 100/100 světlá bez fazety, L 40mm"  50</t>
  </si>
  <si>
    <t>30</t>
  </si>
  <si>
    <t>592453110-1</t>
  </si>
  <si>
    <t>dlažba skladebná betonová základní tl. 80 mm, 100/100</t>
  </si>
  <si>
    <t>1115281359</t>
  </si>
  <si>
    <t>"DL I 80mm 100/100 (světlá bez fazety), L 40mm"  50*1,03</t>
  </si>
  <si>
    <t>31</t>
  </si>
  <si>
    <t>596211213</t>
  </si>
  <si>
    <t>Kladení dlažby z betonových zámkových dlaždic komunikací pro pěší s ložem z kameniva těženého nebo drceného tl. do 40 mm, s vyplněním spár s dvojitým hutněním, vibrováním a se smetením přebytečného materiálu na krajnici tl. 80 mm skupiny A, pro plochy přes 300 m2</t>
  </si>
  <si>
    <t>1507998829</t>
  </si>
  <si>
    <t>"DL I 80mm 200/200 světlá bez fazety, L 40mm"  980</t>
  </si>
  <si>
    <t>32</t>
  </si>
  <si>
    <t>592453110-2</t>
  </si>
  <si>
    <t>dlažba skladebná betonová základní tl. 80 mm, 200/200</t>
  </si>
  <si>
    <t>-841702558</t>
  </si>
  <si>
    <t>"DL I 80mm 200/200 (světlá bez fazety), L 40mm"  980*1,01</t>
  </si>
  <si>
    <t>Ostatní konstrukce a práce-bourání</t>
  </si>
  <si>
    <t>33</t>
  </si>
  <si>
    <t>914111111</t>
  </si>
  <si>
    <t>Montáž svislé dopravní značky velikosti do 1 m2 objímkami na sloupky nebo konzoly</t>
  </si>
  <si>
    <t>kus</t>
  </si>
  <si>
    <t>1893347535</t>
  </si>
  <si>
    <t>"Dodávka+osazení svislých značek, retroreflexní fólie tř.2, velikost základní, hliníkový rámeček s dvojitým ohybem"  14</t>
  </si>
  <si>
    <t>34</t>
  </si>
  <si>
    <t>404441130</t>
  </si>
  <si>
    <t>značka dopravní svislá, základní velikost, svislé dopravní značky budou provedeny v retroreflexní úpravě, jejich lícová strana bude pokryta retroreflexní fólií, která musí splňovat vlastnosti min. třídy R2 světelně technických vlastností, podkladové tabule svislých dopravních značek budou provedeny z hliníkového materiálu s rámečkem s dvojitým ohybem okraje po celém obvodu včetně rohů</t>
  </si>
  <si>
    <t>1808134415</t>
  </si>
  <si>
    <t>35</t>
  </si>
  <si>
    <t>914111121</t>
  </si>
  <si>
    <t>Montáž svislé dopravní značky základní velikosti do 2 m2 objímkami na sloupky nebo konzoly</t>
  </si>
  <si>
    <t>323039968</t>
  </si>
  <si>
    <t>"Dodávka+osazení svislých značek, retroreflexní fólie tř.2, velkoformátové, hliníkový rámeček s dvojitým ohybem"  2</t>
  </si>
  <si>
    <t>36</t>
  </si>
  <si>
    <t>404442720</t>
  </si>
  <si>
    <t>značka dopravní svislá, velkoformátová, svislé dopravní značky budou provedeny v retroreflexní úpravě, jejich lícová strana bude pokryta retroreflexní fólií, která musí splňovat vlastnosti min. třídy R2 světelně technických vlastností, podkladové tabule svislých dopravních značek budou provedeny z hliníkového materiálu s rámečkem s dvojitým ohybem okraje po celém obvodu včetně rohů</t>
  </si>
  <si>
    <t>2049293820</t>
  </si>
  <si>
    <t>37</t>
  </si>
  <si>
    <t>914511111</t>
  </si>
  <si>
    <t>Montáž sloupku dopravních značek délky do 3,5 m do betonového základu 400x400x800 mm z C6/20</t>
  </si>
  <si>
    <t>-180657125</t>
  </si>
  <si>
    <t>"sloupek ocel. pozink prům. 70mm, betonový základ 0,4x0,4x0,8 z C16/20-XF2"  11</t>
  </si>
  <si>
    <t>38</t>
  </si>
  <si>
    <t>404452300</t>
  </si>
  <si>
    <t>Výrobky a tabule orientační pro návěstí a zabezpečovací zařízení silniční značky dopravní svislé sloupky Zn 70 - 350 včetně povrchové úpravy - pozink</t>
  </si>
  <si>
    <t>-1537887680</t>
  </si>
  <si>
    <t>39</t>
  </si>
  <si>
    <t>915131111</t>
  </si>
  <si>
    <t>Vodorovné dopravní značení stříkané barvou přechody pro chodce, šipky, symboly bílé základní</t>
  </si>
  <si>
    <t>-2120035521</t>
  </si>
  <si>
    <t>Poznámka k položce:_x000D_
"Vodorovné dopravní značení (provedené ve 2 etapách - na čerstvý asfalt v barvě, po stabilizaci asf. povrchu ve dvousložkovém plastu)"</t>
  </si>
  <si>
    <t>"VDZ, 1. fáze barva"  15</t>
  </si>
  <si>
    <t>40</t>
  </si>
  <si>
    <t>915231112</t>
  </si>
  <si>
    <t>Vodorovné dopravní značení stříkaným plastem přechody pro chodce, šipky, symboly nápisy bílé retroreflexní</t>
  </si>
  <si>
    <t>-506409113</t>
  </si>
  <si>
    <t>"VDZ, 2. fáze plast"  15</t>
  </si>
  <si>
    <t>41</t>
  </si>
  <si>
    <t>915621111</t>
  </si>
  <si>
    <t>Předznačení pro vodorovné značení stříkané barvou nebo prováděné z nátěrových hmot plošné šipky, symboly, nápisy</t>
  </si>
  <si>
    <t>509830698</t>
  </si>
  <si>
    <t>"VDZ, 1. fáze" 15</t>
  </si>
  <si>
    <t>42</t>
  </si>
  <si>
    <t>916241213</t>
  </si>
  <si>
    <t>Osazení obrubníku kamenného se zřízením lože, s vyplněním a zatřením spár cementovou maltou stojatého s boční opěrou z betonu prostého tř. C12/15, do lože z betonu prostého téže značky</t>
  </si>
  <si>
    <t>-2008123325</t>
  </si>
  <si>
    <t>"silniční obrubník OP3 do betonového lože s opěrou, přímé a obloukové prvky"  675</t>
  </si>
  <si>
    <t>"silniční obrubník OP6 do betonového lože s opěrou, přímé a obloukové prvky"  40</t>
  </si>
  <si>
    <t>43</t>
  </si>
  <si>
    <t>583803350-1</t>
  </si>
  <si>
    <t>obrubník kamenný, přímé a obloukové prvky, žula, OP3 25/20</t>
  </si>
  <si>
    <t>-77389589</t>
  </si>
  <si>
    <t>44</t>
  </si>
  <si>
    <t>583803750-1</t>
  </si>
  <si>
    <t>obrubník kamenný, přímé a obloukové prvky, žula, OP5 15x25</t>
  </si>
  <si>
    <t>969958723</t>
  </si>
  <si>
    <t>45</t>
  </si>
  <si>
    <t>916331112</t>
  </si>
  <si>
    <t>Osazení zahradního obrubníku betonového s ložem tl. od 50 do 100 mm z betonu prostého tř. C 12/15 s boční opěrou z betonu prostého tř. C 12/15</t>
  </si>
  <si>
    <t>1025550518</t>
  </si>
  <si>
    <t>"záhonový obrubník Best Parkan 50/200 mm do betonového lože s opěrou, přímé a obloukové prvky"  575</t>
  </si>
  <si>
    <t>46</t>
  </si>
  <si>
    <t>592175120</t>
  </si>
  <si>
    <t>obrubník parkový betonový přírodníI 50x5x20 cm</t>
  </si>
  <si>
    <t>-849517600</t>
  </si>
  <si>
    <t>"záhonový obrubník Best Parkan 50/200 mm do betonového lože s opěrou, přímé a obloukové prvky"  2*575</t>
  </si>
  <si>
    <t>47</t>
  </si>
  <si>
    <t>919726123</t>
  </si>
  <si>
    <t>Geotextilie netkaná pro ochranu, separaci nebo filtraci měrná hmotnost přes 300 do 500 g/m2</t>
  </si>
  <si>
    <t>-557460019</t>
  </si>
  <si>
    <t>48</t>
  </si>
  <si>
    <t>935113111-1</t>
  </si>
  <si>
    <t>Odvodňovací žlab z polymerbetonu, světlá šířka 100 mm, stavební šířka 150 mm, D400, osazení a dodávka, včetně betonové opěry, napojení a potřebných zemních prací - kompletní provedení</t>
  </si>
  <si>
    <t>1849449079</t>
  </si>
  <si>
    <t>"odvodňovací žlab z polymerbetonu, D400, včetně betonové opěry, napojení a potřebných zemních prací"  183</t>
  </si>
  <si>
    <t>49</t>
  </si>
  <si>
    <t>935932620-1</t>
  </si>
  <si>
    <t>Uliční vpusť s bočním vtokem (obrubníková) kompletní, prebrikovaná, osazení a dodávka, včetně napojení a potřebných zemních prací - kompletní provedení</t>
  </si>
  <si>
    <t>-669907957</t>
  </si>
  <si>
    <t>"uliční vpust kompletní, prebrikovaná, osazení a dodávka, včetně napojení a potřebných zemních prací"  9</t>
  </si>
  <si>
    <t>998</t>
  </si>
  <si>
    <t>Přesun hmot</t>
  </si>
  <si>
    <t>50</t>
  </si>
  <si>
    <t>998223011</t>
  </si>
  <si>
    <t>Přesun hmot pro pozemní komunikace s krytem dlážděným dopravní vzdálenost do 200 m jakékoliv délky objektu</t>
  </si>
  <si>
    <t>-72457759</t>
  </si>
  <si>
    <t>VRN9</t>
  </si>
  <si>
    <t>51</t>
  </si>
  <si>
    <t>090001000</t>
  </si>
  <si>
    <t>Základní rozdělení průvodních činností a nákladů ostatní náklady - Vedlejší rozpočtové náklady</t>
  </si>
  <si>
    <t>kpl</t>
  </si>
  <si>
    <t>-151575254</t>
  </si>
  <si>
    <t>"VRN - 3,5% z celkových stavebních nákladů SO 02"  1</t>
  </si>
  <si>
    <t>SO-03 - Systém likvidace dešťových vod vč. napojení na dešťovou kanalizaci</t>
  </si>
  <si>
    <t xml:space="preserve">    4 - Vodorovné konstrukce</t>
  </si>
  <si>
    <t xml:space="preserve">    8 - Trubní vedení</t>
  </si>
  <si>
    <t xml:space="preserve">    99 - Přesun hmot</t>
  </si>
  <si>
    <t xml:space="preserve">    997 - Přesun sutě</t>
  </si>
  <si>
    <t>113107032</t>
  </si>
  <si>
    <t>Odstranění podkladu plochy do 15 m2 z betonu prostého tl 300 mm při překopech inž sítí</t>
  </si>
  <si>
    <t>-848306069</t>
  </si>
  <si>
    <t>2 "přípojka UV9, výkaz výměr"</t>
  </si>
  <si>
    <t>113107042</t>
  </si>
  <si>
    <t>Odstranění podkladu plochy do 15 m2 živičných tl 100 mm při překopech inž sítí</t>
  </si>
  <si>
    <t>1448695371</t>
  </si>
  <si>
    <t>115101201</t>
  </si>
  <si>
    <t>Čerpání vody na dopravní výšku do 10 m průměrný přítok do 500 l/min</t>
  </si>
  <si>
    <t>hod</t>
  </si>
  <si>
    <t>-1059354170</t>
  </si>
  <si>
    <t>80 "šachta regulátoru, PD"</t>
  </si>
  <si>
    <t>115101301</t>
  </si>
  <si>
    <t>Pohotovost čerpací soupravy pro dopravní výšku do 10 m přítok do 500 l/min</t>
  </si>
  <si>
    <t>den</t>
  </si>
  <si>
    <t>836147365</t>
  </si>
  <si>
    <t>10 "šachta regulátoru, PD"</t>
  </si>
  <si>
    <t>119001401</t>
  </si>
  <si>
    <t>Dočasné zajištění potrubí ocelového nebo litinového DN do 200</t>
  </si>
  <si>
    <t>-795346418</t>
  </si>
  <si>
    <t>3,2 "stoka, výkaz výměr"</t>
  </si>
  <si>
    <t>5 "přípojky, výkaz výměr"</t>
  </si>
  <si>
    <t>119001421</t>
  </si>
  <si>
    <t>Dočasné zajištění kabelů a kabelových tratí ze 3 volně ložených kabelů</t>
  </si>
  <si>
    <t>307424965</t>
  </si>
  <si>
    <t>6,4 "stoka, výkaz výměr"</t>
  </si>
  <si>
    <t>130001101</t>
  </si>
  <si>
    <t>Příplatek za ztížení vykopávky v blízkosti podzemního vedení</t>
  </si>
  <si>
    <t>-640795502</t>
  </si>
  <si>
    <t>30,72 "stoka, výkaz výměr"</t>
  </si>
  <si>
    <t>10 "přípojky, výkaz výměr"</t>
  </si>
  <si>
    <t>131201101</t>
  </si>
  <si>
    <t>Hloubení jam nezapažených v hornině tř. 3 objemu do 100 m3</t>
  </si>
  <si>
    <t>-1404180090</t>
  </si>
  <si>
    <t>42,67*0,5 "šachta regulátoru, výkaz výměr"</t>
  </si>
  <si>
    <t>131201109</t>
  </si>
  <si>
    <t>Příplatek za lepivost u hloubení jam nezapažených v hornině tř. 3</t>
  </si>
  <si>
    <t>1383755094</t>
  </si>
  <si>
    <t>42,67*0,5*0,5 "šachta regulátoru, výkaz výměr"</t>
  </si>
  <si>
    <t>131301101</t>
  </si>
  <si>
    <t>Hloubení jam nezapažených v hornině tř. 4 objemu do 100 m3</t>
  </si>
  <si>
    <t>-2053265892</t>
  </si>
  <si>
    <t>131301109</t>
  </si>
  <si>
    <t>Příplatek za lepivost u hloubení jam nezapažených v hornině tř. 4</t>
  </si>
  <si>
    <t>-2091956702</t>
  </si>
  <si>
    <t>132201201</t>
  </si>
  <si>
    <t>Hloubení rýh š do 2000 mm v hornině tř. 3 objemu do 100 m3</t>
  </si>
  <si>
    <t>927752569</t>
  </si>
  <si>
    <t>171,14*0,5 "přípojky, výkaz výměr"</t>
  </si>
  <si>
    <t>132201202</t>
  </si>
  <si>
    <t>Hloubení rýh š do 2000 mm v hornině tř. 3 objemu do 1000 m3</t>
  </si>
  <si>
    <t>673841639</t>
  </si>
  <si>
    <t>290,66*0,5 "stoka, výkaz výměr"</t>
  </si>
  <si>
    <t>132201209</t>
  </si>
  <si>
    <t>Příplatek za lepivost k hloubení rýh š do 2000 mm v hornině tř. 3</t>
  </si>
  <si>
    <t>705996923</t>
  </si>
  <si>
    <t>230,9*0,5</t>
  </si>
  <si>
    <t>132301201</t>
  </si>
  <si>
    <t>Hloubení rýh š do 2000 mm v hornině tř. 4 objemu do 100 m3</t>
  </si>
  <si>
    <t>-940323476</t>
  </si>
  <si>
    <t>132301202</t>
  </si>
  <si>
    <t>Hloubení rýh š do 2000 mm v hornině tř. 4 objemu do 1000 m3</t>
  </si>
  <si>
    <t>-1470878014</t>
  </si>
  <si>
    <t>132301209</t>
  </si>
  <si>
    <t>Příplatek za lepivost k hloubení rýh š do 2000 mm v hornině tř. 4</t>
  </si>
  <si>
    <t>-1290523097</t>
  </si>
  <si>
    <t>151101101</t>
  </si>
  <si>
    <t>Zřízení příložného pažení a rozepření stěn rýh hl do 2 m</t>
  </si>
  <si>
    <t>255140895</t>
  </si>
  <si>
    <t>4,27 "přípojky, výkaz výměr"</t>
  </si>
  <si>
    <t>151101111</t>
  </si>
  <si>
    <t>Odstranění příložného pažení a rozepření stěn rýh hl do 2 m</t>
  </si>
  <si>
    <t>-533601553</t>
  </si>
  <si>
    <t>161101101</t>
  </si>
  <si>
    <t>Svislé přemístění výkopku z horniny tř. 1 až 4 hl výkopu do 2,5 m</t>
  </si>
  <si>
    <t>-1524299029</t>
  </si>
  <si>
    <t>253,09*0,5 "stoka, výkaz výměr"</t>
  </si>
  <si>
    <t>10,96 "přípojky, výkaz výměr"</t>
  </si>
  <si>
    <t>42,67 "šachta regulátoru, výkaz výměr"</t>
  </si>
  <si>
    <t>162301101</t>
  </si>
  <si>
    <t>Vodorovné přemístění do 500 m výkopku/sypaniny z horniny tř. 1 až 4</t>
  </si>
  <si>
    <t>146886004</t>
  </si>
  <si>
    <t>290,66 "stoka, výkaz výměr"</t>
  </si>
  <si>
    <t>171,14 "přípojky, výkaz výměr"</t>
  </si>
  <si>
    <t>55,96 "zpětný zásyp výkopkem - stoka, výkaz výměr"</t>
  </si>
  <si>
    <t>74,64 "zpětný zásyp výkopkem - přípojky, výkaz výměr"</t>
  </si>
  <si>
    <t>31,15 "zpětný zásyp výkopkem - šachta regulátoru, výkaz výměr"</t>
  </si>
  <si>
    <t>167101101</t>
  </si>
  <si>
    <t>Nakládání výkopku z hornin tř. 1 až 4 do 100 m3</t>
  </si>
  <si>
    <t>-14848970</t>
  </si>
  <si>
    <t>174101101</t>
  </si>
  <si>
    <t>Zásyp jam, šachet rýh nebo kolem objektů sypaninou se zhutněním</t>
  </si>
  <si>
    <t>-1576603809</t>
  </si>
  <si>
    <t>55,96 "stoka, výkaz výměr"</t>
  </si>
  <si>
    <t>74,64 "přípojky, výkaz výměr"</t>
  </si>
  <si>
    <t>31,15 "šachta regulátoru, výkaz výměr"</t>
  </si>
  <si>
    <t>175151101</t>
  </si>
  <si>
    <t>Obsypání potrubí strojně sypaninou bez prohození, uloženou do 3 m</t>
  </si>
  <si>
    <t>-2104810935</t>
  </si>
  <si>
    <t>93,28 "přípojky, výkaz výměr"</t>
  </si>
  <si>
    <t>583373100</t>
  </si>
  <si>
    <t>štěrkopísek frakce 0-4 třída B</t>
  </si>
  <si>
    <t>1412733360</t>
  </si>
  <si>
    <t>93,28*1,89</t>
  </si>
  <si>
    <t>Vodorovné konstrukce</t>
  </si>
  <si>
    <t>451572111</t>
  </si>
  <si>
    <t>Lože pod potrubí otevřený výkop z kameniva drobného těženého</t>
  </si>
  <si>
    <t>210168840</t>
  </si>
  <si>
    <t>21,02 "přípojky, výkaz výměr"</t>
  </si>
  <si>
    <t>452112111</t>
  </si>
  <si>
    <t>Osazení betonových prstenců nebo rámů v do 100 mm</t>
  </si>
  <si>
    <t>1547960826</t>
  </si>
  <si>
    <t>6 "kanalizační šachty a šachta regulátoru, PD"</t>
  </si>
  <si>
    <t>592241750</t>
  </si>
  <si>
    <t>prstenec betonový vyrovnávací TBW-Q 625/60/120 62,5x6x12 cm</t>
  </si>
  <si>
    <t>989013281</t>
  </si>
  <si>
    <t>592241760</t>
  </si>
  <si>
    <t>prstenec betonový vyrovnávací TBW-Q 625/80/120 62,5x8x12 cm</t>
  </si>
  <si>
    <t>245783092</t>
  </si>
  <si>
    <t>592241770</t>
  </si>
  <si>
    <t>prstenec betonový vyrovnávací TBW-Q 625/100/120 62,5x10x12 cm</t>
  </si>
  <si>
    <t>1986921344</t>
  </si>
  <si>
    <t>452112121</t>
  </si>
  <si>
    <t>Osazení betonových prstenců nebo rámů v do 200 mm</t>
  </si>
  <si>
    <t>736208906</t>
  </si>
  <si>
    <t>3 "kanalizační šachty, PD"</t>
  </si>
  <si>
    <t>592241770R</t>
  </si>
  <si>
    <t>prstenec betonový vyrovnávací TBW-Q 625/120/120 62,5x12x12 cm</t>
  </si>
  <si>
    <t>-1241551749</t>
  </si>
  <si>
    <t>452311131</t>
  </si>
  <si>
    <t>Podkladní desky z betonu prostého tř. C 12/15 otevřený výkop</t>
  </si>
  <si>
    <t>-2035852815</t>
  </si>
  <si>
    <t>37,67 "stoka, výkaz výměr"</t>
  </si>
  <si>
    <t>1,44 "šachta regulátoru, výkaz výměr"</t>
  </si>
  <si>
    <t>565135111</t>
  </si>
  <si>
    <t>Asfaltový beton vrstva podkladní ACP 16 (obalované kamenivo OKS) tl 50 mm š do 3 m</t>
  </si>
  <si>
    <t>-872105718</t>
  </si>
  <si>
    <t>567134111</t>
  </si>
  <si>
    <t>Podklad ze směsi stmelené cementem SC C 20/25 (PB I) tl 200 mm</t>
  </si>
  <si>
    <t>-1407962796</t>
  </si>
  <si>
    <t>Postřik živičný infiltrační s posypem z asfaltu množství 1 kg/m2</t>
  </si>
  <si>
    <t>-924160390</t>
  </si>
  <si>
    <t>573231111</t>
  </si>
  <si>
    <t>Postřik živičný spojovací ze silniční emulze v množství do 0,7 kg/m2</t>
  </si>
  <si>
    <t>-1643181777</t>
  </si>
  <si>
    <t>577144111</t>
  </si>
  <si>
    <t>Asfaltový beton vrstva obrusná ACO 11 (ABS) tř. I tl 50 mm š do 3 m z nemodifikovaného asfaltu</t>
  </si>
  <si>
    <t>-1411937663</t>
  </si>
  <si>
    <t>2 "přípojka UV9, PD"</t>
  </si>
  <si>
    <t>594411111</t>
  </si>
  <si>
    <t>Dlažba z lomového kamene s provedením lože z MC</t>
  </si>
  <si>
    <t>7602294</t>
  </si>
  <si>
    <t>2,4*2 "bezpečnostní přeliv z průlehu, PD"</t>
  </si>
  <si>
    <t>594511111</t>
  </si>
  <si>
    <t>Dlažba z lomového kamene s provedením lože z betonu</t>
  </si>
  <si>
    <t>897271400</t>
  </si>
  <si>
    <t>2*2,8*2 "přítok do průlehu, PD"</t>
  </si>
  <si>
    <t>596800100R</t>
  </si>
  <si>
    <t>Dlažba kolem vstupu do šachty regulátoru a šoupátkového poklopu</t>
  </si>
  <si>
    <t>kompl</t>
  </si>
  <si>
    <t>-52226448</t>
  </si>
  <si>
    <t>Trubní vedení</t>
  </si>
  <si>
    <t>831372121</t>
  </si>
  <si>
    <t>Montáž potrubí z trub kameninových hrdlových s integrovaným těsněním výkop sklon do 20 % DN 300</t>
  </si>
  <si>
    <t>-1663981388</t>
  </si>
  <si>
    <t>32 "stoka, výkaz výměr"</t>
  </si>
  <si>
    <t>597107070</t>
  </si>
  <si>
    <t>trouba kameninová glazovaná DN300mm L2,50m spojovací systém C Třída 240</t>
  </si>
  <si>
    <t>1221603973</t>
  </si>
  <si>
    <t>831442121</t>
  </si>
  <si>
    <t>Montáž potrubí z trub kameninových hrdlových s integrovaným těsněním výkop sklon do 20 % DN 600</t>
  </si>
  <si>
    <t>1712774131</t>
  </si>
  <si>
    <t>72,6+56 "stoka, výkaz výměr"</t>
  </si>
  <si>
    <t>597107100</t>
  </si>
  <si>
    <t>trouba kameninová glazovaná DN600mm L2,50m spojovací systém C Třída 160</t>
  </si>
  <si>
    <t>-1296422204</t>
  </si>
  <si>
    <t>837312221</t>
  </si>
  <si>
    <t>Montáž kameninových tvarovek jednoosých s integrovaným těsněním otevřený výkop DN 150</t>
  </si>
  <si>
    <t>-1008469656</t>
  </si>
  <si>
    <t>9 "přípojky, PD"</t>
  </si>
  <si>
    <t>597133400R</t>
  </si>
  <si>
    <t>Přechodový kroužek DN 150</t>
  </si>
  <si>
    <t>-1542956157</t>
  </si>
  <si>
    <t>837352221</t>
  </si>
  <si>
    <t>Montáž kameninových tvarovek jednoosých s integrovaným těsněním otevřený výkop DN 200</t>
  </si>
  <si>
    <t>1273721712</t>
  </si>
  <si>
    <t>1 "přípojky, PD"</t>
  </si>
  <si>
    <t>597133410R</t>
  </si>
  <si>
    <t>Přechodový kroužek DN 200</t>
  </si>
  <si>
    <t>-1583781751</t>
  </si>
  <si>
    <t>837371221</t>
  </si>
  <si>
    <t>Montáž kameninových tvarovek odbočných s integrovaným těsněním otevřený výkop DN 300</t>
  </si>
  <si>
    <t>1158482272</t>
  </si>
  <si>
    <t>2 "stoka, PD"</t>
  </si>
  <si>
    <t>597117700</t>
  </si>
  <si>
    <t>odbočka kameninová glazovaná jednoduchá kolmá DN300/150 L50cm spojovací systém C/F tř.160/-</t>
  </si>
  <si>
    <t>-2028305169</t>
  </si>
  <si>
    <t>52</t>
  </si>
  <si>
    <t>837395121R</t>
  </si>
  <si>
    <t>Navrtávka a osazení kolmé odbočky DN 150 (stoka DN 600 beton)</t>
  </si>
  <si>
    <t>2027280488</t>
  </si>
  <si>
    <t>4 "přípojka, kompletní provedení vč. dodání potřebného materiálu, PD"</t>
  </si>
  <si>
    <t>53</t>
  </si>
  <si>
    <t>837395122R</t>
  </si>
  <si>
    <t>Navrtávka a osazení kolmé odbočky DN 150 (stoka DN 500 kamenina)</t>
  </si>
  <si>
    <t>766577948</t>
  </si>
  <si>
    <t>1 "přípojka, kompletní provedení vč. dodání potřebného materiálu, PD"</t>
  </si>
  <si>
    <t>54</t>
  </si>
  <si>
    <t>837395123R</t>
  </si>
  <si>
    <t>Navrtávka a osazení kolmé odbočky DN 150 (stoka DN 500 plast)</t>
  </si>
  <si>
    <t>-1259655500</t>
  </si>
  <si>
    <t>5 "přípojka, kompletní provedení vč. dodání potřebného materiálu, PD"</t>
  </si>
  <si>
    <t>55</t>
  </si>
  <si>
    <t>837441221</t>
  </si>
  <si>
    <t>Montáž kameninových tvarovek odbočných s integrovaným těsněním otevřený výkop DN 600</t>
  </si>
  <si>
    <t>1586176173</t>
  </si>
  <si>
    <t>8 "stoka, PD"</t>
  </si>
  <si>
    <t>56</t>
  </si>
  <si>
    <t>597118200</t>
  </si>
  <si>
    <t>odbočka kameninová glazovaná jednoduchá kolmá DN600/150 L100cm spojovací systém C/F tř.160/-</t>
  </si>
  <si>
    <t>-2071917143</t>
  </si>
  <si>
    <t>57</t>
  </si>
  <si>
    <t>597118220</t>
  </si>
  <si>
    <t>odbočka kameninová glazovaná jednoduchá kolmá DN600/200 L100cm spojovací systém C/F tř.160/160</t>
  </si>
  <si>
    <t>1042597345</t>
  </si>
  <si>
    <t>58</t>
  </si>
  <si>
    <t>871313121</t>
  </si>
  <si>
    <t>Montáž kanalizačního potrubí z PVC těsněné gumovým kroužkem otevřený výkop sklon do 20 % DN 160</t>
  </si>
  <si>
    <t>2069173280</t>
  </si>
  <si>
    <t>185+0,52 "přípojky, PD"</t>
  </si>
  <si>
    <t>59</t>
  </si>
  <si>
    <t>286114620</t>
  </si>
  <si>
    <t>trubka kanalizace plastová KGEM-160x5000 mm SN8</t>
  </si>
  <si>
    <t>-1792975048</t>
  </si>
  <si>
    <t>(185+0,52)/5*1,015</t>
  </si>
  <si>
    <t>60</t>
  </si>
  <si>
    <t>871353121</t>
  </si>
  <si>
    <t>Montáž kanalizačního potrubí z PVC těsněné gumovým kroužkem otevřený výkop sklon do 20 % DN 200</t>
  </si>
  <si>
    <t>166783489</t>
  </si>
  <si>
    <t>22,6 "přípojky, výkaz výměr"</t>
  </si>
  <si>
    <t>61</t>
  </si>
  <si>
    <t>286114660</t>
  </si>
  <si>
    <t>trubka kanalizace plastová KGEM-200x5000 mm SN8</t>
  </si>
  <si>
    <t>-995960267</t>
  </si>
  <si>
    <t>22,6/5*1,015</t>
  </si>
  <si>
    <t>62</t>
  </si>
  <si>
    <t>871363121</t>
  </si>
  <si>
    <t>Montáž kanalizačního potrubí z PVC těsněné gumovým kroužkem otevřený výkop sklon do 20 % DN 250</t>
  </si>
  <si>
    <t>1192704001</t>
  </si>
  <si>
    <t>2,6 "přípojky, PD"</t>
  </si>
  <si>
    <t>63</t>
  </si>
  <si>
    <t>286113370</t>
  </si>
  <si>
    <t>trubka kanalizace plastová KGEM-250x5000 mm SN8</t>
  </si>
  <si>
    <t>-500450816</t>
  </si>
  <si>
    <t>2,6/5/1,015</t>
  </si>
  <si>
    <t>64</t>
  </si>
  <si>
    <t>877315211</t>
  </si>
  <si>
    <t>Montáž tvarovek z tvrdého PVC-systém KG nebo z polypropylenu-systém KG 2000 jednoosé DN 150</t>
  </si>
  <si>
    <t>1500721349</t>
  </si>
  <si>
    <t>4+14+2 "přípojky, PD"</t>
  </si>
  <si>
    <t>65</t>
  </si>
  <si>
    <t>286113590</t>
  </si>
  <si>
    <t>koleno kanalizace plastové KGB 150x15°</t>
  </si>
  <si>
    <t>-906319267</t>
  </si>
  <si>
    <t>66</t>
  </si>
  <si>
    <t>286113610</t>
  </si>
  <si>
    <t>koleno kanalizace plastové KGB 150x45°</t>
  </si>
  <si>
    <t>-1243498975</t>
  </si>
  <si>
    <t>67</t>
  </si>
  <si>
    <t>286113620</t>
  </si>
  <si>
    <t>koleno kanalizace plastové KGB 150x67°</t>
  </si>
  <si>
    <t>1374776942</t>
  </si>
  <si>
    <t>68</t>
  </si>
  <si>
    <t>877315221</t>
  </si>
  <si>
    <t>Montáž tvarovek z tvrdého PVC-systém KG nebo z polypropylenu-systém KG 2000 dvouosé DN 150</t>
  </si>
  <si>
    <t>-102203696</t>
  </si>
  <si>
    <t>8 "přípojky, PD"</t>
  </si>
  <si>
    <t>69</t>
  </si>
  <si>
    <t>286113920</t>
  </si>
  <si>
    <t>odbočka kanalizační plastová s hrdlem KGEA-150/150/45°</t>
  </si>
  <si>
    <t>-359527851</t>
  </si>
  <si>
    <t>70</t>
  </si>
  <si>
    <t>877315270R</t>
  </si>
  <si>
    <t>Montáž dvorní vpusti DN 200</t>
  </si>
  <si>
    <t>153356687</t>
  </si>
  <si>
    <t>1 "bezpečnostní přepad, PD"</t>
  </si>
  <si>
    <t>71</t>
  </si>
  <si>
    <t>562311670R</t>
  </si>
  <si>
    <t>vpusť dvorní 300*300</t>
  </si>
  <si>
    <t>-38973900</t>
  </si>
  <si>
    <t>72</t>
  </si>
  <si>
    <t>877355211</t>
  </si>
  <si>
    <t>Montáž tvarovek z tvrdého PVC-systém KG nebo z polypropylenu-systém KG 2000 jednoosé DN 200</t>
  </si>
  <si>
    <t>-617127201</t>
  </si>
  <si>
    <t>2 "bezpečnostní přepad, PD"</t>
  </si>
  <si>
    <t>73</t>
  </si>
  <si>
    <t>286113660</t>
  </si>
  <si>
    <t>koleno kanalizace plastové KGB 200x45°</t>
  </si>
  <si>
    <t>-1536689362</t>
  </si>
  <si>
    <t>74</t>
  </si>
  <si>
    <t>891352122</t>
  </si>
  <si>
    <t>Montáž kanalizačních šoupátek otevřený výkop DN 200</t>
  </si>
  <si>
    <t>1400460984</t>
  </si>
  <si>
    <t>1 "šachta regulátoru, PD"</t>
  </si>
  <si>
    <t>75</t>
  </si>
  <si>
    <t>422214700</t>
  </si>
  <si>
    <t>stavítko kanálové do 1.2 bar, DN 200-200</t>
  </si>
  <si>
    <t>-1439704581</t>
  </si>
  <si>
    <t>76</t>
  </si>
  <si>
    <t>891352130R</t>
  </si>
  <si>
    <t>Plovákový regulátor průtoku (D + M)</t>
  </si>
  <si>
    <t>1716922578</t>
  </si>
  <si>
    <t>77</t>
  </si>
  <si>
    <t>891352140R</t>
  </si>
  <si>
    <t>Šachta regulátoru - betonový prefabrikát (D + M)</t>
  </si>
  <si>
    <t>-879525700</t>
  </si>
  <si>
    <t>78</t>
  </si>
  <si>
    <t>892352121</t>
  </si>
  <si>
    <t>Tlaková zkouška vzduchem potrubí DN 200 těsnícím vakem ucpávkovým</t>
  </si>
  <si>
    <t>úsek</t>
  </si>
  <si>
    <t>1423808909</t>
  </si>
  <si>
    <t>23 "přípojky, PD"</t>
  </si>
  <si>
    <t>79</t>
  </si>
  <si>
    <t>892372121</t>
  </si>
  <si>
    <t>Tlaková zkouška vzduchem potrubí DN 300 těsnícím vakem ucpávkovým</t>
  </si>
  <si>
    <t>-323291884</t>
  </si>
  <si>
    <t>3 "stoka a přípojky, PD"</t>
  </si>
  <si>
    <t>80</t>
  </si>
  <si>
    <t>892442121</t>
  </si>
  <si>
    <t>Tlaková zkouška vzduchem potrubí DN 600 těsnícím vakem ucpávkovým</t>
  </si>
  <si>
    <t>1941438874</t>
  </si>
  <si>
    <t>5 "stoka, PD"</t>
  </si>
  <si>
    <t>106</t>
  </si>
  <si>
    <t>894414111</t>
  </si>
  <si>
    <t>Osazení železobetonových dílců pro šachty skruží základových (dno)</t>
  </si>
  <si>
    <t>300625796</t>
  </si>
  <si>
    <t>83</t>
  </si>
  <si>
    <t>592243370</t>
  </si>
  <si>
    <t>dno betonové šachty kanalizační přímé TBZ-Q.1 100/60 V max. 40 100/60x40 cm</t>
  </si>
  <si>
    <t>1419625610</t>
  </si>
  <si>
    <t>84</t>
  </si>
  <si>
    <t>592243390</t>
  </si>
  <si>
    <t>dno betonové šachty kanalizační přímé TBZ-Q.1 100/100 V max. 60 100/100x60 cm</t>
  </si>
  <si>
    <t>630589752</t>
  </si>
  <si>
    <t>108</t>
  </si>
  <si>
    <t>894411311</t>
  </si>
  <si>
    <t>Osazení železobetonových dílců pro šachty skruží rovných</t>
  </si>
  <si>
    <t>-292072874</t>
  </si>
  <si>
    <t>85</t>
  </si>
  <si>
    <t>592241600</t>
  </si>
  <si>
    <t>skruž betonová s ocelová se stupadly +PE povlakem TBS-Q 1000/250/120 SP 100x25x12 cm</t>
  </si>
  <si>
    <t>-1167118722</t>
  </si>
  <si>
    <t>86</t>
  </si>
  <si>
    <t>592241610</t>
  </si>
  <si>
    <t>skruž betonová s ocelová se stupadly +PE povlakem TBH TBS-Q 1000/500/120 SP 100x50x12 cm</t>
  </si>
  <si>
    <t>-1741848807</t>
  </si>
  <si>
    <t>88</t>
  </si>
  <si>
    <t>592243480</t>
  </si>
  <si>
    <t>těsnění elastomerové pro spojení šachetních dílů EMT DN 1000</t>
  </si>
  <si>
    <t>760271372</t>
  </si>
  <si>
    <t>107</t>
  </si>
  <si>
    <t>894414211</t>
  </si>
  <si>
    <t>Osazení železobetonových dílců pro šachty desek zákrytových</t>
  </si>
  <si>
    <t>997090635</t>
  </si>
  <si>
    <t>87</t>
  </si>
  <si>
    <t>592243151R</t>
  </si>
  <si>
    <t>deska betonová zákrytová TZK-Q 200/120 T</t>
  </si>
  <si>
    <t>-2052702162</t>
  </si>
  <si>
    <t>89</t>
  </si>
  <si>
    <t>899102111</t>
  </si>
  <si>
    <t>Osazení poklopů litinových nebo ocelových včetně rámů hmotnosti nad 50 do 100 kg</t>
  </si>
  <si>
    <t>-76910898</t>
  </si>
  <si>
    <t>8 "stoka a šachta regulátoru, PD"</t>
  </si>
  <si>
    <t>90</t>
  </si>
  <si>
    <t>552410310</t>
  </si>
  <si>
    <t>poklop šachtový třída D 400, kruhový VIATOP s ventilací</t>
  </si>
  <si>
    <t>-2042281631</t>
  </si>
  <si>
    <t>91</t>
  </si>
  <si>
    <t>899401112</t>
  </si>
  <si>
    <t>Osazení poklopů litinových šoupátkových</t>
  </si>
  <si>
    <t>1881266813</t>
  </si>
  <si>
    <t>92</t>
  </si>
  <si>
    <t>422913520</t>
  </si>
  <si>
    <t>poklop litinový typ 504-šoupátkový</t>
  </si>
  <si>
    <t>1686116858</t>
  </si>
  <si>
    <t>93</t>
  </si>
  <si>
    <t>89961R</t>
  </si>
  <si>
    <t>Kamerová prohlídka potrubí</t>
  </si>
  <si>
    <t>1779222923</t>
  </si>
  <si>
    <t>160,6 "stoka, PD"</t>
  </si>
  <si>
    <t>210,2 "přípojky, PD"</t>
  </si>
  <si>
    <t>94</t>
  </si>
  <si>
    <t>899623141</t>
  </si>
  <si>
    <t>Obetonování potrubí nebo zdiva stok betonem prostým tř. C 12/15 otevřený výkop</t>
  </si>
  <si>
    <t>1319167371</t>
  </si>
  <si>
    <t>131,79 "stoka, PD"</t>
  </si>
  <si>
    <t>0,52*0,6*0,6-0,52*3,14*0,08*0,08 "svislá část přípojky, PD"</t>
  </si>
  <si>
    <t>2*1*0,5*0,5+1*2*0,5*0,5 "přítok a bezpečnostní odtok průlehu, PD"</t>
  </si>
  <si>
    <t>95</t>
  </si>
  <si>
    <t>899643111</t>
  </si>
  <si>
    <t>Bednění pro obetonování potrubí otevřený výkop</t>
  </si>
  <si>
    <t>-628913457</t>
  </si>
  <si>
    <t>4*0,6*0,52 "svislá část přípojky, PD"</t>
  </si>
  <si>
    <t>96</t>
  </si>
  <si>
    <t>899722113</t>
  </si>
  <si>
    <t>Krytí potrubí z plastů výstražnou fólií z PVC 34cm</t>
  </si>
  <si>
    <t>-341302026</t>
  </si>
  <si>
    <t>97</t>
  </si>
  <si>
    <t>919112213</t>
  </si>
  <si>
    <t>Řezání spár pro vytvoření komůrky š 10 mm hl 25 mm pro těsnící zálivku v živičném krytu</t>
  </si>
  <si>
    <t>-1090377139</t>
  </si>
  <si>
    <t>5 "přípojka UV9, výkaz výměr"</t>
  </si>
  <si>
    <t>98</t>
  </si>
  <si>
    <t>919121112</t>
  </si>
  <si>
    <t>Těsnění spár zálivkou za studena pro komůrky š 10 mm hl 25 mm s těsnicím profilem</t>
  </si>
  <si>
    <t>-1741816914</t>
  </si>
  <si>
    <t>99</t>
  </si>
  <si>
    <t>919735112</t>
  </si>
  <si>
    <t>Řezání stávajícího živičného krytu hl do 100 mm</t>
  </si>
  <si>
    <t>-1405100047</t>
  </si>
  <si>
    <t>100</t>
  </si>
  <si>
    <t>919735124</t>
  </si>
  <si>
    <t>Řezání stávajícího betonového krytu hl do 200 mm</t>
  </si>
  <si>
    <t>2035492129</t>
  </si>
  <si>
    <t>101</t>
  </si>
  <si>
    <t>998275101</t>
  </si>
  <si>
    <t>Přesun hmot pro trubní vedení z trub kameninových otevřený výkop</t>
  </si>
  <si>
    <t>948477655</t>
  </si>
  <si>
    <t>997</t>
  </si>
  <si>
    <t>Přesun sutě</t>
  </si>
  <si>
    <t>102</t>
  </si>
  <si>
    <t>997221571</t>
  </si>
  <si>
    <t>Vodorovná doprava vybouraných hmot do 1 km</t>
  </si>
  <si>
    <t>1030371815</t>
  </si>
  <si>
    <t>103</t>
  </si>
  <si>
    <t>997221579</t>
  </si>
  <si>
    <t>Příplatek ZKD 1 km u vodorovné dopravy vybouraných hmot</t>
  </si>
  <si>
    <t>-53499601</t>
  </si>
  <si>
    <t>1,69*15</t>
  </si>
  <si>
    <t>104</t>
  </si>
  <si>
    <t>997221815</t>
  </si>
  <si>
    <t>Poplatek za uložení betonového odpadu na skládce (skládkovné)</t>
  </si>
  <si>
    <t>1042360767</t>
  </si>
  <si>
    <t>1,25</t>
  </si>
  <si>
    <t>105</t>
  </si>
  <si>
    <t>997221845</t>
  </si>
  <si>
    <t>Poplatek za uložení asfaltového odpadu bez obsahu dehtu na skládce (skládkovné)</t>
  </si>
  <si>
    <t>1846746651</t>
  </si>
  <si>
    <t>0,44</t>
  </si>
  <si>
    <t>SO-04 - Přípojka - kanalizace splašková</t>
  </si>
  <si>
    <t>SO-04.01 Zemní práce - SO-04.01 Zemní práce</t>
  </si>
  <si>
    <t>SO-04.02 Trubní vede - SO-04.02 Trubní vedení</t>
  </si>
  <si>
    <t>SO-04.01 Zemní práce</t>
  </si>
  <si>
    <t>Pol1</t>
  </si>
  <si>
    <t>Hloubení rýh v hornině 3</t>
  </si>
  <si>
    <t>1578141320</t>
  </si>
  <si>
    <t>Pol2</t>
  </si>
  <si>
    <t>Lože pod potrubí z kameniva drobného, frakce 0-4mm</t>
  </si>
  <si>
    <t>-1958182513</t>
  </si>
  <si>
    <t>Pol3</t>
  </si>
  <si>
    <t>Podkladní deska z betonu C 12/15</t>
  </si>
  <si>
    <t>-1871645002</t>
  </si>
  <si>
    <t>Pol4</t>
  </si>
  <si>
    <t>Betonové sedlo pod potrubí z betonu C 16/20</t>
  </si>
  <si>
    <t>273011960</t>
  </si>
  <si>
    <t>Pol5</t>
  </si>
  <si>
    <t>Obsyp potrubí z kameniva drobného, frakce 0-4mm</t>
  </si>
  <si>
    <t>1854223911</t>
  </si>
  <si>
    <t>Pol6</t>
  </si>
  <si>
    <t>Zásyp sypaninou rýh</t>
  </si>
  <si>
    <t>1206662653</t>
  </si>
  <si>
    <t>Pol7</t>
  </si>
  <si>
    <t>Zásyp sypaninou rýh, příplatek za prohození výkopku</t>
  </si>
  <si>
    <t>-917355108</t>
  </si>
  <si>
    <t>Pol8</t>
  </si>
  <si>
    <t>Vodorovné přemístění výkopku po suchu, vzdálenost do 10km</t>
  </si>
  <si>
    <t>-1646494555</t>
  </si>
  <si>
    <t>Pol9</t>
  </si>
  <si>
    <t>Vodorovné přemístění výkopku po suchu, příplatek za další 1km</t>
  </si>
  <si>
    <t>1620967810</t>
  </si>
  <si>
    <t>Pol10</t>
  </si>
  <si>
    <t>Uložení sypaniny na skládku</t>
  </si>
  <si>
    <t>791155493</t>
  </si>
  <si>
    <t>Pol11</t>
  </si>
  <si>
    <t>Zřízení pažení příložného</t>
  </si>
  <si>
    <t>1804647864</t>
  </si>
  <si>
    <t>Pol12</t>
  </si>
  <si>
    <t>Odstranění pažení příložného</t>
  </si>
  <si>
    <t>1993582812</t>
  </si>
  <si>
    <t>SO-04.02 Trubní vede</t>
  </si>
  <si>
    <t>SO-04.02 Trubní vedení</t>
  </si>
  <si>
    <t>SO-04.01/01</t>
  </si>
  <si>
    <t>Potrubí kameninové KT 200, integrovaný spoj</t>
  </si>
  <si>
    <t>345957093</t>
  </si>
  <si>
    <t>SO-04.01/02</t>
  </si>
  <si>
    <t>Potrubí plastové, systém KG DN 200</t>
  </si>
  <si>
    <t>-160081117</t>
  </si>
  <si>
    <t>SO-04.01/03</t>
  </si>
  <si>
    <t>Zřízení šachet O1000mm z betonových dílců, pro potrubí DN 200, výška vstupu do 1,50m</t>
  </si>
  <si>
    <t>kpl.</t>
  </si>
  <si>
    <t>1967194670</t>
  </si>
  <si>
    <t>SO-04.01/03.1</t>
  </si>
  <si>
    <t>Zřízení šachet O1000mm z betonových dílců, pro potrubí DN 300, výška vstupu do 1,50m</t>
  </si>
  <si>
    <t>-1432213531</t>
  </si>
  <si>
    <t>SO-04.02/04</t>
  </si>
  <si>
    <t>Betonový prstenec pro kanalizační šachtu O600mm, v=80mm</t>
  </si>
  <si>
    <t>ks</t>
  </si>
  <si>
    <t>1454454092</t>
  </si>
  <si>
    <t>SO-04.02/04.1</t>
  </si>
  <si>
    <t>Betonový prstenec pro kanalizační šachtu O600mm, v=100mm</t>
  </si>
  <si>
    <t>1996933553</t>
  </si>
  <si>
    <t>SO-04.02/04.2</t>
  </si>
  <si>
    <t>Betonový prstenec pro kanalizační šachtu O600mm, v=120mm</t>
  </si>
  <si>
    <t>354288528</t>
  </si>
  <si>
    <t>SO-04.01/06</t>
  </si>
  <si>
    <t>Zákrytová deska O1000/600mm</t>
  </si>
  <si>
    <t>-999858719</t>
  </si>
  <si>
    <t>SO-04.01/07</t>
  </si>
  <si>
    <t>Skruž šachtová betonová O1000mm, výška 1000mm</t>
  </si>
  <si>
    <t>-84949320</t>
  </si>
  <si>
    <t>SO-04.01/08</t>
  </si>
  <si>
    <t>Dno šachtové O1000mm, stavební výška 475mm</t>
  </si>
  <si>
    <t>1438989841</t>
  </si>
  <si>
    <t>SO-04.01/09</t>
  </si>
  <si>
    <t>Poklop pro kanalizační šachtu O600mm, D 400</t>
  </si>
  <si>
    <t>1312071040</t>
  </si>
  <si>
    <t>SO-04.01/10</t>
  </si>
  <si>
    <t>Šachtové těsnění pro skruže O1000mm</t>
  </si>
  <si>
    <t>-88881217</t>
  </si>
  <si>
    <t>Pol13</t>
  </si>
  <si>
    <t>Vyčištění stok</t>
  </si>
  <si>
    <t>507755741</t>
  </si>
  <si>
    <t>Pol14</t>
  </si>
  <si>
    <t>Přesun hmot pro trubní vedení z trub kameninových</t>
  </si>
  <si>
    <t>1859294296</t>
  </si>
  <si>
    <t>SO-05 - Přípojka - vodovod</t>
  </si>
  <si>
    <t>SO-05.01 Zemní práce - SO-05.01 Zemní práce</t>
  </si>
  <si>
    <t>SO-05.02 Trubní vede - SO-05.02 Trubní vedení</t>
  </si>
  <si>
    <t>SO-05.03 Vodorovné k - SO-05.03 Vodorovné konstrukce</t>
  </si>
  <si>
    <t>SO-05.01 Zemní práce</t>
  </si>
  <si>
    <t>SO-05.01.01</t>
  </si>
  <si>
    <t>-2051402670</t>
  </si>
  <si>
    <t>SO-05.01.02</t>
  </si>
  <si>
    <t>-230462116</t>
  </si>
  <si>
    <t>SO-05.01.03</t>
  </si>
  <si>
    <t>1502485991</t>
  </si>
  <si>
    <t>SO-05.01.04</t>
  </si>
  <si>
    <t>-744187748</t>
  </si>
  <si>
    <t>SO-05.01.05</t>
  </si>
  <si>
    <t>450695389</t>
  </si>
  <si>
    <t>SO-05.01.06</t>
  </si>
  <si>
    <t>1831619063</t>
  </si>
  <si>
    <t>SO-05.01.07</t>
  </si>
  <si>
    <t>1456871669</t>
  </si>
  <si>
    <t>SO-05.01.08</t>
  </si>
  <si>
    <t>1464856498</t>
  </si>
  <si>
    <t>SO-05.01.09</t>
  </si>
  <si>
    <t>-1388768032</t>
  </si>
  <si>
    <t>SO-05.01.10</t>
  </si>
  <si>
    <t>-2068066770</t>
  </si>
  <si>
    <t>SO-05.02 Trubní vede</t>
  </si>
  <si>
    <t>SO-05.02 Trubní vedení</t>
  </si>
  <si>
    <t>SO-05.02/01</t>
  </si>
  <si>
    <t>Trouba z tvárné litiny TH150, hrdlová, polyuretanová výstelka</t>
  </si>
  <si>
    <t>-318673087</t>
  </si>
  <si>
    <t>SO-05.02/02</t>
  </si>
  <si>
    <t>Trouba vodovodní d90 PEHD 100, SDR 11, PN 16</t>
  </si>
  <si>
    <t>-359902680</t>
  </si>
  <si>
    <t>SO-05.02/18</t>
  </si>
  <si>
    <t>Speciální příruba DN 80 pro potrubí PEd90, jištění proti tahu</t>
  </si>
  <si>
    <t>670555290</t>
  </si>
  <si>
    <t>SO-05.02.01</t>
  </si>
  <si>
    <t>Identifikační vodič CYY 2,50mm2</t>
  </si>
  <si>
    <t>562057391</t>
  </si>
  <si>
    <t>SO-05.02.02</t>
  </si>
  <si>
    <t>Proplach a desinfekce potrubí vodovodního do DN 80</t>
  </si>
  <si>
    <t>-495867350</t>
  </si>
  <si>
    <t>SO-05.02.03</t>
  </si>
  <si>
    <t>Zkouška tlaková potrubí vodovodního do DN 100</t>
  </si>
  <si>
    <t>1845055173</t>
  </si>
  <si>
    <t>SO-05.02.04</t>
  </si>
  <si>
    <t>Přesun hmot pro trubní vedení z trub polyethylénových</t>
  </si>
  <si>
    <t>-1091874946</t>
  </si>
  <si>
    <t>SO-05.02.05</t>
  </si>
  <si>
    <t>Přesun hmot pro trubní vedení z trub litinových</t>
  </si>
  <si>
    <t>1761048220</t>
  </si>
  <si>
    <t>SO-05.03 Vodorovné k</t>
  </si>
  <si>
    <t>SO-05.03 Vodorovné konstrukce</t>
  </si>
  <si>
    <t>SO-05.03.01</t>
  </si>
  <si>
    <t>Betonové bloky pod potrubí z betonu C 8/10</t>
  </si>
  <si>
    <t>1867833128</t>
  </si>
  <si>
    <t>SO-05.03.02</t>
  </si>
  <si>
    <t>Bednění betonových bloků pod potrubí</t>
  </si>
  <si>
    <t>-1331103443</t>
  </si>
  <si>
    <t>SO-05.03.03</t>
  </si>
  <si>
    <t>Vyrovnávací prstence z prostého betonu C pod poklopy, výška do 100mm</t>
  </si>
  <si>
    <t>1808383748</t>
  </si>
  <si>
    <t>SO-05.03.04</t>
  </si>
  <si>
    <t>Vyrovnávací prstence z prostého betonu C pod poklopy, výška 100-200mm</t>
  </si>
  <si>
    <t>1984396016</t>
  </si>
  <si>
    <t>SO-06 - Přípojka - teplovod</t>
  </si>
  <si>
    <t>SO-06.01 Teplovod - SO-06.01 Teplovod</t>
  </si>
  <si>
    <t>SO-06.01 Teplovod</t>
  </si>
  <si>
    <t>SO-06.01.01</t>
  </si>
  <si>
    <t>Předizolované potrubí ISO PLUS ocel DN65 včetně oblouků</t>
  </si>
  <si>
    <t>-892535866</t>
  </si>
  <si>
    <t>SO-06.01.02</t>
  </si>
  <si>
    <t>TA-FUSION-P DN 65, 9,40 - 24,2 m3/hod</t>
  </si>
  <si>
    <t>1826940945</t>
  </si>
  <si>
    <t>SO-06.01.03</t>
  </si>
  <si>
    <t>ARI KLAPKA DN 65 + PŘÍRUBY</t>
  </si>
  <si>
    <t>-1232990839</t>
  </si>
  <si>
    <t>SO-06.01.04</t>
  </si>
  <si>
    <t>Ocelové potrubí DN65 včetně oblouků</t>
  </si>
  <si>
    <t>-1306907222</t>
  </si>
  <si>
    <t>SO-06.01.05</t>
  </si>
  <si>
    <t>VYPOUŠTĚCÍ KK 3/4"</t>
  </si>
  <si>
    <t>1343023376</t>
  </si>
  <si>
    <t>SO-06.01.06</t>
  </si>
  <si>
    <t>Tepelná izolace PIPO ALs 76/60</t>
  </si>
  <si>
    <t>298540088</t>
  </si>
  <si>
    <t>SO-06.01.07</t>
  </si>
  <si>
    <t>Kalorimetr UH50-A65 MOD-BUS, tepl. čidla, jímky</t>
  </si>
  <si>
    <t>1488402062</t>
  </si>
  <si>
    <t>SO-06.01.08</t>
  </si>
  <si>
    <t>Komunikační karta WZU-AM</t>
  </si>
  <si>
    <t>342460553</t>
  </si>
  <si>
    <t>SO-06.01.09</t>
  </si>
  <si>
    <t>Zapažený výkop - Zajišťujestavba - výkop cca. h160, š140cm</t>
  </si>
  <si>
    <t>-888600784</t>
  </si>
  <si>
    <t>SO-06.01.10</t>
  </si>
  <si>
    <t>Podsyp + zásyp jemná frakce - zajišťuje stavba</t>
  </si>
  <si>
    <t>1965384684</t>
  </si>
  <si>
    <t>SO-06.01.11</t>
  </si>
  <si>
    <t>Výstražná fólie</t>
  </si>
  <si>
    <t>-476973788</t>
  </si>
  <si>
    <t>SO-06.01.12</t>
  </si>
  <si>
    <t>Komunikační kabel, výstražná folie</t>
  </si>
  <si>
    <t>1317043326</t>
  </si>
  <si>
    <t>SO-06.01.13</t>
  </si>
  <si>
    <t>Zásyp, v místě silnice, chodníků a budoucího parkoviště hutnění na min. 100° Proctora, zajišťuje stavba</t>
  </si>
  <si>
    <t>1878300472</t>
  </si>
  <si>
    <t>SO-06.01.14</t>
  </si>
  <si>
    <t>Oprava chodníků a komunikace, úprava zeleně - zajišťuje stavba</t>
  </si>
  <si>
    <t>1932479282</t>
  </si>
  <si>
    <t>SO-06.01.15</t>
  </si>
  <si>
    <t>Barva</t>
  </si>
  <si>
    <t>kg</t>
  </si>
  <si>
    <t>1653862726</t>
  </si>
  <si>
    <t>SO-06.01.16</t>
  </si>
  <si>
    <t>Závěsový materiál, konzole pro potrubí DN100 - CZT</t>
  </si>
  <si>
    <t>2064387122</t>
  </si>
  <si>
    <t>SO-06.01.17</t>
  </si>
  <si>
    <t>Průchodky</t>
  </si>
  <si>
    <t>1972046640</t>
  </si>
  <si>
    <t>SO-06.01.18</t>
  </si>
  <si>
    <t>Svařovací materiál, izolační materiál, brusivo, plyny</t>
  </si>
  <si>
    <t>295997840</t>
  </si>
  <si>
    <t>SO-06.01.19</t>
  </si>
  <si>
    <t>Tlaková a dilatační zkouška</t>
  </si>
  <si>
    <t>1475810514</t>
  </si>
  <si>
    <t>SO-06.01.20</t>
  </si>
  <si>
    <t>Montáž</t>
  </si>
  <si>
    <t>927514026</t>
  </si>
  <si>
    <t>SO-06.01.21</t>
  </si>
  <si>
    <t>Geodetické zaměření, zanesení do GIS</t>
  </si>
  <si>
    <t>842336653</t>
  </si>
  <si>
    <t>SO-06.01.22</t>
  </si>
  <si>
    <t>Dokumentace skutečného provedení stavby</t>
  </si>
  <si>
    <t>-880152390</t>
  </si>
  <si>
    <t>SO-07 - Areálové rozvody elektrické energie</t>
  </si>
  <si>
    <t>SO-07.01 Elektroinst - SO-07.01 Elektroinstalace</t>
  </si>
  <si>
    <t>SO-07.02 Zemní práce - SO-07.02 Zemní práce</t>
  </si>
  <si>
    <t>SO-07.03 HZS - SO-07.03 HZS</t>
  </si>
  <si>
    <t>SO-07.01 Elektroinst</t>
  </si>
  <si>
    <t>SO-07.01 Elektroinstalace</t>
  </si>
  <si>
    <t>SO-07.01.01</t>
  </si>
  <si>
    <t>Dodávka a montáž elektroměrového pilíře např. NR212/NKD7D/NSX125A/ČEZ – nepřímé dvoutarifní měření</t>
  </si>
  <si>
    <t>52570417</t>
  </si>
  <si>
    <t>SO-07.01.02</t>
  </si>
  <si>
    <t>Dodávka a montáž kabelu 1-AYKY-j 4x120</t>
  </si>
  <si>
    <t>18392193</t>
  </si>
  <si>
    <t>SO-07.01.03</t>
  </si>
  <si>
    <t>Plastová chránička DN110</t>
  </si>
  <si>
    <t>857222715</t>
  </si>
  <si>
    <t>SO-07.01.04</t>
  </si>
  <si>
    <t>Ukončení kabelů do 4 x 120</t>
  </si>
  <si>
    <t>811183613</t>
  </si>
  <si>
    <t>SO-07.01.05</t>
  </si>
  <si>
    <t>Nosný, podružný a režijní materiál</t>
  </si>
  <si>
    <t>-1810109865</t>
  </si>
  <si>
    <t>SO-07.02 Zemní práce</t>
  </si>
  <si>
    <t>SO-07.02.01</t>
  </si>
  <si>
    <t>Jáma pro pilíř - výkop jámy vč. zásypu jámy, betonového základu, naložení a odvozu zeminy na skládku ( 15 km ) a poplatku za odvoz a umístění zeminy na skládku</t>
  </si>
  <si>
    <t>1929465108</t>
  </si>
  <si>
    <t>SO-07.02.02</t>
  </si>
  <si>
    <t>Výkop kabelové rýhy 35/110 cm hor.4</t>
  </si>
  <si>
    <t>1837227022</t>
  </si>
  <si>
    <t>SO-07.02.03</t>
  </si>
  <si>
    <t>Zához kabelové rýhy 35/110 cm hor.4</t>
  </si>
  <si>
    <t>-352098980</t>
  </si>
  <si>
    <t>SO-07.02.04</t>
  </si>
  <si>
    <t>Zakrytí kabelu výstražnou fólií červenou na šířku 33 cm, včetně dodávky fólie</t>
  </si>
  <si>
    <t>1128964273</t>
  </si>
  <si>
    <t>SO-07.02.05</t>
  </si>
  <si>
    <t>Prostý beton</t>
  </si>
  <si>
    <t>-1551158729</t>
  </si>
  <si>
    <t>SO-07.02.06</t>
  </si>
  <si>
    <t>Provizorní úprava terénu</t>
  </si>
  <si>
    <t>275431177</t>
  </si>
  <si>
    <t>SO-07.02.07</t>
  </si>
  <si>
    <t>Geodetické zaměření skutečného provedení stavby(trasa+svítidla)</t>
  </si>
  <si>
    <t>-504308706</t>
  </si>
  <si>
    <t>SO-07.02.08</t>
  </si>
  <si>
    <t>Zřízení kab.lože v rýze do 65 cm z písku 20 cm, včetně dodávky písku</t>
  </si>
  <si>
    <t>-1853695570</t>
  </si>
  <si>
    <t>SO-07.03 HZS</t>
  </si>
  <si>
    <t>SO-07.03.01</t>
  </si>
  <si>
    <t>Inženýrská činost</t>
  </si>
  <si>
    <t>1169053374</t>
  </si>
  <si>
    <t>SO-07.03.02</t>
  </si>
  <si>
    <t>Dokumentace skutečného provedení</t>
  </si>
  <si>
    <t>1279059860</t>
  </si>
  <si>
    <t>SO-07.03.03</t>
  </si>
  <si>
    <t>Výchozí revize</t>
  </si>
  <si>
    <t>-2090905326</t>
  </si>
  <si>
    <t>SO-09 - Veřejné osvětlení</t>
  </si>
  <si>
    <t>SO-09.01 Elektroinst - SO-09.01 Elektroinstalace</t>
  </si>
  <si>
    <t>SO-09.02 Zemní práce - SO-09.02 Zemní práce</t>
  </si>
  <si>
    <t>SO-09.03 HZS - SO-09.03 HZS</t>
  </si>
  <si>
    <t>SO-09.01 Elektroinst</t>
  </si>
  <si>
    <t>SO-09.01 Elektroinstalace</t>
  </si>
  <si>
    <t>SO-09.01.01</t>
  </si>
  <si>
    <t>Vyhledání místa připojení</t>
  </si>
  <si>
    <t>-1951317203</t>
  </si>
  <si>
    <t>SO-09.01.02</t>
  </si>
  <si>
    <t>Napojení na stávající rozvod veřejného osvětlení</t>
  </si>
  <si>
    <t>228141572</t>
  </si>
  <si>
    <t>SO-09.01.03</t>
  </si>
  <si>
    <t>Dodávka a montáž kabelu CYKY-J 5x10</t>
  </si>
  <si>
    <t>1425017532</t>
  </si>
  <si>
    <t>SO-09.01.04</t>
  </si>
  <si>
    <t>Dodávka a montáž kabelu, CGSG 3CX1,5, H05RR-F 3G1,5</t>
  </si>
  <si>
    <t>-1800807707</t>
  </si>
  <si>
    <t>SO-09.01.05</t>
  </si>
  <si>
    <t>Dodávka a položení chráničky do výkopu KF 09040</t>
  </si>
  <si>
    <t>375125892</t>
  </si>
  <si>
    <t>SO-09.01.06</t>
  </si>
  <si>
    <t>Roztažení a položení chráničky podél výkopu</t>
  </si>
  <si>
    <t>-770054193</t>
  </si>
  <si>
    <t>SO-09.01.07_O</t>
  </si>
  <si>
    <t>Dodávka a montáž parkového svítidla Modus Auris 70W</t>
  </si>
  <si>
    <t>-884889298</t>
  </si>
  <si>
    <t>SO-09.01.08_O</t>
  </si>
  <si>
    <t>Dodávka a montáž zemního svítidla</t>
  </si>
  <si>
    <t>-1071135206</t>
  </si>
  <si>
    <t>SO-09.01.09_O</t>
  </si>
  <si>
    <t>Ekologické poplatky související se svítidly</t>
  </si>
  <si>
    <t>816598290</t>
  </si>
  <si>
    <t>SO-09.01.10</t>
  </si>
  <si>
    <t>Dodávka a montáž zemnícího drátu FeZn d10</t>
  </si>
  <si>
    <t>-2002963982</t>
  </si>
  <si>
    <t>SO-09.01.11</t>
  </si>
  <si>
    <t>Dodávka a montáž zemnícího pásku FeZn 30 x 4</t>
  </si>
  <si>
    <t>1782972383</t>
  </si>
  <si>
    <t>SO-09.01.12</t>
  </si>
  <si>
    <t>Dodávka a montáž svorky SR03</t>
  </si>
  <si>
    <t>-680874962</t>
  </si>
  <si>
    <t>SO-09.01.13</t>
  </si>
  <si>
    <t>Dodávka a montáž svorky SR01</t>
  </si>
  <si>
    <t>-787917767</t>
  </si>
  <si>
    <t>SO-09.01.14</t>
  </si>
  <si>
    <t>Dodávka a montáž stožárové výzbroje např. typ NTB, 3xčtyřžilové kabely do 25mm, 1 okruh</t>
  </si>
  <si>
    <t>794616667</t>
  </si>
  <si>
    <t>SO-09.01.15</t>
  </si>
  <si>
    <t>Dodávka a montáž stožáru parkového 6m, žárový zinek</t>
  </si>
  <si>
    <t>703623319</t>
  </si>
  <si>
    <t>SO-09.01.16</t>
  </si>
  <si>
    <t>Ukončení a zapojení kabelů do 5 x 10</t>
  </si>
  <si>
    <t>-246371135</t>
  </si>
  <si>
    <t>SO-09.01.17</t>
  </si>
  <si>
    <t>Ukončení a zapojení kabelů do 3 x 1,5 až 4</t>
  </si>
  <si>
    <t>425413662</t>
  </si>
  <si>
    <t>SO-09.01.18</t>
  </si>
  <si>
    <t>Dodávka a montáž pojistkové patrony 6A, E27</t>
  </si>
  <si>
    <t>986186455</t>
  </si>
  <si>
    <t>SO-09.01.19</t>
  </si>
  <si>
    <t>1059932818</t>
  </si>
  <si>
    <t>SO-09.02 Zemní práce</t>
  </si>
  <si>
    <t>SO-09.02.01</t>
  </si>
  <si>
    <t>Jáma pro ocelový stožár - výkop jámy pro osvětlovací stožár 6m vč. zásypu jámy, betonového základu a obruče, betonové trouby TBP, zásypu pískem, naložení a odvozu zeminy na skládku ( 15 km ) a poplatku za odvoz a umístění zeminy na skládku</t>
  </si>
  <si>
    <t>923481567</t>
  </si>
  <si>
    <t>SO-09.02.02</t>
  </si>
  <si>
    <t>-272987735</t>
  </si>
  <si>
    <t>SO-09.02.03</t>
  </si>
  <si>
    <t>-793602854</t>
  </si>
  <si>
    <t>SO-09.02.04</t>
  </si>
  <si>
    <t>Výkop kabelové rýhy 35/70 cm hor.4</t>
  </si>
  <si>
    <t>1268080325</t>
  </si>
  <si>
    <t>SO-09.02.05</t>
  </si>
  <si>
    <t>Zához kabelové rýhy 35/70 cm hor.4</t>
  </si>
  <si>
    <t>-1570608354</t>
  </si>
  <si>
    <t>SO-09.02.06</t>
  </si>
  <si>
    <t>-1168757752</t>
  </si>
  <si>
    <t>SO-09.02.07</t>
  </si>
  <si>
    <t>1017592359</t>
  </si>
  <si>
    <t>SO-09.02.08</t>
  </si>
  <si>
    <t>-753862486</t>
  </si>
  <si>
    <t>SO-09.02.19</t>
  </si>
  <si>
    <t>1300900744</t>
  </si>
  <si>
    <t>SO-09.02.10</t>
  </si>
  <si>
    <t>1671043122</t>
  </si>
  <si>
    <t>SO-09.03 HZS</t>
  </si>
  <si>
    <t>SO-09.03.01</t>
  </si>
  <si>
    <t>24228660</t>
  </si>
  <si>
    <t>SO-09.03.02</t>
  </si>
  <si>
    <t>Dokumentace skutečného provedení, měření osvětlení</t>
  </si>
  <si>
    <t>-2010092786</t>
  </si>
  <si>
    <t>SO-09.03.03</t>
  </si>
  <si>
    <t>Montážní plošina</t>
  </si>
  <si>
    <t>-1649336662</t>
  </si>
  <si>
    <t>SO-09.03.04</t>
  </si>
  <si>
    <t>25764539</t>
  </si>
  <si>
    <t>SO-10 - Sadové úpravy</t>
  </si>
  <si>
    <t xml:space="preserve">    3 - Svislé a kompletní konstrukce</t>
  </si>
  <si>
    <t>99 - Přesuny hmot a sutí</t>
  </si>
  <si>
    <t>131111359</t>
  </si>
  <si>
    <t>Příplatek za vrtání v kamenité nebo kořeny prorostlé půdě</t>
  </si>
  <si>
    <t>-1684514243</t>
  </si>
  <si>
    <t>131151342</t>
  </si>
  <si>
    <t>Vrtání jamek pro plotové sloupky D do 200 mm - strojně</t>
  </si>
  <si>
    <t>-1059449991</t>
  </si>
  <si>
    <t>131203101</t>
  </si>
  <si>
    <t>Hloubení jam ručním nebo pneum nářadím v soudržných horninách tř. 3</t>
  </si>
  <si>
    <t>1986298432</t>
  </si>
  <si>
    <t>131203109</t>
  </si>
  <si>
    <t>Příplatek za lepivost u hloubení jam ručním nebo pneum nářadím v hornině tř. 3</t>
  </si>
  <si>
    <t>-1942102814</t>
  </si>
  <si>
    <t>171201201</t>
  </si>
  <si>
    <t>Uložení sypaniny na skládky</t>
  </si>
  <si>
    <t>220302289</t>
  </si>
  <si>
    <t>Poplatek za uložení stavebního odpadu - zeminy a kameniva na skládce</t>
  </si>
  <si>
    <t>1630820136</t>
  </si>
  <si>
    <t>181111111</t>
  </si>
  <si>
    <t>Plošná úprava terénu do 500 m2 zemina tř 1 až 4 nerovnosti do +/- 100 mm v rovinně a svahu do 1:5</t>
  </si>
  <si>
    <t>397651697</t>
  </si>
  <si>
    <t>181301111</t>
  </si>
  <si>
    <t>Rozprostření ornice tl vrstvy do 100 mm pl přes 500 m2 v rovině nebo ve svahu do 1:5</t>
  </si>
  <si>
    <t>369258962</t>
  </si>
  <si>
    <t>2191,10+11,20+5+8,1+10+10+4,3+1,5+11,1+16,5+7,3+6,9+6,1+2,9+11+33+32+91+146,14</t>
  </si>
  <si>
    <t>103715000</t>
  </si>
  <si>
    <t>substrát pro trávníky A  VL</t>
  </si>
  <si>
    <t>-456934215</t>
  </si>
  <si>
    <t>181301117</t>
  </si>
  <si>
    <t>Rozprostření ornice tl vrstvy do 500 mm pl přes 500 m2 v rovině nebo ve svahu do 1:5</t>
  </si>
  <si>
    <t>455474492</t>
  </si>
  <si>
    <t>103715R</t>
  </si>
  <si>
    <t>nákup ornice včetně dovozu</t>
  </si>
  <si>
    <t>-943652281</t>
  </si>
  <si>
    <t>2605,10*0,45</t>
  </si>
  <si>
    <t>181451131</t>
  </si>
  <si>
    <t>Založení parkového trávníku výsevem plochy přes 1000 m2 v rovině a ve svahu do 1:5</t>
  </si>
  <si>
    <t>-803401662</t>
  </si>
  <si>
    <t>005724150</t>
  </si>
  <si>
    <t>osivo směs travní parková směs exclusive</t>
  </si>
  <si>
    <t>1454193187</t>
  </si>
  <si>
    <t>183101312</t>
  </si>
  <si>
    <t>Jamky pro výsadbu s výměnou 100 % půdy zeminy tř 1 až 4 objem do 0,02 m3 v rovině a svahu do 1:5</t>
  </si>
  <si>
    <t>-1875799364</t>
  </si>
  <si>
    <t>183101313</t>
  </si>
  <si>
    <t>Jamky pro výsadbu s výměnou 100 % půdy zeminy tř 1 až 4 objem do 0,05 m3 v rovině a svahu do 1:5</t>
  </si>
  <si>
    <t>-1030016705</t>
  </si>
  <si>
    <t>384</t>
  </si>
  <si>
    <t>183101321</t>
  </si>
  <si>
    <t>Jamky pro výsadbu s výměnou 100 % půdy zeminy tř 1 až 4 objem do 1 m3 v rovině a svahu do 1:5</t>
  </si>
  <si>
    <t>-2086745384</t>
  </si>
  <si>
    <t>183403114</t>
  </si>
  <si>
    <t>Obdělání půdy kultivátorováním v rovině a svahu do 1:5</t>
  </si>
  <si>
    <t>1587499947</t>
  </si>
  <si>
    <t>3000</t>
  </si>
  <si>
    <t>184102111</t>
  </si>
  <si>
    <t>Výsadba dřeviny s balem D do 0,2 m do jamky se zalitím v rovině a svahu do 1:5</t>
  </si>
  <si>
    <t>1486865994</t>
  </si>
  <si>
    <t>M0265Z1</t>
  </si>
  <si>
    <t>Nízké keře-kostřava</t>
  </si>
  <si>
    <t>-462862773</t>
  </si>
  <si>
    <t>78+70+30+116+49+77</t>
  </si>
  <si>
    <t>M0265Z2</t>
  </si>
  <si>
    <t>Nízké keře-dochan psárkovitý</t>
  </si>
  <si>
    <t>-636648102</t>
  </si>
  <si>
    <t>34+30+13+49+20+33</t>
  </si>
  <si>
    <t>M0265Z3</t>
  </si>
  <si>
    <t>Nízké keře-bohyška</t>
  </si>
  <si>
    <t>-935851283</t>
  </si>
  <si>
    <t>50+15+111+61+29</t>
  </si>
  <si>
    <t>M0265Z4</t>
  </si>
  <si>
    <t>Nízké keře-ozdobnice čínská</t>
  </si>
  <si>
    <t>249119499</t>
  </si>
  <si>
    <t>29+35+1</t>
  </si>
  <si>
    <t>M0265Z5</t>
  </si>
  <si>
    <t>Nízké keře-metlice trstnatá</t>
  </si>
  <si>
    <t>-122954331</t>
  </si>
  <si>
    <t>59+65+5</t>
  </si>
  <si>
    <t>M0265Z7</t>
  </si>
  <si>
    <t>Nízké keře-skalník</t>
  </si>
  <si>
    <t>679685771</t>
  </si>
  <si>
    <t>584</t>
  </si>
  <si>
    <t>184102112</t>
  </si>
  <si>
    <t>Výsadba dřeviny s balem D do 0,3 m do jamky se zalitím v rovině a svahu do 1:5</t>
  </si>
  <si>
    <t>245801791</t>
  </si>
  <si>
    <t>170+78+136</t>
  </si>
  <si>
    <t>M0265K1</t>
  </si>
  <si>
    <t>Keře-brslen žlutá</t>
  </si>
  <si>
    <t>1200758424</t>
  </si>
  <si>
    <t>70+100</t>
  </si>
  <si>
    <t>M0265K2</t>
  </si>
  <si>
    <t>Keře-brslen bílá</t>
  </si>
  <si>
    <t>-590743471</t>
  </si>
  <si>
    <t>30+48</t>
  </si>
  <si>
    <t>M0265K3</t>
  </si>
  <si>
    <t>Keře-bobkovišeň</t>
  </si>
  <si>
    <t>1941461853</t>
  </si>
  <si>
    <t>136</t>
  </si>
  <si>
    <t>184102115</t>
  </si>
  <si>
    <t>Výsadba dřeviny s balem D do 0,6 m do jamky se zalitím v rovině a svahu do 1:5</t>
  </si>
  <si>
    <t>1506023054</t>
  </si>
  <si>
    <t>M0265-1</t>
  </si>
  <si>
    <t>Stromy-jeřáb břek</t>
  </si>
  <si>
    <t>698876785</t>
  </si>
  <si>
    <t>M0265-2</t>
  </si>
  <si>
    <t>Stromy-platan javorolistý</t>
  </si>
  <si>
    <t>-1470357567</t>
  </si>
  <si>
    <t>M0265-3</t>
  </si>
  <si>
    <t>Stromy-převislá vrba</t>
  </si>
  <si>
    <t>1345107355</t>
  </si>
  <si>
    <t>M0265-4</t>
  </si>
  <si>
    <t>Stromy-bříza bělokorá převislá</t>
  </si>
  <si>
    <t>-716415130</t>
  </si>
  <si>
    <t>103211000</t>
  </si>
  <si>
    <t>zahradní substrát pro výsadbu VL</t>
  </si>
  <si>
    <t>716866931</t>
  </si>
  <si>
    <t>1651*0,02</t>
  </si>
  <si>
    <t>384*0,05</t>
  </si>
  <si>
    <t>49*1</t>
  </si>
  <si>
    <t>184215133</t>
  </si>
  <si>
    <t>Ukotvení kmene dřevin třemi kůly D do 0,1 m délky do 3 m</t>
  </si>
  <si>
    <t>1849531327</t>
  </si>
  <si>
    <t>49*3</t>
  </si>
  <si>
    <t>605912570</t>
  </si>
  <si>
    <t>kůl vyvazovací dřevěný impregnovaný délka 300 cm průměr 8 cm</t>
  </si>
  <si>
    <t>1164282581</t>
  </si>
  <si>
    <t>6059125701</t>
  </si>
  <si>
    <t>příčka z půlené frézované kulatiny dl. 50 cm</t>
  </si>
  <si>
    <t>145131728</t>
  </si>
  <si>
    <t>M609M1</t>
  </si>
  <si>
    <t>Úvazek bavlněný -šíře 3 cm</t>
  </si>
  <si>
    <t>1863767665</t>
  </si>
  <si>
    <t>1842154111</t>
  </si>
  <si>
    <t>Zhotovení závlahové trubky dřevin v rovině nebo na svahu do 1:5</t>
  </si>
  <si>
    <t>-1846159136</t>
  </si>
  <si>
    <t>286112200</t>
  </si>
  <si>
    <t>trubka drenážní flexibilní D 50 mm</t>
  </si>
  <si>
    <t>-1857083243</t>
  </si>
  <si>
    <t>49*1,5</t>
  </si>
  <si>
    <t>185802113</t>
  </si>
  <si>
    <t>Hnojení půdy umělým hnojivem na široko v rovině a svahu do 1:5</t>
  </si>
  <si>
    <t>-874113540</t>
  </si>
  <si>
    <t>13,026*0,001</t>
  </si>
  <si>
    <t>251911550</t>
  </si>
  <si>
    <t>hnojivo průmyslové Cererit (bal. 5 kg)</t>
  </si>
  <si>
    <t>-1309595342</t>
  </si>
  <si>
    <t>2605,14*0,005</t>
  </si>
  <si>
    <t>185803211</t>
  </si>
  <si>
    <t>Uválcování trávníku v rovině a svahu do 1:5</t>
  </si>
  <si>
    <t>-1924584199</t>
  </si>
  <si>
    <t>2191,10</t>
  </si>
  <si>
    <t>184801121</t>
  </si>
  <si>
    <t>Ošetřování vysazených dřevin soliterních v rovině a svahu do 1:5</t>
  </si>
  <si>
    <t>-417734345</t>
  </si>
  <si>
    <t>1651+384+47</t>
  </si>
  <si>
    <t>184802111</t>
  </si>
  <si>
    <t>Chemické odplevelení před založením kultury nad 20 m2 postřikem na široko v rovině a svahu do 1:5</t>
  </si>
  <si>
    <t>-2129126939</t>
  </si>
  <si>
    <t>184911421</t>
  </si>
  <si>
    <t>Mulčování rostlin kůrou tl. do 0,1 m v rovině a svahu do 1:5</t>
  </si>
  <si>
    <t>1140608961</t>
  </si>
  <si>
    <t>11,60+5+22+8,1+2*10+3,5+4,3+1,5+11,1+16,5+7,30+54,8+6,9+6,1+2,9+6,6+11+2,8+301,6+2191,12+33+32+91+146,14+110</t>
  </si>
  <si>
    <t>103911000</t>
  </si>
  <si>
    <t>kůra mulčovací VL</t>
  </si>
  <si>
    <t>-1764819309</t>
  </si>
  <si>
    <t>185804312</t>
  </si>
  <si>
    <t>Zalití rostlin vodou plocha přes 20 m2</t>
  </si>
  <si>
    <t>-1669835900</t>
  </si>
  <si>
    <t>"5 l/ks rostliny a keře"  0,005*(1651+384)</t>
  </si>
  <si>
    <t>"50 l/ks strom "  0,05*49</t>
  </si>
  <si>
    <t>185851121</t>
  </si>
  <si>
    <t>Dovoz vody pro zálivku rostlin za vzdálenost do 1000 m</t>
  </si>
  <si>
    <t>-1492555350</t>
  </si>
  <si>
    <t>185851129</t>
  </si>
  <si>
    <t>Příplatek k dovozu vody pro zálivku rostlin do 1000 m ZKD 1000 m</t>
  </si>
  <si>
    <t>1497164718</t>
  </si>
  <si>
    <t>12,625*9</t>
  </si>
  <si>
    <t>082113210</t>
  </si>
  <si>
    <t>voda pitná pro ostatní odběratele</t>
  </si>
  <si>
    <t>1557419469</t>
  </si>
  <si>
    <t>185001_N</t>
  </si>
  <si>
    <t>Přesazení stávajících stromů</t>
  </si>
  <si>
    <t>225545102</t>
  </si>
  <si>
    <t>274313611</t>
  </si>
  <si>
    <t>Základové pasy z betonu tř. C16/20</t>
  </si>
  <si>
    <t>1672508800</t>
  </si>
  <si>
    <t>275321311</t>
  </si>
  <si>
    <t>Základové patky ze ŽB bez zvýšenách nároků na prostředí tř. C 16/20</t>
  </si>
  <si>
    <t>880508500</t>
  </si>
  <si>
    <t>213141111</t>
  </si>
  <si>
    <t>Zřízení vrstvy z geotextilie v rovině nebo ve sklonu do 1:5 š do 3 m</t>
  </si>
  <si>
    <t>-2129093166</t>
  </si>
  <si>
    <t>693111420</t>
  </si>
  <si>
    <t>textilie GEOFILTEX 63 63/20 200 g/m2 do š 8,8 m</t>
  </si>
  <si>
    <t>-1535147708</t>
  </si>
  <si>
    <t>Svislé a kompletní konstrukce</t>
  </si>
  <si>
    <t>311321815</t>
  </si>
  <si>
    <t>Nosná zeď ze ŽB pohledového tř. C 30/37 bez výztuže</t>
  </si>
  <si>
    <t>907257017</t>
  </si>
  <si>
    <t>311351121</t>
  </si>
  <si>
    <t>Zřízení oboustranného bednění nosných nadzákladových zdí</t>
  </si>
  <si>
    <t>2058361736</t>
  </si>
  <si>
    <t>311351122</t>
  </si>
  <si>
    <t>Odstranění oboustranného bednění nosných nadzákladových zdí</t>
  </si>
  <si>
    <t>1676190736</t>
  </si>
  <si>
    <t>311351911</t>
  </si>
  <si>
    <t>Příplatek k cenám bednění nosných nadzákladových zdí za pohledový beton</t>
  </si>
  <si>
    <t>-149969173</t>
  </si>
  <si>
    <t>311361821</t>
  </si>
  <si>
    <t>Výztuž nosných zdí betonářskou ocelí 10 505</t>
  </si>
  <si>
    <t>-892338188</t>
  </si>
  <si>
    <t>338171113</t>
  </si>
  <si>
    <t>Osazenování sloupků a vzpěr plotových ocelových v 2,00 m se zabetonováním</t>
  </si>
  <si>
    <t>-58893667</t>
  </si>
  <si>
    <t>145501520</t>
  </si>
  <si>
    <t>profil ocelový obdélníkový 60x40x2mm</t>
  </si>
  <si>
    <t>-928963605</t>
  </si>
  <si>
    <t>338171123</t>
  </si>
  <si>
    <t>Osazování sloupků a vzpěr plotových ocelových v 2,6 m se zabetonováním</t>
  </si>
  <si>
    <t>-1964299568</t>
  </si>
  <si>
    <t>145501521</t>
  </si>
  <si>
    <t>profil ocelový obdélníkový 60x40x2mm, žárově zinkovaný</t>
  </si>
  <si>
    <t>595663797</t>
  </si>
  <si>
    <t>348121221</t>
  </si>
  <si>
    <t>Montáž podhrabových desek délky do 3 m na ocelové plotové sloupky</t>
  </si>
  <si>
    <t>1935632121</t>
  </si>
  <si>
    <t>59233120</t>
  </si>
  <si>
    <t>deska plotová betonová 290x5x29 cm</t>
  </si>
  <si>
    <t>1494853003</t>
  </si>
  <si>
    <t>348171330</t>
  </si>
  <si>
    <t>Osazení průběžného pletiva z profilové oceli na 1m oplocení ve sklonu svahu do 15°</t>
  </si>
  <si>
    <t>619219418</t>
  </si>
  <si>
    <t>SO-10 3.1</t>
  </si>
  <si>
    <t>dílce ze žárově zinkovaných drátů o průměru 4 a 4,8 mm, dílce s lokálním 3D prolisem, velikost dílců 2500x1830 mm</t>
  </si>
  <si>
    <t>-1646883970</t>
  </si>
  <si>
    <t>348215112_O</t>
  </si>
  <si>
    <t>Plot z gabionů šířky do 0,5 výšky přes 1,5 m</t>
  </si>
  <si>
    <t>1284097213</t>
  </si>
  <si>
    <t>Poznámka k položce:_x000D_
velikost ok 2,5x10 cm naležato, kamenivo frakce 32-63, sypané, světle šedá (např. žula)</t>
  </si>
  <si>
    <t>SO-10 3.2</t>
  </si>
  <si>
    <t>Vrata s ocelovým rámem z L50/50, pojezdná kolejnice, výplň vrat - dř. latě 24/48 mm s mezerou min. 20 mm</t>
  </si>
  <si>
    <t>1587110426</t>
  </si>
  <si>
    <t>463211141</t>
  </si>
  <si>
    <t>Rovnanina objemu do 3 m3 z lomového kamene tříděného hmotnosti do 80 kg s urovnáním líce</t>
  </si>
  <si>
    <t>960347392</t>
  </si>
  <si>
    <t>5,9+13+2,7+27,4+3,3+1,4+98,80</t>
  </si>
  <si>
    <t>9163711121</t>
  </si>
  <si>
    <t>Zahradní obrubník plastový šedý položený do štěrkopískového lože</t>
  </si>
  <si>
    <t>1555157489</t>
  </si>
  <si>
    <t>119</t>
  </si>
  <si>
    <t>Přesuny hmot a sutí</t>
  </si>
  <si>
    <t>998231311</t>
  </si>
  <si>
    <t>Přesun hmot pro sadovnické a krajinářské úpravy vodorovně do 5000 m</t>
  </si>
  <si>
    <t>108567204</t>
  </si>
  <si>
    <t>146,169+14,81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</si>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</sst>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0" fontId="21" fillId="4" borderId="8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1" fillId="4" borderId="8" xfId="0" applyFont="1" applyFill="1" applyBorder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49" fontId="40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6"/>
  <sheetViews>
    <sheetView showGridLines="0" tabSelected="1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49"/>
      <c r="AS2" s="349"/>
      <c r="AT2" s="349"/>
      <c r="AU2" s="349"/>
      <c r="AV2" s="349"/>
      <c r="AW2" s="349"/>
      <c r="AX2" s="349"/>
      <c r="AY2" s="349"/>
      <c r="AZ2" s="349"/>
      <c r="BA2" s="349"/>
      <c r="BB2" s="349"/>
      <c r="BC2" s="349"/>
      <c r="BD2" s="349"/>
      <c r="BE2" s="349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33" t="s">
        <v>14</v>
      </c>
      <c r="L5" s="334"/>
      <c r="M5" s="334"/>
      <c r="N5" s="334"/>
      <c r="O5" s="334"/>
      <c r="P5" s="334"/>
      <c r="Q5" s="334"/>
      <c r="R5" s="334"/>
      <c r="S5" s="334"/>
      <c r="T5" s="334"/>
      <c r="U5" s="334"/>
      <c r="V5" s="334"/>
      <c r="W5" s="334"/>
      <c r="X5" s="334"/>
      <c r="Y5" s="334"/>
      <c r="Z5" s="334"/>
      <c r="AA5" s="334"/>
      <c r="AB5" s="334"/>
      <c r="AC5" s="334"/>
      <c r="AD5" s="334"/>
      <c r="AE5" s="334"/>
      <c r="AF5" s="334"/>
      <c r="AG5" s="334"/>
      <c r="AH5" s="334"/>
      <c r="AI5" s="334"/>
      <c r="AJ5" s="334"/>
      <c r="AK5" s="334"/>
      <c r="AL5" s="334"/>
      <c r="AM5" s="334"/>
      <c r="AN5" s="334"/>
      <c r="AO5" s="334"/>
      <c r="AP5" s="23"/>
      <c r="AQ5" s="23"/>
      <c r="AR5" s="21"/>
      <c r="BE5" s="330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35" t="s">
        <v>17</v>
      </c>
      <c r="L6" s="334"/>
      <c r="M6" s="334"/>
      <c r="N6" s="334"/>
      <c r="O6" s="334"/>
      <c r="P6" s="334"/>
      <c r="Q6" s="334"/>
      <c r="R6" s="334"/>
      <c r="S6" s="334"/>
      <c r="T6" s="334"/>
      <c r="U6" s="334"/>
      <c r="V6" s="334"/>
      <c r="W6" s="334"/>
      <c r="X6" s="334"/>
      <c r="Y6" s="334"/>
      <c r="Z6" s="334"/>
      <c r="AA6" s="334"/>
      <c r="AB6" s="334"/>
      <c r="AC6" s="334"/>
      <c r="AD6" s="334"/>
      <c r="AE6" s="334"/>
      <c r="AF6" s="334"/>
      <c r="AG6" s="334"/>
      <c r="AH6" s="334"/>
      <c r="AI6" s="334"/>
      <c r="AJ6" s="334"/>
      <c r="AK6" s="334"/>
      <c r="AL6" s="334"/>
      <c r="AM6" s="334"/>
      <c r="AN6" s="334"/>
      <c r="AO6" s="334"/>
      <c r="AP6" s="23"/>
      <c r="AQ6" s="23"/>
      <c r="AR6" s="21"/>
      <c r="BE6" s="331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31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31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31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31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31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31"/>
      <c r="BS12" s="18" t="s">
        <v>6</v>
      </c>
    </row>
    <row r="13" spans="1:74" s="1" customFormat="1" ht="12" customHeight="1">
      <c r="B13" s="22"/>
      <c r="C13" s="23"/>
      <c r="D13" s="30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30</v>
      </c>
      <c r="AO13" s="23"/>
      <c r="AP13" s="23"/>
      <c r="AQ13" s="23"/>
      <c r="AR13" s="21"/>
      <c r="BE13" s="331"/>
      <c r="BS13" s="18" t="s">
        <v>6</v>
      </c>
    </row>
    <row r="14" spans="1:74">
      <c r="B14" s="22"/>
      <c r="C14" s="23"/>
      <c r="D14" s="23"/>
      <c r="E14" s="336" t="s">
        <v>30</v>
      </c>
      <c r="F14" s="337"/>
      <c r="G14" s="337"/>
      <c r="H14" s="337"/>
      <c r="I14" s="337"/>
      <c r="J14" s="337"/>
      <c r="K14" s="337"/>
      <c r="L14" s="337"/>
      <c r="M14" s="337"/>
      <c r="N14" s="337"/>
      <c r="O14" s="337"/>
      <c r="P14" s="337"/>
      <c r="Q14" s="337"/>
      <c r="R14" s="337"/>
      <c r="S14" s="337"/>
      <c r="T14" s="337"/>
      <c r="U14" s="337"/>
      <c r="V14" s="337"/>
      <c r="W14" s="337"/>
      <c r="X14" s="337"/>
      <c r="Y14" s="337"/>
      <c r="Z14" s="337"/>
      <c r="AA14" s="337"/>
      <c r="AB14" s="337"/>
      <c r="AC14" s="337"/>
      <c r="AD14" s="337"/>
      <c r="AE14" s="337"/>
      <c r="AF14" s="337"/>
      <c r="AG14" s="337"/>
      <c r="AH14" s="337"/>
      <c r="AI14" s="337"/>
      <c r="AJ14" s="337"/>
      <c r="AK14" s="30" t="s">
        <v>28</v>
      </c>
      <c r="AL14" s="23"/>
      <c r="AM14" s="23"/>
      <c r="AN14" s="32" t="s">
        <v>30</v>
      </c>
      <c r="AO14" s="23"/>
      <c r="AP14" s="23"/>
      <c r="AQ14" s="23"/>
      <c r="AR14" s="21"/>
      <c r="BE14" s="331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31"/>
      <c r="BS15" s="18" t="s">
        <v>4</v>
      </c>
    </row>
    <row r="16" spans="1:74" s="1" customFormat="1" ht="12" customHeight="1">
      <c r="B16" s="22"/>
      <c r="C16" s="23"/>
      <c r="D16" s="30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31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31"/>
      <c r="BS17" s="18" t="s">
        <v>33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31"/>
      <c r="BS18" s="18" t="s">
        <v>6</v>
      </c>
    </row>
    <row r="19" spans="1:71" s="1" customFormat="1" ht="12" customHeight="1">
      <c r="B19" s="22"/>
      <c r="C19" s="23"/>
      <c r="D19" s="30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31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31"/>
      <c r="BS20" s="18" t="s">
        <v>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31"/>
    </row>
    <row r="22" spans="1:71" s="1" customFormat="1" ht="12" customHeight="1">
      <c r="B22" s="22"/>
      <c r="C22" s="23"/>
      <c r="D22" s="30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31"/>
    </row>
    <row r="23" spans="1:71" s="1" customFormat="1" ht="310.5" customHeight="1">
      <c r="B23" s="22"/>
      <c r="C23" s="23"/>
      <c r="D23" s="23"/>
      <c r="E23" s="338" t="s">
        <v>36</v>
      </c>
      <c r="F23" s="338"/>
      <c r="G23" s="338"/>
      <c r="H23" s="338"/>
      <c r="I23" s="338"/>
      <c r="J23" s="338"/>
      <c r="K23" s="338"/>
      <c r="L23" s="338"/>
      <c r="M23" s="338"/>
      <c r="N23" s="338"/>
      <c r="O23" s="338"/>
      <c r="P23" s="338"/>
      <c r="Q23" s="338"/>
      <c r="R23" s="338"/>
      <c r="S23" s="338"/>
      <c r="T23" s="338"/>
      <c r="U23" s="338"/>
      <c r="V23" s="338"/>
      <c r="W23" s="338"/>
      <c r="X23" s="338"/>
      <c r="Y23" s="338"/>
      <c r="Z23" s="338"/>
      <c r="AA23" s="338"/>
      <c r="AB23" s="338"/>
      <c r="AC23" s="338"/>
      <c r="AD23" s="338"/>
      <c r="AE23" s="338"/>
      <c r="AF23" s="338"/>
      <c r="AG23" s="338"/>
      <c r="AH23" s="338"/>
      <c r="AI23" s="338"/>
      <c r="AJ23" s="338"/>
      <c r="AK23" s="338"/>
      <c r="AL23" s="338"/>
      <c r="AM23" s="338"/>
      <c r="AN23" s="338"/>
      <c r="AO23" s="23"/>
      <c r="AP23" s="23"/>
      <c r="AQ23" s="23"/>
      <c r="AR23" s="21"/>
      <c r="BE23" s="331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31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31"/>
    </row>
    <row r="26" spans="1:71" s="2" customFormat="1" ht="25.9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39">
        <f>ROUND(AG54,2)</f>
        <v>0</v>
      </c>
      <c r="AL26" s="340"/>
      <c r="AM26" s="340"/>
      <c r="AN26" s="340"/>
      <c r="AO26" s="340"/>
      <c r="AP26" s="37"/>
      <c r="AQ26" s="37"/>
      <c r="AR26" s="40"/>
      <c r="BE26" s="331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31"/>
    </row>
    <row r="28" spans="1:71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41" t="s">
        <v>38</v>
      </c>
      <c r="M28" s="341"/>
      <c r="N28" s="341"/>
      <c r="O28" s="341"/>
      <c r="P28" s="341"/>
      <c r="Q28" s="37"/>
      <c r="R28" s="37"/>
      <c r="S28" s="37"/>
      <c r="T28" s="37"/>
      <c r="U28" s="37"/>
      <c r="V28" s="37"/>
      <c r="W28" s="341" t="s">
        <v>39</v>
      </c>
      <c r="X28" s="341"/>
      <c r="Y28" s="341"/>
      <c r="Z28" s="341"/>
      <c r="AA28" s="341"/>
      <c r="AB28" s="341"/>
      <c r="AC28" s="341"/>
      <c r="AD28" s="341"/>
      <c r="AE28" s="341"/>
      <c r="AF28" s="37"/>
      <c r="AG28" s="37"/>
      <c r="AH28" s="37"/>
      <c r="AI28" s="37"/>
      <c r="AJ28" s="37"/>
      <c r="AK28" s="341" t="s">
        <v>40</v>
      </c>
      <c r="AL28" s="341"/>
      <c r="AM28" s="341"/>
      <c r="AN28" s="341"/>
      <c r="AO28" s="341"/>
      <c r="AP28" s="37"/>
      <c r="AQ28" s="37"/>
      <c r="AR28" s="40"/>
      <c r="BE28" s="331"/>
    </row>
    <row r="29" spans="1:71" s="3" customFormat="1" ht="14.45" customHeight="1">
      <c r="B29" s="41"/>
      <c r="C29" s="42"/>
      <c r="D29" s="30" t="s">
        <v>41</v>
      </c>
      <c r="E29" s="42"/>
      <c r="F29" s="30" t="s">
        <v>42</v>
      </c>
      <c r="G29" s="42"/>
      <c r="H29" s="42"/>
      <c r="I29" s="42"/>
      <c r="J29" s="42"/>
      <c r="K29" s="42"/>
      <c r="L29" s="344">
        <v>0.21</v>
      </c>
      <c r="M29" s="343"/>
      <c r="N29" s="343"/>
      <c r="O29" s="343"/>
      <c r="P29" s="343"/>
      <c r="Q29" s="42"/>
      <c r="R29" s="42"/>
      <c r="S29" s="42"/>
      <c r="T29" s="42"/>
      <c r="U29" s="42"/>
      <c r="V29" s="42"/>
      <c r="W29" s="342">
        <f>ROUND(AZ54, 2)</f>
        <v>0</v>
      </c>
      <c r="X29" s="343"/>
      <c r="Y29" s="343"/>
      <c r="Z29" s="343"/>
      <c r="AA29" s="343"/>
      <c r="AB29" s="343"/>
      <c r="AC29" s="343"/>
      <c r="AD29" s="343"/>
      <c r="AE29" s="343"/>
      <c r="AF29" s="42"/>
      <c r="AG29" s="42"/>
      <c r="AH29" s="42"/>
      <c r="AI29" s="42"/>
      <c r="AJ29" s="42"/>
      <c r="AK29" s="342">
        <f>ROUND(AV54, 2)</f>
        <v>0</v>
      </c>
      <c r="AL29" s="343"/>
      <c r="AM29" s="343"/>
      <c r="AN29" s="343"/>
      <c r="AO29" s="343"/>
      <c r="AP29" s="42"/>
      <c r="AQ29" s="42"/>
      <c r="AR29" s="43"/>
      <c r="BE29" s="332"/>
    </row>
    <row r="30" spans="1:71" s="3" customFormat="1" ht="14.45" customHeight="1">
      <c r="B30" s="41"/>
      <c r="C30" s="42"/>
      <c r="D30" s="42"/>
      <c r="E30" s="42"/>
      <c r="F30" s="30" t="s">
        <v>43</v>
      </c>
      <c r="G30" s="42"/>
      <c r="H30" s="42"/>
      <c r="I30" s="42"/>
      <c r="J30" s="42"/>
      <c r="K30" s="42"/>
      <c r="L30" s="344">
        <v>0.15</v>
      </c>
      <c r="M30" s="343"/>
      <c r="N30" s="343"/>
      <c r="O30" s="343"/>
      <c r="P30" s="343"/>
      <c r="Q30" s="42"/>
      <c r="R30" s="42"/>
      <c r="S30" s="42"/>
      <c r="T30" s="42"/>
      <c r="U30" s="42"/>
      <c r="V30" s="42"/>
      <c r="W30" s="342">
        <f>ROUND(BA54, 2)</f>
        <v>0</v>
      </c>
      <c r="X30" s="343"/>
      <c r="Y30" s="343"/>
      <c r="Z30" s="343"/>
      <c r="AA30" s="343"/>
      <c r="AB30" s="343"/>
      <c r="AC30" s="343"/>
      <c r="AD30" s="343"/>
      <c r="AE30" s="343"/>
      <c r="AF30" s="42"/>
      <c r="AG30" s="42"/>
      <c r="AH30" s="42"/>
      <c r="AI30" s="42"/>
      <c r="AJ30" s="42"/>
      <c r="AK30" s="342">
        <f>ROUND(AW54, 2)</f>
        <v>0</v>
      </c>
      <c r="AL30" s="343"/>
      <c r="AM30" s="343"/>
      <c r="AN30" s="343"/>
      <c r="AO30" s="343"/>
      <c r="AP30" s="42"/>
      <c r="AQ30" s="42"/>
      <c r="AR30" s="43"/>
      <c r="BE30" s="332"/>
    </row>
    <row r="31" spans="1:71" s="3" customFormat="1" ht="14.45" hidden="1" customHeight="1">
      <c r="B31" s="41"/>
      <c r="C31" s="42"/>
      <c r="D31" s="42"/>
      <c r="E31" s="42"/>
      <c r="F31" s="30" t="s">
        <v>44</v>
      </c>
      <c r="G31" s="42"/>
      <c r="H31" s="42"/>
      <c r="I31" s="42"/>
      <c r="J31" s="42"/>
      <c r="K31" s="42"/>
      <c r="L31" s="344">
        <v>0.21</v>
      </c>
      <c r="M31" s="343"/>
      <c r="N31" s="343"/>
      <c r="O31" s="343"/>
      <c r="P31" s="343"/>
      <c r="Q31" s="42"/>
      <c r="R31" s="42"/>
      <c r="S31" s="42"/>
      <c r="T31" s="42"/>
      <c r="U31" s="42"/>
      <c r="V31" s="42"/>
      <c r="W31" s="342">
        <f>ROUND(BB54, 2)</f>
        <v>0</v>
      </c>
      <c r="X31" s="343"/>
      <c r="Y31" s="343"/>
      <c r="Z31" s="343"/>
      <c r="AA31" s="343"/>
      <c r="AB31" s="343"/>
      <c r="AC31" s="343"/>
      <c r="AD31" s="343"/>
      <c r="AE31" s="343"/>
      <c r="AF31" s="42"/>
      <c r="AG31" s="42"/>
      <c r="AH31" s="42"/>
      <c r="AI31" s="42"/>
      <c r="AJ31" s="42"/>
      <c r="AK31" s="342">
        <v>0</v>
      </c>
      <c r="AL31" s="343"/>
      <c r="AM31" s="343"/>
      <c r="AN31" s="343"/>
      <c r="AO31" s="343"/>
      <c r="AP31" s="42"/>
      <c r="AQ31" s="42"/>
      <c r="AR31" s="43"/>
      <c r="BE31" s="332"/>
    </row>
    <row r="32" spans="1:71" s="3" customFormat="1" ht="14.45" hidden="1" customHeight="1">
      <c r="B32" s="41"/>
      <c r="C32" s="42"/>
      <c r="D32" s="42"/>
      <c r="E32" s="42"/>
      <c r="F32" s="30" t="s">
        <v>45</v>
      </c>
      <c r="G32" s="42"/>
      <c r="H32" s="42"/>
      <c r="I32" s="42"/>
      <c r="J32" s="42"/>
      <c r="K32" s="42"/>
      <c r="L32" s="344">
        <v>0.15</v>
      </c>
      <c r="M32" s="343"/>
      <c r="N32" s="343"/>
      <c r="O32" s="343"/>
      <c r="P32" s="343"/>
      <c r="Q32" s="42"/>
      <c r="R32" s="42"/>
      <c r="S32" s="42"/>
      <c r="T32" s="42"/>
      <c r="U32" s="42"/>
      <c r="V32" s="42"/>
      <c r="W32" s="342">
        <f>ROUND(BC54, 2)</f>
        <v>0</v>
      </c>
      <c r="X32" s="343"/>
      <c r="Y32" s="343"/>
      <c r="Z32" s="343"/>
      <c r="AA32" s="343"/>
      <c r="AB32" s="343"/>
      <c r="AC32" s="343"/>
      <c r="AD32" s="343"/>
      <c r="AE32" s="343"/>
      <c r="AF32" s="42"/>
      <c r="AG32" s="42"/>
      <c r="AH32" s="42"/>
      <c r="AI32" s="42"/>
      <c r="AJ32" s="42"/>
      <c r="AK32" s="342">
        <v>0</v>
      </c>
      <c r="AL32" s="343"/>
      <c r="AM32" s="343"/>
      <c r="AN32" s="343"/>
      <c r="AO32" s="343"/>
      <c r="AP32" s="42"/>
      <c r="AQ32" s="42"/>
      <c r="AR32" s="43"/>
      <c r="BE32" s="332"/>
    </row>
    <row r="33" spans="1:57" s="3" customFormat="1" ht="14.45" hidden="1" customHeight="1">
      <c r="B33" s="41"/>
      <c r="C33" s="42"/>
      <c r="D33" s="42"/>
      <c r="E33" s="42"/>
      <c r="F33" s="30" t="s">
        <v>46</v>
      </c>
      <c r="G33" s="42"/>
      <c r="H33" s="42"/>
      <c r="I33" s="42"/>
      <c r="J33" s="42"/>
      <c r="K33" s="42"/>
      <c r="L33" s="344">
        <v>0</v>
      </c>
      <c r="M33" s="343"/>
      <c r="N33" s="343"/>
      <c r="O33" s="343"/>
      <c r="P33" s="343"/>
      <c r="Q33" s="42"/>
      <c r="R33" s="42"/>
      <c r="S33" s="42"/>
      <c r="T33" s="42"/>
      <c r="U33" s="42"/>
      <c r="V33" s="42"/>
      <c r="W33" s="342">
        <f>ROUND(BD54, 2)</f>
        <v>0</v>
      </c>
      <c r="X33" s="343"/>
      <c r="Y33" s="343"/>
      <c r="Z33" s="343"/>
      <c r="AA33" s="343"/>
      <c r="AB33" s="343"/>
      <c r="AC33" s="343"/>
      <c r="AD33" s="343"/>
      <c r="AE33" s="343"/>
      <c r="AF33" s="42"/>
      <c r="AG33" s="42"/>
      <c r="AH33" s="42"/>
      <c r="AI33" s="42"/>
      <c r="AJ33" s="42"/>
      <c r="AK33" s="342">
        <v>0</v>
      </c>
      <c r="AL33" s="343"/>
      <c r="AM33" s="343"/>
      <c r="AN33" s="343"/>
      <c r="AO33" s="343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47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48</v>
      </c>
      <c r="U35" s="46"/>
      <c r="V35" s="46"/>
      <c r="W35" s="46"/>
      <c r="X35" s="348" t="s">
        <v>49</v>
      </c>
      <c r="Y35" s="346"/>
      <c r="Z35" s="346"/>
      <c r="AA35" s="346"/>
      <c r="AB35" s="346"/>
      <c r="AC35" s="46"/>
      <c r="AD35" s="46"/>
      <c r="AE35" s="46"/>
      <c r="AF35" s="46"/>
      <c r="AG35" s="46"/>
      <c r="AH35" s="46"/>
      <c r="AI35" s="46"/>
      <c r="AJ35" s="46"/>
      <c r="AK35" s="345">
        <f>SUM(AK26:AK33)</f>
        <v>0</v>
      </c>
      <c r="AL35" s="346"/>
      <c r="AM35" s="346"/>
      <c r="AN35" s="346"/>
      <c r="AO35" s="347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50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2016015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27" t="str">
        <f>K6</f>
        <v>Sportovní hala Sušice - Venkovní stavební objekty</v>
      </c>
      <c r="M45" s="328"/>
      <c r="N45" s="328"/>
      <c r="O45" s="328"/>
      <c r="P45" s="328"/>
      <c r="Q45" s="328"/>
      <c r="R45" s="328"/>
      <c r="S45" s="328"/>
      <c r="T45" s="328"/>
      <c r="U45" s="328"/>
      <c r="V45" s="328"/>
      <c r="W45" s="328"/>
      <c r="X45" s="328"/>
      <c r="Y45" s="328"/>
      <c r="Z45" s="328"/>
      <c r="AA45" s="328"/>
      <c r="AB45" s="328"/>
      <c r="AC45" s="328"/>
      <c r="AD45" s="328"/>
      <c r="AE45" s="328"/>
      <c r="AF45" s="328"/>
      <c r="AG45" s="328"/>
      <c r="AH45" s="328"/>
      <c r="AI45" s="328"/>
      <c r="AJ45" s="328"/>
      <c r="AK45" s="328"/>
      <c r="AL45" s="328"/>
      <c r="AM45" s="328"/>
      <c r="AN45" s="328"/>
      <c r="AO45" s="328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53" t="str">
        <f>IF(AN8= "","",AN8)</f>
        <v>20. 5. 2019</v>
      </c>
      <c r="AN47" s="353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25.7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Město Sušice, nám. Svobody 138, 342 01 Sušice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31</v>
      </c>
      <c r="AJ49" s="37"/>
      <c r="AK49" s="37"/>
      <c r="AL49" s="37"/>
      <c r="AM49" s="354" t="str">
        <f>IF(E17="","",E17)</f>
        <v>APRIS 3MP s.r.o., Baarova 36, 140 00 Praha 4</v>
      </c>
      <c r="AN49" s="355"/>
      <c r="AO49" s="355"/>
      <c r="AP49" s="355"/>
      <c r="AQ49" s="37"/>
      <c r="AR49" s="40"/>
      <c r="AS49" s="356" t="s">
        <v>51</v>
      </c>
      <c r="AT49" s="357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30" t="s">
        <v>29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34</v>
      </c>
      <c r="AJ50" s="37"/>
      <c r="AK50" s="37"/>
      <c r="AL50" s="37"/>
      <c r="AM50" s="354" t="str">
        <f>IF(E20="","",E20)</f>
        <v xml:space="preserve"> </v>
      </c>
      <c r="AN50" s="355"/>
      <c r="AO50" s="355"/>
      <c r="AP50" s="355"/>
      <c r="AQ50" s="37"/>
      <c r="AR50" s="40"/>
      <c r="AS50" s="358"/>
      <c r="AT50" s="359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60"/>
      <c r="AT51" s="361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23" t="s">
        <v>52</v>
      </c>
      <c r="D52" s="324"/>
      <c r="E52" s="324"/>
      <c r="F52" s="324"/>
      <c r="G52" s="324"/>
      <c r="H52" s="67"/>
      <c r="I52" s="326" t="s">
        <v>53</v>
      </c>
      <c r="J52" s="324"/>
      <c r="K52" s="324"/>
      <c r="L52" s="324"/>
      <c r="M52" s="324"/>
      <c r="N52" s="324"/>
      <c r="O52" s="324"/>
      <c r="P52" s="324"/>
      <c r="Q52" s="324"/>
      <c r="R52" s="324"/>
      <c r="S52" s="324"/>
      <c r="T52" s="324"/>
      <c r="U52" s="324"/>
      <c r="V52" s="324"/>
      <c r="W52" s="324"/>
      <c r="X52" s="324"/>
      <c r="Y52" s="324"/>
      <c r="Z52" s="324"/>
      <c r="AA52" s="324"/>
      <c r="AB52" s="324"/>
      <c r="AC52" s="324"/>
      <c r="AD52" s="324"/>
      <c r="AE52" s="324"/>
      <c r="AF52" s="324"/>
      <c r="AG52" s="352" t="s">
        <v>54</v>
      </c>
      <c r="AH52" s="324"/>
      <c r="AI52" s="324"/>
      <c r="AJ52" s="324"/>
      <c r="AK52" s="324"/>
      <c r="AL52" s="324"/>
      <c r="AM52" s="324"/>
      <c r="AN52" s="326" t="s">
        <v>55</v>
      </c>
      <c r="AO52" s="324"/>
      <c r="AP52" s="324"/>
      <c r="AQ52" s="68" t="s">
        <v>56</v>
      </c>
      <c r="AR52" s="40"/>
      <c r="AS52" s="69" t="s">
        <v>57</v>
      </c>
      <c r="AT52" s="70" t="s">
        <v>58</v>
      </c>
      <c r="AU52" s="70" t="s">
        <v>59</v>
      </c>
      <c r="AV52" s="70" t="s">
        <v>60</v>
      </c>
      <c r="AW52" s="70" t="s">
        <v>61</v>
      </c>
      <c r="AX52" s="70" t="s">
        <v>62</v>
      </c>
      <c r="AY52" s="70" t="s">
        <v>63</v>
      </c>
      <c r="AZ52" s="70" t="s">
        <v>64</v>
      </c>
      <c r="BA52" s="70" t="s">
        <v>65</v>
      </c>
      <c r="BB52" s="70" t="s">
        <v>66</v>
      </c>
      <c r="BC52" s="70" t="s">
        <v>67</v>
      </c>
      <c r="BD52" s="71" t="s">
        <v>68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69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29">
        <f>ROUND(SUM(AG55:AG64),2)</f>
        <v>0</v>
      </c>
      <c r="AH54" s="329"/>
      <c r="AI54" s="329"/>
      <c r="AJ54" s="329"/>
      <c r="AK54" s="329"/>
      <c r="AL54" s="329"/>
      <c r="AM54" s="329"/>
      <c r="AN54" s="362">
        <f t="shared" ref="AN54:AN64" si="0">SUM(AG54,AT54)</f>
        <v>0</v>
      </c>
      <c r="AO54" s="362"/>
      <c r="AP54" s="362"/>
      <c r="AQ54" s="79" t="s">
        <v>19</v>
      </c>
      <c r="AR54" s="80"/>
      <c r="AS54" s="81">
        <f>ROUND(SUM(AS55:AS64),2)</f>
        <v>0</v>
      </c>
      <c r="AT54" s="82">
        <f t="shared" ref="AT54:AT64" si="1">ROUND(SUM(AV54:AW54),2)</f>
        <v>0</v>
      </c>
      <c r="AU54" s="83">
        <f>ROUND(SUM(AU55:AU64),5)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ROUND(SUM(AZ55:AZ64),2)</f>
        <v>0</v>
      </c>
      <c r="BA54" s="82">
        <f>ROUND(SUM(BA55:BA64),2)</f>
        <v>0</v>
      </c>
      <c r="BB54" s="82">
        <f>ROUND(SUM(BB55:BB64),2)</f>
        <v>0</v>
      </c>
      <c r="BC54" s="82">
        <f>ROUND(SUM(BC55:BC64),2)</f>
        <v>0</v>
      </c>
      <c r="BD54" s="84">
        <f>ROUND(SUM(BD55:BD64),2)</f>
        <v>0</v>
      </c>
      <c r="BS54" s="85" t="s">
        <v>70</v>
      </c>
      <c r="BT54" s="85" t="s">
        <v>71</v>
      </c>
      <c r="BU54" s="86" t="s">
        <v>72</v>
      </c>
      <c r="BV54" s="85" t="s">
        <v>73</v>
      </c>
      <c r="BW54" s="85" t="s">
        <v>5</v>
      </c>
      <c r="BX54" s="85" t="s">
        <v>74</v>
      </c>
      <c r="CL54" s="85" t="s">
        <v>19</v>
      </c>
    </row>
    <row r="55" spans="1:91" s="7" customFormat="1" ht="16.5" customHeight="1">
      <c r="A55" s="87" t="s">
        <v>75</v>
      </c>
      <c r="B55" s="88"/>
      <c r="C55" s="89"/>
      <c r="D55" s="325" t="s">
        <v>76</v>
      </c>
      <c r="E55" s="325"/>
      <c r="F55" s="325"/>
      <c r="G55" s="325"/>
      <c r="H55" s="325"/>
      <c r="I55" s="90"/>
      <c r="J55" s="325" t="s">
        <v>77</v>
      </c>
      <c r="K55" s="325"/>
      <c r="L55" s="325"/>
      <c r="M55" s="325"/>
      <c r="N55" s="325"/>
      <c r="O55" s="325"/>
      <c r="P55" s="325"/>
      <c r="Q55" s="325"/>
      <c r="R55" s="325"/>
      <c r="S55" s="325"/>
      <c r="T55" s="325"/>
      <c r="U55" s="325"/>
      <c r="V55" s="325"/>
      <c r="W55" s="325"/>
      <c r="X55" s="325"/>
      <c r="Y55" s="325"/>
      <c r="Z55" s="325"/>
      <c r="AA55" s="325"/>
      <c r="AB55" s="325"/>
      <c r="AC55" s="325"/>
      <c r="AD55" s="325"/>
      <c r="AE55" s="325"/>
      <c r="AF55" s="325"/>
      <c r="AG55" s="350">
        <f>'VRN - Vedlejší rozpočtové...'!J30</f>
        <v>0</v>
      </c>
      <c r="AH55" s="351"/>
      <c r="AI55" s="351"/>
      <c r="AJ55" s="351"/>
      <c r="AK55" s="351"/>
      <c r="AL55" s="351"/>
      <c r="AM55" s="351"/>
      <c r="AN55" s="350">
        <f t="shared" si="0"/>
        <v>0</v>
      </c>
      <c r="AO55" s="351"/>
      <c r="AP55" s="351"/>
      <c r="AQ55" s="91" t="s">
        <v>78</v>
      </c>
      <c r="AR55" s="92"/>
      <c r="AS55" s="93">
        <v>0</v>
      </c>
      <c r="AT55" s="94">
        <f t="shared" si="1"/>
        <v>0</v>
      </c>
      <c r="AU55" s="95">
        <f>'VRN - Vedlejší rozpočtové...'!P81</f>
        <v>0</v>
      </c>
      <c r="AV55" s="94">
        <f>'VRN - Vedlejší rozpočtové...'!J33</f>
        <v>0</v>
      </c>
      <c r="AW55" s="94">
        <f>'VRN - Vedlejší rozpočtové...'!J34</f>
        <v>0</v>
      </c>
      <c r="AX55" s="94">
        <f>'VRN - Vedlejší rozpočtové...'!J35</f>
        <v>0</v>
      </c>
      <c r="AY55" s="94">
        <f>'VRN - Vedlejší rozpočtové...'!J36</f>
        <v>0</v>
      </c>
      <c r="AZ55" s="94">
        <f>'VRN - Vedlejší rozpočtové...'!F33</f>
        <v>0</v>
      </c>
      <c r="BA55" s="94">
        <f>'VRN - Vedlejší rozpočtové...'!F34</f>
        <v>0</v>
      </c>
      <c r="BB55" s="94">
        <f>'VRN - Vedlejší rozpočtové...'!F35</f>
        <v>0</v>
      </c>
      <c r="BC55" s="94">
        <f>'VRN - Vedlejší rozpočtové...'!F36</f>
        <v>0</v>
      </c>
      <c r="BD55" s="96">
        <f>'VRN - Vedlejší rozpočtové...'!F37</f>
        <v>0</v>
      </c>
      <c r="BT55" s="97" t="s">
        <v>79</v>
      </c>
      <c r="BV55" s="97" t="s">
        <v>73</v>
      </c>
      <c r="BW55" s="97" t="s">
        <v>80</v>
      </c>
      <c r="BX55" s="97" t="s">
        <v>5</v>
      </c>
      <c r="CL55" s="97" t="s">
        <v>19</v>
      </c>
      <c r="CM55" s="97" t="s">
        <v>81</v>
      </c>
    </row>
    <row r="56" spans="1:91" s="7" customFormat="1" ht="16.5" customHeight="1">
      <c r="A56" s="87" t="s">
        <v>75</v>
      </c>
      <c r="B56" s="88"/>
      <c r="C56" s="89"/>
      <c r="D56" s="325" t="s">
        <v>82</v>
      </c>
      <c r="E56" s="325"/>
      <c r="F56" s="325"/>
      <c r="G56" s="325"/>
      <c r="H56" s="325"/>
      <c r="I56" s="90"/>
      <c r="J56" s="325" t="s">
        <v>83</v>
      </c>
      <c r="K56" s="325"/>
      <c r="L56" s="325"/>
      <c r="M56" s="325"/>
      <c r="N56" s="325"/>
      <c r="O56" s="325"/>
      <c r="P56" s="325"/>
      <c r="Q56" s="325"/>
      <c r="R56" s="325"/>
      <c r="S56" s="325"/>
      <c r="T56" s="325"/>
      <c r="U56" s="325"/>
      <c r="V56" s="325"/>
      <c r="W56" s="325"/>
      <c r="X56" s="325"/>
      <c r="Y56" s="325"/>
      <c r="Z56" s="325"/>
      <c r="AA56" s="325"/>
      <c r="AB56" s="325"/>
      <c r="AC56" s="325"/>
      <c r="AD56" s="325"/>
      <c r="AE56" s="325"/>
      <c r="AF56" s="325"/>
      <c r="AG56" s="350">
        <f>'ON - Ostatní náklady'!J30</f>
        <v>0</v>
      </c>
      <c r="AH56" s="351"/>
      <c r="AI56" s="351"/>
      <c r="AJ56" s="351"/>
      <c r="AK56" s="351"/>
      <c r="AL56" s="351"/>
      <c r="AM56" s="351"/>
      <c r="AN56" s="350">
        <f t="shared" si="0"/>
        <v>0</v>
      </c>
      <c r="AO56" s="351"/>
      <c r="AP56" s="351"/>
      <c r="AQ56" s="91" t="s">
        <v>78</v>
      </c>
      <c r="AR56" s="92"/>
      <c r="AS56" s="93">
        <v>0</v>
      </c>
      <c r="AT56" s="94">
        <f t="shared" si="1"/>
        <v>0</v>
      </c>
      <c r="AU56" s="95">
        <f>'ON - Ostatní náklady'!P81</f>
        <v>0</v>
      </c>
      <c r="AV56" s="94">
        <f>'ON - Ostatní náklady'!J33</f>
        <v>0</v>
      </c>
      <c r="AW56" s="94">
        <f>'ON - Ostatní náklady'!J34</f>
        <v>0</v>
      </c>
      <c r="AX56" s="94">
        <f>'ON - Ostatní náklady'!J35</f>
        <v>0</v>
      </c>
      <c r="AY56" s="94">
        <f>'ON - Ostatní náklady'!J36</f>
        <v>0</v>
      </c>
      <c r="AZ56" s="94">
        <f>'ON - Ostatní náklady'!F33</f>
        <v>0</v>
      </c>
      <c r="BA56" s="94">
        <f>'ON - Ostatní náklady'!F34</f>
        <v>0</v>
      </c>
      <c r="BB56" s="94">
        <f>'ON - Ostatní náklady'!F35</f>
        <v>0</v>
      </c>
      <c r="BC56" s="94">
        <f>'ON - Ostatní náklady'!F36</f>
        <v>0</v>
      </c>
      <c r="BD56" s="96">
        <f>'ON - Ostatní náklady'!F37</f>
        <v>0</v>
      </c>
      <c r="BT56" s="97" t="s">
        <v>79</v>
      </c>
      <c r="BV56" s="97" t="s">
        <v>73</v>
      </c>
      <c r="BW56" s="97" t="s">
        <v>84</v>
      </c>
      <c r="BX56" s="97" t="s">
        <v>5</v>
      </c>
      <c r="CL56" s="97" t="s">
        <v>19</v>
      </c>
      <c r="CM56" s="97" t="s">
        <v>81</v>
      </c>
    </row>
    <row r="57" spans="1:91" s="7" customFormat="1" ht="24.75" customHeight="1">
      <c r="A57" s="87" t="s">
        <v>75</v>
      </c>
      <c r="B57" s="88"/>
      <c r="C57" s="89"/>
      <c r="D57" s="325" t="s">
        <v>85</v>
      </c>
      <c r="E57" s="325"/>
      <c r="F57" s="325"/>
      <c r="G57" s="325"/>
      <c r="H57" s="325"/>
      <c r="I57" s="90"/>
      <c r="J57" s="325" t="s">
        <v>86</v>
      </c>
      <c r="K57" s="325"/>
      <c r="L57" s="325"/>
      <c r="M57" s="325"/>
      <c r="N57" s="325"/>
      <c r="O57" s="325"/>
      <c r="P57" s="325"/>
      <c r="Q57" s="325"/>
      <c r="R57" s="325"/>
      <c r="S57" s="325"/>
      <c r="T57" s="325"/>
      <c r="U57" s="325"/>
      <c r="V57" s="325"/>
      <c r="W57" s="325"/>
      <c r="X57" s="325"/>
      <c r="Y57" s="325"/>
      <c r="Z57" s="325"/>
      <c r="AA57" s="325"/>
      <c r="AB57" s="325"/>
      <c r="AC57" s="325"/>
      <c r="AD57" s="325"/>
      <c r="AE57" s="325"/>
      <c r="AF57" s="325"/>
      <c r="AG57" s="350">
        <f>'SO-02 - Areál - dopravní ...'!J30</f>
        <v>0</v>
      </c>
      <c r="AH57" s="351"/>
      <c r="AI57" s="351"/>
      <c r="AJ57" s="351"/>
      <c r="AK57" s="351"/>
      <c r="AL57" s="351"/>
      <c r="AM57" s="351"/>
      <c r="AN57" s="350">
        <f t="shared" si="0"/>
        <v>0</v>
      </c>
      <c r="AO57" s="351"/>
      <c r="AP57" s="351"/>
      <c r="AQ57" s="91" t="s">
        <v>78</v>
      </c>
      <c r="AR57" s="92"/>
      <c r="AS57" s="93">
        <v>0</v>
      </c>
      <c r="AT57" s="94">
        <f t="shared" si="1"/>
        <v>0</v>
      </c>
      <c r="AU57" s="95">
        <f>'SO-02 - Areál - dopravní ...'!P87</f>
        <v>0</v>
      </c>
      <c r="AV57" s="94">
        <f>'SO-02 - Areál - dopravní ...'!J33</f>
        <v>0</v>
      </c>
      <c r="AW57" s="94">
        <f>'SO-02 - Areál - dopravní ...'!J34</f>
        <v>0</v>
      </c>
      <c r="AX57" s="94">
        <f>'SO-02 - Areál - dopravní ...'!J35</f>
        <v>0</v>
      </c>
      <c r="AY57" s="94">
        <f>'SO-02 - Areál - dopravní ...'!J36</f>
        <v>0</v>
      </c>
      <c r="AZ57" s="94">
        <f>'SO-02 - Areál - dopravní ...'!F33</f>
        <v>0</v>
      </c>
      <c r="BA57" s="94">
        <f>'SO-02 - Areál - dopravní ...'!F34</f>
        <v>0</v>
      </c>
      <c r="BB57" s="94">
        <f>'SO-02 - Areál - dopravní ...'!F35</f>
        <v>0</v>
      </c>
      <c r="BC57" s="94">
        <f>'SO-02 - Areál - dopravní ...'!F36</f>
        <v>0</v>
      </c>
      <c r="BD57" s="96">
        <f>'SO-02 - Areál - dopravní ...'!F37</f>
        <v>0</v>
      </c>
      <c r="BT57" s="97" t="s">
        <v>79</v>
      </c>
      <c r="BV57" s="97" t="s">
        <v>73</v>
      </c>
      <c r="BW57" s="97" t="s">
        <v>87</v>
      </c>
      <c r="BX57" s="97" t="s">
        <v>5</v>
      </c>
      <c r="CL57" s="97" t="s">
        <v>19</v>
      </c>
      <c r="CM57" s="97" t="s">
        <v>81</v>
      </c>
    </row>
    <row r="58" spans="1:91" s="7" customFormat="1" ht="24.75" customHeight="1">
      <c r="A58" s="87" t="s">
        <v>75</v>
      </c>
      <c r="B58" s="88"/>
      <c r="C58" s="89"/>
      <c r="D58" s="325" t="s">
        <v>88</v>
      </c>
      <c r="E58" s="325"/>
      <c r="F58" s="325"/>
      <c r="G58" s="325"/>
      <c r="H58" s="325"/>
      <c r="I58" s="90"/>
      <c r="J58" s="325" t="s">
        <v>89</v>
      </c>
      <c r="K58" s="325"/>
      <c r="L58" s="325"/>
      <c r="M58" s="325"/>
      <c r="N58" s="325"/>
      <c r="O58" s="325"/>
      <c r="P58" s="325"/>
      <c r="Q58" s="325"/>
      <c r="R58" s="325"/>
      <c r="S58" s="325"/>
      <c r="T58" s="325"/>
      <c r="U58" s="325"/>
      <c r="V58" s="325"/>
      <c r="W58" s="325"/>
      <c r="X58" s="325"/>
      <c r="Y58" s="325"/>
      <c r="Z58" s="325"/>
      <c r="AA58" s="325"/>
      <c r="AB58" s="325"/>
      <c r="AC58" s="325"/>
      <c r="AD58" s="325"/>
      <c r="AE58" s="325"/>
      <c r="AF58" s="325"/>
      <c r="AG58" s="350">
        <f>'SO-03 - Systém likvidace ...'!J30</f>
        <v>0</v>
      </c>
      <c r="AH58" s="351"/>
      <c r="AI58" s="351"/>
      <c r="AJ58" s="351"/>
      <c r="AK58" s="351"/>
      <c r="AL58" s="351"/>
      <c r="AM58" s="351"/>
      <c r="AN58" s="350">
        <f t="shared" si="0"/>
        <v>0</v>
      </c>
      <c r="AO58" s="351"/>
      <c r="AP58" s="351"/>
      <c r="AQ58" s="91" t="s">
        <v>78</v>
      </c>
      <c r="AR58" s="92"/>
      <c r="AS58" s="93">
        <v>0</v>
      </c>
      <c r="AT58" s="94">
        <f t="shared" si="1"/>
        <v>0</v>
      </c>
      <c r="AU58" s="95">
        <f>'SO-03 - Systém likvidace ...'!P87</f>
        <v>0</v>
      </c>
      <c r="AV58" s="94">
        <f>'SO-03 - Systém likvidace ...'!J33</f>
        <v>0</v>
      </c>
      <c r="AW58" s="94">
        <f>'SO-03 - Systém likvidace ...'!J34</f>
        <v>0</v>
      </c>
      <c r="AX58" s="94">
        <f>'SO-03 - Systém likvidace ...'!J35</f>
        <v>0</v>
      </c>
      <c r="AY58" s="94">
        <f>'SO-03 - Systém likvidace ...'!J36</f>
        <v>0</v>
      </c>
      <c r="AZ58" s="94">
        <f>'SO-03 - Systém likvidace ...'!F33</f>
        <v>0</v>
      </c>
      <c r="BA58" s="94">
        <f>'SO-03 - Systém likvidace ...'!F34</f>
        <v>0</v>
      </c>
      <c r="BB58" s="94">
        <f>'SO-03 - Systém likvidace ...'!F35</f>
        <v>0</v>
      </c>
      <c r="BC58" s="94">
        <f>'SO-03 - Systém likvidace ...'!F36</f>
        <v>0</v>
      </c>
      <c r="BD58" s="96">
        <f>'SO-03 - Systém likvidace ...'!F37</f>
        <v>0</v>
      </c>
      <c r="BT58" s="97" t="s">
        <v>79</v>
      </c>
      <c r="BV58" s="97" t="s">
        <v>73</v>
      </c>
      <c r="BW58" s="97" t="s">
        <v>90</v>
      </c>
      <c r="BX58" s="97" t="s">
        <v>5</v>
      </c>
      <c r="CL58" s="97" t="s">
        <v>19</v>
      </c>
      <c r="CM58" s="97" t="s">
        <v>81</v>
      </c>
    </row>
    <row r="59" spans="1:91" s="7" customFormat="1" ht="16.5" customHeight="1">
      <c r="A59" s="87" t="s">
        <v>75</v>
      </c>
      <c r="B59" s="88"/>
      <c r="C59" s="89"/>
      <c r="D59" s="325" t="s">
        <v>91</v>
      </c>
      <c r="E59" s="325"/>
      <c r="F59" s="325"/>
      <c r="G59" s="325"/>
      <c r="H59" s="325"/>
      <c r="I59" s="90"/>
      <c r="J59" s="325" t="s">
        <v>92</v>
      </c>
      <c r="K59" s="325"/>
      <c r="L59" s="325"/>
      <c r="M59" s="325"/>
      <c r="N59" s="325"/>
      <c r="O59" s="325"/>
      <c r="P59" s="325"/>
      <c r="Q59" s="325"/>
      <c r="R59" s="325"/>
      <c r="S59" s="325"/>
      <c r="T59" s="325"/>
      <c r="U59" s="325"/>
      <c r="V59" s="325"/>
      <c r="W59" s="325"/>
      <c r="X59" s="325"/>
      <c r="Y59" s="325"/>
      <c r="Z59" s="325"/>
      <c r="AA59" s="325"/>
      <c r="AB59" s="325"/>
      <c r="AC59" s="325"/>
      <c r="AD59" s="325"/>
      <c r="AE59" s="325"/>
      <c r="AF59" s="325"/>
      <c r="AG59" s="350">
        <f>'SO-04 - Přípojka - kanali...'!J30</f>
        <v>0</v>
      </c>
      <c r="AH59" s="351"/>
      <c r="AI59" s="351"/>
      <c r="AJ59" s="351"/>
      <c r="AK59" s="351"/>
      <c r="AL59" s="351"/>
      <c r="AM59" s="351"/>
      <c r="AN59" s="350">
        <f t="shared" si="0"/>
        <v>0</v>
      </c>
      <c r="AO59" s="351"/>
      <c r="AP59" s="351"/>
      <c r="AQ59" s="91" t="s">
        <v>78</v>
      </c>
      <c r="AR59" s="92"/>
      <c r="AS59" s="93">
        <v>0</v>
      </c>
      <c r="AT59" s="94">
        <f t="shared" si="1"/>
        <v>0</v>
      </c>
      <c r="AU59" s="95">
        <f>'SO-04 - Přípojka - kanali...'!P81</f>
        <v>0</v>
      </c>
      <c r="AV59" s="94">
        <f>'SO-04 - Přípojka - kanali...'!J33</f>
        <v>0</v>
      </c>
      <c r="AW59" s="94">
        <f>'SO-04 - Přípojka - kanali...'!J34</f>
        <v>0</v>
      </c>
      <c r="AX59" s="94">
        <f>'SO-04 - Přípojka - kanali...'!J35</f>
        <v>0</v>
      </c>
      <c r="AY59" s="94">
        <f>'SO-04 - Přípojka - kanali...'!J36</f>
        <v>0</v>
      </c>
      <c r="AZ59" s="94">
        <f>'SO-04 - Přípojka - kanali...'!F33</f>
        <v>0</v>
      </c>
      <c r="BA59" s="94">
        <f>'SO-04 - Přípojka - kanali...'!F34</f>
        <v>0</v>
      </c>
      <c r="BB59" s="94">
        <f>'SO-04 - Přípojka - kanali...'!F35</f>
        <v>0</v>
      </c>
      <c r="BC59" s="94">
        <f>'SO-04 - Přípojka - kanali...'!F36</f>
        <v>0</v>
      </c>
      <c r="BD59" s="96">
        <f>'SO-04 - Přípojka - kanali...'!F37</f>
        <v>0</v>
      </c>
      <c r="BT59" s="97" t="s">
        <v>79</v>
      </c>
      <c r="BV59" s="97" t="s">
        <v>73</v>
      </c>
      <c r="BW59" s="97" t="s">
        <v>93</v>
      </c>
      <c r="BX59" s="97" t="s">
        <v>5</v>
      </c>
      <c r="CL59" s="97" t="s">
        <v>19</v>
      </c>
      <c r="CM59" s="97" t="s">
        <v>81</v>
      </c>
    </row>
    <row r="60" spans="1:91" s="7" customFormat="1" ht="16.5" customHeight="1">
      <c r="A60" s="87" t="s">
        <v>75</v>
      </c>
      <c r="B60" s="88"/>
      <c r="C60" s="89"/>
      <c r="D60" s="325" t="s">
        <v>94</v>
      </c>
      <c r="E60" s="325"/>
      <c r="F60" s="325"/>
      <c r="G60" s="325"/>
      <c r="H60" s="325"/>
      <c r="I60" s="90"/>
      <c r="J60" s="325" t="s">
        <v>95</v>
      </c>
      <c r="K60" s="325"/>
      <c r="L60" s="325"/>
      <c r="M60" s="325"/>
      <c r="N60" s="325"/>
      <c r="O60" s="325"/>
      <c r="P60" s="325"/>
      <c r="Q60" s="325"/>
      <c r="R60" s="325"/>
      <c r="S60" s="325"/>
      <c r="T60" s="325"/>
      <c r="U60" s="325"/>
      <c r="V60" s="325"/>
      <c r="W60" s="325"/>
      <c r="X60" s="325"/>
      <c r="Y60" s="325"/>
      <c r="Z60" s="325"/>
      <c r="AA60" s="325"/>
      <c r="AB60" s="325"/>
      <c r="AC60" s="325"/>
      <c r="AD60" s="325"/>
      <c r="AE60" s="325"/>
      <c r="AF60" s="325"/>
      <c r="AG60" s="350">
        <f>'SO-05 - Přípojka - vodovod'!J30</f>
        <v>0</v>
      </c>
      <c r="AH60" s="351"/>
      <c r="AI60" s="351"/>
      <c r="AJ60" s="351"/>
      <c r="AK60" s="351"/>
      <c r="AL60" s="351"/>
      <c r="AM60" s="351"/>
      <c r="AN60" s="350">
        <f t="shared" si="0"/>
        <v>0</v>
      </c>
      <c r="AO60" s="351"/>
      <c r="AP60" s="351"/>
      <c r="AQ60" s="91" t="s">
        <v>78</v>
      </c>
      <c r="AR60" s="92"/>
      <c r="AS60" s="93">
        <v>0</v>
      </c>
      <c r="AT60" s="94">
        <f t="shared" si="1"/>
        <v>0</v>
      </c>
      <c r="AU60" s="95">
        <f>'SO-05 - Přípojka - vodovod'!P82</f>
        <v>0</v>
      </c>
      <c r="AV60" s="94">
        <f>'SO-05 - Přípojka - vodovod'!J33</f>
        <v>0</v>
      </c>
      <c r="AW60" s="94">
        <f>'SO-05 - Přípojka - vodovod'!J34</f>
        <v>0</v>
      </c>
      <c r="AX60" s="94">
        <f>'SO-05 - Přípojka - vodovod'!J35</f>
        <v>0</v>
      </c>
      <c r="AY60" s="94">
        <f>'SO-05 - Přípojka - vodovod'!J36</f>
        <v>0</v>
      </c>
      <c r="AZ60" s="94">
        <f>'SO-05 - Přípojka - vodovod'!F33</f>
        <v>0</v>
      </c>
      <c r="BA60" s="94">
        <f>'SO-05 - Přípojka - vodovod'!F34</f>
        <v>0</v>
      </c>
      <c r="BB60" s="94">
        <f>'SO-05 - Přípojka - vodovod'!F35</f>
        <v>0</v>
      </c>
      <c r="BC60" s="94">
        <f>'SO-05 - Přípojka - vodovod'!F36</f>
        <v>0</v>
      </c>
      <c r="BD60" s="96">
        <f>'SO-05 - Přípojka - vodovod'!F37</f>
        <v>0</v>
      </c>
      <c r="BT60" s="97" t="s">
        <v>79</v>
      </c>
      <c r="BV60" s="97" t="s">
        <v>73</v>
      </c>
      <c r="BW60" s="97" t="s">
        <v>96</v>
      </c>
      <c r="BX60" s="97" t="s">
        <v>5</v>
      </c>
      <c r="CL60" s="97" t="s">
        <v>19</v>
      </c>
      <c r="CM60" s="97" t="s">
        <v>81</v>
      </c>
    </row>
    <row r="61" spans="1:91" s="7" customFormat="1" ht="16.5" customHeight="1">
      <c r="A61" s="87" t="s">
        <v>75</v>
      </c>
      <c r="B61" s="88"/>
      <c r="C61" s="89"/>
      <c r="D61" s="325" t="s">
        <v>97</v>
      </c>
      <c r="E61" s="325"/>
      <c r="F61" s="325"/>
      <c r="G61" s="325"/>
      <c r="H61" s="325"/>
      <c r="I61" s="90"/>
      <c r="J61" s="325" t="s">
        <v>98</v>
      </c>
      <c r="K61" s="325"/>
      <c r="L61" s="325"/>
      <c r="M61" s="325"/>
      <c r="N61" s="325"/>
      <c r="O61" s="325"/>
      <c r="P61" s="325"/>
      <c r="Q61" s="325"/>
      <c r="R61" s="325"/>
      <c r="S61" s="325"/>
      <c r="T61" s="325"/>
      <c r="U61" s="325"/>
      <c r="V61" s="325"/>
      <c r="W61" s="325"/>
      <c r="X61" s="325"/>
      <c r="Y61" s="325"/>
      <c r="Z61" s="325"/>
      <c r="AA61" s="325"/>
      <c r="AB61" s="325"/>
      <c r="AC61" s="325"/>
      <c r="AD61" s="325"/>
      <c r="AE61" s="325"/>
      <c r="AF61" s="325"/>
      <c r="AG61" s="350">
        <f>'SO-06 - Přípojka - teplovod'!J30</f>
        <v>0</v>
      </c>
      <c r="AH61" s="351"/>
      <c r="AI61" s="351"/>
      <c r="AJ61" s="351"/>
      <c r="AK61" s="351"/>
      <c r="AL61" s="351"/>
      <c r="AM61" s="351"/>
      <c r="AN61" s="350">
        <f t="shared" si="0"/>
        <v>0</v>
      </c>
      <c r="AO61" s="351"/>
      <c r="AP61" s="351"/>
      <c r="AQ61" s="91" t="s">
        <v>78</v>
      </c>
      <c r="AR61" s="92"/>
      <c r="AS61" s="93">
        <v>0</v>
      </c>
      <c r="AT61" s="94">
        <f t="shared" si="1"/>
        <v>0</v>
      </c>
      <c r="AU61" s="95">
        <f>'SO-06 - Přípojka - teplovod'!P80</f>
        <v>0</v>
      </c>
      <c r="AV61" s="94">
        <f>'SO-06 - Přípojka - teplovod'!J33</f>
        <v>0</v>
      </c>
      <c r="AW61" s="94">
        <f>'SO-06 - Přípojka - teplovod'!J34</f>
        <v>0</v>
      </c>
      <c r="AX61" s="94">
        <f>'SO-06 - Přípojka - teplovod'!J35</f>
        <v>0</v>
      </c>
      <c r="AY61" s="94">
        <f>'SO-06 - Přípojka - teplovod'!J36</f>
        <v>0</v>
      </c>
      <c r="AZ61" s="94">
        <f>'SO-06 - Přípojka - teplovod'!F33</f>
        <v>0</v>
      </c>
      <c r="BA61" s="94">
        <f>'SO-06 - Přípojka - teplovod'!F34</f>
        <v>0</v>
      </c>
      <c r="BB61" s="94">
        <f>'SO-06 - Přípojka - teplovod'!F35</f>
        <v>0</v>
      </c>
      <c r="BC61" s="94">
        <f>'SO-06 - Přípojka - teplovod'!F36</f>
        <v>0</v>
      </c>
      <c r="BD61" s="96">
        <f>'SO-06 - Přípojka - teplovod'!F37</f>
        <v>0</v>
      </c>
      <c r="BT61" s="97" t="s">
        <v>79</v>
      </c>
      <c r="BV61" s="97" t="s">
        <v>73</v>
      </c>
      <c r="BW61" s="97" t="s">
        <v>99</v>
      </c>
      <c r="BX61" s="97" t="s">
        <v>5</v>
      </c>
      <c r="CL61" s="97" t="s">
        <v>19</v>
      </c>
      <c r="CM61" s="97" t="s">
        <v>81</v>
      </c>
    </row>
    <row r="62" spans="1:91" s="7" customFormat="1" ht="16.5" customHeight="1">
      <c r="A62" s="87" t="s">
        <v>75</v>
      </c>
      <c r="B62" s="88"/>
      <c r="C62" s="89"/>
      <c r="D62" s="325" t="s">
        <v>100</v>
      </c>
      <c r="E62" s="325"/>
      <c r="F62" s="325"/>
      <c r="G62" s="325"/>
      <c r="H62" s="325"/>
      <c r="I62" s="90"/>
      <c r="J62" s="325" t="s">
        <v>101</v>
      </c>
      <c r="K62" s="325"/>
      <c r="L62" s="325"/>
      <c r="M62" s="325"/>
      <c r="N62" s="325"/>
      <c r="O62" s="325"/>
      <c r="P62" s="325"/>
      <c r="Q62" s="325"/>
      <c r="R62" s="325"/>
      <c r="S62" s="325"/>
      <c r="T62" s="325"/>
      <c r="U62" s="325"/>
      <c r="V62" s="325"/>
      <c r="W62" s="325"/>
      <c r="X62" s="325"/>
      <c r="Y62" s="325"/>
      <c r="Z62" s="325"/>
      <c r="AA62" s="325"/>
      <c r="AB62" s="325"/>
      <c r="AC62" s="325"/>
      <c r="AD62" s="325"/>
      <c r="AE62" s="325"/>
      <c r="AF62" s="325"/>
      <c r="AG62" s="350">
        <f>'SO-07 - Areálové rozvody ...'!J30</f>
        <v>0</v>
      </c>
      <c r="AH62" s="351"/>
      <c r="AI62" s="351"/>
      <c r="AJ62" s="351"/>
      <c r="AK62" s="351"/>
      <c r="AL62" s="351"/>
      <c r="AM62" s="351"/>
      <c r="AN62" s="350">
        <f t="shared" si="0"/>
        <v>0</v>
      </c>
      <c r="AO62" s="351"/>
      <c r="AP62" s="351"/>
      <c r="AQ62" s="91" t="s">
        <v>78</v>
      </c>
      <c r="AR62" s="92"/>
      <c r="AS62" s="93">
        <v>0</v>
      </c>
      <c r="AT62" s="94">
        <f t="shared" si="1"/>
        <v>0</v>
      </c>
      <c r="AU62" s="95">
        <f>'SO-07 - Areálové rozvody ...'!P82</f>
        <v>0</v>
      </c>
      <c r="AV62" s="94">
        <f>'SO-07 - Areálové rozvody ...'!J33</f>
        <v>0</v>
      </c>
      <c r="AW62" s="94">
        <f>'SO-07 - Areálové rozvody ...'!J34</f>
        <v>0</v>
      </c>
      <c r="AX62" s="94">
        <f>'SO-07 - Areálové rozvody ...'!J35</f>
        <v>0</v>
      </c>
      <c r="AY62" s="94">
        <f>'SO-07 - Areálové rozvody ...'!J36</f>
        <v>0</v>
      </c>
      <c r="AZ62" s="94">
        <f>'SO-07 - Areálové rozvody ...'!F33</f>
        <v>0</v>
      </c>
      <c r="BA62" s="94">
        <f>'SO-07 - Areálové rozvody ...'!F34</f>
        <v>0</v>
      </c>
      <c r="BB62" s="94">
        <f>'SO-07 - Areálové rozvody ...'!F35</f>
        <v>0</v>
      </c>
      <c r="BC62" s="94">
        <f>'SO-07 - Areálové rozvody ...'!F36</f>
        <v>0</v>
      </c>
      <c r="BD62" s="96">
        <f>'SO-07 - Areálové rozvody ...'!F37</f>
        <v>0</v>
      </c>
      <c r="BT62" s="97" t="s">
        <v>79</v>
      </c>
      <c r="BV62" s="97" t="s">
        <v>73</v>
      </c>
      <c r="BW62" s="97" t="s">
        <v>102</v>
      </c>
      <c r="BX62" s="97" t="s">
        <v>5</v>
      </c>
      <c r="CL62" s="97" t="s">
        <v>19</v>
      </c>
      <c r="CM62" s="97" t="s">
        <v>81</v>
      </c>
    </row>
    <row r="63" spans="1:91" s="7" customFormat="1" ht="16.5" customHeight="1">
      <c r="A63" s="87" t="s">
        <v>75</v>
      </c>
      <c r="B63" s="88"/>
      <c r="C63" s="89"/>
      <c r="D63" s="325" t="s">
        <v>103</v>
      </c>
      <c r="E63" s="325"/>
      <c r="F63" s="325"/>
      <c r="G63" s="325"/>
      <c r="H63" s="325"/>
      <c r="I63" s="90"/>
      <c r="J63" s="325" t="s">
        <v>104</v>
      </c>
      <c r="K63" s="325"/>
      <c r="L63" s="325"/>
      <c r="M63" s="325"/>
      <c r="N63" s="325"/>
      <c r="O63" s="325"/>
      <c r="P63" s="325"/>
      <c r="Q63" s="325"/>
      <c r="R63" s="325"/>
      <c r="S63" s="325"/>
      <c r="T63" s="325"/>
      <c r="U63" s="325"/>
      <c r="V63" s="325"/>
      <c r="W63" s="325"/>
      <c r="X63" s="325"/>
      <c r="Y63" s="325"/>
      <c r="Z63" s="325"/>
      <c r="AA63" s="325"/>
      <c r="AB63" s="325"/>
      <c r="AC63" s="325"/>
      <c r="AD63" s="325"/>
      <c r="AE63" s="325"/>
      <c r="AF63" s="325"/>
      <c r="AG63" s="350">
        <f>'SO-09 - Veřejné osvětlení'!J30</f>
        <v>0</v>
      </c>
      <c r="AH63" s="351"/>
      <c r="AI63" s="351"/>
      <c r="AJ63" s="351"/>
      <c r="AK63" s="351"/>
      <c r="AL63" s="351"/>
      <c r="AM63" s="351"/>
      <c r="AN63" s="350">
        <f t="shared" si="0"/>
        <v>0</v>
      </c>
      <c r="AO63" s="351"/>
      <c r="AP63" s="351"/>
      <c r="AQ63" s="91" t="s">
        <v>78</v>
      </c>
      <c r="AR63" s="92"/>
      <c r="AS63" s="93">
        <v>0</v>
      </c>
      <c r="AT63" s="94">
        <f t="shared" si="1"/>
        <v>0</v>
      </c>
      <c r="AU63" s="95">
        <f>'SO-09 - Veřejné osvětlení'!P82</f>
        <v>0</v>
      </c>
      <c r="AV63" s="94">
        <f>'SO-09 - Veřejné osvětlení'!J33</f>
        <v>0</v>
      </c>
      <c r="AW63" s="94">
        <f>'SO-09 - Veřejné osvětlení'!J34</f>
        <v>0</v>
      </c>
      <c r="AX63" s="94">
        <f>'SO-09 - Veřejné osvětlení'!J35</f>
        <v>0</v>
      </c>
      <c r="AY63" s="94">
        <f>'SO-09 - Veřejné osvětlení'!J36</f>
        <v>0</v>
      </c>
      <c r="AZ63" s="94">
        <f>'SO-09 - Veřejné osvětlení'!F33</f>
        <v>0</v>
      </c>
      <c r="BA63" s="94">
        <f>'SO-09 - Veřejné osvětlení'!F34</f>
        <v>0</v>
      </c>
      <c r="BB63" s="94">
        <f>'SO-09 - Veřejné osvětlení'!F35</f>
        <v>0</v>
      </c>
      <c r="BC63" s="94">
        <f>'SO-09 - Veřejné osvětlení'!F36</f>
        <v>0</v>
      </c>
      <c r="BD63" s="96">
        <f>'SO-09 - Veřejné osvětlení'!F37</f>
        <v>0</v>
      </c>
      <c r="BT63" s="97" t="s">
        <v>79</v>
      </c>
      <c r="BV63" s="97" t="s">
        <v>73</v>
      </c>
      <c r="BW63" s="97" t="s">
        <v>105</v>
      </c>
      <c r="BX63" s="97" t="s">
        <v>5</v>
      </c>
      <c r="CL63" s="97" t="s">
        <v>19</v>
      </c>
      <c r="CM63" s="97" t="s">
        <v>81</v>
      </c>
    </row>
    <row r="64" spans="1:91" s="7" customFormat="1" ht="16.5" customHeight="1">
      <c r="A64" s="87" t="s">
        <v>75</v>
      </c>
      <c r="B64" s="88"/>
      <c r="C64" s="89"/>
      <c r="D64" s="325" t="s">
        <v>106</v>
      </c>
      <c r="E64" s="325"/>
      <c r="F64" s="325"/>
      <c r="G64" s="325"/>
      <c r="H64" s="325"/>
      <c r="I64" s="90"/>
      <c r="J64" s="325" t="s">
        <v>107</v>
      </c>
      <c r="K64" s="325"/>
      <c r="L64" s="325"/>
      <c r="M64" s="325"/>
      <c r="N64" s="325"/>
      <c r="O64" s="325"/>
      <c r="P64" s="325"/>
      <c r="Q64" s="325"/>
      <c r="R64" s="325"/>
      <c r="S64" s="325"/>
      <c r="T64" s="325"/>
      <c r="U64" s="325"/>
      <c r="V64" s="325"/>
      <c r="W64" s="325"/>
      <c r="X64" s="325"/>
      <c r="Y64" s="325"/>
      <c r="Z64" s="325"/>
      <c r="AA64" s="325"/>
      <c r="AB64" s="325"/>
      <c r="AC64" s="325"/>
      <c r="AD64" s="325"/>
      <c r="AE64" s="325"/>
      <c r="AF64" s="325"/>
      <c r="AG64" s="350">
        <f>'SO-10 - Sadové úpravy'!J30</f>
        <v>0</v>
      </c>
      <c r="AH64" s="351"/>
      <c r="AI64" s="351"/>
      <c r="AJ64" s="351"/>
      <c r="AK64" s="351"/>
      <c r="AL64" s="351"/>
      <c r="AM64" s="351"/>
      <c r="AN64" s="350">
        <f t="shared" si="0"/>
        <v>0</v>
      </c>
      <c r="AO64" s="351"/>
      <c r="AP64" s="351"/>
      <c r="AQ64" s="91" t="s">
        <v>78</v>
      </c>
      <c r="AR64" s="92"/>
      <c r="AS64" s="98">
        <v>0</v>
      </c>
      <c r="AT64" s="99">
        <f t="shared" si="1"/>
        <v>0</v>
      </c>
      <c r="AU64" s="100">
        <f>'SO-10 - Sadové úpravy'!P86</f>
        <v>0</v>
      </c>
      <c r="AV64" s="99">
        <f>'SO-10 - Sadové úpravy'!J33</f>
        <v>0</v>
      </c>
      <c r="AW64" s="99">
        <f>'SO-10 - Sadové úpravy'!J34</f>
        <v>0</v>
      </c>
      <c r="AX64" s="99">
        <f>'SO-10 - Sadové úpravy'!J35</f>
        <v>0</v>
      </c>
      <c r="AY64" s="99">
        <f>'SO-10 - Sadové úpravy'!J36</f>
        <v>0</v>
      </c>
      <c r="AZ64" s="99">
        <f>'SO-10 - Sadové úpravy'!F33</f>
        <v>0</v>
      </c>
      <c r="BA64" s="99">
        <f>'SO-10 - Sadové úpravy'!F34</f>
        <v>0</v>
      </c>
      <c r="BB64" s="99">
        <f>'SO-10 - Sadové úpravy'!F35</f>
        <v>0</v>
      </c>
      <c r="BC64" s="99">
        <f>'SO-10 - Sadové úpravy'!F36</f>
        <v>0</v>
      </c>
      <c r="BD64" s="101">
        <f>'SO-10 - Sadové úpravy'!F37</f>
        <v>0</v>
      </c>
      <c r="BT64" s="97" t="s">
        <v>79</v>
      </c>
      <c r="BV64" s="97" t="s">
        <v>73</v>
      </c>
      <c r="BW64" s="97" t="s">
        <v>108</v>
      </c>
      <c r="BX64" s="97" t="s">
        <v>5</v>
      </c>
      <c r="CL64" s="97" t="s">
        <v>19</v>
      </c>
      <c r="CM64" s="97" t="s">
        <v>81</v>
      </c>
    </row>
    <row r="65" spans="1:57" s="2" customFormat="1" ht="30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7"/>
      <c r="AR65" s="40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</row>
    <row r="66" spans="1:57" s="2" customFormat="1" ht="6.95" customHeight="1">
      <c r="A66" s="35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40"/>
      <c r="AS66" s="35"/>
      <c r="AT66" s="35"/>
      <c r="AU66" s="35"/>
      <c r="AV66" s="35"/>
      <c r="AW66" s="35"/>
      <c r="AX66" s="35"/>
      <c r="AY66" s="35"/>
      <c r="AZ66" s="35"/>
      <c r="BA66" s="35"/>
      <c r="BB66" s="35"/>
      <c r="BC66" s="35"/>
      <c r="BD66" s="35"/>
      <c r="BE66" s="35"/>
    </row>
  </sheetData>
  <sheetProtection algorithmName="SHA-512" hashValue="JaIhvqvqZYU49ouW1mv6vdWzOg+CcN4KpQf8nYW+dvizhAUQjWPBn3nYWW6wThqPbrFNDZ7rADQfQEpmNxC8Lw==" saltValue="N9DwoKK7doMLtbMxyJy5OHoX4T5I2aWMt2dRrAm8pOSIgRSDQ3oXLdZrXRVtoPucCba6NOxNTuFglmCFYHPNwg==" spinCount="100000" sheet="1" objects="1" scenarios="1" formatColumns="0" formatRows="0"/>
  <mergeCells count="78">
    <mergeCell ref="AG64:AM64"/>
    <mergeCell ref="AG56:AM56"/>
    <mergeCell ref="AG58:AM58"/>
    <mergeCell ref="AM47:AN47"/>
    <mergeCell ref="AM49:AP49"/>
    <mergeCell ref="AM50:AP50"/>
    <mergeCell ref="AN64:AP64"/>
    <mergeCell ref="AN63:AP63"/>
    <mergeCell ref="AN57:AP57"/>
    <mergeCell ref="AN52:AP52"/>
    <mergeCell ref="AN62:AP62"/>
    <mergeCell ref="AN61:AP61"/>
    <mergeCell ref="AN56:AP56"/>
    <mergeCell ref="AN60:AP60"/>
    <mergeCell ref="AN58:AP58"/>
    <mergeCell ref="AN59:AP59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N55:AP55"/>
    <mergeCell ref="AS49:AT51"/>
    <mergeCell ref="AN54:AP54"/>
    <mergeCell ref="AK33:AO33"/>
    <mergeCell ref="L33:P33"/>
    <mergeCell ref="W33:AE33"/>
    <mergeCell ref="AK35:AO35"/>
    <mergeCell ref="X35:AB35"/>
    <mergeCell ref="W30:AE30"/>
    <mergeCell ref="L31:P31"/>
    <mergeCell ref="W31:AE31"/>
    <mergeCell ref="AK31:AO31"/>
    <mergeCell ref="AK32:AO32"/>
    <mergeCell ref="L32:P32"/>
    <mergeCell ref="W32:AE32"/>
    <mergeCell ref="L45:AO4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C52:G52"/>
    <mergeCell ref="D61:H61"/>
    <mergeCell ref="D58:H58"/>
    <mergeCell ref="D55:H55"/>
    <mergeCell ref="D59:H59"/>
    <mergeCell ref="D60:H60"/>
    <mergeCell ref="D56:H56"/>
    <mergeCell ref="D57:H57"/>
  </mergeCells>
  <hyperlinks>
    <hyperlink ref="A55" location="'VRN - Vedlejší rozpočtové...'!C2" display="/" xr:uid="{00000000-0004-0000-0000-000000000000}"/>
    <hyperlink ref="A56" location="'ON - Ostatní náklady'!C2" display="/" xr:uid="{00000000-0004-0000-0000-000001000000}"/>
    <hyperlink ref="A57" location="'SO-02 - Areál - dopravní ...'!C2" display="/" xr:uid="{00000000-0004-0000-0000-000002000000}"/>
    <hyperlink ref="A58" location="'SO-03 - Systém likvidace ...'!C2" display="/" xr:uid="{00000000-0004-0000-0000-000003000000}"/>
    <hyperlink ref="A59" location="'SO-04 - Přípojka - kanali...'!C2" display="/" xr:uid="{00000000-0004-0000-0000-000004000000}"/>
    <hyperlink ref="A60" location="'SO-05 - Přípojka - vodovod'!C2" display="/" xr:uid="{00000000-0004-0000-0000-000005000000}"/>
    <hyperlink ref="A61" location="'SO-06 - Přípojka - teplovod'!C2" display="/" xr:uid="{00000000-0004-0000-0000-000006000000}"/>
    <hyperlink ref="A62" location="'SO-07 - Areálové rozvody ...'!C2" display="/" xr:uid="{00000000-0004-0000-0000-000007000000}"/>
    <hyperlink ref="A63" location="'SO-09 - Veřejné osvětlení'!C2" display="/" xr:uid="{00000000-0004-0000-0000-000008000000}"/>
    <hyperlink ref="A64" location="'SO-10 - Sadové úpravy'!C2" display="/" xr:uid="{00000000-0004-0000-0000-000009000000}"/>
  </hyperlinks>
  <pageMargins left="0.39370078740157483" right="0.39370078740157483" top="0.39370078740157483" bottom="0.39370078740157483" header="0" footer="0"/>
  <pageSetup paperSize="9" scale="68" fitToHeight="100" orientation="portrait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BM11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AT2" s="18" t="s">
        <v>105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81</v>
      </c>
    </row>
    <row r="4" spans="1:46" s="1" customFormat="1" ht="24.95" customHeight="1">
      <c r="B4" s="21"/>
      <c r="D4" s="104" t="s">
        <v>109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3" t="str">
        <f>'Rekapitulace stavby'!K6</f>
        <v>Sportovní hala Sušice - Venkovní stavební objekty</v>
      </c>
      <c r="F7" s="364"/>
      <c r="G7" s="364"/>
      <c r="H7" s="364"/>
      <c r="L7" s="21"/>
    </row>
    <row r="8" spans="1:46" s="2" customFormat="1" ht="12" customHeight="1">
      <c r="A8" s="35"/>
      <c r="B8" s="40"/>
      <c r="C8" s="35"/>
      <c r="D8" s="106" t="s">
        <v>110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5" t="s">
        <v>1169</v>
      </c>
      <c r="F9" s="366"/>
      <c r="G9" s="366"/>
      <c r="H9" s="366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20. 5. 2019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7" t="str">
        <f>'Rekapitulace stavby'!E14</f>
        <v>Vyplň údaj</v>
      </c>
      <c r="F18" s="368"/>
      <c r="G18" s="368"/>
      <c r="H18" s="368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22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35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9" t="s">
        <v>19</v>
      </c>
      <c r="F27" s="369"/>
      <c r="G27" s="369"/>
      <c r="H27" s="369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37</v>
      </c>
      <c r="E30" s="35"/>
      <c r="F30" s="35"/>
      <c r="G30" s="35"/>
      <c r="H30" s="35"/>
      <c r="I30" s="35"/>
      <c r="J30" s="115">
        <f>ROUND(J82,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39</v>
      </c>
      <c r="G32" s="35"/>
      <c r="H32" s="35"/>
      <c r="I32" s="116" t="s">
        <v>38</v>
      </c>
      <c r="J32" s="116" t="s">
        <v>40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41</v>
      </c>
      <c r="E33" s="106" t="s">
        <v>42</v>
      </c>
      <c r="F33" s="118">
        <f>ROUND((SUM(BE82:BE118)),  2)</f>
        <v>0</v>
      </c>
      <c r="G33" s="35"/>
      <c r="H33" s="35"/>
      <c r="I33" s="119">
        <v>0.21</v>
      </c>
      <c r="J33" s="118">
        <f>ROUND(((SUM(BE82:BE118))*I33),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43</v>
      </c>
      <c r="F34" s="118">
        <f>ROUND((SUM(BF82:BF118)),  2)</f>
        <v>0</v>
      </c>
      <c r="G34" s="35"/>
      <c r="H34" s="35"/>
      <c r="I34" s="119">
        <v>0.15</v>
      </c>
      <c r="J34" s="118">
        <f>ROUND(((SUM(BF82:BF118))*I34),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44</v>
      </c>
      <c r="F35" s="118">
        <f>ROUND((SUM(BG82:BG118)),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45</v>
      </c>
      <c r="F36" s="118">
        <f>ROUND((SUM(BH82:BH118)),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46</v>
      </c>
      <c r="F37" s="118">
        <f>ROUND((SUM(BI82:BI118)),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47</v>
      </c>
      <c r="E39" s="122"/>
      <c r="F39" s="122"/>
      <c r="G39" s="123" t="s">
        <v>48</v>
      </c>
      <c r="H39" s="124" t="s">
        <v>49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112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0" t="str">
        <f>E7</f>
        <v>Sportovní hala Sušice - Venkovní stavební objekty</v>
      </c>
      <c r="F48" s="371"/>
      <c r="G48" s="371"/>
      <c r="H48" s="371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110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7" t="str">
        <f>E9</f>
        <v>SO-09 - Veřejné osvětlení</v>
      </c>
      <c r="F50" s="372"/>
      <c r="G50" s="372"/>
      <c r="H50" s="372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20. 5. 2019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0.15" customHeight="1">
      <c r="A54" s="35"/>
      <c r="B54" s="36"/>
      <c r="C54" s="30" t="s">
        <v>25</v>
      </c>
      <c r="D54" s="37"/>
      <c r="E54" s="37"/>
      <c r="F54" s="28" t="str">
        <f>E15</f>
        <v>Město Sušice, nám. Svobody 138, 342 01 Sušice</v>
      </c>
      <c r="G54" s="37"/>
      <c r="H54" s="37"/>
      <c r="I54" s="30" t="s">
        <v>31</v>
      </c>
      <c r="J54" s="33" t="str">
        <f>E21</f>
        <v>APRIS 3MP s.r.o., Baarova 36, 140 00 Praha 4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113</v>
      </c>
      <c r="D57" s="132"/>
      <c r="E57" s="132"/>
      <c r="F57" s="132"/>
      <c r="G57" s="132"/>
      <c r="H57" s="132"/>
      <c r="I57" s="132"/>
      <c r="J57" s="133" t="s">
        <v>114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69</v>
      </c>
      <c r="D59" s="37"/>
      <c r="E59" s="37"/>
      <c r="F59" s="37"/>
      <c r="G59" s="37"/>
      <c r="H59" s="37"/>
      <c r="I59" s="37"/>
      <c r="J59" s="78">
        <f>J82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115</v>
      </c>
    </row>
    <row r="60" spans="1:47" s="9" customFormat="1" ht="24.95" customHeight="1">
      <c r="B60" s="135"/>
      <c r="C60" s="136"/>
      <c r="D60" s="137" t="s">
        <v>1170</v>
      </c>
      <c r="E60" s="138"/>
      <c r="F60" s="138"/>
      <c r="G60" s="138"/>
      <c r="H60" s="138"/>
      <c r="I60" s="138"/>
      <c r="J60" s="139">
        <f>J83</f>
        <v>0</v>
      </c>
      <c r="K60" s="136"/>
      <c r="L60" s="140"/>
    </row>
    <row r="61" spans="1:47" s="9" customFormat="1" ht="24.95" customHeight="1">
      <c r="B61" s="135"/>
      <c r="C61" s="136"/>
      <c r="D61" s="137" t="s">
        <v>1171</v>
      </c>
      <c r="E61" s="138"/>
      <c r="F61" s="138"/>
      <c r="G61" s="138"/>
      <c r="H61" s="138"/>
      <c r="I61" s="138"/>
      <c r="J61" s="139">
        <f>J103</f>
        <v>0</v>
      </c>
      <c r="K61" s="136"/>
      <c r="L61" s="140"/>
    </row>
    <row r="62" spans="1:47" s="9" customFormat="1" ht="24.95" customHeight="1">
      <c r="B62" s="135"/>
      <c r="C62" s="136"/>
      <c r="D62" s="137" t="s">
        <v>1172</v>
      </c>
      <c r="E62" s="138"/>
      <c r="F62" s="138"/>
      <c r="G62" s="138"/>
      <c r="H62" s="138"/>
      <c r="I62" s="138"/>
      <c r="J62" s="139">
        <f>J114</f>
        <v>0</v>
      </c>
      <c r="K62" s="136"/>
      <c r="L62" s="140"/>
    </row>
    <row r="63" spans="1:47" s="2" customFormat="1" ht="21.75" customHeight="1">
      <c r="A63" s="35"/>
      <c r="B63" s="36"/>
      <c r="C63" s="37"/>
      <c r="D63" s="37"/>
      <c r="E63" s="37"/>
      <c r="F63" s="37"/>
      <c r="G63" s="37"/>
      <c r="H63" s="37"/>
      <c r="I63" s="37"/>
      <c r="J63" s="37"/>
      <c r="K63" s="37"/>
      <c r="L63" s="10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pans="1:47" s="2" customFormat="1" ht="6.95" customHeight="1">
      <c r="A64" s="35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107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8" spans="1:31" s="2" customFormat="1" ht="6.95" customHeight="1">
      <c r="A68" s="35"/>
      <c r="B68" s="50"/>
      <c r="C68" s="51"/>
      <c r="D68" s="51"/>
      <c r="E68" s="51"/>
      <c r="F68" s="51"/>
      <c r="G68" s="51"/>
      <c r="H68" s="51"/>
      <c r="I68" s="51"/>
      <c r="J68" s="51"/>
      <c r="K68" s="51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24.95" customHeight="1">
      <c r="A69" s="35"/>
      <c r="B69" s="36"/>
      <c r="C69" s="24" t="s">
        <v>118</v>
      </c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5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2" customHeight="1">
      <c r="A71" s="35"/>
      <c r="B71" s="36"/>
      <c r="C71" s="30" t="s">
        <v>16</v>
      </c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6.5" customHeight="1">
      <c r="A72" s="35"/>
      <c r="B72" s="36"/>
      <c r="C72" s="37"/>
      <c r="D72" s="37"/>
      <c r="E72" s="370" t="str">
        <f>E7</f>
        <v>Sportovní hala Sušice - Venkovní stavební objekty</v>
      </c>
      <c r="F72" s="371"/>
      <c r="G72" s="371"/>
      <c r="H72" s="371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110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27" t="str">
        <f>E9</f>
        <v>SO-09 - Veřejné osvětlení</v>
      </c>
      <c r="F74" s="372"/>
      <c r="G74" s="372"/>
      <c r="H74" s="372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21</v>
      </c>
      <c r="D76" s="37"/>
      <c r="E76" s="37"/>
      <c r="F76" s="28" t="str">
        <f>F12</f>
        <v xml:space="preserve"> </v>
      </c>
      <c r="G76" s="37"/>
      <c r="H76" s="37"/>
      <c r="I76" s="30" t="s">
        <v>23</v>
      </c>
      <c r="J76" s="60" t="str">
        <f>IF(J12="","",J12)</f>
        <v>20. 5. 2019</v>
      </c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40.15" customHeight="1">
      <c r="A78" s="35"/>
      <c r="B78" s="36"/>
      <c r="C78" s="30" t="s">
        <v>25</v>
      </c>
      <c r="D78" s="37"/>
      <c r="E78" s="37"/>
      <c r="F78" s="28" t="str">
        <f>E15</f>
        <v>Město Sušice, nám. Svobody 138, 342 01 Sušice</v>
      </c>
      <c r="G78" s="37"/>
      <c r="H78" s="37"/>
      <c r="I78" s="30" t="s">
        <v>31</v>
      </c>
      <c r="J78" s="33" t="str">
        <f>E21</f>
        <v>APRIS 3MP s.r.o., Baarova 36, 140 00 Praha 4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5.2" customHeight="1">
      <c r="A79" s="35"/>
      <c r="B79" s="36"/>
      <c r="C79" s="30" t="s">
        <v>29</v>
      </c>
      <c r="D79" s="37"/>
      <c r="E79" s="37"/>
      <c r="F79" s="28" t="str">
        <f>IF(E18="","",E18)</f>
        <v>Vyplň údaj</v>
      </c>
      <c r="G79" s="37"/>
      <c r="H79" s="37"/>
      <c r="I79" s="30" t="s">
        <v>34</v>
      </c>
      <c r="J79" s="33" t="str">
        <f>E24</f>
        <v xml:space="preserve"> </v>
      </c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0.3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11" customFormat="1" ht="29.25" customHeight="1">
      <c r="A81" s="147"/>
      <c r="B81" s="148"/>
      <c r="C81" s="149" t="s">
        <v>119</v>
      </c>
      <c r="D81" s="150" t="s">
        <v>56</v>
      </c>
      <c r="E81" s="150" t="s">
        <v>52</v>
      </c>
      <c r="F81" s="150" t="s">
        <v>53</v>
      </c>
      <c r="G81" s="150" t="s">
        <v>120</v>
      </c>
      <c r="H81" s="150" t="s">
        <v>121</v>
      </c>
      <c r="I81" s="150" t="s">
        <v>122</v>
      </c>
      <c r="J81" s="150" t="s">
        <v>114</v>
      </c>
      <c r="K81" s="151" t="s">
        <v>123</v>
      </c>
      <c r="L81" s="152"/>
      <c r="M81" s="69" t="s">
        <v>19</v>
      </c>
      <c r="N81" s="70" t="s">
        <v>41</v>
      </c>
      <c r="O81" s="70" t="s">
        <v>124</v>
      </c>
      <c r="P81" s="70" t="s">
        <v>125</v>
      </c>
      <c r="Q81" s="70" t="s">
        <v>126</v>
      </c>
      <c r="R81" s="70" t="s">
        <v>127</v>
      </c>
      <c r="S81" s="70" t="s">
        <v>128</v>
      </c>
      <c r="T81" s="71" t="s">
        <v>129</v>
      </c>
      <c r="U81" s="147"/>
      <c r="V81" s="147"/>
      <c r="W81" s="147"/>
      <c r="X81" s="147"/>
      <c r="Y81" s="147"/>
      <c r="Z81" s="147"/>
      <c r="AA81" s="147"/>
      <c r="AB81" s="147"/>
      <c r="AC81" s="147"/>
      <c r="AD81" s="147"/>
      <c r="AE81" s="147"/>
    </row>
    <row r="82" spans="1:65" s="2" customFormat="1" ht="22.9" customHeight="1">
      <c r="A82" s="35"/>
      <c r="B82" s="36"/>
      <c r="C82" s="76" t="s">
        <v>130</v>
      </c>
      <c r="D82" s="37"/>
      <c r="E82" s="37"/>
      <c r="F82" s="37"/>
      <c r="G82" s="37"/>
      <c r="H82" s="37"/>
      <c r="I82" s="37"/>
      <c r="J82" s="153">
        <f>BK82</f>
        <v>0</v>
      </c>
      <c r="K82" s="37"/>
      <c r="L82" s="40"/>
      <c r="M82" s="72"/>
      <c r="N82" s="154"/>
      <c r="O82" s="73"/>
      <c r="P82" s="155">
        <f>P83+P103+P114</f>
        <v>0</v>
      </c>
      <c r="Q82" s="73"/>
      <c r="R82" s="155">
        <f>R83+R103+R114</f>
        <v>0</v>
      </c>
      <c r="S82" s="73"/>
      <c r="T82" s="156">
        <f>T83+T103+T114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T82" s="18" t="s">
        <v>70</v>
      </c>
      <c r="AU82" s="18" t="s">
        <v>115</v>
      </c>
      <c r="BK82" s="157">
        <f>BK83+BK103+BK114</f>
        <v>0</v>
      </c>
    </row>
    <row r="83" spans="1:65" s="12" customFormat="1" ht="25.9" customHeight="1">
      <c r="B83" s="158"/>
      <c r="C83" s="159"/>
      <c r="D83" s="160" t="s">
        <v>70</v>
      </c>
      <c r="E83" s="161" t="s">
        <v>1173</v>
      </c>
      <c r="F83" s="161" t="s">
        <v>1174</v>
      </c>
      <c r="G83" s="159"/>
      <c r="H83" s="159"/>
      <c r="I83" s="162"/>
      <c r="J83" s="163">
        <f>BK83</f>
        <v>0</v>
      </c>
      <c r="K83" s="159"/>
      <c r="L83" s="164"/>
      <c r="M83" s="165"/>
      <c r="N83" s="166"/>
      <c r="O83" s="166"/>
      <c r="P83" s="167">
        <f>SUM(P84:P102)</f>
        <v>0</v>
      </c>
      <c r="Q83" s="166"/>
      <c r="R83" s="167">
        <f>SUM(R84:R102)</f>
        <v>0</v>
      </c>
      <c r="S83" s="166"/>
      <c r="T83" s="168">
        <f>SUM(T84:T102)</f>
        <v>0</v>
      </c>
      <c r="AR83" s="169" t="s">
        <v>79</v>
      </c>
      <c r="AT83" s="170" t="s">
        <v>70</v>
      </c>
      <c r="AU83" s="170" t="s">
        <v>71</v>
      </c>
      <c r="AY83" s="169" t="s">
        <v>132</v>
      </c>
      <c r="BK83" s="171">
        <f>SUM(BK84:BK102)</f>
        <v>0</v>
      </c>
    </row>
    <row r="84" spans="1:65" s="2" customFormat="1" ht="14.45" customHeight="1">
      <c r="A84" s="35"/>
      <c r="B84" s="36"/>
      <c r="C84" s="174" t="s">
        <v>79</v>
      </c>
      <c r="D84" s="174" t="s">
        <v>135</v>
      </c>
      <c r="E84" s="175" t="s">
        <v>1175</v>
      </c>
      <c r="F84" s="176" t="s">
        <v>1176</v>
      </c>
      <c r="G84" s="177" t="s">
        <v>949</v>
      </c>
      <c r="H84" s="178">
        <v>2</v>
      </c>
      <c r="I84" s="179"/>
      <c r="J84" s="180">
        <f t="shared" ref="J84:J102" si="0">ROUND(I84*H84,2)</f>
        <v>0</v>
      </c>
      <c r="K84" s="176" t="s">
        <v>19</v>
      </c>
      <c r="L84" s="40"/>
      <c r="M84" s="181" t="s">
        <v>19</v>
      </c>
      <c r="N84" s="182" t="s">
        <v>42</v>
      </c>
      <c r="O84" s="65"/>
      <c r="P84" s="183">
        <f t="shared" ref="P84:P102" si="1">O84*H84</f>
        <v>0</v>
      </c>
      <c r="Q84" s="183">
        <v>0</v>
      </c>
      <c r="R84" s="183">
        <f t="shared" ref="R84:R102" si="2">Q84*H84</f>
        <v>0</v>
      </c>
      <c r="S84" s="183">
        <v>0</v>
      </c>
      <c r="T84" s="184">
        <f t="shared" ref="T84:T102" si="3"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85" t="s">
        <v>139</v>
      </c>
      <c r="AT84" s="185" t="s">
        <v>135</v>
      </c>
      <c r="AU84" s="185" t="s">
        <v>79</v>
      </c>
      <c r="AY84" s="18" t="s">
        <v>132</v>
      </c>
      <c r="BE84" s="186">
        <f t="shared" ref="BE84:BE102" si="4">IF(N84="základní",J84,0)</f>
        <v>0</v>
      </c>
      <c r="BF84" s="186">
        <f t="shared" ref="BF84:BF102" si="5">IF(N84="snížená",J84,0)</f>
        <v>0</v>
      </c>
      <c r="BG84" s="186">
        <f t="shared" ref="BG84:BG102" si="6">IF(N84="zákl. přenesená",J84,0)</f>
        <v>0</v>
      </c>
      <c r="BH84" s="186">
        <f t="shared" ref="BH84:BH102" si="7">IF(N84="sníž. přenesená",J84,0)</f>
        <v>0</v>
      </c>
      <c r="BI84" s="186">
        <f t="shared" ref="BI84:BI102" si="8">IF(N84="nulová",J84,0)</f>
        <v>0</v>
      </c>
      <c r="BJ84" s="18" t="s">
        <v>79</v>
      </c>
      <c r="BK84" s="186">
        <f t="shared" ref="BK84:BK102" si="9">ROUND(I84*H84,2)</f>
        <v>0</v>
      </c>
      <c r="BL84" s="18" t="s">
        <v>139</v>
      </c>
      <c r="BM84" s="185" t="s">
        <v>1177</v>
      </c>
    </row>
    <row r="85" spans="1:65" s="2" customFormat="1" ht="14.45" customHeight="1">
      <c r="A85" s="35"/>
      <c r="B85" s="36"/>
      <c r="C85" s="174" t="s">
        <v>81</v>
      </c>
      <c r="D85" s="174" t="s">
        <v>135</v>
      </c>
      <c r="E85" s="175" t="s">
        <v>1178</v>
      </c>
      <c r="F85" s="176" t="s">
        <v>1179</v>
      </c>
      <c r="G85" s="177" t="s">
        <v>949</v>
      </c>
      <c r="H85" s="178">
        <v>2</v>
      </c>
      <c r="I85" s="179"/>
      <c r="J85" s="180">
        <f t="shared" si="0"/>
        <v>0</v>
      </c>
      <c r="K85" s="176" t="s">
        <v>19</v>
      </c>
      <c r="L85" s="40"/>
      <c r="M85" s="181" t="s">
        <v>19</v>
      </c>
      <c r="N85" s="182" t="s">
        <v>42</v>
      </c>
      <c r="O85" s="65"/>
      <c r="P85" s="183">
        <f t="shared" si="1"/>
        <v>0</v>
      </c>
      <c r="Q85" s="183">
        <v>0</v>
      </c>
      <c r="R85" s="183">
        <f t="shared" si="2"/>
        <v>0</v>
      </c>
      <c r="S85" s="183">
        <v>0</v>
      </c>
      <c r="T85" s="184">
        <f t="shared" si="3"/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85" t="s">
        <v>139</v>
      </c>
      <c r="AT85" s="185" t="s">
        <v>135</v>
      </c>
      <c r="AU85" s="185" t="s">
        <v>79</v>
      </c>
      <c r="AY85" s="18" t="s">
        <v>132</v>
      </c>
      <c r="BE85" s="186">
        <f t="shared" si="4"/>
        <v>0</v>
      </c>
      <c r="BF85" s="186">
        <f t="shared" si="5"/>
        <v>0</v>
      </c>
      <c r="BG85" s="186">
        <f t="shared" si="6"/>
        <v>0</v>
      </c>
      <c r="BH85" s="186">
        <f t="shared" si="7"/>
        <v>0</v>
      </c>
      <c r="BI85" s="186">
        <f t="shared" si="8"/>
        <v>0</v>
      </c>
      <c r="BJ85" s="18" t="s">
        <v>79</v>
      </c>
      <c r="BK85" s="186">
        <f t="shared" si="9"/>
        <v>0</v>
      </c>
      <c r="BL85" s="18" t="s">
        <v>139</v>
      </c>
      <c r="BM85" s="185" t="s">
        <v>1180</v>
      </c>
    </row>
    <row r="86" spans="1:65" s="2" customFormat="1" ht="14.45" customHeight="1">
      <c r="A86" s="35"/>
      <c r="B86" s="36"/>
      <c r="C86" s="174" t="s">
        <v>144</v>
      </c>
      <c r="D86" s="174" t="s">
        <v>135</v>
      </c>
      <c r="E86" s="175" t="s">
        <v>1181</v>
      </c>
      <c r="F86" s="176" t="s">
        <v>1182</v>
      </c>
      <c r="G86" s="177" t="s">
        <v>252</v>
      </c>
      <c r="H86" s="178">
        <v>750</v>
      </c>
      <c r="I86" s="179"/>
      <c r="J86" s="180">
        <f t="shared" si="0"/>
        <v>0</v>
      </c>
      <c r="K86" s="176" t="s">
        <v>19</v>
      </c>
      <c r="L86" s="40"/>
      <c r="M86" s="181" t="s">
        <v>19</v>
      </c>
      <c r="N86" s="182" t="s">
        <v>42</v>
      </c>
      <c r="O86" s="65"/>
      <c r="P86" s="183">
        <f t="shared" si="1"/>
        <v>0</v>
      </c>
      <c r="Q86" s="183">
        <v>0</v>
      </c>
      <c r="R86" s="183">
        <f t="shared" si="2"/>
        <v>0</v>
      </c>
      <c r="S86" s="183">
        <v>0</v>
      </c>
      <c r="T86" s="184">
        <f t="shared" si="3"/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85" t="s">
        <v>139</v>
      </c>
      <c r="AT86" s="185" t="s">
        <v>135</v>
      </c>
      <c r="AU86" s="185" t="s">
        <v>79</v>
      </c>
      <c r="AY86" s="18" t="s">
        <v>132</v>
      </c>
      <c r="BE86" s="186">
        <f t="shared" si="4"/>
        <v>0</v>
      </c>
      <c r="BF86" s="186">
        <f t="shared" si="5"/>
        <v>0</v>
      </c>
      <c r="BG86" s="186">
        <f t="shared" si="6"/>
        <v>0</v>
      </c>
      <c r="BH86" s="186">
        <f t="shared" si="7"/>
        <v>0</v>
      </c>
      <c r="BI86" s="186">
        <f t="shared" si="8"/>
        <v>0</v>
      </c>
      <c r="BJ86" s="18" t="s">
        <v>79</v>
      </c>
      <c r="BK86" s="186">
        <f t="shared" si="9"/>
        <v>0</v>
      </c>
      <c r="BL86" s="18" t="s">
        <v>139</v>
      </c>
      <c r="BM86" s="185" t="s">
        <v>1183</v>
      </c>
    </row>
    <row r="87" spans="1:65" s="2" customFormat="1" ht="24.2" customHeight="1">
      <c r="A87" s="35"/>
      <c r="B87" s="36"/>
      <c r="C87" s="174" t="s">
        <v>139</v>
      </c>
      <c r="D87" s="174" t="s">
        <v>135</v>
      </c>
      <c r="E87" s="175" t="s">
        <v>1184</v>
      </c>
      <c r="F87" s="176" t="s">
        <v>1185</v>
      </c>
      <c r="G87" s="177" t="s">
        <v>252</v>
      </c>
      <c r="H87" s="178">
        <v>120</v>
      </c>
      <c r="I87" s="179"/>
      <c r="J87" s="180">
        <f t="shared" si="0"/>
        <v>0</v>
      </c>
      <c r="K87" s="176" t="s">
        <v>19</v>
      </c>
      <c r="L87" s="40"/>
      <c r="M87" s="181" t="s">
        <v>19</v>
      </c>
      <c r="N87" s="182" t="s">
        <v>42</v>
      </c>
      <c r="O87" s="65"/>
      <c r="P87" s="183">
        <f t="shared" si="1"/>
        <v>0</v>
      </c>
      <c r="Q87" s="183">
        <v>0</v>
      </c>
      <c r="R87" s="183">
        <f t="shared" si="2"/>
        <v>0</v>
      </c>
      <c r="S87" s="183">
        <v>0</v>
      </c>
      <c r="T87" s="184">
        <f t="shared" si="3"/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85" t="s">
        <v>139</v>
      </c>
      <c r="AT87" s="185" t="s">
        <v>135</v>
      </c>
      <c r="AU87" s="185" t="s">
        <v>79</v>
      </c>
      <c r="AY87" s="18" t="s">
        <v>132</v>
      </c>
      <c r="BE87" s="186">
        <f t="shared" si="4"/>
        <v>0</v>
      </c>
      <c r="BF87" s="186">
        <f t="shared" si="5"/>
        <v>0</v>
      </c>
      <c r="BG87" s="186">
        <f t="shared" si="6"/>
        <v>0</v>
      </c>
      <c r="BH87" s="186">
        <f t="shared" si="7"/>
        <v>0</v>
      </c>
      <c r="BI87" s="186">
        <f t="shared" si="8"/>
        <v>0</v>
      </c>
      <c r="BJ87" s="18" t="s">
        <v>79</v>
      </c>
      <c r="BK87" s="186">
        <f t="shared" si="9"/>
        <v>0</v>
      </c>
      <c r="BL87" s="18" t="s">
        <v>139</v>
      </c>
      <c r="BM87" s="185" t="s">
        <v>1186</v>
      </c>
    </row>
    <row r="88" spans="1:65" s="2" customFormat="1" ht="14.45" customHeight="1">
      <c r="A88" s="35"/>
      <c r="B88" s="36"/>
      <c r="C88" s="174" t="s">
        <v>194</v>
      </c>
      <c r="D88" s="174" t="s">
        <v>135</v>
      </c>
      <c r="E88" s="175" t="s">
        <v>1187</v>
      </c>
      <c r="F88" s="176" t="s">
        <v>1188</v>
      </c>
      <c r="G88" s="177" t="s">
        <v>252</v>
      </c>
      <c r="H88" s="178">
        <v>1140</v>
      </c>
      <c r="I88" s="179"/>
      <c r="J88" s="180">
        <f t="shared" si="0"/>
        <v>0</v>
      </c>
      <c r="K88" s="176" t="s">
        <v>19</v>
      </c>
      <c r="L88" s="40"/>
      <c r="M88" s="181" t="s">
        <v>19</v>
      </c>
      <c r="N88" s="182" t="s">
        <v>42</v>
      </c>
      <c r="O88" s="65"/>
      <c r="P88" s="183">
        <f t="shared" si="1"/>
        <v>0</v>
      </c>
      <c r="Q88" s="183">
        <v>0</v>
      </c>
      <c r="R88" s="183">
        <f t="shared" si="2"/>
        <v>0</v>
      </c>
      <c r="S88" s="183">
        <v>0</v>
      </c>
      <c r="T88" s="184">
        <f t="shared" si="3"/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85" t="s">
        <v>139</v>
      </c>
      <c r="AT88" s="185" t="s">
        <v>135</v>
      </c>
      <c r="AU88" s="185" t="s">
        <v>79</v>
      </c>
      <c r="AY88" s="18" t="s">
        <v>132</v>
      </c>
      <c r="BE88" s="186">
        <f t="shared" si="4"/>
        <v>0</v>
      </c>
      <c r="BF88" s="186">
        <f t="shared" si="5"/>
        <v>0</v>
      </c>
      <c r="BG88" s="186">
        <f t="shared" si="6"/>
        <v>0</v>
      </c>
      <c r="BH88" s="186">
        <f t="shared" si="7"/>
        <v>0</v>
      </c>
      <c r="BI88" s="186">
        <f t="shared" si="8"/>
        <v>0</v>
      </c>
      <c r="BJ88" s="18" t="s">
        <v>79</v>
      </c>
      <c r="BK88" s="186">
        <f t="shared" si="9"/>
        <v>0</v>
      </c>
      <c r="BL88" s="18" t="s">
        <v>139</v>
      </c>
      <c r="BM88" s="185" t="s">
        <v>1189</v>
      </c>
    </row>
    <row r="89" spans="1:65" s="2" customFormat="1" ht="14.45" customHeight="1">
      <c r="A89" s="35"/>
      <c r="B89" s="36"/>
      <c r="C89" s="174" t="s">
        <v>200</v>
      </c>
      <c r="D89" s="174" t="s">
        <v>135</v>
      </c>
      <c r="E89" s="175" t="s">
        <v>1190</v>
      </c>
      <c r="F89" s="176" t="s">
        <v>1191</v>
      </c>
      <c r="G89" s="177" t="s">
        <v>252</v>
      </c>
      <c r="H89" s="178">
        <v>1140</v>
      </c>
      <c r="I89" s="179"/>
      <c r="J89" s="180">
        <f t="shared" si="0"/>
        <v>0</v>
      </c>
      <c r="K89" s="176" t="s">
        <v>19</v>
      </c>
      <c r="L89" s="40"/>
      <c r="M89" s="181" t="s">
        <v>19</v>
      </c>
      <c r="N89" s="182" t="s">
        <v>42</v>
      </c>
      <c r="O89" s="65"/>
      <c r="P89" s="183">
        <f t="shared" si="1"/>
        <v>0</v>
      </c>
      <c r="Q89" s="183">
        <v>0</v>
      </c>
      <c r="R89" s="183">
        <f t="shared" si="2"/>
        <v>0</v>
      </c>
      <c r="S89" s="183">
        <v>0</v>
      </c>
      <c r="T89" s="184">
        <f t="shared" si="3"/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85" t="s">
        <v>139</v>
      </c>
      <c r="AT89" s="185" t="s">
        <v>135</v>
      </c>
      <c r="AU89" s="185" t="s">
        <v>79</v>
      </c>
      <c r="AY89" s="18" t="s">
        <v>132</v>
      </c>
      <c r="BE89" s="186">
        <f t="shared" si="4"/>
        <v>0</v>
      </c>
      <c r="BF89" s="186">
        <f t="shared" si="5"/>
        <v>0</v>
      </c>
      <c r="BG89" s="186">
        <f t="shared" si="6"/>
        <v>0</v>
      </c>
      <c r="BH89" s="186">
        <f t="shared" si="7"/>
        <v>0</v>
      </c>
      <c r="BI89" s="186">
        <f t="shared" si="8"/>
        <v>0</v>
      </c>
      <c r="BJ89" s="18" t="s">
        <v>79</v>
      </c>
      <c r="BK89" s="186">
        <f t="shared" si="9"/>
        <v>0</v>
      </c>
      <c r="BL89" s="18" t="s">
        <v>139</v>
      </c>
      <c r="BM89" s="185" t="s">
        <v>1192</v>
      </c>
    </row>
    <row r="90" spans="1:65" s="2" customFormat="1" ht="14.45" customHeight="1">
      <c r="A90" s="35"/>
      <c r="B90" s="36"/>
      <c r="C90" s="174" t="s">
        <v>204</v>
      </c>
      <c r="D90" s="174" t="s">
        <v>135</v>
      </c>
      <c r="E90" s="175" t="s">
        <v>1193</v>
      </c>
      <c r="F90" s="176" t="s">
        <v>1194</v>
      </c>
      <c r="G90" s="177" t="s">
        <v>949</v>
      </c>
      <c r="H90" s="178">
        <v>14</v>
      </c>
      <c r="I90" s="179"/>
      <c r="J90" s="180">
        <f t="shared" si="0"/>
        <v>0</v>
      </c>
      <c r="K90" s="176" t="s">
        <v>19</v>
      </c>
      <c r="L90" s="40"/>
      <c r="M90" s="181" t="s">
        <v>19</v>
      </c>
      <c r="N90" s="182" t="s">
        <v>42</v>
      </c>
      <c r="O90" s="65"/>
      <c r="P90" s="183">
        <f t="shared" si="1"/>
        <v>0</v>
      </c>
      <c r="Q90" s="183">
        <v>0</v>
      </c>
      <c r="R90" s="183">
        <f t="shared" si="2"/>
        <v>0</v>
      </c>
      <c r="S90" s="183">
        <v>0</v>
      </c>
      <c r="T90" s="184">
        <f t="shared" si="3"/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5" t="s">
        <v>139</v>
      </c>
      <c r="AT90" s="185" t="s">
        <v>135</v>
      </c>
      <c r="AU90" s="185" t="s">
        <v>79</v>
      </c>
      <c r="AY90" s="18" t="s">
        <v>132</v>
      </c>
      <c r="BE90" s="186">
        <f t="shared" si="4"/>
        <v>0</v>
      </c>
      <c r="BF90" s="186">
        <f t="shared" si="5"/>
        <v>0</v>
      </c>
      <c r="BG90" s="186">
        <f t="shared" si="6"/>
        <v>0</v>
      </c>
      <c r="BH90" s="186">
        <f t="shared" si="7"/>
        <v>0</v>
      </c>
      <c r="BI90" s="186">
        <f t="shared" si="8"/>
        <v>0</v>
      </c>
      <c r="BJ90" s="18" t="s">
        <v>79</v>
      </c>
      <c r="BK90" s="186">
        <f t="shared" si="9"/>
        <v>0</v>
      </c>
      <c r="BL90" s="18" t="s">
        <v>139</v>
      </c>
      <c r="BM90" s="185" t="s">
        <v>1195</v>
      </c>
    </row>
    <row r="91" spans="1:65" s="2" customFormat="1" ht="14.45" customHeight="1">
      <c r="A91" s="35"/>
      <c r="B91" s="36"/>
      <c r="C91" s="174" t="s">
        <v>208</v>
      </c>
      <c r="D91" s="174" t="s">
        <v>135</v>
      </c>
      <c r="E91" s="175" t="s">
        <v>1196</v>
      </c>
      <c r="F91" s="176" t="s">
        <v>1197</v>
      </c>
      <c r="G91" s="177" t="s">
        <v>949</v>
      </c>
      <c r="H91" s="178">
        <v>19</v>
      </c>
      <c r="I91" s="179"/>
      <c r="J91" s="180">
        <f t="shared" si="0"/>
        <v>0</v>
      </c>
      <c r="K91" s="176" t="s">
        <v>19</v>
      </c>
      <c r="L91" s="40"/>
      <c r="M91" s="181" t="s">
        <v>19</v>
      </c>
      <c r="N91" s="182" t="s">
        <v>42</v>
      </c>
      <c r="O91" s="65"/>
      <c r="P91" s="183">
        <f t="shared" si="1"/>
        <v>0</v>
      </c>
      <c r="Q91" s="183">
        <v>0</v>
      </c>
      <c r="R91" s="183">
        <f t="shared" si="2"/>
        <v>0</v>
      </c>
      <c r="S91" s="183">
        <v>0</v>
      </c>
      <c r="T91" s="184">
        <f t="shared" si="3"/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5" t="s">
        <v>139</v>
      </c>
      <c r="AT91" s="185" t="s">
        <v>135</v>
      </c>
      <c r="AU91" s="185" t="s">
        <v>79</v>
      </c>
      <c r="AY91" s="18" t="s">
        <v>132</v>
      </c>
      <c r="BE91" s="186">
        <f t="shared" si="4"/>
        <v>0</v>
      </c>
      <c r="BF91" s="186">
        <f t="shared" si="5"/>
        <v>0</v>
      </c>
      <c r="BG91" s="186">
        <f t="shared" si="6"/>
        <v>0</v>
      </c>
      <c r="BH91" s="186">
        <f t="shared" si="7"/>
        <v>0</v>
      </c>
      <c r="BI91" s="186">
        <f t="shared" si="8"/>
        <v>0</v>
      </c>
      <c r="BJ91" s="18" t="s">
        <v>79</v>
      </c>
      <c r="BK91" s="186">
        <f t="shared" si="9"/>
        <v>0</v>
      </c>
      <c r="BL91" s="18" t="s">
        <v>139</v>
      </c>
      <c r="BM91" s="185" t="s">
        <v>1198</v>
      </c>
    </row>
    <row r="92" spans="1:65" s="2" customFormat="1" ht="14.45" customHeight="1">
      <c r="A92" s="35"/>
      <c r="B92" s="36"/>
      <c r="C92" s="174" t="s">
        <v>211</v>
      </c>
      <c r="D92" s="174" t="s">
        <v>135</v>
      </c>
      <c r="E92" s="175" t="s">
        <v>1199</v>
      </c>
      <c r="F92" s="176" t="s">
        <v>1200</v>
      </c>
      <c r="G92" s="177" t="s">
        <v>949</v>
      </c>
      <c r="H92" s="178">
        <v>33</v>
      </c>
      <c r="I92" s="179"/>
      <c r="J92" s="180">
        <f t="shared" si="0"/>
        <v>0</v>
      </c>
      <c r="K92" s="176" t="s">
        <v>19</v>
      </c>
      <c r="L92" s="40"/>
      <c r="M92" s="181" t="s">
        <v>19</v>
      </c>
      <c r="N92" s="182" t="s">
        <v>42</v>
      </c>
      <c r="O92" s="65"/>
      <c r="P92" s="183">
        <f t="shared" si="1"/>
        <v>0</v>
      </c>
      <c r="Q92" s="183">
        <v>0</v>
      </c>
      <c r="R92" s="183">
        <f t="shared" si="2"/>
        <v>0</v>
      </c>
      <c r="S92" s="183">
        <v>0</v>
      </c>
      <c r="T92" s="184">
        <f t="shared" si="3"/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5" t="s">
        <v>139</v>
      </c>
      <c r="AT92" s="185" t="s">
        <v>135</v>
      </c>
      <c r="AU92" s="185" t="s">
        <v>79</v>
      </c>
      <c r="AY92" s="18" t="s">
        <v>132</v>
      </c>
      <c r="BE92" s="186">
        <f t="shared" si="4"/>
        <v>0</v>
      </c>
      <c r="BF92" s="186">
        <f t="shared" si="5"/>
        <v>0</v>
      </c>
      <c r="BG92" s="186">
        <f t="shared" si="6"/>
        <v>0</v>
      </c>
      <c r="BH92" s="186">
        <f t="shared" si="7"/>
        <v>0</v>
      </c>
      <c r="BI92" s="186">
        <f t="shared" si="8"/>
        <v>0</v>
      </c>
      <c r="BJ92" s="18" t="s">
        <v>79</v>
      </c>
      <c r="BK92" s="186">
        <f t="shared" si="9"/>
        <v>0</v>
      </c>
      <c r="BL92" s="18" t="s">
        <v>139</v>
      </c>
      <c r="BM92" s="185" t="s">
        <v>1201</v>
      </c>
    </row>
    <row r="93" spans="1:65" s="2" customFormat="1" ht="14.45" customHeight="1">
      <c r="A93" s="35"/>
      <c r="B93" s="36"/>
      <c r="C93" s="174" t="s">
        <v>216</v>
      </c>
      <c r="D93" s="174" t="s">
        <v>135</v>
      </c>
      <c r="E93" s="175" t="s">
        <v>1202</v>
      </c>
      <c r="F93" s="176" t="s">
        <v>1203</v>
      </c>
      <c r="G93" s="177" t="s">
        <v>252</v>
      </c>
      <c r="H93" s="178">
        <v>80</v>
      </c>
      <c r="I93" s="179"/>
      <c r="J93" s="180">
        <f t="shared" si="0"/>
        <v>0</v>
      </c>
      <c r="K93" s="176" t="s">
        <v>19</v>
      </c>
      <c r="L93" s="40"/>
      <c r="M93" s="181" t="s">
        <v>19</v>
      </c>
      <c r="N93" s="182" t="s">
        <v>42</v>
      </c>
      <c r="O93" s="65"/>
      <c r="P93" s="183">
        <f t="shared" si="1"/>
        <v>0</v>
      </c>
      <c r="Q93" s="183">
        <v>0</v>
      </c>
      <c r="R93" s="183">
        <f t="shared" si="2"/>
        <v>0</v>
      </c>
      <c r="S93" s="183">
        <v>0</v>
      </c>
      <c r="T93" s="184">
        <f t="shared" si="3"/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5" t="s">
        <v>139</v>
      </c>
      <c r="AT93" s="185" t="s">
        <v>135</v>
      </c>
      <c r="AU93" s="185" t="s">
        <v>79</v>
      </c>
      <c r="AY93" s="18" t="s">
        <v>132</v>
      </c>
      <c r="BE93" s="186">
        <f t="shared" si="4"/>
        <v>0</v>
      </c>
      <c r="BF93" s="186">
        <f t="shared" si="5"/>
        <v>0</v>
      </c>
      <c r="BG93" s="186">
        <f t="shared" si="6"/>
        <v>0</v>
      </c>
      <c r="BH93" s="186">
        <f t="shared" si="7"/>
        <v>0</v>
      </c>
      <c r="BI93" s="186">
        <f t="shared" si="8"/>
        <v>0</v>
      </c>
      <c r="BJ93" s="18" t="s">
        <v>79</v>
      </c>
      <c r="BK93" s="186">
        <f t="shared" si="9"/>
        <v>0</v>
      </c>
      <c r="BL93" s="18" t="s">
        <v>139</v>
      </c>
      <c r="BM93" s="185" t="s">
        <v>1204</v>
      </c>
    </row>
    <row r="94" spans="1:65" s="2" customFormat="1" ht="14.45" customHeight="1">
      <c r="A94" s="35"/>
      <c r="B94" s="36"/>
      <c r="C94" s="174" t="s">
        <v>222</v>
      </c>
      <c r="D94" s="174" t="s">
        <v>135</v>
      </c>
      <c r="E94" s="175" t="s">
        <v>1205</v>
      </c>
      <c r="F94" s="176" t="s">
        <v>1206</v>
      </c>
      <c r="G94" s="177" t="s">
        <v>252</v>
      </c>
      <c r="H94" s="178">
        <v>600</v>
      </c>
      <c r="I94" s="179"/>
      <c r="J94" s="180">
        <f t="shared" si="0"/>
        <v>0</v>
      </c>
      <c r="K94" s="176" t="s">
        <v>19</v>
      </c>
      <c r="L94" s="40"/>
      <c r="M94" s="181" t="s">
        <v>19</v>
      </c>
      <c r="N94" s="182" t="s">
        <v>42</v>
      </c>
      <c r="O94" s="65"/>
      <c r="P94" s="183">
        <f t="shared" si="1"/>
        <v>0</v>
      </c>
      <c r="Q94" s="183">
        <v>0</v>
      </c>
      <c r="R94" s="183">
        <f t="shared" si="2"/>
        <v>0</v>
      </c>
      <c r="S94" s="183">
        <v>0</v>
      </c>
      <c r="T94" s="184">
        <f t="shared" si="3"/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5" t="s">
        <v>139</v>
      </c>
      <c r="AT94" s="185" t="s">
        <v>135</v>
      </c>
      <c r="AU94" s="185" t="s">
        <v>79</v>
      </c>
      <c r="AY94" s="18" t="s">
        <v>132</v>
      </c>
      <c r="BE94" s="186">
        <f t="shared" si="4"/>
        <v>0</v>
      </c>
      <c r="BF94" s="186">
        <f t="shared" si="5"/>
        <v>0</v>
      </c>
      <c r="BG94" s="186">
        <f t="shared" si="6"/>
        <v>0</v>
      </c>
      <c r="BH94" s="186">
        <f t="shared" si="7"/>
        <v>0</v>
      </c>
      <c r="BI94" s="186">
        <f t="shared" si="8"/>
        <v>0</v>
      </c>
      <c r="BJ94" s="18" t="s">
        <v>79</v>
      </c>
      <c r="BK94" s="186">
        <f t="shared" si="9"/>
        <v>0</v>
      </c>
      <c r="BL94" s="18" t="s">
        <v>139</v>
      </c>
      <c r="BM94" s="185" t="s">
        <v>1207</v>
      </c>
    </row>
    <row r="95" spans="1:65" s="2" customFormat="1" ht="14.45" customHeight="1">
      <c r="A95" s="35"/>
      <c r="B95" s="36"/>
      <c r="C95" s="174" t="s">
        <v>227</v>
      </c>
      <c r="D95" s="174" t="s">
        <v>135</v>
      </c>
      <c r="E95" s="175" t="s">
        <v>1208</v>
      </c>
      <c r="F95" s="176" t="s">
        <v>1209</v>
      </c>
      <c r="G95" s="177" t="s">
        <v>949</v>
      </c>
      <c r="H95" s="178">
        <v>60</v>
      </c>
      <c r="I95" s="179"/>
      <c r="J95" s="180">
        <f t="shared" si="0"/>
        <v>0</v>
      </c>
      <c r="K95" s="176" t="s">
        <v>19</v>
      </c>
      <c r="L95" s="40"/>
      <c r="M95" s="181" t="s">
        <v>19</v>
      </c>
      <c r="N95" s="182" t="s">
        <v>42</v>
      </c>
      <c r="O95" s="65"/>
      <c r="P95" s="183">
        <f t="shared" si="1"/>
        <v>0</v>
      </c>
      <c r="Q95" s="183">
        <v>0</v>
      </c>
      <c r="R95" s="183">
        <f t="shared" si="2"/>
        <v>0</v>
      </c>
      <c r="S95" s="183">
        <v>0</v>
      </c>
      <c r="T95" s="184">
        <f t="shared" si="3"/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139</v>
      </c>
      <c r="AT95" s="185" t="s">
        <v>135</v>
      </c>
      <c r="AU95" s="185" t="s">
        <v>79</v>
      </c>
      <c r="AY95" s="18" t="s">
        <v>132</v>
      </c>
      <c r="BE95" s="186">
        <f t="shared" si="4"/>
        <v>0</v>
      </c>
      <c r="BF95" s="186">
        <f t="shared" si="5"/>
        <v>0</v>
      </c>
      <c r="BG95" s="186">
        <f t="shared" si="6"/>
        <v>0</v>
      </c>
      <c r="BH95" s="186">
        <f t="shared" si="7"/>
        <v>0</v>
      </c>
      <c r="BI95" s="186">
        <f t="shared" si="8"/>
        <v>0</v>
      </c>
      <c r="BJ95" s="18" t="s">
        <v>79</v>
      </c>
      <c r="BK95" s="186">
        <f t="shared" si="9"/>
        <v>0</v>
      </c>
      <c r="BL95" s="18" t="s">
        <v>139</v>
      </c>
      <c r="BM95" s="185" t="s">
        <v>1210</v>
      </c>
    </row>
    <row r="96" spans="1:65" s="2" customFormat="1" ht="14.45" customHeight="1">
      <c r="A96" s="35"/>
      <c r="B96" s="36"/>
      <c r="C96" s="174" t="s">
        <v>231</v>
      </c>
      <c r="D96" s="174" t="s">
        <v>135</v>
      </c>
      <c r="E96" s="175" t="s">
        <v>1211</v>
      </c>
      <c r="F96" s="176" t="s">
        <v>1212</v>
      </c>
      <c r="G96" s="177" t="s">
        <v>949</v>
      </c>
      <c r="H96" s="178">
        <v>60</v>
      </c>
      <c r="I96" s="179"/>
      <c r="J96" s="180">
        <f t="shared" si="0"/>
        <v>0</v>
      </c>
      <c r="K96" s="176" t="s">
        <v>19</v>
      </c>
      <c r="L96" s="40"/>
      <c r="M96" s="181" t="s">
        <v>19</v>
      </c>
      <c r="N96" s="182" t="s">
        <v>42</v>
      </c>
      <c r="O96" s="65"/>
      <c r="P96" s="183">
        <f t="shared" si="1"/>
        <v>0</v>
      </c>
      <c r="Q96" s="183">
        <v>0</v>
      </c>
      <c r="R96" s="183">
        <f t="shared" si="2"/>
        <v>0</v>
      </c>
      <c r="S96" s="183">
        <v>0</v>
      </c>
      <c r="T96" s="184">
        <f t="shared" si="3"/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5" t="s">
        <v>139</v>
      </c>
      <c r="AT96" s="185" t="s">
        <v>135</v>
      </c>
      <c r="AU96" s="185" t="s">
        <v>79</v>
      </c>
      <c r="AY96" s="18" t="s">
        <v>132</v>
      </c>
      <c r="BE96" s="186">
        <f t="shared" si="4"/>
        <v>0</v>
      </c>
      <c r="BF96" s="186">
        <f t="shared" si="5"/>
        <v>0</v>
      </c>
      <c r="BG96" s="186">
        <f t="shared" si="6"/>
        <v>0</v>
      </c>
      <c r="BH96" s="186">
        <f t="shared" si="7"/>
        <v>0</v>
      </c>
      <c r="BI96" s="186">
        <f t="shared" si="8"/>
        <v>0</v>
      </c>
      <c r="BJ96" s="18" t="s">
        <v>79</v>
      </c>
      <c r="BK96" s="186">
        <f t="shared" si="9"/>
        <v>0</v>
      </c>
      <c r="BL96" s="18" t="s">
        <v>139</v>
      </c>
      <c r="BM96" s="185" t="s">
        <v>1213</v>
      </c>
    </row>
    <row r="97" spans="1:65" s="2" customFormat="1" ht="24.2" customHeight="1">
      <c r="A97" s="35"/>
      <c r="B97" s="36"/>
      <c r="C97" s="174" t="s">
        <v>235</v>
      </c>
      <c r="D97" s="174" t="s">
        <v>135</v>
      </c>
      <c r="E97" s="175" t="s">
        <v>1214</v>
      </c>
      <c r="F97" s="176" t="s">
        <v>1215</v>
      </c>
      <c r="G97" s="177" t="s">
        <v>949</v>
      </c>
      <c r="H97" s="178">
        <v>20</v>
      </c>
      <c r="I97" s="179"/>
      <c r="J97" s="180">
        <f t="shared" si="0"/>
        <v>0</v>
      </c>
      <c r="K97" s="176" t="s">
        <v>19</v>
      </c>
      <c r="L97" s="40"/>
      <c r="M97" s="181" t="s">
        <v>19</v>
      </c>
      <c r="N97" s="182" t="s">
        <v>42</v>
      </c>
      <c r="O97" s="65"/>
      <c r="P97" s="183">
        <f t="shared" si="1"/>
        <v>0</v>
      </c>
      <c r="Q97" s="183">
        <v>0</v>
      </c>
      <c r="R97" s="183">
        <f t="shared" si="2"/>
        <v>0</v>
      </c>
      <c r="S97" s="183">
        <v>0</v>
      </c>
      <c r="T97" s="184">
        <f t="shared" si="3"/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5" t="s">
        <v>139</v>
      </c>
      <c r="AT97" s="185" t="s">
        <v>135</v>
      </c>
      <c r="AU97" s="185" t="s">
        <v>79</v>
      </c>
      <c r="AY97" s="18" t="s">
        <v>132</v>
      </c>
      <c r="BE97" s="186">
        <f t="shared" si="4"/>
        <v>0</v>
      </c>
      <c r="BF97" s="186">
        <f t="shared" si="5"/>
        <v>0</v>
      </c>
      <c r="BG97" s="186">
        <f t="shared" si="6"/>
        <v>0</v>
      </c>
      <c r="BH97" s="186">
        <f t="shared" si="7"/>
        <v>0</v>
      </c>
      <c r="BI97" s="186">
        <f t="shared" si="8"/>
        <v>0</v>
      </c>
      <c r="BJ97" s="18" t="s">
        <v>79</v>
      </c>
      <c r="BK97" s="186">
        <f t="shared" si="9"/>
        <v>0</v>
      </c>
      <c r="BL97" s="18" t="s">
        <v>139</v>
      </c>
      <c r="BM97" s="185" t="s">
        <v>1216</v>
      </c>
    </row>
    <row r="98" spans="1:65" s="2" customFormat="1" ht="14.45" customHeight="1">
      <c r="A98" s="35"/>
      <c r="B98" s="36"/>
      <c r="C98" s="174" t="s">
        <v>8</v>
      </c>
      <c r="D98" s="174" t="s">
        <v>135</v>
      </c>
      <c r="E98" s="175" t="s">
        <v>1217</v>
      </c>
      <c r="F98" s="176" t="s">
        <v>1218</v>
      </c>
      <c r="G98" s="177" t="s">
        <v>949</v>
      </c>
      <c r="H98" s="178">
        <v>20</v>
      </c>
      <c r="I98" s="179"/>
      <c r="J98" s="180">
        <f t="shared" si="0"/>
        <v>0</v>
      </c>
      <c r="K98" s="176" t="s">
        <v>19</v>
      </c>
      <c r="L98" s="40"/>
      <c r="M98" s="181" t="s">
        <v>19</v>
      </c>
      <c r="N98" s="182" t="s">
        <v>42</v>
      </c>
      <c r="O98" s="65"/>
      <c r="P98" s="183">
        <f t="shared" si="1"/>
        <v>0</v>
      </c>
      <c r="Q98" s="183">
        <v>0</v>
      </c>
      <c r="R98" s="183">
        <f t="shared" si="2"/>
        <v>0</v>
      </c>
      <c r="S98" s="183">
        <v>0</v>
      </c>
      <c r="T98" s="184">
        <f t="shared" si="3"/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5" t="s">
        <v>139</v>
      </c>
      <c r="AT98" s="185" t="s">
        <v>135</v>
      </c>
      <c r="AU98" s="185" t="s">
        <v>79</v>
      </c>
      <c r="AY98" s="18" t="s">
        <v>132</v>
      </c>
      <c r="BE98" s="186">
        <f t="shared" si="4"/>
        <v>0</v>
      </c>
      <c r="BF98" s="186">
        <f t="shared" si="5"/>
        <v>0</v>
      </c>
      <c r="BG98" s="186">
        <f t="shared" si="6"/>
        <v>0</v>
      </c>
      <c r="BH98" s="186">
        <f t="shared" si="7"/>
        <v>0</v>
      </c>
      <c r="BI98" s="186">
        <f t="shared" si="8"/>
        <v>0</v>
      </c>
      <c r="BJ98" s="18" t="s">
        <v>79</v>
      </c>
      <c r="BK98" s="186">
        <f t="shared" si="9"/>
        <v>0</v>
      </c>
      <c r="BL98" s="18" t="s">
        <v>139</v>
      </c>
      <c r="BM98" s="185" t="s">
        <v>1219</v>
      </c>
    </row>
    <row r="99" spans="1:65" s="2" customFormat="1" ht="14.45" customHeight="1">
      <c r="A99" s="35"/>
      <c r="B99" s="36"/>
      <c r="C99" s="174" t="s">
        <v>249</v>
      </c>
      <c r="D99" s="174" t="s">
        <v>135</v>
      </c>
      <c r="E99" s="175" t="s">
        <v>1220</v>
      </c>
      <c r="F99" s="176" t="s">
        <v>1221</v>
      </c>
      <c r="G99" s="177" t="s">
        <v>949</v>
      </c>
      <c r="H99" s="178">
        <v>40</v>
      </c>
      <c r="I99" s="179"/>
      <c r="J99" s="180">
        <f t="shared" si="0"/>
        <v>0</v>
      </c>
      <c r="K99" s="176" t="s">
        <v>19</v>
      </c>
      <c r="L99" s="40"/>
      <c r="M99" s="181" t="s">
        <v>19</v>
      </c>
      <c r="N99" s="182" t="s">
        <v>42</v>
      </c>
      <c r="O99" s="65"/>
      <c r="P99" s="183">
        <f t="shared" si="1"/>
        <v>0</v>
      </c>
      <c r="Q99" s="183">
        <v>0</v>
      </c>
      <c r="R99" s="183">
        <f t="shared" si="2"/>
        <v>0</v>
      </c>
      <c r="S99" s="183">
        <v>0</v>
      </c>
      <c r="T99" s="184">
        <f t="shared" si="3"/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139</v>
      </c>
      <c r="AT99" s="185" t="s">
        <v>135</v>
      </c>
      <c r="AU99" s="185" t="s">
        <v>79</v>
      </c>
      <c r="AY99" s="18" t="s">
        <v>132</v>
      </c>
      <c r="BE99" s="186">
        <f t="shared" si="4"/>
        <v>0</v>
      </c>
      <c r="BF99" s="186">
        <f t="shared" si="5"/>
        <v>0</v>
      </c>
      <c r="BG99" s="186">
        <f t="shared" si="6"/>
        <v>0</v>
      </c>
      <c r="BH99" s="186">
        <f t="shared" si="7"/>
        <v>0</v>
      </c>
      <c r="BI99" s="186">
        <f t="shared" si="8"/>
        <v>0</v>
      </c>
      <c r="BJ99" s="18" t="s">
        <v>79</v>
      </c>
      <c r="BK99" s="186">
        <f t="shared" si="9"/>
        <v>0</v>
      </c>
      <c r="BL99" s="18" t="s">
        <v>139</v>
      </c>
      <c r="BM99" s="185" t="s">
        <v>1222</v>
      </c>
    </row>
    <row r="100" spans="1:65" s="2" customFormat="1" ht="14.45" customHeight="1">
      <c r="A100" s="35"/>
      <c r="B100" s="36"/>
      <c r="C100" s="174" t="s">
        <v>256</v>
      </c>
      <c r="D100" s="174" t="s">
        <v>135</v>
      </c>
      <c r="E100" s="175" t="s">
        <v>1223</v>
      </c>
      <c r="F100" s="176" t="s">
        <v>1224</v>
      </c>
      <c r="G100" s="177" t="s">
        <v>949</v>
      </c>
      <c r="H100" s="178">
        <v>20</v>
      </c>
      <c r="I100" s="179"/>
      <c r="J100" s="180">
        <f t="shared" si="0"/>
        <v>0</v>
      </c>
      <c r="K100" s="176" t="s">
        <v>19</v>
      </c>
      <c r="L100" s="40"/>
      <c r="M100" s="181" t="s">
        <v>19</v>
      </c>
      <c r="N100" s="182" t="s">
        <v>42</v>
      </c>
      <c r="O100" s="65"/>
      <c r="P100" s="183">
        <f t="shared" si="1"/>
        <v>0</v>
      </c>
      <c r="Q100" s="183">
        <v>0</v>
      </c>
      <c r="R100" s="183">
        <f t="shared" si="2"/>
        <v>0</v>
      </c>
      <c r="S100" s="183">
        <v>0</v>
      </c>
      <c r="T100" s="184">
        <f t="shared" si="3"/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139</v>
      </c>
      <c r="AT100" s="185" t="s">
        <v>135</v>
      </c>
      <c r="AU100" s="185" t="s">
        <v>79</v>
      </c>
      <c r="AY100" s="18" t="s">
        <v>132</v>
      </c>
      <c r="BE100" s="186">
        <f t="shared" si="4"/>
        <v>0</v>
      </c>
      <c r="BF100" s="186">
        <f t="shared" si="5"/>
        <v>0</v>
      </c>
      <c r="BG100" s="186">
        <f t="shared" si="6"/>
        <v>0</v>
      </c>
      <c r="BH100" s="186">
        <f t="shared" si="7"/>
        <v>0</v>
      </c>
      <c r="BI100" s="186">
        <f t="shared" si="8"/>
        <v>0</v>
      </c>
      <c r="BJ100" s="18" t="s">
        <v>79</v>
      </c>
      <c r="BK100" s="186">
        <f t="shared" si="9"/>
        <v>0</v>
      </c>
      <c r="BL100" s="18" t="s">
        <v>139</v>
      </c>
      <c r="BM100" s="185" t="s">
        <v>1225</v>
      </c>
    </row>
    <row r="101" spans="1:65" s="2" customFormat="1" ht="14.45" customHeight="1">
      <c r="A101" s="35"/>
      <c r="B101" s="36"/>
      <c r="C101" s="174" t="s">
        <v>264</v>
      </c>
      <c r="D101" s="174" t="s">
        <v>135</v>
      </c>
      <c r="E101" s="175" t="s">
        <v>1226</v>
      </c>
      <c r="F101" s="176" t="s">
        <v>1227</v>
      </c>
      <c r="G101" s="177" t="s">
        <v>949</v>
      </c>
      <c r="H101" s="178">
        <v>20</v>
      </c>
      <c r="I101" s="179"/>
      <c r="J101" s="180">
        <f t="shared" si="0"/>
        <v>0</v>
      </c>
      <c r="K101" s="176" t="s">
        <v>19</v>
      </c>
      <c r="L101" s="40"/>
      <c r="M101" s="181" t="s">
        <v>19</v>
      </c>
      <c r="N101" s="182" t="s">
        <v>42</v>
      </c>
      <c r="O101" s="65"/>
      <c r="P101" s="183">
        <f t="shared" si="1"/>
        <v>0</v>
      </c>
      <c r="Q101" s="183">
        <v>0</v>
      </c>
      <c r="R101" s="183">
        <f t="shared" si="2"/>
        <v>0</v>
      </c>
      <c r="S101" s="183">
        <v>0</v>
      </c>
      <c r="T101" s="184">
        <f t="shared" si="3"/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139</v>
      </c>
      <c r="AT101" s="185" t="s">
        <v>135</v>
      </c>
      <c r="AU101" s="185" t="s">
        <v>79</v>
      </c>
      <c r="AY101" s="18" t="s">
        <v>132</v>
      </c>
      <c r="BE101" s="186">
        <f t="shared" si="4"/>
        <v>0</v>
      </c>
      <c r="BF101" s="186">
        <f t="shared" si="5"/>
        <v>0</v>
      </c>
      <c r="BG101" s="186">
        <f t="shared" si="6"/>
        <v>0</v>
      </c>
      <c r="BH101" s="186">
        <f t="shared" si="7"/>
        <v>0</v>
      </c>
      <c r="BI101" s="186">
        <f t="shared" si="8"/>
        <v>0</v>
      </c>
      <c r="BJ101" s="18" t="s">
        <v>79</v>
      </c>
      <c r="BK101" s="186">
        <f t="shared" si="9"/>
        <v>0</v>
      </c>
      <c r="BL101" s="18" t="s">
        <v>139</v>
      </c>
      <c r="BM101" s="185" t="s">
        <v>1228</v>
      </c>
    </row>
    <row r="102" spans="1:65" s="2" customFormat="1" ht="14.45" customHeight="1">
      <c r="A102" s="35"/>
      <c r="B102" s="36"/>
      <c r="C102" s="174" t="s">
        <v>268</v>
      </c>
      <c r="D102" s="174" t="s">
        <v>135</v>
      </c>
      <c r="E102" s="175" t="s">
        <v>1229</v>
      </c>
      <c r="F102" s="176" t="s">
        <v>1132</v>
      </c>
      <c r="G102" s="177" t="s">
        <v>949</v>
      </c>
      <c r="H102" s="178">
        <v>1</v>
      </c>
      <c r="I102" s="179"/>
      <c r="J102" s="180">
        <f t="shared" si="0"/>
        <v>0</v>
      </c>
      <c r="K102" s="176" t="s">
        <v>19</v>
      </c>
      <c r="L102" s="40"/>
      <c r="M102" s="181" t="s">
        <v>19</v>
      </c>
      <c r="N102" s="182" t="s">
        <v>42</v>
      </c>
      <c r="O102" s="65"/>
      <c r="P102" s="183">
        <f t="shared" si="1"/>
        <v>0</v>
      </c>
      <c r="Q102" s="183">
        <v>0</v>
      </c>
      <c r="R102" s="183">
        <f t="shared" si="2"/>
        <v>0</v>
      </c>
      <c r="S102" s="183">
        <v>0</v>
      </c>
      <c r="T102" s="184">
        <f t="shared" si="3"/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139</v>
      </c>
      <c r="AT102" s="185" t="s">
        <v>135</v>
      </c>
      <c r="AU102" s="185" t="s">
        <v>79</v>
      </c>
      <c r="AY102" s="18" t="s">
        <v>132</v>
      </c>
      <c r="BE102" s="186">
        <f t="shared" si="4"/>
        <v>0</v>
      </c>
      <c r="BF102" s="186">
        <f t="shared" si="5"/>
        <v>0</v>
      </c>
      <c r="BG102" s="186">
        <f t="shared" si="6"/>
        <v>0</v>
      </c>
      <c r="BH102" s="186">
        <f t="shared" si="7"/>
        <v>0</v>
      </c>
      <c r="BI102" s="186">
        <f t="shared" si="8"/>
        <v>0</v>
      </c>
      <c r="BJ102" s="18" t="s">
        <v>79</v>
      </c>
      <c r="BK102" s="186">
        <f t="shared" si="9"/>
        <v>0</v>
      </c>
      <c r="BL102" s="18" t="s">
        <v>139</v>
      </c>
      <c r="BM102" s="185" t="s">
        <v>1230</v>
      </c>
    </row>
    <row r="103" spans="1:65" s="12" customFormat="1" ht="25.9" customHeight="1">
      <c r="B103" s="158"/>
      <c r="C103" s="159"/>
      <c r="D103" s="160" t="s">
        <v>70</v>
      </c>
      <c r="E103" s="161" t="s">
        <v>1231</v>
      </c>
      <c r="F103" s="161" t="s">
        <v>1231</v>
      </c>
      <c r="G103" s="159"/>
      <c r="H103" s="159"/>
      <c r="I103" s="162"/>
      <c r="J103" s="163">
        <f>BK103</f>
        <v>0</v>
      </c>
      <c r="K103" s="159"/>
      <c r="L103" s="164"/>
      <c r="M103" s="165"/>
      <c r="N103" s="166"/>
      <c r="O103" s="166"/>
      <c r="P103" s="167">
        <f>SUM(P104:P113)</f>
        <v>0</v>
      </c>
      <c r="Q103" s="166"/>
      <c r="R103" s="167">
        <f>SUM(R104:R113)</f>
        <v>0</v>
      </c>
      <c r="S103" s="166"/>
      <c r="T103" s="168">
        <f>SUM(T104:T113)</f>
        <v>0</v>
      </c>
      <c r="AR103" s="169" t="s">
        <v>79</v>
      </c>
      <c r="AT103" s="170" t="s">
        <v>70</v>
      </c>
      <c r="AU103" s="170" t="s">
        <v>71</v>
      </c>
      <c r="AY103" s="169" t="s">
        <v>132</v>
      </c>
      <c r="BK103" s="171">
        <f>SUM(BK104:BK113)</f>
        <v>0</v>
      </c>
    </row>
    <row r="104" spans="1:65" s="2" customFormat="1" ht="62.65" customHeight="1">
      <c r="A104" s="35"/>
      <c r="B104" s="36"/>
      <c r="C104" s="174" t="s">
        <v>273</v>
      </c>
      <c r="D104" s="174" t="s">
        <v>135</v>
      </c>
      <c r="E104" s="175" t="s">
        <v>1232</v>
      </c>
      <c r="F104" s="176" t="s">
        <v>1233</v>
      </c>
      <c r="G104" s="177" t="s">
        <v>949</v>
      </c>
      <c r="H104" s="178">
        <v>20</v>
      </c>
      <c r="I104" s="179"/>
      <c r="J104" s="180">
        <f t="shared" ref="J104:J113" si="10">ROUND(I104*H104,2)</f>
        <v>0</v>
      </c>
      <c r="K104" s="176" t="s">
        <v>19</v>
      </c>
      <c r="L104" s="40"/>
      <c r="M104" s="181" t="s">
        <v>19</v>
      </c>
      <c r="N104" s="182" t="s">
        <v>42</v>
      </c>
      <c r="O104" s="65"/>
      <c r="P104" s="183">
        <f t="shared" ref="P104:P113" si="11">O104*H104</f>
        <v>0</v>
      </c>
      <c r="Q104" s="183">
        <v>0</v>
      </c>
      <c r="R104" s="183">
        <f t="shared" ref="R104:R113" si="12">Q104*H104</f>
        <v>0</v>
      </c>
      <c r="S104" s="183">
        <v>0</v>
      </c>
      <c r="T104" s="184">
        <f t="shared" ref="T104:T113" si="13"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139</v>
      </c>
      <c r="AT104" s="185" t="s">
        <v>135</v>
      </c>
      <c r="AU104" s="185" t="s">
        <v>79</v>
      </c>
      <c r="AY104" s="18" t="s">
        <v>132</v>
      </c>
      <c r="BE104" s="186">
        <f t="shared" ref="BE104:BE113" si="14">IF(N104="základní",J104,0)</f>
        <v>0</v>
      </c>
      <c r="BF104" s="186">
        <f t="shared" ref="BF104:BF113" si="15">IF(N104="snížená",J104,0)</f>
        <v>0</v>
      </c>
      <c r="BG104" s="186">
        <f t="shared" ref="BG104:BG113" si="16">IF(N104="zákl. přenesená",J104,0)</f>
        <v>0</v>
      </c>
      <c r="BH104" s="186">
        <f t="shared" ref="BH104:BH113" si="17">IF(N104="sníž. přenesená",J104,0)</f>
        <v>0</v>
      </c>
      <c r="BI104" s="186">
        <f t="shared" ref="BI104:BI113" si="18">IF(N104="nulová",J104,0)</f>
        <v>0</v>
      </c>
      <c r="BJ104" s="18" t="s">
        <v>79</v>
      </c>
      <c r="BK104" s="186">
        <f t="shared" ref="BK104:BK113" si="19">ROUND(I104*H104,2)</f>
        <v>0</v>
      </c>
      <c r="BL104" s="18" t="s">
        <v>139</v>
      </c>
      <c r="BM104" s="185" t="s">
        <v>1234</v>
      </c>
    </row>
    <row r="105" spans="1:65" s="2" customFormat="1" ht="14.45" customHeight="1">
      <c r="A105" s="35"/>
      <c r="B105" s="36"/>
      <c r="C105" s="174" t="s">
        <v>7</v>
      </c>
      <c r="D105" s="174" t="s">
        <v>135</v>
      </c>
      <c r="E105" s="175" t="s">
        <v>1235</v>
      </c>
      <c r="F105" s="176" t="s">
        <v>1139</v>
      </c>
      <c r="G105" s="177" t="s">
        <v>252</v>
      </c>
      <c r="H105" s="178">
        <v>50</v>
      </c>
      <c r="I105" s="179"/>
      <c r="J105" s="180">
        <f t="shared" si="10"/>
        <v>0</v>
      </c>
      <c r="K105" s="176" t="s">
        <v>19</v>
      </c>
      <c r="L105" s="40"/>
      <c r="M105" s="181" t="s">
        <v>19</v>
      </c>
      <c r="N105" s="182" t="s">
        <v>42</v>
      </c>
      <c r="O105" s="65"/>
      <c r="P105" s="183">
        <f t="shared" si="11"/>
        <v>0</v>
      </c>
      <c r="Q105" s="183">
        <v>0</v>
      </c>
      <c r="R105" s="183">
        <f t="shared" si="12"/>
        <v>0</v>
      </c>
      <c r="S105" s="183">
        <v>0</v>
      </c>
      <c r="T105" s="184">
        <f t="shared" si="13"/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5" t="s">
        <v>139</v>
      </c>
      <c r="AT105" s="185" t="s">
        <v>135</v>
      </c>
      <c r="AU105" s="185" t="s">
        <v>79</v>
      </c>
      <c r="AY105" s="18" t="s">
        <v>132</v>
      </c>
      <c r="BE105" s="186">
        <f t="shared" si="14"/>
        <v>0</v>
      </c>
      <c r="BF105" s="186">
        <f t="shared" si="15"/>
        <v>0</v>
      </c>
      <c r="BG105" s="186">
        <f t="shared" si="16"/>
        <v>0</v>
      </c>
      <c r="BH105" s="186">
        <f t="shared" si="17"/>
        <v>0</v>
      </c>
      <c r="BI105" s="186">
        <f t="shared" si="18"/>
        <v>0</v>
      </c>
      <c r="BJ105" s="18" t="s">
        <v>79</v>
      </c>
      <c r="BK105" s="186">
        <f t="shared" si="19"/>
        <v>0</v>
      </c>
      <c r="BL105" s="18" t="s">
        <v>139</v>
      </c>
      <c r="BM105" s="185" t="s">
        <v>1236</v>
      </c>
    </row>
    <row r="106" spans="1:65" s="2" customFormat="1" ht="14.45" customHeight="1">
      <c r="A106" s="35"/>
      <c r="B106" s="36"/>
      <c r="C106" s="174" t="s">
        <v>282</v>
      </c>
      <c r="D106" s="174" t="s">
        <v>135</v>
      </c>
      <c r="E106" s="175" t="s">
        <v>1237</v>
      </c>
      <c r="F106" s="176" t="s">
        <v>1142</v>
      </c>
      <c r="G106" s="177" t="s">
        <v>252</v>
      </c>
      <c r="H106" s="178">
        <v>50</v>
      </c>
      <c r="I106" s="179"/>
      <c r="J106" s="180">
        <f t="shared" si="10"/>
        <v>0</v>
      </c>
      <c r="K106" s="176" t="s">
        <v>19</v>
      </c>
      <c r="L106" s="40"/>
      <c r="M106" s="181" t="s">
        <v>19</v>
      </c>
      <c r="N106" s="182" t="s">
        <v>42</v>
      </c>
      <c r="O106" s="65"/>
      <c r="P106" s="183">
        <f t="shared" si="11"/>
        <v>0</v>
      </c>
      <c r="Q106" s="183">
        <v>0</v>
      </c>
      <c r="R106" s="183">
        <f t="shared" si="12"/>
        <v>0</v>
      </c>
      <c r="S106" s="183">
        <v>0</v>
      </c>
      <c r="T106" s="184">
        <f t="shared" si="13"/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5" t="s">
        <v>139</v>
      </c>
      <c r="AT106" s="185" t="s">
        <v>135</v>
      </c>
      <c r="AU106" s="185" t="s">
        <v>79</v>
      </c>
      <c r="AY106" s="18" t="s">
        <v>132</v>
      </c>
      <c r="BE106" s="186">
        <f t="shared" si="14"/>
        <v>0</v>
      </c>
      <c r="BF106" s="186">
        <f t="shared" si="15"/>
        <v>0</v>
      </c>
      <c r="BG106" s="186">
        <f t="shared" si="16"/>
        <v>0</v>
      </c>
      <c r="BH106" s="186">
        <f t="shared" si="17"/>
        <v>0</v>
      </c>
      <c r="BI106" s="186">
        <f t="shared" si="18"/>
        <v>0</v>
      </c>
      <c r="BJ106" s="18" t="s">
        <v>79</v>
      </c>
      <c r="BK106" s="186">
        <f t="shared" si="19"/>
        <v>0</v>
      </c>
      <c r="BL106" s="18" t="s">
        <v>139</v>
      </c>
      <c r="BM106" s="185" t="s">
        <v>1238</v>
      </c>
    </row>
    <row r="107" spans="1:65" s="2" customFormat="1" ht="14.45" customHeight="1">
      <c r="A107" s="35"/>
      <c r="B107" s="36"/>
      <c r="C107" s="174" t="s">
        <v>287</v>
      </c>
      <c r="D107" s="174" t="s">
        <v>135</v>
      </c>
      <c r="E107" s="175" t="s">
        <v>1239</v>
      </c>
      <c r="F107" s="176" t="s">
        <v>1240</v>
      </c>
      <c r="G107" s="177" t="s">
        <v>252</v>
      </c>
      <c r="H107" s="178">
        <v>520</v>
      </c>
      <c r="I107" s="179"/>
      <c r="J107" s="180">
        <f t="shared" si="10"/>
        <v>0</v>
      </c>
      <c r="K107" s="176" t="s">
        <v>19</v>
      </c>
      <c r="L107" s="40"/>
      <c r="M107" s="181" t="s">
        <v>19</v>
      </c>
      <c r="N107" s="182" t="s">
        <v>42</v>
      </c>
      <c r="O107" s="65"/>
      <c r="P107" s="183">
        <f t="shared" si="11"/>
        <v>0</v>
      </c>
      <c r="Q107" s="183">
        <v>0</v>
      </c>
      <c r="R107" s="183">
        <f t="shared" si="12"/>
        <v>0</v>
      </c>
      <c r="S107" s="183">
        <v>0</v>
      </c>
      <c r="T107" s="184">
        <f t="shared" si="13"/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5" t="s">
        <v>139</v>
      </c>
      <c r="AT107" s="185" t="s">
        <v>135</v>
      </c>
      <c r="AU107" s="185" t="s">
        <v>79</v>
      </c>
      <c r="AY107" s="18" t="s">
        <v>132</v>
      </c>
      <c r="BE107" s="186">
        <f t="shared" si="14"/>
        <v>0</v>
      </c>
      <c r="BF107" s="186">
        <f t="shared" si="15"/>
        <v>0</v>
      </c>
      <c r="BG107" s="186">
        <f t="shared" si="16"/>
        <v>0</v>
      </c>
      <c r="BH107" s="186">
        <f t="shared" si="17"/>
        <v>0</v>
      </c>
      <c r="BI107" s="186">
        <f t="shared" si="18"/>
        <v>0</v>
      </c>
      <c r="BJ107" s="18" t="s">
        <v>79</v>
      </c>
      <c r="BK107" s="186">
        <f t="shared" si="19"/>
        <v>0</v>
      </c>
      <c r="BL107" s="18" t="s">
        <v>139</v>
      </c>
      <c r="BM107" s="185" t="s">
        <v>1241</v>
      </c>
    </row>
    <row r="108" spans="1:65" s="2" customFormat="1" ht="14.45" customHeight="1">
      <c r="A108" s="35"/>
      <c r="B108" s="36"/>
      <c r="C108" s="174" t="s">
        <v>294</v>
      </c>
      <c r="D108" s="174" t="s">
        <v>135</v>
      </c>
      <c r="E108" s="175" t="s">
        <v>1242</v>
      </c>
      <c r="F108" s="176" t="s">
        <v>1243</v>
      </c>
      <c r="G108" s="177" t="s">
        <v>252</v>
      </c>
      <c r="H108" s="178">
        <v>520</v>
      </c>
      <c r="I108" s="179"/>
      <c r="J108" s="180">
        <f t="shared" si="10"/>
        <v>0</v>
      </c>
      <c r="K108" s="176" t="s">
        <v>19</v>
      </c>
      <c r="L108" s="40"/>
      <c r="M108" s="181" t="s">
        <v>19</v>
      </c>
      <c r="N108" s="182" t="s">
        <v>42</v>
      </c>
      <c r="O108" s="65"/>
      <c r="P108" s="183">
        <f t="shared" si="11"/>
        <v>0</v>
      </c>
      <c r="Q108" s="183">
        <v>0</v>
      </c>
      <c r="R108" s="183">
        <f t="shared" si="12"/>
        <v>0</v>
      </c>
      <c r="S108" s="183">
        <v>0</v>
      </c>
      <c r="T108" s="184">
        <f t="shared" si="13"/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5" t="s">
        <v>139</v>
      </c>
      <c r="AT108" s="185" t="s">
        <v>135</v>
      </c>
      <c r="AU108" s="185" t="s">
        <v>79</v>
      </c>
      <c r="AY108" s="18" t="s">
        <v>132</v>
      </c>
      <c r="BE108" s="186">
        <f t="shared" si="14"/>
        <v>0</v>
      </c>
      <c r="BF108" s="186">
        <f t="shared" si="15"/>
        <v>0</v>
      </c>
      <c r="BG108" s="186">
        <f t="shared" si="16"/>
        <v>0</v>
      </c>
      <c r="BH108" s="186">
        <f t="shared" si="17"/>
        <v>0</v>
      </c>
      <c r="BI108" s="186">
        <f t="shared" si="18"/>
        <v>0</v>
      </c>
      <c r="BJ108" s="18" t="s">
        <v>79</v>
      </c>
      <c r="BK108" s="186">
        <f t="shared" si="19"/>
        <v>0</v>
      </c>
      <c r="BL108" s="18" t="s">
        <v>139</v>
      </c>
      <c r="BM108" s="185" t="s">
        <v>1244</v>
      </c>
    </row>
    <row r="109" spans="1:65" s="2" customFormat="1" ht="24.2" customHeight="1">
      <c r="A109" s="35"/>
      <c r="B109" s="36"/>
      <c r="C109" s="174" t="s">
        <v>301</v>
      </c>
      <c r="D109" s="174" t="s">
        <v>135</v>
      </c>
      <c r="E109" s="175" t="s">
        <v>1245</v>
      </c>
      <c r="F109" s="176" t="s">
        <v>1145</v>
      </c>
      <c r="G109" s="177" t="s">
        <v>252</v>
      </c>
      <c r="H109" s="178">
        <v>570</v>
      </c>
      <c r="I109" s="179"/>
      <c r="J109" s="180">
        <f t="shared" si="10"/>
        <v>0</v>
      </c>
      <c r="K109" s="176" t="s">
        <v>19</v>
      </c>
      <c r="L109" s="40"/>
      <c r="M109" s="181" t="s">
        <v>19</v>
      </c>
      <c r="N109" s="182" t="s">
        <v>42</v>
      </c>
      <c r="O109" s="65"/>
      <c r="P109" s="183">
        <f t="shared" si="11"/>
        <v>0</v>
      </c>
      <c r="Q109" s="183">
        <v>0</v>
      </c>
      <c r="R109" s="183">
        <f t="shared" si="12"/>
        <v>0</v>
      </c>
      <c r="S109" s="183">
        <v>0</v>
      </c>
      <c r="T109" s="184">
        <f t="shared" si="13"/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5" t="s">
        <v>139</v>
      </c>
      <c r="AT109" s="185" t="s">
        <v>135</v>
      </c>
      <c r="AU109" s="185" t="s">
        <v>79</v>
      </c>
      <c r="AY109" s="18" t="s">
        <v>132</v>
      </c>
      <c r="BE109" s="186">
        <f t="shared" si="14"/>
        <v>0</v>
      </c>
      <c r="BF109" s="186">
        <f t="shared" si="15"/>
        <v>0</v>
      </c>
      <c r="BG109" s="186">
        <f t="shared" si="16"/>
        <v>0</v>
      </c>
      <c r="BH109" s="186">
        <f t="shared" si="17"/>
        <v>0</v>
      </c>
      <c r="BI109" s="186">
        <f t="shared" si="18"/>
        <v>0</v>
      </c>
      <c r="BJ109" s="18" t="s">
        <v>79</v>
      </c>
      <c r="BK109" s="186">
        <f t="shared" si="19"/>
        <v>0</v>
      </c>
      <c r="BL109" s="18" t="s">
        <v>139</v>
      </c>
      <c r="BM109" s="185" t="s">
        <v>1246</v>
      </c>
    </row>
    <row r="110" spans="1:65" s="2" customFormat="1" ht="14.45" customHeight="1">
      <c r="A110" s="35"/>
      <c r="B110" s="36"/>
      <c r="C110" s="174" t="s">
        <v>306</v>
      </c>
      <c r="D110" s="174" t="s">
        <v>135</v>
      </c>
      <c r="E110" s="175" t="s">
        <v>1247</v>
      </c>
      <c r="F110" s="176" t="s">
        <v>1148</v>
      </c>
      <c r="G110" s="177" t="s">
        <v>182</v>
      </c>
      <c r="H110" s="178">
        <v>10</v>
      </c>
      <c r="I110" s="179"/>
      <c r="J110" s="180">
        <f t="shared" si="10"/>
        <v>0</v>
      </c>
      <c r="K110" s="176" t="s">
        <v>19</v>
      </c>
      <c r="L110" s="40"/>
      <c r="M110" s="181" t="s">
        <v>19</v>
      </c>
      <c r="N110" s="182" t="s">
        <v>42</v>
      </c>
      <c r="O110" s="65"/>
      <c r="P110" s="183">
        <f t="shared" si="11"/>
        <v>0</v>
      </c>
      <c r="Q110" s="183">
        <v>0</v>
      </c>
      <c r="R110" s="183">
        <f t="shared" si="12"/>
        <v>0</v>
      </c>
      <c r="S110" s="183">
        <v>0</v>
      </c>
      <c r="T110" s="184">
        <f t="shared" si="13"/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5" t="s">
        <v>139</v>
      </c>
      <c r="AT110" s="185" t="s">
        <v>135</v>
      </c>
      <c r="AU110" s="185" t="s">
        <v>79</v>
      </c>
      <c r="AY110" s="18" t="s">
        <v>132</v>
      </c>
      <c r="BE110" s="186">
        <f t="shared" si="14"/>
        <v>0</v>
      </c>
      <c r="BF110" s="186">
        <f t="shared" si="15"/>
        <v>0</v>
      </c>
      <c r="BG110" s="186">
        <f t="shared" si="16"/>
        <v>0</v>
      </c>
      <c r="BH110" s="186">
        <f t="shared" si="17"/>
        <v>0</v>
      </c>
      <c r="BI110" s="186">
        <f t="shared" si="18"/>
        <v>0</v>
      </c>
      <c r="BJ110" s="18" t="s">
        <v>79</v>
      </c>
      <c r="BK110" s="186">
        <f t="shared" si="19"/>
        <v>0</v>
      </c>
      <c r="BL110" s="18" t="s">
        <v>139</v>
      </c>
      <c r="BM110" s="185" t="s">
        <v>1248</v>
      </c>
    </row>
    <row r="111" spans="1:65" s="2" customFormat="1" ht="14.45" customHeight="1">
      <c r="A111" s="35"/>
      <c r="B111" s="36"/>
      <c r="C111" s="174" t="s">
        <v>311</v>
      </c>
      <c r="D111" s="174" t="s">
        <v>135</v>
      </c>
      <c r="E111" s="175" t="s">
        <v>1249</v>
      </c>
      <c r="F111" s="176" t="s">
        <v>1151</v>
      </c>
      <c r="G111" s="177" t="s">
        <v>174</v>
      </c>
      <c r="H111" s="178">
        <v>200</v>
      </c>
      <c r="I111" s="179"/>
      <c r="J111" s="180">
        <f t="shared" si="10"/>
        <v>0</v>
      </c>
      <c r="K111" s="176" t="s">
        <v>19</v>
      </c>
      <c r="L111" s="40"/>
      <c r="M111" s="181" t="s">
        <v>19</v>
      </c>
      <c r="N111" s="182" t="s">
        <v>42</v>
      </c>
      <c r="O111" s="65"/>
      <c r="P111" s="183">
        <f t="shared" si="11"/>
        <v>0</v>
      </c>
      <c r="Q111" s="183">
        <v>0</v>
      </c>
      <c r="R111" s="183">
        <f t="shared" si="12"/>
        <v>0</v>
      </c>
      <c r="S111" s="183">
        <v>0</v>
      </c>
      <c r="T111" s="184">
        <f t="shared" si="13"/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5" t="s">
        <v>139</v>
      </c>
      <c r="AT111" s="185" t="s">
        <v>135</v>
      </c>
      <c r="AU111" s="185" t="s">
        <v>79</v>
      </c>
      <c r="AY111" s="18" t="s">
        <v>132</v>
      </c>
      <c r="BE111" s="186">
        <f t="shared" si="14"/>
        <v>0</v>
      </c>
      <c r="BF111" s="186">
        <f t="shared" si="15"/>
        <v>0</v>
      </c>
      <c r="BG111" s="186">
        <f t="shared" si="16"/>
        <v>0</v>
      </c>
      <c r="BH111" s="186">
        <f t="shared" si="17"/>
        <v>0</v>
      </c>
      <c r="BI111" s="186">
        <f t="shared" si="18"/>
        <v>0</v>
      </c>
      <c r="BJ111" s="18" t="s">
        <v>79</v>
      </c>
      <c r="BK111" s="186">
        <f t="shared" si="19"/>
        <v>0</v>
      </c>
      <c r="BL111" s="18" t="s">
        <v>139</v>
      </c>
      <c r="BM111" s="185" t="s">
        <v>1250</v>
      </c>
    </row>
    <row r="112" spans="1:65" s="2" customFormat="1" ht="24.2" customHeight="1">
      <c r="A112" s="35"/>
      <c r="B112" s="36"/>
      <c r="C112" s="174" t="s">
        <v>317</v>
      </c>
      <c r="D112" s="174" t="s">
        <v>135</v>
      </c>
      <c r="E112" s="175" t="s">
        <v>1251</v>
      </c>
      <c r="F112" s="176" t="s">
        <v>1154</v>
      </c>
      <c r="G112" s="177" t="s">
        <v>252</v>
      </c>
      <c r="H112" s="178">
        <v>570</v>
      </c>
      <c r="I112" s="179"/>
      <c r="J112" s="180">
        <f t="shared" si="10"/>
        <v>0</v>
      </c>
      <c r="K112" s="176" t="s">
        <v>19</v>
      </c>
      <c r="L112" s="40"/>
      <c r="M112" s="181" t="s">
        <v>19</v>
      </c>
      <c r="N112" s="182" t="s">
        <v>42</v>
      </c>
      <c r="O112" s="65"/>
      <c r="P112" s="183">
        <f t="shared" si="11"/>
        <v>0</v>
      </c>
      <c r="Q112" s="183">
        <v>0</v>
      </c>
      <c r="R112" s="183">
        <f t="shared" si="12"/>
        <v>0</v>
      </c>
      <c r="S112" s="183">
        <v>0</v>
      </c>
      <c r="T112" s="184">
        <f t="shared" si="13"/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5" t="s">
        <v>139</v>
      </c>
      <c r="AT112" s="185" t="s">
        <v>135</v>
      </c>
      <c r="AU112" s="185" t="s">
        <v>79</v>
      </c>
      <c r="AY112" s="18" t="s">
        <v>132</v>
      </c>
      <c r="BE112" s="186">
        <f t="shared" si="14"/>
        <v>0</v>
      </c>
      <c r="BF112" s="186">
        <f t="shared" si="15"/>
        <v>0</v>
      </c>
      <c r="BG112" s="186">
        <f t="shared" si="16"/>
        <v>0</v>
      </c>
      <c r="BH112" s="186">
        <f t="shared" si="17"/>
        <v>0</v>
      </c>
      <c r="BI112" s="186">
        <f t="shared" si="18"/>
        <v>0</v>
      </c>
      <c r="BJ112" s="18" t="s">
        <v>79</v>
      </c>
      <c r="BK112" s="186">
        <f t="shared" si="19"/>
        <v>0</v>
      </c>
      <c r="BL112" s="18" t="s">
        <v>139</v>
      </c>
      <c r="BM112" s="185" t="s">
        <v>1252</v>
      </c>
    </row>
    <row r="113" spans="1:65" s="2" customFormat="1" ht="24.2" customHeight="1">
      <c r="A113" s="35"/>
      <c r="B113" s="36"/>
      <c r="C113" s="174" t="s">
        <v>322</v>
      </c>
      <c r="D113" s="174" t="s">
        <v>135</v>
      </c>
      <c r="E113" s="175" t="s">
        <v>1253</v>
      </c>
      <c r="F113" s="176" t="s">
        <v>1157</v>
      </c>
      <c r="G113" s="177" t="s">
        <v>252</v>
      </c>
      <c r="H113" s="178">
        <v>570</v>
      </c>
      <c r="I113" s="179"/>
      <c r="J113" s="180">
        <f t="shared" si="10"/>
        <v>0</v>
      </c>
      <c r="K113" s="176" t="s">
        <v>19</v>
      </c>
      <c r="L113" s="40"/>
      <c r="M113" s="181" t="s">
        <v>19</v>
      </c>
      <c r="N113" s="182" t="s">
        <v>42</v>
      </c>
      <c r="O113" s="65"/>
      <c r="P113" s="183">
        <f t="shared" si="11"/>
        <v>0</v>
      </c>
      <c r="Q113" s="183">
        <v>0</v>
      </c>
      <c r="R113" s="183">
        <f t="shared" si="12"/>
        <v>0</v>
      </c>
      <c r="S113" s="183">
        <v>0</v>
      </c>
      <c r="T113" s="184">
        <f t="shared" si="13"/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85" t="s">
        <v>139</v>
      </c>
      <c r="AT113" s="185" t="s">
        <v>135</v>
      </c>
      <c r="AU113" s="185" t="s">
        <v>79</v>
      </c>
      <c r="AY113" s="18" t="s">
        <v>132</v>
      </c>
      <c r="BE113" s="186">
        <f t="shared" si="14"/>
        <v>0</v>
      </c>
      <c r="BF113" s="186">
        <f t="shared" si="15"/>
        <v>0</v>
      </c>
      <c r="BG113" s="186">
        <f t="shared" si="16"/>
        <v>0</v>
      </c>
      <c r="BH113" s="186">
        <f t="shared" si="17"/>
        <v>0</v>
      </c>
      <c r="BI113" s="186">
        <f t="shared" si="18"/>
        <v>0</v>
      </c>
      <c r="BJ113" s="18" t="s">
        <v>79</v>
      </c>
      <c r="BK113" s="186">
        <f t="shared" si="19"/>
        <v>0</v>
      </c>
      <c r="BL113" s="18" t="s">
        <v>139</v>
      </c>
      <c r="BM113" s="185" t="s">
        <v>1254</v>
      </c>
    </row>
    <row r="114" spans="1:65" s="12" customFormat="1" ht="25.9" customHeight="1">
      <c r="B114" s="158"/>
      <c r="C114" s="159"/>
      <c r="D114" s="160" t="s">
        <v>70</v>
      </c>
      <c r="E114" s="161" t="s">
        <v>1255</v>
      </c>
      <c r="F114" s="161" t="s">
        <v>1255</v>
      </c>
      <c r="G114" s="159"/>
      <c r="H114" s="159"/>
      <c r="I114" s="162"/>
      <c r="J114" s="163">
        <f>BK114</f>
        <v>0</v>
      </c>
      <c r="K114" s="159"/>
      <c r="L114" s="164"/>
      <c r="M114" s="165"/>
      <c r="N114" s="166"/>
      <c r="O114" s="166"/>
      <c r="P114" s="167">
        <f>SUM(P115:P118)</f>
        <v>0</v>
      </c>
      <c r="Q114" s="166"/>
      <c r="R114" s="167">
        <f>SUM(R115:R118)</f>
        <v>0</v>
      </c>
      <c r="S114" s="166"/>
      <c r="T114" s="168">
        <f>SUM(T115:T118)</f>
        <v>0</v>
      </c>
      <c r="AR114" s="169" t="s">
        <v>79</v>
      </c>
      <c r="AT114" s="170" t="s">
        <v>70</v>
      </c>
      <c r="AU114" s="170" t="s">
        <v>71</v>
      </c>
      <c r="AY114" s="169" t="s">
        <v>132</v>
      </c>
      <c r="BK114" s="171">
        <f>SUM(BK115:BK118)</f>
        <v>0</v>
      </c>
    </row>
    <row r="115" spans="1:65" s="2" customFormat="1" ht="14.45" customHeight="1">
      <c r="A115" s="35"/>
      <c r="B115" s="36"/>
      <c r="C115" s="174" t="s">
        <v>327</v>
      </c>
      <c r="D115" s="174" t="s">
        <v>135</v>
      </c>
      <c r="E115" s="175" t="s">
        <v>1256</v>
      </c>
      <c r="F115" s="176" t="s">
        <v>1161</v>
      </c>
      <c r="G115" s="177" t="s">
        <v>452</v>
      </c>
      <c r="H115" s="178">
        <v>10</v>
      </c>
      <c r="I115" s="179"/>
      <c r="J115" s="180">
        <f>ROUND(I115*H115,2)</f>
        <v>0</v>
      </c>
      <c r="K115" s="176" t="s">
        <v>19</v>
      </c>
      <c r="L115" s="40"/>
      <c r="M115" s="181" t="s">
        <v>19</v>
      </c>
      <c r="N115" s="182" t="s">
        <v>42</v>
      </c>
      <c r="O115" s="65"/>
      <c r="P115" s="183">
        <f>O115*H115</f>
        <v>0</v>
      </c>
      <c r="Q115" s="183">
        <v>0</v>
      </c>
      <c r="R115" s="183">
        <f>Q115*H115</f>
        <v>0</v>
      </c>
      <c r="S115" s="183">
        <v>0</v>
      </c>
      <c r="T115" s="184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5" t="s">
        <v>139</v>
      </c>
      <c r="AT115" s="185" t="s">
        <v>135</v>
      </c>
      <c r="AU115" s="185" t="s">
        <v>79</v>
      </c>
      <c r="AY115" s="18" t="s">
        <v>132</v>
      </c>
      <c r="BE115" s="186">
        <f>IF(N115="základní",J115,0)</f>
        <v>0</v>
      </c>
      <c r="BF115" s="186">
        <f>IF(N115="snížená",J115,0)</f>
        <v>0</v>
      </c>
      <c r="BG115" s="186">
        <f>IF(N115="zákl. přenesená",J115,0)</f>
        <v>0</v>
      </c>
      <c r="BH115" s="186">
        <f>IF(N115="sníž. přenesená",J115,0)</f>
        <v>0</v>
      </c>
      <c r="BI115" s="186">
        <f>IF(N115="nulová",J115,0)</f>
        <v>0</v>
      </c>
      <c r="BJ115" s="18" t="s">
        <v>79</v>
      </c>
      <c r="BK115" s="186">
        <f>ROUND(I115*H115,2)</f>
        <v>0</v>
      </c>
      <c r="BL115" s="18" t="s">
        <v>139</v>
      </c>
      <c r="BM115" s="185" t="s">
        <v>1257</v>
      </c>
    </row>
    <row r="116" spans="1:65" s="2" customFormat="1" ht="14.45" customHeight="1">
      <c r="A116" s="35"/>
      <c r="B116" s="36"/>
      <c r="C116" s="174" t="s">
        <v>332</v>
      </c>
      <c r="D116" s="174" t="s">
        <v>135</v>
      </c>
      <c r="E116" s="175" t="s">
        <v>1258</v>
      </c>
      <c r="F116" s="176" t="s">
        <v>1259</v>
      </c>
      <c r="G116" s="177" t="s">
        <v>452</v>
      </c>
      <c r="H116" s="178">
        <v>20</v>
      </c>
      <c r="I116" s="179"/>
      <c r="J116" s="180">
        <f>ROUND(I116*H116,2)</f>
        <v>0</v>
      </c>
      <c r="K116" s="176" t="s">
        <v>19</v>
      </c>
      <c r="L116" s="40"/>
      <c r="M116" s="181" t="s">
        <v>19</v>
      </c>
      <c r="N116" s="182" t="s">
        <v>42</v>
      </c>
      <c r="O116" s="65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5" t="s">
        <v>139</v>
      </c>
      <c r="AT116" s="185" t="s">
        <v>135</v>
      </c>
      <c r="AU116" s="185" t="s">
        <v>79</v>
      </c>
      <c r="AY116" s="18" t="s">
        <v>132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0</v>
      </c>
      <c r="BH116" s="186">
        <f>IF(N116="sníž. přenesená",J116,0)</f>
        <v>0</v>
      </c>
      <c r="BI116" s="186">
        <f>IF(N116="nulová",J116,0)</f>
        <v>0</v>
      </c>
      <c r="BJ116" s="18" t="s">
        <v>79</v>
      </c>
      <c r="BK116" s="186">
        <f>ROUND(I116*H116,2)</f>
        <v>0</v>
      </c>
      <c r="BL116" s="18" t="s">
        <v>139</v>
      </c>
      <c r="BM116" s="185" t="s">
        <v>1260</v>
      </c>
    </row>
    <row r="117" spans="1:65" s="2" customFormat="1" ht="14.45" customHeight="1">
      <c r="A117" s="35"/>
      <c r="B117" s="36"/>
      <c r="C117" s="174" t="s">
        <v>337</v>
      </c>
      <c r="D117" s="174" t="s">
        <v>135</v>
      </c>
      <c r="E117" s="175" t="s">
        <v>1261</v>
      </c>
      <c r="F117" s="176" t="s">
        <v>1262</v>
      </c>
      <c r="G117" s="177" t="s">
        <v>452</v>
      </c>
      <c r="H117" s="178">
        <v>40</v>
      </c>
      <c r="I117" s="179"/>
      <c r="J117" s="180">
        <f>ROUND(I117*H117,2)</f>
        <v>0</v>
      </c>
      <c r="K117" s="176" t="s">
        <v>19</v>
      </c>
      <c r="L117" s="40"/>
      <c r="M117" s="181" t="s">
        <v>19</v>
      </c>
      <c r="N117" s="182" t="s">
        <v>42</v>
      </c>
      <c r="O117" s="65"/>
      <c r="P117" s="183">
        <f>O117*H117</f>
        <v>0</v>
      </c>
      <c r="Q117" s="183">
        <v>0</v>
      </c>
      <c r="R117" s="183">
        <f>Q117*H117</f>
        <v>0</v>
      </c>
      <c r="S117" s="183">
        <v>0</v>
      </c>
      <c r="T117" s="184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85" t="s">
        <v>139</v>
      </c>
      <c r="AT117" s="185" t="s">
        <v>135</v>
      </c>
      <c r="AU117" s="185" t="s">
        <v>79</v>
      </c>
      <c r="AY117" s="18" t="s">
        <v>132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0</v>
      </c>
      <c r="BH117" s="186">
        <f>IF(N117="sníž. přenesená",J117,0)</f>
        <v>0</v>
      </c>
      <c r="BI117" s="186">
        <f>IF(N117="nulová",J117,0)</f>
        <v>0</v>
      </c>
      <c r="BJ117" s="18" t="s">
        <v>79</v>
      </c>
      <c r="BK117" s="186">
        <f>ROUND(I117*H117,2)</f>
        <v>0</v>
      </c>
      <c r="BL117" s="18" t="s">
        <v>139</v>
      </c>
      <c r="BM117" s="185" t="s">
        <v>1263</v>
      </c>
    </row>
    <row r="118" spans="1:65" s="2" customFormat="1" ht="14.45" customHeight="1">
      <c r="A118" s="35"/>
      <c r="B118" s="36"/>
      <c r="C118" s="174" t="s">
        <v>343</v>
      </c>
      <c r="D118" s="174" t="s">
        <v>135</v>
      </c>
      <c r="E118" s="175" t="s">
        <v>1264</v>
      </c>
      <c r="F118" s="176" t="s">
        <v>1167</v>
      </c>
      <c r="G118" s="177" t="s">
        <v>452</v>
      </c>
      <c r="H118" s="178">
        <v>20</v>
      </c>
      <c r="I118" s="179"/>
      <c r="J118" s="180">
        <f>ROUND(I118*H118,2)</f>
        <v>0</v>
      </c>
      <c r="K118" s="176" t="s">
        <v>19</v>
      </c>
      <c r="L118" s="40"/>
      <c r="M118" s="187" t="s">
        <v>19</v>
      </c>
      <c r="N118" s="188" t="s">
        <v>42</v>
      </c>
      <c r="O118" s="189"/>
      <c r="P118" s="190">
        <f>O118*H118</f>
        <v>0</v>
      </c>
      <c r="Q118" s="190">
        <v>0</v>
      </c>
      <c r="R118" s="190">
        <f>Q118*H118</f>
        <v>0</v>
      </c>
      <c r="S118" s="190">
        <v>0</v>
      </c>
      <c r="T118" s="191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85" t="s">
        <v>139</v>
      </c>
      <c r="AT118" s="185" t="s">
        <v>135</v>
      </c>
      <c r="AU118" s="185" t="s">
        <v>79</v>
      </c>
      <c r="AY118" s="18" t="s">
        <v>132</v>
      </c>
      <c r="BE118" s="186">
        <f>IF(N118="základní",J118,0)</f>
        <v>0</v>
      </c>
      <c r="BF118" s="186">
        <f>IF(N118="snížená",J118,0)</f>
        <v>0</v>
      </c>
      <c r="BG118" s="186">
        <f>IF(N118="zákl. přenesená",J118,0)</f>
        <v>0</v>
      </c>
      <c r="BH118" s="186">
        <f>IF(N118="sníž. přenesená",J118,0)</f>
        <v>0</v>
      </c>
      <c r="BI118" s="186">
        <f>IF(N118="nulová",J118,0)</f>
        <v>0</v>
      </c>
      <c r="BJ118" s="18" t="s">
        <v>79</v>
      </c>
      <c r="BK118" s="186">
        <f>ROUND(I118*H118,2)</f>
        <v>0</v>
      </c>
      <c r="BL118" s="18" t="s">
        <v>139</v>
      </c>
      <c r="BM118" s="185" t="s">
        <v>1265</v>
      </c>
    </row>
    <row r="119" spans="1:65" s="2" customFormat="1" ht="6.95" customHeight="1">
      <c r="A119" s="35"/>
      <c r="B119" s="48"/>
      <c r="C119" s="49"/>
      <c r="D119" s="49"/>
      <c r="E119" s="49"/>
      <c r="F119" s="49"/>
      <c r="G119" s="49"/>
      <c r="H119" s="49"/>
      <c r="I119" s="49"/>
      <c r="J119" s="49"/>
      <c r="K119" s="49"/>
      <c r="L119" s="40"/>
      <c r="M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</sheetData>
  <sheetProtection algorithmName="SHA-512" hashValue="AnAi4FrL2ZYeLb7IEtbItIThl/MWrukvHQ8d0FP6HMJLPe7x7ocWu5mZq//bn05dbHeU7YiHm3CvJsGszwSsdQ==" saltValue="3HvA8t50vz9L8WLRtLzld08fEb3aiZbrhlgqPlQUghPbBieeO0qMM+e5Zj5L4KN8fGPFr89CI2UQJqqDEFy7kA==" spinCount="100000" sheet="1" objects="1" scenarios="1" formatColumns="0" formatRows="0" autoFilter="0"/>
  <autoFilter ref="C81:K118" xr:uid="{00000000-0009-0000-0000-000009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2:BM23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AT2" s="18" t="s">
        <v>108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81</v>
      </c>
    </row>
    <row r="4" spans="1:46" s="1" customFormat="1" ht="24.95" customHeight="1">
      <c r="B4" s="21"/>
      <c r="D4" s="104" t="s">
        <v>109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3" t="str">
        <f>'Rekapitulace stavby'!K6</f>
        <v>Sportovní hala Sušice - Venkovní stavební objekty</v>
      </c>
      <c r="F7" s="364"/>
      <c r="G7" s="364"/>
      <c r="H7" s="364"/>
      <c r="L7" s="21"/>
    </row>
    <row r="8" spans="1:46" s="2" customFormat="1" ht="12" customHeight="1">
      <c r="A8" s="35"/>
      <c r="B8" s="40"/>
      <c r="C8" s="35"/>
      <c r="D8" s="106" t="s">
        <v>110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5" t="s">
        <v>1266</v>
      </c>
      <c r="F9" s="366"/>
      <c r="G9" s="366"/>
      <c r="H9" s="366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20. 5. 2019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7" t="str">
        <f>'Rekapitulace stavby'!E14</f>
        <v>Vyplň údaj</v>
      </c>
      <c r="F18" s="368"/>
      <c r="G18" s="368"/>
      <c r="H18" s="368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22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35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9" t="s">
        <v>19</v>
      </c>
      <c r="F27" s="369"/>
      <c r="G27" s="369"/>
      <c r="H27" s="369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37</v>
      </c>
      <c r="E30" s="35"/>
      <c r="F30" s="35"/>
      <c r="G30" s="35"/>
      <c r="H30" s="35"/>
      <c r="I30" s="35"/>
      <c r="J30" s="115">
        <f>ROUND(J86,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39</v>
      </c>
      <c r="G32" s="35"/>
      <c r="H32" s="35"/>
      <c r="I32" s="116" t="s">
        <v>38</v>
      </c>
      <c r="J32" s="116" t="s">
        <v>40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41</v>
      </c>
      <c r="E33" s="106" t="s">
        <v>42</v>
      </c>
      <c r="F33" s="118">
        <f>ROUND((SUM(BE86:BE237)),  2)</f>
        <v>0</v>
      </c>
      <c r="G33" s="35"/>
      <c r="H33" s="35"/>
      <c r="I33" s="119">
        <v>0.21</v>
      </c>
      <c r="J33" s="118">
        <f>ROUND(((SUM(BE86:BE237))*I33),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43</v>
      </c>
      <c r="F34" s="118">
        <f>ROUND((SUM(BF86:BF237)),  2)</f>
        <v>0</v>
      </c>
      <c r="G34" s="35"/>
      <c r="H34" s="35"/>
      <c r="I34" s="119">
        <v>0.15</v>
      </c>
      <c r="J34" s="118">
        <f>ROUND(((SUM(BF86:BF237))*I34),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44</v>
      </c>
      <c r="F35" s="118">
        <f>ROUND((SUM(BG86:BG237)),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45</v>
      </c>
      <c r="F36" s="118">
        <f>ROUND((SUM(BH86:BH237)),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46</v>
      </c>
      <c r="F37" s="118">
        <f>ROUND((SUM(BI86:BI237)),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47</v>
      </c>
      <c r="E39" s="122"/>
      <c r="F39" s="122"/>
      <c r="G39" s="123" t="s">
        <v>48</v>
      </c>
      <c r="H39" s="124" t="s">
        <v>49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112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0" t="str">
        <f>E7</f>
        <v>Sportovní hala Sušice - Venkovní stavební objekty</v>
      </c>
      <c r="F48" s="371"/>
      <c r="G48" s="371"/>
      <c r="H48" s="371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110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7" t="str">
        <f>E9</f>
        <v>SO-10 - Sadové úpravy</v>
      </c>
      <c r="F50" s="372"/>
      <c r="G50" s="372"/>
      <c r="H50" s="372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20. 5. 2019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0.15" customHeight="1">
      <c r="A54" s="35"/>
      <c r="B54" s="36"/>
      <c r="C54" s="30" t="s">
        <v>25</v>
      </c>
      <c r="D54" s="37"/>
      <c r="E54" s="37"/>
      <c r="F54" s="28" t="str">
        <f>E15</f>
        <v>Město Sušice, nám. Svobody 138, 342 01 Sušice</v>
      </c>
      <c r="G54" s="37"/>
      <c r="H54" s="37"/>
      <c r="I54" s="30" t="s">
        <v>31</v>
      </c>
      <c r="J54" s="33" t="str">
        <f>E21</f>
        <v>APRIS 3MP s.r.o., Baarova 36, 140 00 Praha 4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113</v>
      </c>
      <c r="D57" s="132"/>
      <c r="E57" s="132"/>
      <c r="F57" s="132"/>
      <c r="G57" s="132"/>
      <c r="H57" s="132"/>
      <c r="I57" s="132"/>
      <c r="J57" s="133" t="s">
        <v>114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69</v>
      </c>
      <c r="D59" s="37"/>
      <c r="E59" s="37"/>
      <c r="F59" s="37"/>
      <c r="G59" s="37"/>
      <c r="H59" s="37"/>
      <c r="I59" s="37"/>
      <c r="J59" s="78">
        <f>J86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115</v>
      </c>
    </row>
    <row r="60" spans="1:47" s="9" customFormat="1" ht="24.95" customHeight="1">
      <c r="B60" s="135"/>
      <c r="C60" s="136"/>
      <c r="D60" s="137" t="s">
        <v>163</v>
      </c>
      <c r="E60" s="138"/>
      <c r="F60" s="138"/>
      <c r="G60" s="138"/>
      <c r="H60" s="138"/>
      <c r="I60" s="138"/>
      <c r="J60" s="139">
        <f>J87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164</v>
      </c>
      <c r="E61" s="144"/>
      <c r="F61" s="144"/>
      <c r="G61" s="144"/>
      <c r="H61" s="144"/>
      <c r="I61" s="144"/>
      <c r="J61" s="145">
        <f>J88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165</v>
      </c>
      <c r="E62" s="144"/>
      <c r="F62" s="144"/>
      <c r="G62" s="144"/>
      <c r="H62" s="144"/>
      <c r="I62" s="144"/>
      <c r="J62" s="145">
        <f>J204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1267</v>
      </c>
      <c r="E63" s="144"/>
      <c r="F63" s="144"/>
      <c r="G63" s="144"/>
      <c r="H63" s="144"/>
      <c r="I63" s="144"/>
      <c r="J63" s="145">
        <f>J209</f>
        <v>0</v>
      </c>
      <c r="K63" s="142"/>
      <c r="L63" s="146"/>
    </row>
    <row r="64" spans="1:47" s="10" customFormat="1" ht="19.899999999999999" customHeight="1">
      <c r="B64" s="141"/>
      <c r="C64" s="142"/>
      <c r="D64" s="143" t="s">
        <v>439</v>
      </c>
      <c r="E64" s="144"/>
      <c r="F64" s="144"/>
      <c r="G64" s="144"/>
      <c r="H64" s="144"/>
      <c r="I64" s="144"/>
      <c r="J64" s="145">
        <f>J226</f>
        <v>0</v>
      </c>
      <c r="K64" s="142"/>
      <c r="L64" s="146"/>
    </row>
    <row r="65" spans="1:31" s="10" customFormat="1" ht="19.899999999999999" customHeight="1">
      <c r="B65" s="141"/>
      <c r="C65" s="142"/>
      <c r="D65" s="143" t="s">
        <v>167</v>
      </c>
      <c r="E65" s="144"/>
      <c r="F65" s="144"/>
      <c r="G65" s="144"/>
      <c r="H65" s="144"/>
      <c r="I65" s="144"/>
      <c r="J65" s="145">
        <f>J230</f>
        <v>0</v>
      </c>
      <c r="K65" s="142"/>
      <c r="L65" s="146"/>
    </row>
    <row r="66" spans="1:31" s="9" customFormat="1" ht="24.95" customHeight="1">
      <c r="B66" s="135"/>
      <c r="C66" s="136"/>
      <c r="D66" s="137" t="s">
        <v>1268</v>
      </c>
      <c r="E66" s="138"/>
      <c r="F66" s="138"/>
      <c r="G66" s="138"/>
      <c r="H66" s="138"/>
      <c r="I66" s="138"/>
      <c r="J66" s="139">
        <f>J234</f>
        <v>0</v>
      </c>
      <c r="K66" s="136"/>
      <c r="L66" s="140"/>
    </row>
    <row r="67" spans="1:31" s="2" customFormat="1" ht="21.75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6.95" customHeight="1">
      <c r="A68" s="35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72" spans="1:31" s="2" customFormat="1" ht="6.95" customHeight="1">
      <c r="A72" s="35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24.95" customHeight="1">
      <c r="A73" s="35"/>
      <c r="B73" s="36"/>
      <c r="C73" s="24" t="s">
        <v>118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16</v>
      </c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70" t="str">
        <f>E7</f>
        <v>Sportovní hala Sušice - Venkovní stavební objekty</v>
      </c>
      <c r="F76" s="371"/>
      <c r="G76" s="371"/>
      <c r="H76" s="371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110</v>
      </c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6.5" customHeight="1">
      <c r="A78" s="35"/>
      <c r="B78" s="36"/>
      <c r="C78" s="37"/>
      <c r="D78" s="37"/>
      <c r="E78" s="327" t="str">
        <f>E9</f>
        <v>SO-10 - Sadové úpravy</v>
      </c>
      <c r="F78" s="372"/>
      <c r="G78" s="372"/>
      <c r="H78" s="372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21</v>
      </c>
      <c r="D80" s="37"/>
      <c r="E80" s="37"/>
      <c r="F80" s="28" t="str">
        <f>F12</f>
        <v xml:space="preserve"> </v>
      </c>
      <c r="G80" s="37"/>
      <c r="H80" s="37"/>
      <c r="I80" s="30" t="s">
        <v>23</v>
      </c>
      <c r="J80" s="60" t="str">
        <f>IF(J12="","",J12)</f>
        <v>20. 5. 2019</v>
      </c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40.15" customHeight="1">
      <c r="A82" s="35"/>
      <c r="B82" s="36"/>
      <c r="C82" s="30" t="s">
        <v>25</v>
      </c>
      <c r="D82" s="37"/>
      <c r="E82" s="37"/>
      <c r="F82" s="28" t="str">
        <f>E15</f>
        <v>Město Sušice, nám. Svobody 138, 342 01 Sušice</v>
      </c>
      <c r="G82" s="37"/>
      <c r="H82" s="37"/>
      <c r="I82" s="30" t="s">
        <v>31</v>
      </c>
      <c r="J82" s="33" t="str">
        <f>E21</f>
        <v>APRIS 3MP s.r.o., Baarova 36, 140 00 Praha 4</v>
      </c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5.2" customHeight="1">
      <c r="A83" s="35"/>
      <c r="B83" s="36"/>
      <c r="C83" s="30" t="s">
        <v>29</v>
      </c>
      <c r="D83" s="37"/>
      <c r="E83" s="37"/>
      <c r="F83" s="28" t="str">
        <f>IF(E18="","",E18)</f>
        <v>Vyplň údaj</v>
      </c>
      <c r="G83" s="37"/>
      <c r="H83" s="37"/>
      <c r="I83" s="30" t="s">
        <v>34</v>
      </c>
      <c r="J83" s="33" t="str">
        <f>E24</f>
        <v xml:space="preserve"> </v>
      </c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0.3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11" customFormat="1" ht="29.25" customHeight="1">
      <c r="A85" s="147"/>
      <c r="B85" s="148"/>
      <c r="C85" s="149" t="s">
        <v>119</v>
      </c>
      <c r="D85" s="150" t="s">
        <v>56</v>
      </c>
      <c r="E85" s="150" t="s">
        <v>52</v>
      </c>
      <c r="F85" s="150" t="s">
        <v>53</v>
      </c>
      <c r="G85" s="150" t="s">
        <v>120</v>
      </c>
      <c r="H85" s="150" t="s">
        <v>121</v>
      </c>
      <c r="I85" s="150" t="s">
        <v>122</v>
      </c>
      <c r="J85" s="150" t="s">
        <v>114</v>
      </c>
      <c r="K85" s="151" t="s">
        <v>123</v>
      </c>
      <c r="L85" s="152"/>
      <c r="M85" s="69" t="s">
        <v>19</v>
      </c>
      <c r="N85" s="70" t="s">
        <v>41</v>
      </c>
      <c r="O85" s="70" t="s">
        <v>124</v>
      </c>
      <c r="P85" s="70" t="s">
        <v>125</v>
      </c>
      <c r="Q85" s="70" t="s">
        <v>126</v>
      </c>
      <c r="R85" s="70" t="s">
        <v>127</v>
      </c>
      <c r="S85" s="70" t="s">
        <v>128</v>
      </c>
      <c r="T85" s="71" t="s">
        <v>129</v>
      </c>
      <c r="U85" s="147"/>
      <c r="V85" s="147"/>
      <c r="W85" s="147"/>
      <c r="X85" s="147"/>
      <c r="Y85" s="147"/>
      <c r="Z85" s="147"/>
      <c r="AA85" s="147"/>
      <c r="AB85" s="147"/>
      <c r="AC85" s="147"/>
      <c r="AD85" s="147"/>
      <c r="AE85" s="147"/>
    </row>
    <row r="86" spans="1:65" s="2" customFormat="1" ht="22.9" customHeight="1">
      <c r="A86" s="35"/>
      <c r="B86" s="36"/>
      <c r="C86" s="76" t="s">
        <v>130</v>
      </c>
      <c r="D86" s="37"/>
      <c r="E86" s="37"/>
      <c r="F86" s="37"/>
      <c r="G86" s="37"/>
      <c r="H86" s="37"/>
      <c r="I86" s="37"/>
      <c r="J86" s="153">
        <f>BK86</f>
        <v>0</v>
      </c>
      <c r="K86" s="37"/>
      <c r="L86" s="40"/>
      <c r="M86" s="72"/>
      <c r="N86" s="154"/>
      <c r="O86" s="73"/>
      <c r="P86" s="155">
        <f>P87+P234</f>
        <v>0</v>
      </c>
      <c r="Q86" s="73"/>
      <c r="R86" s="155">
        <f>R87+R234</f>
        <v>0</v>
      </c>
      <c r="S86" s="73"/>
      <c r="T86" s="156">
        <f>T87+T234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8" t="s">
        <v>70</v>
      </c>
      <c r="AU86" s="18" t="s">
        <v>115</v>
      </c>
      <c r="BK86" s="157">
        <f>BK87+BK234</f>
        <v>0</v>
      </c>
    </row>
    <row r="87" spans="1:65" s="12" customFormat="1" ht="25.9" customHeight="1">
      <c r="B87" s="158"/>
      <c r="C87" s="159"/>
      <c r="D87" s="160" t="s">
        <v>70</v>
      </c>
      <c r="E87" s="161" t="s">
        <v>131</v>
      </c>
      <c r="F87" s="161" t="s">
        <v>170</v>
      </c>
      <c r="G87" s="159"/>
      <c r="H87" s="159"/>
      <c r="I87" s="162"/>
      <c r="J87" s="163">
        <f>BK87</f>
        <v>0</v>
      </c>
      <c r="K87" s="159"/>
      <c r="L87" s="164"/>
      <c r="M87" s="165"/>
      <c r="N87" s="166"/>
      <c r="O87" s="166"/>
      <c r="P87" s="167">
        <f>P88+P204+P209+P226+P230</f>
        <v>0</v>
      </c>
      <c r="Q87" s="166"/>
      <c r="R87" s="167">
        <f>R88+R204+R209+R226+R230</f>
        <v>0</v>
      </c>
      <c r="S87" s="166"/>
      <c r="T87" s="168">
        <f>T88+T204+T209+T226+T230</f>
        <v>0</v>
      </c>
      <c r="AR87" s="169" t="s">
        <v>79</v>
      </c>
      <c r="AT87" s="170" t="s">
        <v>70</v>
      </c>
      <c r="AU87" s="170" t="s">
        <v>71</v>
      </c>
      <c r="AY87" s="169" t="s">
        <v>132</v>
      </c>
      <c r="BK87" s="171">
        <f>BK88+BK204+BK209+BK226+BK230</f>
        <v>0</v>
      </c>
    </row>
    <row r="88" spans="1:65" s="12" customFormat="1" ht="22.9" customHeight="1">
      <c r="B88" s="158"/>
      <c r="C88" s="159"/>
      <c r="D88" s="160" t="s">
        <v>70</v>
      </c>
      <c r="E88" s="172" t="s">
        <v>79</v>
      </c>
      <c r="F88" s="172" t="s">
        <v>171</v>
      </c>
      <c r="G88" s="159"/>
      <c r="H88" s="159"/>
      <c r="I88" s="162"/>
      <c r="J88" s="173">
        <f>BK88</f>
        <v>0</v>
      </c>
      <c r="K88" s="159"/>
      <c r="L88" s="164"/>
      <c r="M88" s="165"/>
      <c r="N88" s="166"/>
      <c r="O88" s="166"/>
      <c r="P88" s="167">
        <f>SUM(P89:P203)</f>
        <v>0</v>
      </c>
      <c r="Q88" s="166"/>
      <c r="R88" s="167">
        <f>SUM(R89:R203)</f>
        <v>0</v>
      </c>
      <c r="S88" s="166"/>
      <c r="T88" s="168">
        <f>SUM(T89:T203)</f>
        <v>0</v>
      </c>
      <c r="AR88" s="169" t="s">
        <v>79</v>
      </c>
      <c r="AT88" s="170" t="s">
        <v>70</v>
      </c>
      <c r="AU88" s="170" t="s">
        <v>79</v>
      </c>
      <c r="AY88" s="169" t="s">
        <v>132</v>
      </c>
      <c r="BK88" s="171">
        <f>SUM(BK89:BK203)</f>
        <v>0</v>
      </c>
    </row>
    <row r="89" spans="1:65" s="2" customFormat="1" ht="24.2" customHeight="1">
      <c r="A89" s="35"/>
      <c r="B89" s="36"/>
      <c r="C89" s="174" t="s">
        <v>79</v>
      </c>
      <c r="D89" s="174" t="s">
        <v>135</v>
      </c>
      <c r="E89" s="175" t="s">
        <v>1269</v>
      </c>
      <c r="F89" s="176" t="s">
        <v>1270</v>
      </c>
      <c r="G89" s="177" t="s">
        <v>252</v>
      </c>
      <c r="H89" s="178">
        <v>198</v>
      </c>
      <c r="I89" s="179"/>
      <c r="J89" s="180">
        <f t="shared" ref="J89:J96" si="0">ROUND(I89*H89,2)</f>
        <v>0</v>
      </c>
      <c r="K89" s="176" t="s">
        <v>19</v>
      </c>
      <c r="L89" s="40"/>
      <c r="M89" s="181" t="s">
        <v>19</v>
      </c>
      <c r="N89" s="182" t="s">
        <v>42</v>
      </c>
      <c r="O89" s="65"/>
      <c r="P89" s="183">
        <f t="shared" ref="P89:P96" si="1">O89*H89</f>
        <v>0</v>
      </c>
      <c r="Q89" s="183">
        <v>0</v>
      </c>
      <c r="R89" s="183">
        <f t="shared" ref="R89:R96" si="2">Q89*H89</f>
        <v>0</v>
      </c>
      <c r="S89" s="183">
        <v>0</v>
      </c>
      <c r="T89" s="184">
        <f t="shared" ref="T89:T96" si="3"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85" t="s">
        <v>139</v>
      </c>
      <c r="AT89" s="185" t="s">
        <v>135</v>
      </c>
      <c r="AU89" s="185" t="s">
        <v>81</v>
      </c>
      <c r="AY89" s="18" t="s">
        <v>132</v>
      </c>
      <c r="BE89" s="186">
        <f t="shared" ref="BE89:BE96" si="4">IF(N89="základní",J89,0)</f>
        <v>0</v>
      </c>
      <c r="BF89" s="186">
        <f t="shared" ref="BF89:BF96" si="5">IF(N89="snížená",J89,0)</f>
        <v>0</v>
      </c>
      <c r="BG89" s="186">
        <f t="shared" ref="BG89:BG96" si="6">IF(N89="zákl. přenesená",J89,0)</f>
        <v>0</v>
      </c>
      <c r="BH89" s="186">
        <f t="shared" ref="BH89:BH96" si="7">IF(N89="sníž. přenesená",J89,0)</f>
        <v>0</v>
      </c>
      <c r="BI89" s="186">
        <f t="shared" ref="BI89:BI96" si="8">IF(N89="nulová",J89,0)</f>
        <v>0</v>
      </c>
      <c r="BJ89" s="18" t="s">
        <v>79</v>
      </c>
      <c r="BK89" s="186">
        <f t="shared" ref="BK89:BK96" si="9">ROUND(I89*H89,2)</f>
        <v>0</v>
      </c>
      <c r="BL89" s="18" t="s">
        <v>139</v>
      </c>
      <c r="BM89" s="185" t="s">
        <v>1271</v>
      </c>
    </row>
    <row r="90" spans="1:65" s="2" customFormat="1" ht="24.2" customHeight="1">
      <c r="A90" s="35"/>
      <c r="B90" s="36"/>
      <c r="C90" s="174" t="s">
        <v>81</v>
      </c>
      <c r="D90" s="174" t="s">
        <v>135</v>
      </c>
      <c r="E90" s="175" t="s">
        <v>1272</v>
      </c>
      <c r="F90" s="176" t="s">
        <v>1273</v>
      </c>
      <c r="G90" s="177" t="s">
        <v>252</v>
      </c>
      <c r="H90" s="178">
        <v>198</v>
      </c>
      <c r="I90" s="179"/>
      <c r="J90" s="180">
        <f t="shared" si="0"/>
        <v>0</v>
      </c>
      <c r="K90" s="176" t="s">
        <v>19</v>
      </c>
      <c r="L90" s="40"/>
      <c r="M90" s="181" t="s">
        <v>19</v>
      </c>
      <c r="N90" s="182" t="s">
        <v>42</v>
      </c>
      <c r="O90" s="65"/>
      <c r="P90" s="183">
        <f t="shared" si="1"/>
        <v>0</v>
      </c>
      <c r="Q90" s="183">
        <v>0</v>
      </c>
      <c r="R90" s="183">
        <f t="shared" si="2"/>
        <v>0</v>
      </c>
      <c r="S90" s="183">
        <v>0</v>
      </c>
      <c r="T90" s="184">
        <f t="shared" si="3"/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5" t="s">
        <v>139</v>
      </c>
      <c r="AT90" s="185" t="s">
        <v>135</v>
      </c>
      <c r="AU90" s="185" t="s">
        <v>81</v>
      </c>
      <c r="AY90" s="18" t="s">
        <v>132</v>
      </c>
      <c r="BE90" s="186">
        <f t="shared" si="4"/>
        <v>0</v>
      </c>
      <c r="BF90" s="186">
        <f t="shared" si="5"/>
        <v>0</v>
      </c>
      <c r="BG90" s="186">
        <f t="shared" si="6"/>
        <v>0</v>
      </c>
      <c r="BH90" s="186">
        <f t="shared" si="7"/>
        <v>0</v>
      </c>
      <c r="BI90" s="186">
        <f t="shared" si="8"/>
        <v>0</v>
      </c>
      <c r="BJ90" s="18" t="s">
        <v>79</v>
      </c>
      <c r="BK90" s="186">
        <f t="shared" si="9"/>
        <v>0</v>
      </c>
      <c r="BL90" s="18" t="s">
        <v>139</v>
      </c>
      <c r="BM90" s="185" t="s">
        <v>1274</v>
      </c>
    </row>
    <row r="91" spans="1:65" s="2" customFormat="1" ht="24.2" customHeight="1">
      <c r="A91" s="35"/>
      <c r="B91" s="36"/>
      <c r="C91" s="174" t="s">
        <v>144</v>
      </c>
      <c r="D91" s="174" t="s">
        <v>135</v>
      </c>
      <c r="E91" s="175" t="s">
        <v>1275</v>
      </c>
      <c r="F91" s="176" t="s">
        <v>1276</v>
      </c>
      <c r="G91" s="177" t="s">
        <v>182</v>
      </c>
      <c r="H91" s="178">
        <v>3.85</v>
      </c>
      <c r="I91" s="179"/>
      <c r="J91" s="180">
        <f t="shared" si="0"/>
        <v>0</v>
      </c>
      <c r="K91" s="176" t="s">
        <v>19</v>
      </c>
      <c r="L91" s="40"/>
      <c r="M91" s="181" t="s">
        <v>19</v>
      </c>
      <c r="N91" s="182" t="s">
        <v>42</v>
      </c>
      <c r="O91" s="65"/>
      <c r="P91" s="183">
        <f t="shared" si="1"/>
        <v>0</v>
      </c>
      <c r="Q91" s="183">
        <v>0</v>
      </c>
      <c r="R91" s="183">
        <f t="shared" si="2"/>
        <v>0</v>
      </c>
      <c r="S91" s="183">
        <v>0</v>
      </c>
      <c r="T91" s="184">
        <f t="shared" si="3"/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5" t="s">
        <v>139</v>
      </c>
      <c r="AT91" s="185" t="s">
        <v>135</v>
      </c>
      <c r="AU91" s="185" t="s">
        <v>81</v>
      </c>
      <c r="AY91" s="18" t="s">
        <v>132</v>
      </c>
      <c r="BE91" s="186">
        <f t="shared" si="4"/>
        <v>0</v>
      </c>
      <c r="BF91" s="186">
        <f t="shared" si="5"/>
        <v>0</v>
      </c>
      <c r="BG91" s="186">
        <f t="shared" si="6"/>
        <v>0</v>
      </c>
      <c r="BH91" s="186">
        <f t="shared" si="7"/>
        <v>0</v>
      </c>
      <c r="BI91" s="186">
        <f t="shared" si="8"/>
        <v>0</v>
      </c>
      <c r="BJ91" s="18" t="s">
        <v>79</v>
      </c>
      <c r="BK91" s="186">
        <f t="shared" si="9"/>
        <v>0</v>
      </c>
      <c r="BL91" s="18" t="s">
        <v>139</v>
      </c>
      <c r="BM91" s="185" t="s">
        <v>1277</v>
      </c>
    </row>
    <row r="92" spans="1:65" s="2" customFormat="1" ht="24.2" customHeight="1">
      <c r="A92" s="35"/>
      <c r="B92" s="36"/>
      <c r="C92" s="174" t="s">
        <v>139</v>
      </c>
      <c r="D92" s="174" t="s">
        <v>135</v>
      </c>
      <c r="E92" s="175" t="s">
        <v>1278</v>
      </c>
      <c r="F92" s="176" t="s">
        <v>1279</v>
      </c>
      <c r="G92" s="177" t="s">
        <v>182</v>
      </c>
      <c r="H92" s="178">
        <v>3.85</v>
      </c>
      <c r="I92" s="179"/>
      <c r="J92" s="180">
        <f t="shared" si="0"/>
        <v>0</v>
      </c>
      <c r="K92" s="176" t="s">
        <v>19</v>
      </c>
      <c r="L92" s="40"/>
      <c r="M92" s="181" t="s">
        <v>19</v>
      </c>
      <c r="N92" s="182" t="s">
        <v>42</v>
      </c>
      <c r="O92" s="65"/>
      <c r="P92" s="183">
        <f t="shared" si="1"/>
        <v>0</v>
      </c>
      <c r="Q92" s="183">
        <v>0</v>
      </c>
      <c r="R92" s="183">
        <f t="shared" si="2"/>
        <v>0</v>
      </c>
      <c r="S92" s="183">
        <v>0</v>
      </c>
      <c r="T92" s="184">
        <f t="shared" si="3"/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5" t="s">
        <v>139</v>
      </c>
      <c r="AT92" s="185" t="s">
        <v>135</v>
      </c>
      <c r="AU92" s="185" t="s">
        <v>81</v>
      </c>
      <c r="AY92" s="18" t="s">
        <v>132</v>
      </c>
      <c r="BE92" s="186">
        <f t="shared" si="4"/>
        <v>0</v>
      </c>
      <c r="BF92" s="186">
        <f t="shared" si="5"/>
        <v>0</v>
      </c>
      <c r="BG92" s="186">
        <f t="shared" si="6"/>
        <v>0</v>
      </c>
      <c r="BH92" s="186">
        <f t="shared" si="7"/>
        <v>0</v>
      </c>
      <c r="BI92" s="186">
        <f t="shared" si="8"/>
        <v>0</v>
      </c>
      <c r="BJ92" s="18" t="s">
        <v>79</v>
      </c>
      <c r="BK92" s="186">
        <f t="shared" si="9"/>
        <v>0</v>
      </c>
      <c r="BL92" s="18" t="s">
        <v>139</v>
      </c>
      <c r="BM92" s="185" t="s">
        <v>1280</v>
      </c>
    </row>
    <row r="93" spans="1:65" s="2" customFormat="1" ht="14.45" customHeight="1">
      <c r="A93" s="35"/>
      <c r="B93" s="36"/>
      <c r="C93" s="174" t="s">
        <v>194</v>
      </c>
      <c r="D93" s="174" t="s">
        <v>135</v>
      </c>
      <c r="E93" s="175" t="s">
        <v>1281</v>
      </c>
      <c r="F93" s="176" t="s">
        <v>1282</v>
      </c>
      <c r="G93" s="177" t="s">
        <v>182</v>
      </c>
      <c r="H93" s="178">
        <v>7.7</v>
      </c>
      <c r="I93" s="179"/>
      <c r="J93" s="180">
        <f t="shared" si="0"/>
        <v>0</v>
      </c>
      <c r="K93" s="176" t="s">
        <v>19</v>
      </c>
      <c r="L93" s="40"/>
      <c r="M93" s="181" t="s">
        <v>19</v>
      </c>
      <c r="N93" s="182" t="s">
        <v>42</v>
      </c>
      <c r="O93" s="65"/>
      <c r="P93" s="183">
        <f t="shared" si="1"/>
        <v>0</v>
      </c>
      <c r="Q93" s="183">
        <v>0</v>
      </c>
      <c r="R93" s="183">
        <f t="shared" si="2"/>
        <v>0</v>
      </c>
      <c r="S93" s="183">
        <v>0</v>
      </c>
      <c r="T93" s="184">
        <f t="shared" si="3"/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5" t="s">
        <v>139</v>
      </c>
      <c r="AT93" s="185" t="s">
        <v>135</v>
      </c>
      <c r="AU93" s="185" t="s">
        <v>81</v>
      </c>
      <c r="AY93" s="18" t="s">
        <v>132</v>
      </c>
      <c r="BE93" s="186">
        <f t="shared" si="4"/>
        <v>0</v>
      </c>
      <c r="BF93" s="186">
        <f t="shared" si="5"/>
        <v>0</v>
      </c>
      <c r="BG93" s="186">
        <f t="shared" si="6"/>
        <v>0</v>
      </c>
      <c r="BH93" s="186">
        <f t="shared" si="7"/>
        <v>0</v>
      </c>
      <c r="BI93" s="186">
        <f t="shared" si="8"/>
        <v>0</v>
      </c>
      <c r="BJ93" s="18" t="s">
        <v>79</v>
      </c>
      <c r="BK93" s="186">
        <f t="shared" si="9"/>
        <v>0</v>
      </c>
      <c r="BL93" s="18" t="s">
        <v>139</v>
      </c>
      <c r="BM93" s="185" t="s">
        <v>1283</v>
      </c>
    </row>
    <row r="94" spans="1:65" s="2" customFormat="1" ht="24.2" customHeight="1">
      <c r="A94" s="35"/>
      <c r="B94" s="36"/>
      <c r="C94" s="174" t="s">
        <v>200</v>
      </c>
      <c r="D94" s="174" t="s">
        <v>135</v>
      </c>
      <c r="E94" s="175" t="s">
        <v>232</v>
      </c>
      <c r="F94" s="176" t="s">
        <v>1284</v>
      </c>
      <c r="G94" s="177" t="s">
        <v>220</v>
      </c>
      <c r="H94" s="178">
        <v>14.63</v>
      </c>
      <c r="I94" s="179"/>
      <c r="J94" s="180">
        <f t="shared" si="0"/>
        <v>0</v>
      </c>
      <c r="K94" s="176" t="s">
        <v>19</v>
      </c>
      <c r="L94" s="40"/>
      <c r="M94" s="181" t="s">
        <v>19</v>
      </c>
      <c r="N94" s="182" t="s">
        <v>42</v>
      </c>
      <c r="O94" s="65"/>
      <c r="P94" s="183">
        <f t="shared" si="1"/>
        <v>0</v>
      </c>
      <c r="Q94" s="183">
        <v>0</v>
      </c>
      <c r="R94" s="183">
        <f t="shared" si="2"/>
        <v>0</v>
      </c>
      <c r="S94" s="183">
        <v>0</v>
      </c>
      <c r="T94" s="184">
        <f t="shared" si="3"/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5" t="s">
        <v>139</v>
      </c>
      <c r="AT94" s="185" t="s">
        <v>135</v>
      </c>
      <c r="AU94" s="185" t="s">
        <v>81</v>
      </c>
      <c r="AY94" s="18" t="s">
        <v>132</v>
      </c>
      <c r="BE94" s="186">
        <f t="shared" si="4"/>
        <v>0</v>
      </c>
      <c r="BF94" s="186">
        <f t="shared" si="5"/>
        <v>0</v>
      </c>
      <c r="BG94" s="186">
        <f t="shared" si="6"/>
        <v>0</v>
      </c>
      <c r="BH94" s="186">
        <f t="shared" si="7"/>
        <v>0</v>
      </c>
      <c r="BI94" s="186">
        <f t="shared" si="8"/>
        <v>0</v>
      </c>
      <c r="BJ94" s="18" t="s">
        <v>79</v>
      </c>
      <c r="BK94" s="186">
        <f t="shared" si="9"/>
        <v>0</v>
      </c>
      <c r="BL94" s="18" t="s">
        <v>139</v>
      </c>
      <c r="BM94" s="185" t="s">
        <v>1285</v>
      </c>
    </row>
    <row r="95" spans="1:65" s="2" customFormat="1" ht="24.2" customHeight="1">
      <c r="A95" s="35"/>
      <c r="B95" s="36"/>
      <c r="C95" s="174" t="s">
        <v>204</v>
      </c>
      <c r="D95" s="174" t="s">
        <v>135</v>
      </c>
      <c r="E95" s="175" t="s">
        <v>1286</v>
      </c>
      <c r="F95" s="176" t="s">
        <v>1287</v>
      </c>
      <c r="G95" s="177" t="s">
        <v>174</v>
      </c>
      <c r="H95" s="178">
        <v>3000</v>
      </c>
      <c r="I95" s="179"/>
      <c r="J95" s="180">
        <f t="shared" si="0"/>
        <v>0</v>
      </c>
      <c r="K95" s="176" t="s">
        <v>19</v>
      </c>
      <c r="L95" s="40"/>
      <c r="M95" s="181" t="s">
        <v>19</v>
      </c>
      <c r="N95" s="182" t="s">
        <v>42</v>
      </c>
      <c r="O95" s="65"/>
      <c r="P95" s="183">
        <f t="shared" si="1"/>
        <v>0</v>
      </c>
      <c r="Q95" s="183">
        <v>0</v>
      </c>
      <c r="R95" s="183">
        <f t="shared" si="2"/>
        <v>0</v>
      </c>
      <c r="S95" s="183">
        <v>0</v>
      </c>
      <c r="T95" s="184">
        <f t="shared" si="3"/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139</v>
      </c>
      <c r="AT95" s="185" t="s">
        <v>135</v>
      </c>
      <c r="AU95" s="185" t="s">
        <v>81</v>
      </c>
      <c r="AY95" s="18" t="s">
        <v>132</v>
      </c>
      <c r="BE95" s="186">
        <f t="shared" si="4"/>
        <v>0</v>
      </c>
      <c r="BF95" s="186">
        <f t="shared" si="5"/>
        <v>0</v>
      </c>
      <c r="BG95" s="186">
        <f t="shared" si="6"/>
        <v>0</v>
      </c>
      <c r="BH95" s="186">
        <f t="shared" si="7"/>
        <v>0</v>
      </c>
      <c r="BI95" s="186">
        <f t="shared" si="8"/>
        <v>0</v>
      </c>
      <c r="BJ95" s="18" t="s">
        <v>79</v>
      </c>
      <c r="BK95" s="186">
        <f t="shared" si="9"/>
        <v>0</v>
      </c>
      <c r="BL95" s="18" t="s">
        <v>139</v>
      </c>
      <c r="BM95" s="185" t="s">
        <v>1288</v>
      </c>
    </row>
    <row r="96" spans="1:65" s="2" customFormat="1" ht="24.2" customHeight="1">
      <c r="A96" s="35"/>
      <c r="B96" s="36"/>
      <c r="C96" s="174" t="s">
        <v>208</v>
      </c>
      <c r="D96" s="174" t="s">
        <v>135</v>
      </c>
      <c r="E96" s="175" t="s">
        <v>1289</v>
      </c>
      <c r="F96" s="176" t="s">
        <v>1290</v>
      </c>
      <c r="G96" s="177" t="s">
        <v>174</v>
      </c>
      <c r="H96" s="178">
        <v>2605.14</v>
      </c>
      <c r="I96" s="179"/>
      <c r="J96" s="180">
        <f t="shared" si="0"/>
        <v>0</v>
      </c>
      <c r="K96" s="176" t="s">
        <v>19</v>
      </c>
      <c r="L96" s="40"/>
      <c r="M96" s="181" t="s">
        <v>19</v>
      </c>
      <c r="N96" s="182" t="s">
        <v>42</v>
      </c>
      <c r="O96" s="65"/>
      <c r="P96" s="183">
        <f t="shared" si="1"/>
        <v>0</v>
      </c>
      <c r="Q96" s="183">
        <v>0</v>
      </c>
      <c r="R96" s="183">
        <f t="shared" si="2"/>
        <v>0</v>
      </c>
      <c r="S96" s="183">
        <v>0</v>
      </c>
      <c r="T96" s="184">
        <f t="shared" si="3"/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5" t="s">
        <v>139</v>
      </c>
      <c r="AT96" s="185" t="s">
        <v>135</v>
      </c>
      <c r="AU96" s="185" t="s">
        <v>81</v>
      </c>
      <c r="AY96" s="18" t="s">
        <v>132</v>
      </c>
      <c r="BE96" s="186">
        <f t="shared" si="4"/>
        <v>0</v>
      </c>
      <c r="BF96" s="186">
        <f t="shared" si="5"/>
        <v>0</v>
      </c>
      <c r="BG96" s="186">
        <f t="shared" si="6"/>
        <v>0</v>
      </c>
      <c r="BH96" s="186">
        <f t="shared" si="7"/>
        <v>0</v>
      </c>
      <c r="BI96" s="186">
        <f t="shared" si="8"/>
        <v>0</v>
      </c>
      <c r="BJ96" s="18" t="s">
        <v>79</v>
      </c>
      <c r="BK96" s="186">
        <f t="shared" si="9"/>
        <v>0</v>
      </c>
      <c r="BL96" s="18" t="s">
        <v>139</v>
      </c>
      <c r="BM96" s="185" t="s">
        <v>1291</v>
      </c>
    </row>
    <row r="97" spans="1:65" s="13" customFormat="1" ht="22.5">
      <c r="B97" s="192"/>
      <c r="C97" s="193"/>
      <c r="D97" s="194" t="s">
        <v>153</v>
      </c>
      <c r="E97" s="195" t="s">
        <v>19</v>
      </c>
      <c r="F97" s="196" t="s">
        <v>1292</v>
      </c>
      <c r="G97" s="193"/>
      <c r="H97" s="197">
        <v>2605.14</v>
      </c>
      <c r="I97" s="198"/>
      <c r="J97" s="193"/>
      <c r="K97" s="193"/>
      <c r="L97" s="199"/>
      <c r="M97" s="200"/>
      <c r="N97" s="201"/>
      <c r="O97" s="201"/>
      <c r="P97" s="201"/>
      <c r="Q97" s="201"/>
      <c r="R97" s="201"/>
      <c r="S97" s="201"/>
      <c r="T97" s="202"/>
      <c r="AT97" s="203" t="s">
        <v>153</v>
      </c>
      <c r="AU97" s="203" t="s">
        <v>81</v>
      </c>
      <c r="AV97" s="13" t="s">
        <v>81</v>
      </c>
      <c r="AW97" s="13" t="s">
        <v>33</v>
      </c>
      <c r="AX97" s="13" t="s">
        <v>71</v>
      </c>
      <c r="AY97" s="203" t="s">
        <v>132</v>
      </c>
    </row>
    <row r="98" spans="1:65" s="14" customFormat="1" ht="11.25">
      <c r="B98" s="204"/>
      <c r="C98" s="205"/>
      <c r="D98" s="194" t="s">
        <v>153</v>
      </c>
      <c r="E98" s="206" t="s">
        <v>19</v>
      </c>
      <c r="F98" s="207" t="s">
        <v>154</v>
      </c>
      <c r="G98" s="205"/>
      <c r="H98" s="208">
        <v>2605.14</v>
      </c>
      <c r="I98" s="209"/>
      <c r="J98" s="205"/>
      <c r="K98" s="205"/>
      <c r="L98" s="210"/>
      <c r="M98" s="211"/>
      <c r="N98" s="212"/>
      <c r="O98" s="212"/>
      <c r="P98" s="212"/>
      <c r="Q98" s="212"/>
      <c r="R98" s="212"/>
      <c r="S98" s="212"/>
      <c r="T98" s="213"/>
      <c r="AT98" s="214" t="s">
        <v>153</v>
      </c>
      <c r="AU98" s="214" t="s">
        <v>81</v>
      </c>
      <c r="AV98" s="14" t="s">
        <v>139</v>
      </c>
      <c r="AW98" s="14" t="s">
        <v>33</v>
      </c>
      <c r="AX98" s="14" t="s">
        <v>79</v>
      </c>
      <c r="AY98" s="214" t="s">
        <v>132</v>
      </c>
    </row>
    <row r="99" spans="1:65" s="2" customFormat="1" ht="14.45" customHeight="1">
      <c r="A99" s="35"/>
      <c r="B99" s="36"/>
      <c r="C99" s="222" t="s">
        <v>211</v>
      </c>
      <c r="D99" s="222" t="s">
        <v>217</v>
      </c>
      <c r="E99" s="223" t="s">
        <v>1293</v>
      </c>
      <c r="F99" s="224" t="s">
        <v>1294</v>
      </c>
      <c r="G99" s="225" t="s">
        <v>182</v>
      </c>
      <c r="H99" s="226">
        <v>243.61500000000001</v>
      </c>
      <c r="I99" s="227"/>
      <c r="J99" s="228">
        <f>ROUND(I99*H99,2)</f>
        <v>0</v>
      </c>
      <c r="K99" s="224" t="s">
        <v>19</v>
      </c>
      <c r="L99" s="229"/>
      <c r="M99" s="230" t="s">
        <v>19</v>
      </c>
      <c r="N99" s="231" t="s">
        <v>42</v>
      </c>
      <c r="O99" s="65"/>
      <c r="P99" s="183">
        <f>O99*H99</f>
        <v>0</v>
      </c>
      <c r="Q99" s="183">
        <v>0</v>
      </c>
      <c r="R99" s="183">
        <f>Q99*H99</f>
        <v>0</v>
      </c>
      <c r="S99" s="183">
        <v>0</v>
      </c>
      <c r="T99" s="184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208</v>
      </c>
      <c r="AT99" s="185" t="s">
        <v>217</v>
      </c>
      <c r="AU99" s="185" t="s">
        <v>81</v>
      </c>
      <c r="AY99" s="18" t="s">
        <v>132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8" t="s">
        <v>79</v>
      </c>
      <c r="BK99" s="186">
        <f>ROUND(I99*H99,2)</f>
        <v>0</v>
      </c>
      <c r="BL99" s="18" t="s">
        <v>139</v>
      </c>
      <c r="BM99" s="185" t="s">
        <v>1295</v>
      </c>
    </row>
    <row r="100" spans="1:65" s="2" customFormat="1" ht="24.2" customHeight="1">
      <c r="A100" s="35"/>
      <c r="B100" s="36"/>
      <c r="C100" s="174" t="s">
        <v>216</v>
      </c>
      <c r="D100" s="174" t="s">
        <v>135</v>
      </c>
      <c r="E100" s="175" t="s">
        <v>1296</v>
      </c>
      <c r="F100" s="176" t="s">
        <v>1297</v>
      </c>
      <c r="G100" s="177" t="s">
        <v>174</v>
      </c>
      <c r="H100" s="178">
        <v>2605.1</v>
      </c>
      <c r="I100" s="179"/>
      <c r="J100" s="180">
        <f>ROUND(I100*H100,2)</f>
        <v>0</v>
      </c>
      <c r="K100" s="176" t="s">
        <v>19</v>
      </c>
      <c r="L100" s="40"/>
      <c r="M100" s="181" t="s">
        <v>19</v>
      </c>
      <c r="N100" s="182" t="s">
        <v>42</v>
      </c>
      <c r="O100" s="65"/>
      <c r="P100" s="183">
        <f>O100*H100</f>
        <v>0</v>
      </c>
      <c r="Q100" s="183">
        <v>0</v>
      </c>
      <c r="R100" s="183">
        <f>Q100*H100</f>
        <v>0</v>
      </c>
      <c r="S100" s="183">
        <v>0</v>
      </c>
      <c r="T100" s="184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139</v>
      </c>
      <c r="AT100" s="185" t="s">
        <v>135</v>
      </c>
      <c r="AU100" s="185" t="s">
        <v>81</v>
      </c>
      <c r="AY100" s="18" t="s">
        <v>132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18" t="s">
        <v>79</v>
      </c>
      <c r="BK100" s="186">
        <f>ROUND(I100*H100,2)</f>
        <v>0</v>
      </c>
      <c r="BL100" s="18" t="s">
        <v>139</v>
      </c>
      <c r="BM100" s="185" t="s">
        <v>1298</v>
      </c>
    </row>
    <row r="101" spans="1:65" s="2" customFormat="1" ht="14.45" customHeight="1">
      <c r="A101" s="35"/>
      <c r="B101" s="36"/>
      <c r="C101" s="222" t="s">
        <v>222</v>
      </c>
      <c r="D101" s="222" t="s">
        <v>217</v>
      </c>
      <c r="E101" s="223" t="s">
        <v>1299</v>
      </c>
      <c r="F101" s="224" t="s">
        <v>1300</v>
      </c>
      <c r="G101" s="225" t="s">
        <v>182</v>
      </c>
      <c r="H101" s="226">
        <v>1172.2950000000001</v>
      </c>
      <c r="I101" s="227"/>
      <c r="J101" s="228">
        <f>ROUND(I101*H101,2)</f>
        <v>0</v>
      </c>
      <c r="K101" s="224" t="s">
        <v>19</v>
      </c>
      <c r="L101" s="229"/>
      <c r="M101" s="230" t="s">
        <v>19</v>
      </c>
      <c r="N101" s="231" t="s">
        <v>42</v>
      </c>
      <c r="O101" s="65"/>
      <c r="P101" s="183">
        <f>O101*H101</f>
        <v>0</v>
      </c>
      <c r="Q101" s="183">
        <v>0</v>
      </c>
      <c r="R101" s="183">
        <f>Q101*H101</f>
        <v>0</v>
      </c>
      <c r="S101" s="183">
        <v>0</v>
      </c>
      <c r="T101" s="184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208</v>
      </c>
      <c r="AT101" s="185" t="s">
        <v>217</v>
      </c>
      <c r="AU101" s="185" t="s">
        <v>81</v>
      </c>
      <c r="AY101" s="18" t="s">
        <v>132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18" t="s">
        <v>79</v>
      </c>
      <c r="BK101" s="186">
        <f>ROUND(I101*H101,2)</f>
        <v>0</v>
      </c>
      <c r="BL101" s="18" t="s">
        <v>139</v>
      </c>
      <c r="BM101" s="185" t="s">
        <v>1301</v>
      </c>
    </row>
    <row r="102" spans="1:65" s="13" customFormat="1" ht="11.25">
      <c r="B102" s="192"/>
      <c r="C102" s="193"/>
      <c r="D102" s="194" t="s">
        <v>153</v>
      </c>
      <c r="E102" s="195" t="s">
        <v>19</v>
      </c>
      <c r="F102" s="196" t="s">
        <v>1302</v>
      </c>
      <c r="G102" s="193"/>
      <c r="H102" s="197">
        <v>1172.2950000000001</v>
      </c>
      <c r="I102" s="198"/>
      <c r="J102" s="193"/>
      <c r="K102" s="193"/>
      <c r="L102" s="199"/>
      <c r="M102" s="200"/>
      <c r="N102" s="201"/>
      <c r="O102" s="201"/>
      <c r="P102" s="201"/>
      <c r="Q102" s="201"/>
      <c r="R102" s="201"/>
      <c r="S102" s="201"/>
      <c r="T102" s="202"/>
      <c r="AT102" s="203" t="s">
        <v>153</v>
      </c>
      <c r="AU102" s="203" t="s">
        <v>81</v>
      </c>
      <c r="AV102" s="13" t="s">
        <v>81</v>
      </c>
      <c r="AW102" s="13" t="s">
        <v>33</v>
      </c>
      <c r="AX102" s="13" t="s">
        <v>71</v>
      </c>
      <c r="AY102" s="203" t="s">
        <v>132</v>
      </c>
    </row>
    <row r="103" spans="1:65" s="14" customFormat="1" ht="11.25">
      <c r="B103" s="204"/>
      <c r="C103" s="205"/>
      <c r="D103" s="194" t="s">
        <v>153</v>
      </c>
      <c r="E103" s="206" t="s">
        <v>19</v>
      </c>
      <c r="F103" s="207" t="s">
        <v>154</v>
      </c>
      <c r="G103" s="205"/>
      <c r="H103" s="208">
        <v>1172.2950000000001</v>
      </c>
      <c r="I103" s="209"/>
      <c r="J103" s="205"/>
      <c r="K103" s="205"/>
      <c r="L103" s="210"/>
      <c r="M103" s="211"/>
      <c r="N103" s="212"/>
      <c r="O103" s="212"/>
      <c r="P103" s="212"/>
      <c r="Q103" s="212"/>
      <c r="R103" s="212"/>
      <c r="S103" s="212"/>
      <c r="T103" s="213"/>
      <c r="AT103" s="214" t="s">
        <v>153</v>
      </c>
      <c r="AU103" s="214" t="s">
        <v>81</v>
      </c>
      <c r="AV103" s="14" t="s">
        <v>139</v>
      </c>
      <c r="AW103" s="14" t="s">
        <v>33</v>
      </c>
      <c r="AX103" s="14" t="s">
        <v>79</v>
      </c>
      <c r="AY103" s="214" t="s">
        <v>132</v>
      </c>
    </row>
    <row r="104" spans="1:65" s="2" customFormat="1" ht="24.2" customHeight="1">
      <c r="A104" s="35"/>
      <c r="B104" s="36"/>
      <c r="C104" s="174" t="s">
        <v>227</v>
      </c>
      <c r="D104" s="174" t="s">
        <v>135</v>
      </c>
      <c r="E104" s="175" t="s">
        <v>1303</v>
      </c>
      <c r="F104" s="176" t="s">
        <v>1304</v>
      </c>
      <c r="G104" s="177" t="s">
        <v>174</v>
      </c>
      <c r="H104" s="178">
        <v>2191</v>
      </c>
      <c r="I104" s="179"/>
      <c r="J104" s="180">
        <f>ROUND(I104*H104,2)</f>
        <v>0</v>
      </c>
      <c r="K104" s="176" t="s">
        <v>19</v>
      </c>
      <c r="L104" s="40"/>
      <c r="M104" s="181" t="s">
        <v>19</v>
      </c>
      <c r="N104" s="182" t="s">
        <v>42</v>
      </c>
      <c r="O104" s="65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139</v>
      </c>
      <c r="AT104" s="185" t="s">
        <v>135</v>
      </c>
      <c r="AU104" s="185" t="s">
        <v>81</v>
      </c>
      <c r="AY104" s="18" t="s">
        <v>132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8" t="s">
        <v>79</v>
      </c>
      <c r="BK104" s="186">
        <f>ROUND(I104*H104,2)</f>
        <v>0</v>
      </c>
      <c r="BL104" s="18" t="s">
        <v>139</v>
      </c>
      <c r="BM104" s="185" t="s">
        <v>1305</v>
      </c>
    </row>
    <row r="105" spans="1:65" s="2" customFormat="1" ht="14.45" customHeight="1">
      <c r="A105" s="35"/>
      <c r="B105" s="36"/>
      <c r="C105" s="222" t="s">
        <v>231</v>
      </c>
      <c r="D105" s="222" t="s">
        <v>217</v>
      </c>
      <c r="E105" s="223" t="s">
        <v>1306</v>
      </c>
      <c r="F105" s="224" t="s">
        <v>1307</v>
      </c>
      <c r="G105" s="225" t="s">
        <v>1090</v>
      </c>
      <c r="H105" s="226">
        <v>44</v>
      </c>
      <c r="I105" s="227"/>
      <c r="J105" s="228">
        <f>ROUND(I105*H105,2)</f>
        <v>0</v>
      </c>
      <c r="K105" s="224" t="s">
        <v>19</v>
      </c>
      <c r="L105" s="229"/>
      <c r="M105" s="230" t="s">
        <v>19</v>
      </c>
      <c r="N105" s="231" t="s">
        <v>42</v>
      </c>
      <c r="O105" s="65"/>
      <c r="P105" s="183">
        <f>O105*H105</f>
        <v>0</v>
      </c>
      <c r="Q105" s="183">
        <v>0</v>
      </c>
      <c r="R105" s="183">
        <f>Q105*H105</f>
        <v>0</v>
      </c>
      <c r="S105" s="183">
        <v>0</v>
      </c>
      <c r="T105" s="184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5" t="s">
        <v>208</v>
      </c>
      <c r="AT105" s="185" t="s">
        <v>217</v>
      </c>
      <c r="AU105" s="185" t="s">
        <v>81</v>
      </c>
      <c r="AY105" s="18" t="s">
        <v>132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18" t="s">
        <v>79</v>
      </c>
      <c r="BK105" s="186">
        <f>ROUND(I105*H105,2)</f>
        <v>0</v>
      </c>
      <c r="BL105" s="18" t="s">
        <v>139</v>
      </c>
      <c r="BM105" s="185" t="s">
        <v>1308</v>
      </c>
    </row>
    <row r="106" spans="1:65" s="2" customFormat="1" ht="24.2" customHeight="1">
      <c r="A106" s="35"/>
      <c r="B106" s="36"/>
      <c r="C106" s="174" t="s">
        <v>235</v>
      </c>
      <c r="D106" s="174" t="s">
        <v>135</v>
      </c>
      <c r="E106" s="175" t="s">
        <v>1309</v>
      </c>
      <c r="F106" s="176" t="s">
        <v>1310</v>
      </c>
      <c r="G106" s="177" t="s">
        <v>346</v>
      </c>
      <c r="H106" s="178">
        <v>1643</v>
      </c>
      <c r="I106" s="179"/>
      <c r="J106" s="180">
        <f>ROUND(I106*H106,2)</f>
        <v>0</v>
      </c>
      <c r="K106" s="176" t="s">
        <v>19</v>
      </c>
      <c r="L106" s="40"/>
      <c r="M106" s="181" t="s">
        <v>19</v>
      </c>
      <c r="N106" s="182" t="s">
        <v>42</v>
      </c>
      <c r="O106" s="65"/>
      <c r="P106" s="183">
        <f>O106*H106</f>
        <v>0</v>
      </c>
      <c r="Q106" s="183">
        <v>0</v>
      </c>
      <c r="R106" s="183">
        <f>Q106*H106</f>
        <v>0</v>
      </c>
      <c r="S106" s="183">
        <v>0</v>
      </c>
      <c r="T106" s="184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5" t="s">
        <v>139</v>
      </c>
      <c r="AT106" s="185" t="s">
        <v>135</v>
      </c>
      <c r="AU106" s="185" t="s">
        <v>81</v>
      </c>
      <c r="AY106" s="18" t="s">
        <v>132</v>
      </c>
      <c r="BE106" s="186">
        <f>IF(N106="základní",J106,0)</f>
        <v>0</v>
      </c>
      <c r="BF106" s="186">
        <f>IF(N106="snížená",J106,0)</f>
        <v>0</v>
      </c>
      <c r="BG106" s="186">
        <f>IF(N106="zákl. přenesená",J106,0)</f>
        <v>0</v>
      </c>
      <c r="BH106" s="186">
        <f>IF(N106="sníž. přenesená",J106,0)</f>
        <v>0</v>
      </c>
      <c r="BI106" s="186">
        <f>IF(N106="nulová",J106,0)</f>
        <v>0</v>
      </c>
      <c r="BJ106" s="18" t="s">
        <v>79</v>
      </c>
      <c r="BK106" s="186">
        <f>ROUND(I106*H106,2)</f>
        <v>0</v>
      </c>
      <c r="BL106" s="18" t="s">
        <v>139</v>
      </c>
      <c r="BM106" s="185" t="s">
        <v>1311</v>
      </c>
    </row>
    <row r="107" spans="1:65" s="2" customFormat="1" ht="24.2" customHeight="1">
      <c r="A107" s="35"/>
      <c r="B107" s="36"/>
      <c r="C107" s="174" t="s">
        <v>8</v>
      </c>
      <c r="D107" s="174" t="s">
        <v>135</v>
      </c>
      <c r="E107" s="175" t="s">
        <v>1312</v>
      </c>
      <c r="F107" s="176" t="s">
        <v>1313</v>
      </c>
      <c r="G107" s="177" t="s">
        <v>346</v>
      </c>
      <c r="H107" s="178">
        <v>384</v>
      </c>
      <c r="I107" s="179"/>
      <c r="J107" s="180">
        <f>ROUND(I107*H107,2)</f>
        <v>0</v>
      </c>
      <c r="K107" s="176" t="s">
        <v>19</v>
      </c>
      <c r="L107" s="40"/>
      <c r="M107" s="181" t="s">
        <v>19</v>
      </c>
      <c r="N107" s="182" t="s">
        <v>42</v>
      </c>
      <c r="O107" s="65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5" t="s">
        <v>139</v>
      </c>
      <c r="AT107" s="185" t="s">
        <v>135</v>
      </c>
      <c r="AU107" s="185" t="s">
        <v>81</v>
      </c>
      <c r="AY107" s="18" t="s">
        <v>132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18" t="s">
        <v>79</v>
      </c>
      <c r="BK107" s="186">
        <f>ROUND(I107*H107,2)</f>
        <v>0</v>
      </c>
      <c r="BL107" s="18" t="s">
        <v>139</v>
      </c>
      <c r="BM107" s="185" t="s">
        <v>1314</v>
      </c>
    </row>
    <row r="108" spans="1:65" s="13" customFormat="1" ht="11.25">
      <c r="B108" s="192"/>
      <c r="C108" s="193"/>
      <c r="D108" s="194" t="s">
        <v>153</v>
      </c>
      <c r="E108" s="195" t="s">
        <v>19</v>
      </c>
      <c r="F108" s="196" t="s">
        <v>1315</v>
      </c>
      <c r="G108" s="193"/>
      <c r="H108" s="197">
        <v>384</v>
      </c>
      <c r="I108" s="198"/>
      <c r="J108" s="193"/>
      <c r="K108" s="193"/>
      <c r="L108" s="199"/>
      <c r="M108" s="200"/>
      <c r="N108" s="201"/>
      <c r="O108" s="201"/>
      <c r="P108" s="201"/>
      <c r="Q108" s="201"/>
      <c r="R108" s="201"/>
      <c r="S108" s="201"/>
      <c r="T108" s="202"/>
      <c r="AT108" s="203" t="s">
        <v>153</v>
      </c>
      <c r="AU108" s="203" t="s">
        <v>81</v>
      </c>
      <c r="AV108" s="13" t="s">
        <v>81</v>
      </c>
      <c r="AW108" s="13" t="s">
        <v>33</v>
      </c>
      <c r="AX108" s="13" t="s">
        <v>71</v>
      </c>
      <c r="AY108" s="203" t="s">
        <v>132</v>
      </c>
    </row>
    <row r="109" spans="1:65" s="14" customFormat="1" ht="11.25">
      <c r="B109" s="204"/>
      <c r="C109" s="205"/>
      <c r="D109" s="194" t="s">
        <v>153</v>
      </c>
      <c r="E109" s="206" t="s">
        <v>19</v>
      </c>
      <c r="F109" s="207" t="s">
        <v>154</v>
      </c>
      <c r="G109" s="205"/>
      <c r="H109" s="208">
        <v>384</v>
      </c>
      <c r="I109" s="209"/>
      <c r="J109" s="205"/>
      <c r="K109" s="205"/>
      <c r="L109" s="210"/>
      <c r="M109" s="211"/>
      <c r="N109" s="212"/>
      <c r="O109" s="212"/>
      <c r="P109" s="212"/>
      <c r="Q109" s="212"/>
      <c r="R109" s="212"/>
      <c r="S109" s="212"/>
      <c r="T109" s="213"/>
      <c r="AT109" s="214" t="s">
        <v>153</v>
      </c>
      <c r="AU109" s="214" t="s">
        <v>81</v>
      </c>
      <c r="AV109" s="14" t="s">
        <v>139</v>
      </c>
      <c r="AW109" s="14" t="s">
        <v>33</v>
      </c>
      <c r="AX109" s="14" t="s">
        <v>79</v>
      </c>
      <c r="AY109" s="214" t="s">
        <v>132</v>
      </c>
    </row>
    <row r="110" spans="1:65" s="2" customFormat="1" ht="24.2" customHeight="1">
      <c r="A110" s="35"/>
      <c r="B110" s="36"/>
      <c r="C110" s="174" t="s">
        <v>249</v>
      </c>
      <c r="D110" s="174" t="s">
        <v>135</v>
      </c>
      <c r="E110" s="175" t="s">
        <v>1316</v>
      </c>
      <c r="F110" s="176" t="s">
        <v>1317</v>
      </c>
      <c r="G110" s="177" t="s">
        <v>346</v>
      </c>
      <c r="H110" s="178">
        <v>49</v>
      </c>
      <c r="I110" s="179"/>
      <c r="J110" s="180">
        <f>ROUND(I110*H110,2)</f>
        <v>0</v>
      </c>
      <c r="K110" s="176" t="s">
        <v>19</v>
      </c>
      <c r="L110" s="40"/>
      <c r="M110" s="181" t="s">
        <v>19</v>
      </c>
      <c r="N110" s="182" t="s">
        <v>42</v>
      </c>
      <c r="O110" s="65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5" t="s">
        <v>139</v>
      </c>
      <c r="AT110" s="185" t="s">
        <v>135</v>
      </c>
      <c r="AU110" s="185" t="s">
        <v>81</v>
      </c>
      <c r="AY110" s="18" t="s">
        <v>132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8" t="s">
        <v>79</v>
      </c>
      <c r="BK110" s="186">
        <f>ROUND(I110*H110,2)</f>
        <v>0</v>
      </c>
      <c r="BL110" s="18" t="s">
        <v>139</v>
      </c>
      <c r="BM110" s="185" t="s">
        <v>1318</v>
      </c>
    </row>
    <row r="111" spans="1:65" s="13" customFormat="1" ht="11.25">
      <c r="B111" s="192"/>
      <c r="C111" s="193"/>
      <c r="D111" s="194" t="s">
        <v>153</v>
      </c>
      <c r="E111" s="195" t="s">
        <v>19</v>
      </c>
      <c r="F111" s="196" t="s">
        <v>420</v>
      </c>
      <c r="G111" s="193"/>
      <c r="H111" s="197">
        <v>49</v>
      </c>
      <c r="I111" s="198"/>
      <c r="J111" s="193"/>
      <c r="K111" s="193"/>
      <c r="L111" s="199"/>
      <c r="M111" s="200"/>
      <c r="N111" s="201"/>
      <c r="O111" s="201"/>
      <c r="P111" s="201"/>
      <c r="Q111" s="201"/>
      <c r="R111" s="201"/>
      <c r="S111" s="201"/>
      <c r="T111" s="202"/>
      <c r="AT111" s="203" t="s">
        <v>153</v>
      </c>
      <c r="AU111" s="203" t="s">
        <v>81</v>
      </c>
      <c r="AV111" s="13" t="s">
        <v>81</v>
      </c>
      <c r="AW111" s="13" t="s">
        <v>33</v>
      </c>
      <c r="AX111" s="13" t="s">
        <v>71</v>
      </c>
      <c r="AY111" s="203" t="s">
        <v>132</v>
      </c>
    </row>
    <row r="112" spans="1:65" s="14" customFormat="1" ht="11.25">
      <c r="B112" s="204"/>
      <c r="C112" s="205"/>
      <c r="D112" s="194" t="s">
        <v>153</v>
      </c>
      <c r="E112" s="206" t="s">
        <v>19</v>
      </c>
      <c r="F112" s="207" t="s">
        <v>154</v>
      </c>
      <c r="G112" s="205"/>
      <c r="H112" s="208">
        <v>49</v>
      </c>
      <c r="I112" s="209"/>
      <c r="J112" s="205"/>
      <c r="K112" s="205"/>
      <c r="L112" s="210"/>
      <c r="M112" s="211"/>
      <c r="N112" s="212"/>
      <c r="O112" s="212"/>
      <c r="P112" s="212"/>
      <c r="Q112" s="212"/>
      <c r="R112" s="212"/>
      <c r="S112" s="212"/>
      <c r="T112" s="213"/>
      <c r="AT112" s="214" t="s">
        <v>153</v>
      </c>
      <c r="AU112" s="214" t="s">
        <v>81</v>
      </c>
      <c r="AV112" s="14" t="s">
        <v>139</v>
      </c>
      <c r="AW112" s="14" t="s">
        <v>33</v>
      </c>
      <c r="AX112" s="14" t="s">
        <v>79</v>
      </c>
      <c r="AY112" s="214" t="s">
        <v>132</v>
      </c>
    </row>
    <row r="113" spans="1:65" s="2" customFormat="1" ht="14.45" customHeight="1">
      <c r="A113" s="35"/>
      <c r="B113" s="36"/>
      <c r="C113" s="174" t="s">
        <v>256</v>
      </c>
      <c r="D113" s="174" t="s">
        <v>135</v>
      </c>
      <c r="E113" s="175" t="s">
        <v>1319</v>
      </c>
      <c r="F113" s="176" t="s">
        <v>1320</v>
      </c>
      <c r="G113" s="177" t="s">
        <v>174</v>
      </c>
      <c r="H113" s="178">
        <v>3000</v>
      </c>
      <c r="I113" s="179"/>
      <c r="J113" s="180">
        <f>ROUND(I113*H113,2)</f>
        <v>0</v>
      </c>
      <c r="K113" s="176" t="s">
        <v>19</v>
      </c>
      <c r="L113" s="40"/>
      <c r="M113" s="181" t="s">
        <v>19</v>
      </c>
      <c r="N113" s="182" t="s">
        <v>42</v>
      </c>
      <c r="O113" s="65"/>
      <c r="P113" s="183">
        <f>O113*H113</f>
        <v>0</v>
      </c>
      <c r="Q113" s="183">
        <v>0</v>
      </c>
      <c r="R113" s="183">
        <f>Q113*H113</f>
        <v>0</v>
      </c>
      <c r="S113" s="183">
        <v>0</v>
      </c>
      <c r="T113" s="184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85" t="s">
        <v>139</v>
      </c>
      <c r="AT113" s="185" t="s">
        <v>135</v>
      </c>
      <c r="AU113" s="185" t="s">
        <v>81</v>
      </c>
      <c r="AY113" s="18" t="s">
        <v>132</v>
      </c>
      <c r="BE113" s="186">
        <f>IF(N113="základní",J113,0)</f>
        <v>0</v>
      </c>
      <c r="BF113" s="186">
        <f>IF(N113="snížená",J113,0)</f>
        <v>0</v>
      </c>
      <c r="BG113" s="186">
        <f>IF(N113="zákl. přenesená",J113,0)</f>
        <v>0</v>
      </c>
      <c r="BH113" s="186">
        <f>IF(N113="sníž. přenesená",J113,0)</f>
        <v>0</v>
      </c>
      <c r="BI113" s="186">
        <f>IF(N113="nulová",J113,0)</f>
        <v>0</v>
      </c>
      <c r="BJ113" s="18" t="s">
        <v>79</v>
      </c>
      <c r="BK113" s="186">
        <f>ROUND(I113*H113,2)</f>
        <v>0</v>
      </c>
      <c r="BL113" s="18" t="s">
        <v>139</v>
      </c>
      <c r="BM113" s="185" t="s">
        <v>1321</v>
      </c>
    </row>
    <row r="114" spans="1:65" s="13" customFormat="1" ht="11.25">
      <c r="B114" s="192"/>
      <c r="C114" s="193"/>
      <c r="D114" s="194" t="s">
        <v>153</v>
      </c>
      <c r="E114" s="195" t="s">
        <v>19</v>
      </c>
      <c r="F114" s="196" t="s">
        <v>1322</v>
      </c>
      <c r="G114" s="193"/>
      <c r="H114" s="197">
        <v>3000</v>
      </c>
      <c r="I114" s="198"/>
      <c r="J114" s="193"/>
      <c r="K114" s="193"/>
      <c r="L114" s="199"/>
      <c r="M114" s="200"/>
      <c r="N114" s="201"/>
      <c r="O114" s="201"/>
      <c r="P114" s="201"/>
      <c r="Q114" s="201"/>
      <c r="R114" s="201"/>
      <c r="S114" s="201"/>
      <c r="T114" s="202"/>
      <c r="AT114" s="203" t="s">
        <v>153</v>
      </c>
      <c r="AU114" s="203" t="s">
        <v>81</v>
      </c>
      <c r="AV114" s="13" t="s">
        <v>81</v>
      </c>
      <c r="AW114" s="13" t="s">
        <v>33</v>
      </c>
      <c r="AX114" s="13" t="s">
        <v>71</v>
      </c>
      <c r="AY114" s="203" t="s">
        <v>132</v>
      </c>
    </row>
    <row r="115" spans="1:65" s="14" customFormat="1" ht="11.25">
      <c r="B115" s="204"/>
      <c r="C115" s="205"/>
      <c r="D115" s="194" t="s">
        <v>153</v>
      </c>
      <c r="E115" s="206" t="s">
        <v>19</v>
      </c>
      <c r="F115" s="207" t="s">
        <v>154</v>
      </c>
      <c r="G115" s="205"/>
      <c r="H115" s="208">
        <v>3000</v>
      </c>
      <c r="I115" s="209"/>
      <c r="J115" s="205"/>
      <c r="K115" s="205"/>
      <c r="L115" s="210"/>
      <c r="M115" s="211"/>
      <c r="N115" s="212"/>
      <c r="O115" s="212"/>
      <c r="P115" s="212"/>
      <c r="Q115" s="212"/>
      <c r="R115" s="212"/>
      <c r="S115" s="212"/>
      <c r="T115" s="213"/>
      <c r="AT115" s="214" t="s">
        <v>153</v>
      </c>
      <c r="AU115" s="214" t="s">
        <v>81</v>
      </c>
      <c r="AV115" s="14" t="s">
        <v>139</v>
      </c>
      <c r="AW115" s="14" t="s">
        <v>33</v>
      </c>
      <c r="AX115" s="14" t="s">
        <v>79</v>
      </c>
      <c r="AY115" s="214" t="s">
        <v>132</v>
      </c>
    </row>
    <row r="116" spans="1:65" s="2" customFormat="1" ht="24.2" customHeight="1">
      <c r="A116" s="35"/>
      <c r="B116" s="36"/>
      <c r="C116" s="174" t="s">
        <v>264</v>
      </c>
      <c r="D116" s="174" t="s">
        <v>135</v>
      </c>
      <c r="E116" s="175" t="s">
        <v>1323</v>
      </c>
      <c r="F116" s="176" t="s">
        <v>1324</v>
      </c>
      <c r="G116" s="177" t="s">
        <v>346</v>
      </c>
      <c r="H116" s="178">
        <v>1643</v>
      </c>
      <c r="I116" s="179"/>
      <c r="J116" s="180">
        <f>ROUND(I116*H116,2)</f>
        <v>0</v>
      </c>
      <c r="K116" s="176" t="s">
        <v>19</v>
      </c>
      <c r="L116" s="40"/>
      <c r="M116" s="181" t="s">
        <v>19</v>
      </c>
      <c r="N116" s="182" t="s">
        <v>42</v>
      </c>
      <c r="O116" s="65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5" t="s">
        <v>139</v>
      </c>
      <c r="AT116" s="185" t="s">
        <v>135</v>
      </c>
      <c r="AU116" s="185" t="s">
        <v>81</v>
      </c>
      <c r="AY116" s="18" t="s">
        <v>132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0</v>
      </c>
      <c r="BH116" s="186">
        <f>IF(N116="sníž. přenesená",J116,0)</f>
        <v>0</v>
      </c>
      <c r="BI116" s="186">
        <f>IF(N116="nulová",J116,0)</f>
        <v>0</v>
      </c>
      <c r="BJ116" s="18" t="s">
        <v>79</v>
      </c>
      <c r="BK116" s="186">
        <f>ROUND(I116*H116,2)</f>
        <v>0</v>
      </c>
      <c r="BL116" s="18" t="s">
        <v>139</v>
      </c>
      <c r="BM116" s="185" t="s">
        <v>1325</v>
      </c>
    </row>
    <row r="117" spans="1:65" s="2" customFormat="1" ht="14.45" customHeight="1">
      <c r="A117" s="35"/>
      <c r="B117" s="36"/>
      <c r="C117" s="222" t="s">
        <v>268</v>
      </c>
      <c r="D117" s="222" t="s">
        <v>217</v>
      </c>
      <c r="E117" s="223" t="s">
        <v>1326</v>
      </c>
      <c r="F117" s="224" t="s">
        <v>1327</v>
      </c>
      <c r="G117" s="225" t="s">
        <v>346</v>
      </c>
      <c r="H117" s="226">
        <v>420</v>
      </c>
      <c r="I117" s="227"/>
      <c r="J117" s="228">
        <f>ROUND(I117*H117,2)</f>
        <v>0</v>
      </c>
      <c r="K117" s="224" t="s">
        <v>19</v>
      </c>
      <c r="L117" s="229"/>
      <c r="M117" s="230" t="s">
        <v>19</v>
      </c>
      <c r="N117" s="231" t="s">
        <v>42</v>
      </c>
      <c r="O117" s="65"/>
      <c r="P117" s="183">
        <f>O117*H117</f>
        <v>0</v>
      </c>
      <c r="Q117" s="183">
        <v>0</v>
      </c>
      <c r="R117" s="183">
        <f>Q117*H117</f>
        <v>0</v>
      </c>
      <c r="S117" s="183">
        <v>0</v>
      </c>
      <c r="T117" s="184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85" t="s">
        <v>208</v>
      </c>
      <c r="AT117" s="185" t="s">
        <v>217</v>
      </c>
      <c r="AU117" s="185" t="s">
        <v>81</v>
      </c>
      <c r="AY117" s="18" t="s">
        <v>132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0</v>
      </c>
      <c r="BH117" s="186">
        <f>IF(N117="sníž. přenesená",J117,0)</f>
        <v>0</v>
      </c>
      <c r="BI117" s="186">
        <f>IF(N117="nulová",J117,0)</f>
        <v>0</v>
      </c>
      <c r="BJ117" s="18" t="s">
        <v>79</v>
      </c>
      <c r="BK117" s="186">
        <f>ROUND(I117*H117,2)</f>
        <v>0</v>
      </c>
      <c r="BL117" s="18" t="s">
        <v>139</v>
      </c>
      <c r="BM117" s="185" t="s">
        <v>1328</v>
      </c>
    </row>
    <row r="118" spans="1:65" s="13" customFormat="1" ht="11.25">
      <c r="B118" s="192"/>
      <c r="C118" s="193"/>
      <c r="D118" s="194" t="s">
        <v>153</v>
      </c>
      <c r="E118" s="195" t="s">
        <v>19</v>
      </c>
      <c r="F118" s="196" t="s">
        <v>1329</v>
      </c>
      <c r="G118" s="193"/>
      <c r="H118" s="197">
        <v>420</v>
      </c>
      <c r="I118" s="198"/>
      <c r="J118" s="193"/>
      <c r="K118" s="193"/>
      <c r="L118" s="199"/>
      <c r="M118" s="200"/>
      <c r="N118" s="201"/>
      <c r="O118" s="201"/>
      <c r="P118" s="201"/>
      <c r="Q118" s="201"/>
      <c r="R118" s="201"/>
      <c r="S118" s="201"/>
      <c r="T118" s="202"/>
      <c r="AT118" s="203" t="s">
        <v>153</v>
      </c>
      <c r="AU118" s="203" t="s">
        <v>81</v>
      </c>
      <c r="AV118" s="13" t="s">
        <v>81</v>
      </c>
      <c r="AW118" s="13" t="s">
        <v>33</v>
      </c>
      <c r="AX118" s="13" t="s">
        <v>71</v>
      </c>
      <c r="AY118" s="203" t="s">
        <v>132</v>
      </c>
    </row>
    <row r="119" spans="1:65" s="14" customFormat="1" ht="11.25">
      <c r="B119" s="204"/>
      <c r="C119" s="205"/>
      <c r="D119" s="194" t="s">
        <v>153</v>
      </c>
      <c r="E119" s="206" t="s">
        <v>19</v>
      </c>
      <c r="F119" s="207" t="s">
        <v>154</v>
      </c>
      <c r="G119" s="205"/>
      <c r="H119" s="208">
        <v>420</v>
      </c>
      <c r="I119" s="209"/>
      <c r="J119" s="205"/>
      <c r="K119" s="205"/>
      <c r="L119" s="210"/>
      <c r="M119" s="211"/>
      <c r="N119" s="212"/>
      <c r="O119" s="212"/>
      <c r="P119" s="212"/>
      <c r="Q119" s="212"/>
      <c r="R119" s="212"/>
      <c r="S119" s="212"/>
      <c r="T119" s="213"/>
      <c r="AT119" s="214" t="s">
        <v>153</v>
      </c>
      <c r="AU119" s="214" t="s">
        <v>81</v>
      </c>
      <c r="AV119" s="14" t="s">
        <v>139</v>
      </c>
      <c r="AW119" s="14" t="s">
        <v>33</v>
      </c>
      <c r="AX119" s="14" t="s">
        <v>79</v>
      </c>
      <c r="AY119" s="214" t="s">
        <v>132</v>
      </c>
    </row>
    <row r="120" spans="1:65" s="2" customFormat="1" ht="14.45" customHeight="1">
      <c r="A120" s="35"/>
      <c r="B120" s="36"/>
      <c r="C120" s="222" t="s">
        <v>273</v>
      </c>
      <c r="D120" s="222" t="s">
        <v>217</v>
      </c>
      <c r="E120" s="223" t="s">
        <v>1330</v>
      </c>
      <c r="F120" s="224" t="s">
        <v>1331</v>
      </c>
      <c r="G120" s="225" t="s">
        <v>346</v>
      </c>
      <c r="H120" s="226">
        <v>179</v>
      </c>
      <c r="I120" s="227"/>
      <c r="J120" s="228">
        <f>ROUND(I120*H120,2)</f>
        <v>0</v>
      </c>
      <c r="K120" s="224" t="s">
        <v>19</v>
      </c>
      <c r="L120" s="229"/>
      <c r="M120" s="230" t="s">
        <v>19</v>
      </c>
      <c r="N120" s="231" t="s">
        <v>42</v>
      </c>
      <c r="O120" s="65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85" t="s">
        <v>208</v>
      </c>
      <c r="AT120" s="185" t="s">
        <v>217</v>
      </c>
      <c r="AU120" s="185" t="s">
        <v>81</v>
      </c>
      <c r="AY120" s="18" t="s">
        <v>132</v>
      </c>
      <c r="BE120" s="186">
        <f>IF(N120="základní",J120,0)</f>
        <v>0</v>
      </c>
      <c r="BF120" s="186">
        <f>IF(N120="snížená",J120,0)</f>
        <v>0</v>
      </c>
      <c r="BG120" s="186">
        <f>IF(N120="zákl. přenesená",J120,0)</f>
        <v>0</v>
      </c>
      <c r="BH120" s="186">
        <f>IF(N120="sníž. přenesená",J120,0)</f>
        <v>0</v>
      </c>
      <c r="BI120" s="186">
        <f>IF(N120="nulová",J120,0)</f>
        <v>0</v>
      </c>
      <c r="BJ120" s="18" t="s">
        <v>79</v>
      </c>
      <c r="BK120" s="186">
        <f>ROUND(I120*H120,2)</f>
        <v>0</v>
      </c>
      <c r="BL120" s="18" t="s">
        <v>139</v>
      </c>
      <c r="BM120" s="185" t="s">
        <v>1332</v>
      </c>
    </row>
    <row r="121" spans="1:65" s="13" customFormat="1" ht="11.25">
      <c r="B121" s="192"/>
      <c r="C121" s="193"/>
      <c r="D121" s="194" t="s">
        <v>153</v>
      </c>
      <c r="E121" s="195" t="s">
        <v>19</v>
      </c>
      <c r="F121" s="196" t="s">
        <v>1333</v>
      </c>
      <c r="G121" s="193"/>
      <c r="H121" s="197">
        <v>179</v>
      </c>
      <c r="I121" s="198"/>
      <c r="J121" s="193"/>
      <c r="K121" s="193"/>
      <c r="L121" s="199"/>
      <c r="M121" s="200"/>
      <c r="N121" s="201"/>
      <c r="O121" s="201"/>
      <c r="P121" s="201"/>
      <c r="Q121" s="201"/>
      <c r="R121" s="201"/>
      <c r="S121" s="201"/>
      <c r="T121" s="202"/>
      <c r="AT121" s="203" t="s">
        <v>153</v>
      </c>
      <c r="AU121" s="203" t="s">
        <v>81</v>
      </c>
      <c r="AV121" s="13" t="s">
        <v>81</v>
      </c>
      <c r="AW121" s="13" t="s">
        <v>33</v>
      </c>
      <c r="AX121" s="13" t="s">
        <v>71</v>
      </c>
      <c r="AY121" s="203" t="s">
        <v>132</v>
      </c>
    </row>
    <row r="122" spans="1:65" s="14" customFormat="1" ht="11.25">
      <c r="B122" s="204"/>
      <c r="C122" s="205"/>
      <c r="D122" s="194" t="s">
        <v>153</v>
      </c>
      <c r="E122" s="206" t="s">
        <v>19</v>
      </c>
      <c r="F122" s="207" t="s">
        <v>154</v>
      </c>
      <c r="G122" s="205"/>
      <c r="H122" s="208">
        <v>179</v>
      </c>
      <c r="I122" s="209"/>
      <c r="J122" s="205"/>
      <c r="K122" s="205"/>
      <c r="L122" s="210"/>
      <c r="M122" s="211"/>
      <c r="N122" s="212"/>
      <c r="O122" s="212"/>
      <c r="P122" s="212"/>
      <c r="Q122" s="212"/>
      <c r="R122" s="212"/>
      <c r="S122" s="212"/>
      <c r="T122" s="213"/>
      <c r="AT122" s="214" t="s">
        <v>153</v>
      </c>
      <c r="AU122" s="214" t="s">
        <v>81</v>
      </c>
      <c r="AV122" s="14" t="s">
        <v>139</v>
      </c>
      <c r="AW122" s="14" t="s">
        <v>33</v>
      </c>
      <c r="AX122" s="14" t="s">
        <v>79</v>
      </c>
      <c r="AY122" s="214" t="s">
        <v>132</v>
      </c>
    </row>
    <row r="123" spans="1:65" s="2" customFormat="1" ht="14.45" customHeight="1">
      <c r="A123" s="35"/>
      <c r="B123" s="36"/>
      <c r="C123" s="222" t="s">
        <v>7</v>
      </c>
      <c r="D123" s="222" t="s">
        <v>217</v>
      </c>
      <c r="E123" s="223" t="s">
        <v>1334</v>
      </c>
      <c r="F123" s="224" t="s">
        <v>1335</v>
      </c>
      <c r="G123" s="225" t="s">
        <v>346</v>
      </c>
      <c r="H123" s="226">
        <v>266</v>
      </c>
      <c r="I123" s="227"/>
      <c r="J123" s="228">
        <f>ROUND(I123*H123,2)</f>
        <v>0</v>
      </c>
      <c r="K123" s="224" t="s">
        <v>19</v>
      </c>
      <c r="L123" s="229"/>
      <c r="M123" s="230" t="s">
        <v>19</v>
      </c>
      <c r="N123" s="231" t="s">
        <v>42</v>
      </c>
      <c r="O123" s="65"/>
      <c r="P123" s="183">
        <f>O123*H123</f>
        <v>0</v>
      </c>
      <c r="Q123" s="183">
        <v>0</v>
      </c>
      <c r="R123" s="183">
        <f>Q123*H123</f>
        <v>0</v>
      </c>
      <c r="S123" s="183">
        <v>0</v>
      </c>
      <c r="T123" s="184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85" t="s">
        <v>208</v>
      </c>
      <c r="AT123" s="185" t="s">
        <v>217</v>
      </c>
      <c r="AU123" s="185" t="s">
        <v>81</v>
      </c>
      <c r="AY123" s="18" t="s">
        <v>132</v>
      </c>
      <c r="BE123" s="186">
        <f>IF(N123="základní",J123,0)</f>
        <v>0</v>
      </c>
      <c r="BF123" s="186">
        <f>IF(N123="snížená",J123,0)</f>
        <v>0</v>
      </c>
      <c r="BG123" s="186">
        <f>IF(N123="zákl. přenesená",J123,0)</f>
        <v>0</v>
      </c>
      <c r="BH123" s="186">
        <f>IF(N123="sníž. přenesená",J123,0)</f>
        <v>0</v>
      </c>
      <c r="BI123" s="186">
        <f>IF(N123="nulová",J123,0)</f>
        <v>0</v>
      </c>
      <c r="BJ123" s="18" t="s">
        <v>79</v>
      </c>
      <c r="BK123" s="186">
        <f>ROUND(I123*H123,2)</f>
        <v>0</v>
      </c>
      <c r="BL123" s="18" t="s">
        <v>139</v>
      </c>
      <c r="BM123" s="185" t="s">
        <v>1336</v>
      </c>
    </row>
    <row r="124" spans="1:65" s="13" customFormat="1" ht="11.25">
      <c r="B124" s="192"/>
      <c r="C124" s="193"/>
      <c r="D124" s="194" t="s">
        <v>153</v>
      </c>
      <c r="E124" s="195" t="s">
        <v>19</v>
      </c>
      <c r="F124" s="196" t="s">
        <v>1337</v>
      </c>
      <c r="G124" s="193"/>
      <c r="H124" s="197">
        <v>266</v>
      </c>
      <c r="I124" s="198"/>
      <c r="J124" s="193"/>
      <c r="K124" s="193"/>
      <c r="L124" s="199"/>
      <c r="M124" s="200"/>
      <c r="N124" s="201"/>
      <c r="O124" s="201"/>
      <c r="P124" s="201"/>
      <c r="Q124" s="201"/>
      <c r="R124" s="201"/>
      <c r="S124" s="201"/>
      <c r="T124" s="202"/>
      <c r="AT124" s="203" t="s">
        <v>153</v>
      </c>
      <c r="AU124" s="203" t="s">
        <v>81</v>
      </c>
      <c r="AV124" s="13" t="s">
        <v>81</v>
      </c>
      <c r="AW124" s="13" t="s">
        <v>33</v>
      </c>
      <c r="AX124" s="13" t="s">
        <v>71</v>
      </c>
      <c r="AY124" s="203" t="s">
        <v>132</v>
      </c>
    </row>
    <row r="125" spans="1:65" s="14" customFormat="1" ht="11.25">
      <c r="B125" s="204"/>
      <c r="C125" s="205"/>
      <c r="D125" s="194" t="s">
        <v>153</v>
      </c>
      <c r="E125" s="206" t="s">
        <v>19</v>
      </c>
      <c r="F125" s="207" t="s">
        <v>154</v>
      </c>
      <c r="G125" s="205"/>
      <c r="H125" s="208">
        <v>266</v>
      </c>
      <c r="I125" s="209"/>
      <c r="J125" s="205"/>
      <c r="K125" s="205"/>
      <c r="L125" s="210"/>
      <c r="M125" s="211"/>
      <c r="N125" s="212"/>
      <c r="O125" s="212"/>
      <c r="P125" s="212"/>
      <c r="Q125" s="212"/>
      <c r="R125" s="212"/>
      <c r="S125" s="212"/>
      <c r="T125" s="213"/>
      <c r="AT125" s="214" t="s">
        <v>153</v>
      </c>
      <c r="AU125" s="214" t="s">
        <v>81</v>
      </c>
      <c r="AV125" s="14" t="s">
        <v>139</v>
      </c>
      <c r="AW125" s="14" t="s">
        <v>33</v>
      </c>
      <c r="AX125" s="14" t="s">
        <v>79</v>
      </c>
      <c r="AY125" s="214" t="s">
        <v>132</v>
      </c>
    </row>
    <row r="126" spans="1:65" s="2" customFormat="1" ht="14.45" customHeight="1">
      <c r="A126" s="35"/>
      <c r="B126" s="36"/>
      <c r="C126" s="222" t="s">
        <v>282</v>
      </c>
      <c r="D126" s="222" t="s">
        <v>217</v>
      </c>
      <c r="E126" s="223" t="s">
        <v>1338</v>
      </c>
      <c r="F126" s="224" t="s">
        <v>1339</v>
      </c>
      <c r="G126" s="225" t="s">
        <v>346</v>
      </c>
      <c r="H126" s="226">
        <v>65</v>
      </c>
      <c r="I126" s="227"/>
      <c r="J126" s="228">
        <f>ROUND(I126*H126,2)</f>
        <v>0</v>
      </c>
      <c r="K126" s="224" t="s">
        <v>19</v>
      </c>
      <c r="L126" s="229"/>
      <c r="M126" s="230" t="s">
        <v>19</v>
      </c>
      <c r="N126" s="231" t="s">
        <v>42</v>
      </c>
      <c r="O126" s="65"/>
      <c r="P126" s="183">
        <f>O126*H126</f>
        <v>0</v>
      </c>
      <c r="Q126" s="183">
        <v>0</v>
      </c>
      <c r="R126" s="183">
        <f>Q126*H126</f>
        <v>0</v>
      </c>
      <c r="S126" s="183">
        <v>0</v>
      </c>
      <c r="T126" s="18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5" t="s">
        <v>208</v>
      </c>
      <c r="AT126" s="185" t="s">
        <v>217</v>
      </c>
      <c r="AU126" s="185" t="s">
        <v>81</v>
      </c>
      <c r="AY126" s="18" t="s">
        <v>132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8" t="s">
        <v>79</v>
      </c>
      <c r="BK126" s="186">
        <f>ROUND(I126*H126,2)</f>
        <v>0</v>
      </c>
      <c r="BL126" s="18" t="s">
        <v>139</v>
      </c>
      <c r="BM126" s="185" t="s">
        <v>1340</v>
      </c>
    </row>
    <row r="127" spans="1:65" s="13" customFormat="1" ht="11.25">
      <c r="B127" s="192"/>
      <c r="C127" s="193"/>
      <c r="D127" s="194" t="s">
        <v>153</v>
      </c>
      <c r="E127" s="195" t="s">
        <v>19</v>
      </c>
      <c r="F127" s="196" t="s">
        <v>1341</v>
      </c>
      <c r="G127" s="193"/>
      <c r="H127" s="197">
        <v>65</v>
      </c>
      <c r="I127" s="198"/>
      <c r="J127" s="193"/>
      <c r="K127" s="193"/>
      <c r="L127" s="199"/>
      <c r="M127" s="200"/>
      <c r="N127" s="201"/>
      <c r="O127" s="201"/>
      <c r="P127" s="201"/>
      <c r="Q127" s="201"/>
      <c r="R127" s="201"/>
      <c r="S127" s="201"/>
      <c r="T127" s="202"/>
      <c r="AT127" s="203" t="s">
        <v>153</v>
      </c>
      <c r="AU127" s="203" t="s">
        <v>81</v>
      </c>
      <c r="AV127" s="13" t="s">
        <v>81</v>
      </c>
      <c r="AW127" s="13" t="s">
        <v>33</v>
      </c>
      <c r="AX127" s="13" t="s">
        <v>71</v>
      </c>
      <c r="AY127" s="203" t="s">
        <v>132</v>
      </c>
    </row>
    <row r="128" spans="1:65" s="14" customFormat="1" ht="11.25">
      <c r="B128" s="204"/>
      <c r="C128" s="205"/>
      <c r="D128" s="194" t="s">
        <v>153</v>
      </c>
      <c r="E128" s="206" t="s">
        <v>19</v>
      </c>
      <c r="F128" s="207" t="s">
        <v>154</v>
      </c>
      <c r="G128" s="205"/>
      <c r="H128" s="208">
        <v>65</v>
      </c>
      <c r="I128" s="209"/>
      <c r="J128" s="205"/>
      <c r="K128" s="205"/>
      <c r="L128" s="210"/>
      <c r="M128" s="211"/>
      <c r="N128" s="212"/>
      <c r="O128" s="212"/>
      <c r="P128" s="212"/>
      <c r="Q128" s="212"/>
      <c r="R128" s="212"/>
      <c r="S128" s="212"/>
      <c r="T128" s="213"/>
      <c r="AT128" s="214" t="s">
        <v>153</v>
      </c>
      <c r="AU128" s="214" t="s">
        <v>81</v>
      </c>
      <c r="AV128" s="14" t="s">
        <v>139</v>
      </c>
      <c r="AW128" s="14" t="s">
        <v>33</v>
      </c>
      <c r="AX128" s="14" t="s">
        <v>79</v>
      </c>
      <c r="AY128" s="214" t="s">
        <v>132</v>
      </c>
    </row>
    <row r="129" spans="1:65" s="2" customFormat="1" ht="14.45" customHeight="1">
      <c r="A129" s="35"/>
      <c r="B129" s="36"/>
      <c r="C129" s="222" t="s">
        <v>287</v>
      </c>
      <c r="D129" s="222" t="s">
        <v>217</v>
      </c>
      <c r="E129" s="223" t="s">
        <v>1342</v>
      </c>
      <c r="F129" s="224" t="s">
        <v>1343</v>
      </c>
      <c r="G129" s="225" t="s">
        <v>346</v>
      </c>
      <c r="H129" s="226">
        <v>129</v>
      </c>
      <c r="I129" s="227"/>
      <c r="J129" s="228">
        <f>ROUND(I129*H129,2)</f>
        <v>0</v>
      </c>
      <c r="K129" s="224" t="s">
        <v>19</v>
      </c>
      <c r="L129" s="229"/>
      <c r="M129" s="230" t="s">
        <v>19</v>
      </c>
      <c r="N129" s="231" t="s">
        <v>42</v>
      </c>
      <c r="O129" s="65"/>
      <c r="P129" s="183">
        <f>O129*H129</f>
        <v>0</v>
      </c>
      <c r="Q129" s="183">
        <v>0</v>
      </c>
      <c r="R129" s="183">
        <f>Q129*H129</f>
        <v>0</v>
      </c>
      <c r="S129" s="183">
        <v>0</v>
      </c>
      <c r="T129" s="18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5" t="s">
        <v>208</v>
      </c>
      <c r="AT129" s="185" t="s">
        <v>217</v>
      </c>
      <c r="AU129" s="185" t="s">
        <v>81</v>
      </c>
      <c r="AY129" s="18" t="s">
        <v>132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0</v>
      </c>
      <c r="BH129" s="186">
        <f>IF(N129="sníž. přenesená",J129,0)</f>
        <v>0</v>
      </c>
      <c r="BI129" s="186">
        <f>IF(N129="nulová",J129,0)</f>
        <v>0</v>
      </c>
      <c r="BJ129" s="18" t="s">
        <v>79</v>
      </c>
      <c r="BK129" s="186">
        <f>ROUND(I129*H129,2)</f>
        <v>0</v>
      </c>
      <c r="BL129" s="18" t="s">
        <v>139</v>
      </c>
      <c r="BM129" s="185" t="s">
        <v>1344</v>
      </c>
    </row>
    <row r="130" spans="1:65" s="13" customFormat="1" ht="11.25">
      <c r="B130" s="192"/>
      <c r="C130" s="193"/>
      <c r="D130" s="194" t="s">
        <v>153</v>
      </c>
      <c r="E130" s="195" t="s">
        <v>19</v>
      </c>
      <c r="F130" s="196" t="s">
        <v>1345</v>
      </c>
      <c r="G130" s="193"/>
      <c r="H130" s="197">
        <v>129</v>
      </c>
      <c r="I130" s="198"/>
      <c r="J130" s="193"/>
      <c r="K130" s="193"/>
      <c r="L130" s="199"/>
      <c r="M130" s="200"/>
      <c r="N130" s="201"/>
      <c r="O130" s="201"/>
      <c r="P130" s="201"/>
      <c r="Q130" s="201"/>
      <c r="R130" s="201"/>
      <c r="S130" s="201"/>
      <c r="T130" s="202"/>
      <c r="AT130" s="203" t="s">
        <v>153</v>
      </c>
      <c r="AU130" s="203" t="s">
        <v>81</v>
      </c>
      <c r="AV130" s="13" t="s">
        <v>81</v>
      </c>
      <c r="AW130" s="13" t="s">
        <v>33</v>
      </c>
      <c r="AX130" s="13" t="s">
        <v>71</v>
      </c>
      <c r="AY130" s="203" t="s">
        <v>132</v>
      </c>
    </row>
    <row r="131" spans="1:65" s="14" customFormat="1" ht="11.25">
      <c r="B131" s="204"/>
      <c r="C131" s="205"/>
      <c r="D131" s="194" t="s">
        <v>153</v>
      </c>
      <c r="E131" s="206" t="s">
        <v>19</v>
      </c>
      <c r="F131" s="207" t="s">
        <v>154</v>
      </c>
      <c r="G131" s="205"/>
      <c r="H131" s="208">
        <v>129</v>
      </c>
      <c r="I131" s="209"/>
      <c r="J131" s="205"/>
      <c r="K131" s="205"/>
      <c r="L131" s="210"/>
      <c r="M131" s="211"/>
      <c r="N131" s="212"/>
      <c r="O131" s="212"/>
      <c r="P131" s="212"/>
      <c r="Q131" s="212"/>
      <c r="R131" s="212"/>
      <c r="S131" s="212"/>
      <c r="T131" s="213"/>
      <c r="AT131" s="214" t="s">
        <v>153</v>
      </c>
      <c r="AU131" s="214" t="s">
        <v>81</v>
      </c>
      <c r="AV131" s="14" t="s">
        <v>139</v>
      </c>
      <c r="AW131" s="14" t="s">
        <v>33</v>
      </c>
      <c r="AX131" s="14" t="s">
        <v>79</v>
      </c>
      <c r="AY131" s="214" t="s">
        <v>132</v>
      </c>
    </row>
    <row r="132" spans="1:65" s="2" customFormat="1" ht="14.45" customHeight="1">
      <c r="A132" s="35"/>
      <c r="B132" s="36"/>
      <c r="C132" s="222" t="s">
        <v>294</v>
      </c>
      <c r="D132" s="222" t="s">
        <v>217</v>
      </c>
      <c r="E132" s="223" t="s">
        <v>1346</v>
      </c>
      <c r="F132" s="224" t="s">
        <v>1347</v>
      </c>
      <c r="G132" s="225" t="s">
        <v>346</v>
      </c>
      <c r="H132" s="226">
        <v>584</v>
      </c>
      <c r="I132" s="227"/>
      <c r="J132" s="228">
        <f>ROUND(I132*H132,2)</f>
        <v>0</v>
      </c>
      <c r="K132" s="224" t="s">
        <v>19</v>
      </c>
      <c r="L132" s="229"/>
      <c r="M132" s="230" t="s">
        <v>19</v>
      </c>
      <c r="N132" s="231" t="s">
        <v>42</v>
      </c>
      <c r="O132" s="65"/>
      <c r="P132" s="183">
        <f>O132*H132</f>
        <v>0</v>
      </c>
      <c r="Q132" s="183">
        <v>0</v>
      </c>
      <c r="R132" s="183">
        <f>Q132*H132</f>
        <v>0</v>
      </c>
      <c r="S132" s="183">
        <v>0</v>
      </c>
      <c r="T132" s="18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5" t="s">
        <v>208</v>
      </c>
      <c r="AT132" s="185" t="s">
        <v>217</v>
      </c>
      <c r="AU132" s="185" t="s">
        <v>81</v>
      </c>
      <c r="AY132" s="18" t="s">
        <v>132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0</v>
      </c>
      <c r="BH132" s="186">
        <f>IF(N132="sníž. přenesená",J132,0)</f>
        <v>0</v>
      </c>
      <c r="BI132" s="186">
        <f>IF(N132="nulová",J132,0)</f>
        <v>0</v>
      </c>
      <c r="BJ132" s="18" t="s">
        <v>79</v>
      </c>
      <c r="BK132" s="186">
        <f>ROUND(I132*H132,2)</f>
        <v>0</v>
      </c>
      <c r="BL132" s="18" t="s">
        <v>139</v>
      </c>
      <c r="BM132" s="185" t="s">
        <v>1348</v>
      </c>
    </row>
    <row r="133" spans="1:65" s="13" customFormat="1" ht="11.25">
      <c r="B133" s="192"/>
      <c r="C133" s="193"/>
      <c r="D133" s="194" t="s">
        <v>153</v>
      </c>
      <c r="E133" s="195" t="s">
        <v>19</v>
      </c>
      <c r="F133" s="196" t="s">
        <v>1349</v>
      </c>
      <c r="G133" s="193"/>
      <c r="H133" s="197">
        <v>584</v>
      </c>
      <c r="I133" s="198"/>
      <c r="J133" s="193"/>
      <c r="K133" s="193"/>
      <c r="L133" s="199"/>
      <c r="M133" s="200"/>
      <c r="N133" s="201"/>
      <c r="O133" s="201"/>
      <c r="P133" s="201"/>
      <c r="Q133" s="201"/>
      <c r="R133" s="201"/>
      <c r="S133" s="201"/>
      <c r="T133" s="202"/>
      <c r="AT133" s="203" t="s">
        <v>153</v>
      </c>
      <c r="AU133" s="203" t="s">
        <v>81</v>
      </c>
      <c r="AV133" s="13" t="s">
        <v>81</v>
      </c>
      <c r="AW133" s="13" t="s">
        <v>33</v>
      </c>
      <c r="AX133" s="13" t="s">
        <v>71</v>
      </c>
      <c r="AY133" s="203" t="s">
        <v>132</v>
      </c>
    </row>
    <row r="134" spans="1:65" s="14" customFormat="1" ht="11.25">
      <c r="B134" s="204"/>
      <c r="C134" s="205"/>
      <c r="D134" s="194" t="s">
        <v>153</v>
      </c>
      <c r="E134" s="206" t="s">
        <v>19</v>
      </c>
      <c r="F134" s="207" t="s">
        <v>154</v>
      </c>
      <c r="G134" s="205"/>
      <c r="H134" s="208">
        <v>584</v>
      </c>
      <c r="I134" s="209"/>
      <c r="J134" s="205"/>
      <c r="K134" s="205"/>
      <c r="L134" s="210"/>
      <c r="M134" s="211"/>
      <c r="N134" s="212"/>
      <c r="O134" s="212"/>
      <c r="P134" s="212"/>
      <c r="Q134" s="212"/>
      <c r="R134" s="212"/>
      <c r="S134" s="212"/>
      <c r="T134" s="213"/>
      <c r="AT134" s="214" t="s">
        <v>153</v>
      </c>
      <c r="AU134" s="214" t="s">
        <v>81</v>
      </c>
      <c r="AV134" s="14" t="s">
        <v>139</v>
      </c>
      <c r="AW134" s="14" t="s">
        <v>33</v>
      </c>
      <c r="AX134" s="14" t="s">
        <v>79</v>
      </c>
      <c r="AY134" s="214" t="s">
        <v>132</v>
      </c>
    </row>
    <row r="135" spans="1:65" s="2" customFormat="1" ht="24.2" customHeight="1">
      <c r="A135" s="35"/>
      <c r="B135" s="36"/>
      <c r="C135" s="174" t="s">
        <v>301</v>
      </c>
      <c r="D135" s="174" t="s">
        <v>135</v>
      </c>
      <c r="E135" s="175" t="s">
        <v>1350</v>
      </c>
      <c r="F135" s="176" t="s">
        <v>1351</v>
      </c>
      <c r="G135" s="177" t="s">
        <v>346</v>
      </c>
      <c r="H135" s="178">
        <v>384</v>
      </c>
      <c r="I135" s="179"/>
      <c r="J135" s="180">
        <f>ROUND(I135*H135,2)</f>
        <v>0</v>
      </c>
      <c r="K135" s="176" t="s">
        <v>19</v>
      </c>
      <c r="L135" s="40"/>
      <c r="M135" s="181" t="s">
        <v>19</v>
      </c>
      <c r="N135" s="182" t="s">
        <v>42</v>
      </c>
      <c r="O135" s="65"/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5" t="s">
        <v>139</v>
      </c>
      <c r="AT135" s="185" t="s">
        <v>135</v>
      </c>
      <c r="AU135" s="185" t="s">
        <v>81</v>
      </c>
      <c r="AY135" s="18" t="s">
        <v>132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18" t="s">
        <v>79</v>
      </c>
      <c r="BK135" s="186">
        <f>ROUND(I135*H135,2)</f>
        <v>0</v>
      </c>
      <c r="BL135" s="18" t="s">
        <v>139</v>
      </c>
      <c r="BM135" s="185" t="s">
        <v>1352</v>
      </c>
    </row>
    <row r="136" spans="1:65" s="13" customFormat="1" ht="11.25">
      <c r="B136" s="192"/>
      <c r="C136" s="193"/>
      <c r="D136" s="194" t="s">
        <v>153</v>
      </c>
      <c r="E136" s="195" t="s">
        <v>19</v>
      </c>
      <c r="F136" s="196" t="s">
        <v>1353</v>
      </c>
      <c r="G136" s="193"/>
      <c r="H136" s="197">
        <v>384</v>
      </c>
      <c r="I136" s="198"/>
      <c r="J136" s="193"/>
      <c r="K136" s="193"/>
      <c r="L136" s="199"/>
      <c r="M136" s="200"/>
      <c r="N136" s="201"/>
      <c r="O136" s="201"/>
      <c r="P136" s="201"/>
      <c r="Q136" s="201"/>
      <c r="R136" s="201"/>
      <c r="S136" s="201"/>
      <c r="T136" s="202"/>
      <c r="AT136" s="203" t="s">
        <v>153</v>
      </c>
      <c r="AU136" s="203" t="s">
        <v>81</v>
      </c>
      <c r="AV136" s="13" t="s">
        <v>81</v>
      </c>
      <c r="AW136" s="13" t="s">
        <v>33</v>
      </c>
      <c r="AX136" s="13" t="s">
        <v>71</v>
      </c>
      <c r="AY136" s="203" t="s">
        <v>132</v>
      </c>
    </row>
    <row r="137" spans="1:65" s="14" customFormat="1" ht="11.25">
      <c r="B137" s="204"/>
      <c r="C137" s="205"/>
      <c r="D137" s="194" t="s">
        <v>153</v>
      </c>
      <c r="E137" s="206" t="s">
        <v>19</v>
      </c>
      <c r="F137" s="207" t="s">
        <v>154</v>
      </c>
      <c r="G137" s="205"/>
      <c r="H137" s="208">
        <v>384</v>
      </c>
      <c r="I137" s="209"/>
      <c r="J137" s="205"/>
      <c r="K137" s="205"/>
      <c r="L137" s="210"/>
      <c r="M137" s="211"/>
      <c r="N137" s="212"/>
      <c r="O137" s="212"/>
      <c r="P137" s="212"/>
      <c r="Q137" s="212"/>
      <c r="R137" s="212"/>
      <c r="S137" s="212"/>
      <c r="T137" s="213"/>
      <c r="AT137" s="214" t="s">
        <v>153</v>
      </c>
      <c r="AU137" s="214" t="s">
        <v>81</v>
      </c>
      <c r="AV137" s="14" t="s">
        <v>139</v>
      </c>
      <c r="AW137" s="14" t="s">
        <v>33</v>
      </c>
      <c r="AX137" s="14" t="s">
        <v>79</v>
      </c>
      <c r="AY137" s="214" t="s">
        <v>132</v>
      </c>
    </row>
    <row r="138" spans="1:65" s="2" customFormat="1" ht="14.45" customHeight="1">
      <c r="A138" s="35"/>
      <c r="B138" s="36"/>
      <c r="C138" s="222" t="s">
        <v>306</v>
      </c>
      <c r="D138" s="222" t="s">
        <v>217</v>
      </c>
      <c r="E138" s="223" t="s">
        <v>1354</v>
      </c>
      <c r="F138" s="224" t="s">
        <v>1355</v>
      </c>
      <c r="G138" s="225" t="s">
        <v>346</v>
      </c>
      <c r="H138" s="226">
        <v>170</v>
      </c>
      <c r="I138" s="227"/>
      <c r="J138" s="228">
        <f>ROUND(I138*H138,2)</f>
        <v>0</v>
      </c>
      <c r="K138" s="224" t="s">
        <v>19</v>
      </c>
      <c r="L138" s="229"/>
      <c r="M138" s="230" t="s">
        <v>19</v>
      </c>
      <c r="N138" s="231" t="s">
        <v>42</v>
      </c>
      <c r="O138" s="65"/>
      <c r="P138" s="183">
        <f>O138*H138</f>
        <v>0</v>
      </c>
      <c r="Q138" s="183">
        <v>0</v>
      </c>
      <c r="R138" s="183">
        <f>Q138*H138</f>
        <v>0</v>
      </c>
      <c r="S138" s="183">
        <v>0</v>
      </c>
      <c r="T138" s="18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5" t="s">
        <v>208</v>
      </c>
      <c r="AT138" s="185" t="s">
        <v>217</v>
      </c>
      <c r="AU138" s="185" t="s">
        <v>81</v>
      </c>
      <c r="AY138" s="18" t="s">
        <v>132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0</v>
      </c>
      <c r="BH138" s="186">
        <f>IF(N138="sníž. přenesená",J138,0)</f>
        <v>0</v>
      </c>
      <c r="BI138" s="186">
        <f>IF(N138="nulová",J138,0)</f>
        <v>0</v>
      </c>
      <c r="BJ138" s="18" t="s">
        <v>79</v>
      </c>
      <c r="BK138" s="186">
        <f>ROUND(I138*H138,2)</f>
        <v>0</v>
      </c>
      <c r="BL138" s="18" t="s">
        <v>139</v>
      </c>
      <c r="BM138" s="185" t="s">
        <v>1356</v>
      </c>
    </row>
    <row r="139" spans="1:65" s="13" customFormat="1" ht="11.25">
      <c r="B139" s="192"/>
      <c r="C139" s="193"/>
      <c r="D139" s="194" t="s">
        <v>153</v>
      </c>
      <c r="E139" s="195" t="s">
        <v>19</v>
      </c>
      <c r="F139" s="196" t="s">
        <v>1357</v>
      </c>
      <c r="G139" s="193"/>
      <c r="H139" s="197">
        <v>170</v>
      </c>
      <c r="I139" s="198"/>
      <c r="J139" s="193"/>
      <c r="K139" s="193"/>
      <c r="L139" s="199"/>
      <c r="M139" s="200"/>
      <c r="N139" s="201"/>
      <c r="O139" s="201"/>
      <c r="P139" s="201"/>
      <c r="Q139" s="201"/>
      <c r="R139" s="201"/>
      <c r="S139" s="201"/>
      <c r="T139" s="202"/>
      <c r="AT139" s="203" t="s">
        <v>153</v>
      </c>
      <c r="AU139" s="203" t="s">
        <v>81</v>
      </c>
      <c r="AV139" s="13" t="s">
        <v>81</v>
      </c>
      <c r="AW139" s="13" t="s">
        <v>33</v>
      </c>
      <c r="AX139" s="13" t="s">
        <v>71</v>
      </c>
      <c r="AY139" s="203" t="s">
        <v>132</v>
      </c>
    </row>
    <row r="140" spans="1:65" s="14" customFormat="1" ht="11.25">
      <c r="B140" s="204"/>
      <c r="C140" s="205"/>
      <c r="D140" s="194" t="s">
        <v>153</v>
      </c>
      <c r="E140" s="206" t="s">
        <v>19</v>
      </c>
      <c r="F140" s="207" t="s">
        <v>154</v>
      </c>
      <c r="G140" s="205"/>
      <c r="H140" s="208">
        <v>170</v>
      </c>
      <c r="I140" s="209"/>
      <c r="J140" s="205"/>
      <c r="K140" s="205"/>
      <c r="L140" s="210"/>
      <c r="M140" s="211"/>
      <c r="N140" s="212"/>
      <c r="O140" s="212"/>
      <c r="P140" s="212"/>
      <c r="Q140" s="212"/>
      <c r="R140" s="212"/>
      <c r="S140" s="212"/>
      <c r="T140" s="213"/>
      <c r="AT140" s="214" t="s">
        <v>153</v>
      </c>
      <c r="AU140" s="214" t="s">
        <v>81</v>
      </c>
      <c r="AV140" s="14" t="s">
        <v>139</v>
      </c>
      <c r="AW140" s="14" t="s">
        <v>33</v>
      </c>
      <c r="AX140" s="14" t="s">
        <v>79</v>
      </c>
      <c r="AY140" s="214" t="s">
        <v>132</v>
      </c>
    </row>
    <row r="141" spans="1:65" s="2" customFormat="1" ht="14.45" customHeight="1">
      <c r="A141" s="35"/>
      <c r="B141" s="36"/>
      <c r="C141" s="222" t="s">
        <v>311</v>
      </c>
      <c r="D141" s="222" t="s">
        <v>217</v>
      </c>
      <c r="E141" s="223" t="s">
        <v>1358</v>
      </c>
      <c r="F141" s="224" t="s">
        <v>1359</v>
      </c>
      <c r="G141" s="225" t="s">
        <v>346</v>
      </c>
      <c r="H141" s="226">
        <v>78</v>
      </c>
      <c r="I141" s="227"/>
      <c r="J141" s="228">
        <f>ROUND(I141*H141,2)</f>
        <v>0</v>
      </c>
      <c r="K141" s="224" t="s">
        <v>19</v>
      </c>
      <c r="L141" s="229"/>
      <c r="M141" s="230" t="s">
        <v>19</v>
      </c>
      <c r="N141" s="231" t="s">
        <v>42</v>
      </c>
      <c r="O141" s="65"/>
      <c r="P141" s="183">
        <f>O141*H141</f>
        <v>0</v>
      </c>
      <c r="Q141" s="183">
        <v>0</v>
      </c>
      <c r="R141" s="183">
        <f>Q141*H141</f>
        <v>0</v>
      </c>
      <c r="S141" s="183">
        <v>0</v>
      </c>
      <c r="T141" s="18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85" t="s">
        <v>208</v>
      </c>
      <c r="AT141" s="185" t="s">
        <v>217</v>
      </c>
      <c r="AU141" s="185" t="s">
        <v>81</v>
      </c>
      <c r="AY141" s="18" t="s">
        <v>132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0</v>
      </c>
      <c r="BH141" s="186">
        <f>IF(N141="sníž. přenesená",J141,0)</f>
        <v>0</v>
      </c>
      <c r="BI141" s="186">
        <f>IF(N141="nulová",J141,0)</f>
        <v>0</v>
      </c>
      <c r="BJ141" s="18" t="s">
        <v>79</v>
      </c>
      <c r="BK141" s="186">
        <f>ROUND(I141*H141,2)</f>
        <v>0</v>
      </c>
      <c r="BL141" s="18" t="s">
        <v>139</v>
      </c>
      <c r="BM141" s="185" t="s">
        <v>1360</v>
      </c>
    </row>
    <row r="142" spans="1:65" s="13" customFormat="1" ht="11.25">
      <c r="B142" s="192"/>
      <c r="C142" s="193"/>
      <c r="D142" s="194" t="s">
        <v>153</v>
      </c>
      <c r="E142" s="195" t="s">
        <v>19</v>
      </c>
      <c r="F142" s="196" t="s">
        <v>1361</v>
      </c>
      <c r="G142" s="193"/>
      <c r="H142" s="197">
        <v>78</v>
      </c>
      <c r="I142" s="198"/>
      <c r="J142" s="193"/>
      <c r="K142" s="193"/>
      <c r="L142" s="199"/>
      <c r="M142" s="200"/>
      <c r="N142" s="201"/>
      <c r="O142" s="201"/>
      <c r="P142" s="201"/>
      <c r="Q142" s="201"/>
      <c r="R142" s="201"/>
      <c r="S142" s="201"/>
      <c r="T142" s="202"/>
      <c r="AT142" s="203" t="s">
        <v>153</v>
      </c>
      <c r="AU142" s="203" t="s">
        <v>81</v>
      </c>
      <c r="AV142" s="13" t="s">
        <v>81</v>
      </c>
      <c r="AW142" s="13" t="s">
        <v>33</v>
      </c>
      <c r="AX142" s="13" t="s">
        <v>71</v>
      </c>
      <c r="AY142" s="203" t="s">
        <v>132</v>
      </c>
    </row>
    <row r="143" spans="1:65" s="14" customFormat="1" ht="11.25">
      <c r="B143" s="204"/>
      <c r="C143" s="205"/>
      <c r="D143" s="194" t="s">
        <v>153</v>
      </c>
      <c r="E143" s="206" t="s">
        <v>19</v>
      </c>
      <c r="F143" s="207" t="s">
        <v>154</v>
      </c>
      <c r="G143" s="205"/>
      <c r="H143" s="208">
        <v>78</v>
      </c>
      <c r="I143" s="209"/>
      <c r="J143" s="205"/>
      <c r="K143" s="205"/>
      <c r="L143" s="210"/>
      <c r="M143" s="211"/>
      <c r="N143" s="212"/>
      <c r="O143" s="212"/>
      <c r="P143" s="212"/>
      <c r="Q143" s="212"/>
      <c r="R143" s="212"/>
      <c r="S143" s="212"/>
      <c r="T143" s="213"/>
      <c r="AT143" s="214" t="s">
        <v>153</v>
      </c>
      <c r="AU143" s="214" t="s">
        <v>81</v>
      </c>
      <c r="AV143" s="14" t="s">
        <v>139</v>
      </c>
      <c r="AW143" s="14" t="s">
        <v>33</v>
      </c>
      <c r="AX143" s="14" t="s">
        <v>79</v>
      </c>
      <c r="AY143" s="214" t="s">
        <v>132</v>
      </c>
    </row>
    <row r="144" spans="1:65" s="2" customFormat="1" ht="14.45" customHeight="1">
      <c r="A144" s="35"/>
      <c r="B144" s="36"/>
      <c r="C144" s="222" t="s">
        <v>317</v>
      </c>
      <c r="D144" s="222" t="s">
        <v>217</v>
      </c>
      <c r="E144" s="223" t="s">
        <v>1362</v>
      </c>
      <c r="F144" s="224" t="s">
        <v>1363</v>
      </c>
      <c r="G144" s="225" t="s">
        <v>346</v>
      </c>
      <c r="H144" s="226">
        <v>136</v>
      </c>
      <c r="I144" s="227"/>
      <c r="J144" s="228">
        <f>ROUND(I144*H144,2)</f>
        <v>0</v>
      </c>
      <c r="K144" s="224" t="s">
        <v>19</v>
      </c>
      <c r="L144" s="229"/>
      <c r="M144" s="230" t="s">
        <v>19</v>
      </c>
      <c r="N144" s="231" t="s">
        <v>42</v>
      </c>
      <c r="O144" s="65"/>
      <c r="P144" s="183">
        <f>O144*H144</f>
        <v>0</v>
      </c>
      <c r="Q144" s="183">
        <v>0</v>
      </c>
      <c r="R144" s="183">
        <f>Q144*H144</f>
        <v>0</v>
      </c>
      <c r="S144" s="183">
        <v>0</v>
      </c>
      <c r="T144" s="18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5" t="s">
        <v>208</v>
      </c>
      <c r="AT144" s="185" t="s">
        <v>217</v>
      </c>
      <c r="AU144" s="185" t="s">
        <v>81</v>
      </c>
      <c r="AY144" s="18" t="s">
        <v>132</v>
      </c>
      <c r="BE144" s="186">
        <f>IF(N144="základní",J144,0)</f>
        <v>0</v>
      </c>
      <c r="BF144" s="186">
        <f>IF(N144="snížená",J144,0)</f>
        <v>0</v>
      </c>
      <c r="BG144" s="186">
        <f>IF(N144="zákl. přenesená",J144,0)</f>
        <v>0</v>
      </c>
      <c r="BH144" s="186">
        <f>IF(N144="sníž. přenesená",J144,0)</f>
        <v>0</v>
      </c>
      <c r="BI144" s="186">
        <f>IF(N144="nulová",J144,0)</f>
        <v>0</v>
      </c>
      <c r="BJ144" s="18" t="s">
        <v>79</v>
      </c>
      <c r="BK144" s="186">
        <f>ROUND(I144*H144,2)</f>
        <v>0</v>
      </c>
      <c r="BL144" s="18" t="s">
        <v>139</v>
      </c>
      <c r="BM144" s="185" t="s">
        <v>1364</v>
      </c>
    </row>
    <row r="145" spans="1:65" s="13" customFormat="1" ht="11.25">
      <c r="B145" s="192"/>
      <c r="C145" s="193"/>
      <c r="D145" s="194" t="s">
        <v>153</v>
      </c>
      <c r="E145" s="195" t="s">
        <v>19</v>
      </c>
      <c r="F145" s="196" t="s">
        <v>1365</v>
      </c>
      <c r="G145" s="193"/>
      <c r="H145" s="197">
        <v>136</v>
      </c>
      <c r="I145" s="198"/>
      <c r="J145" s="193"/>
      <c r="K145" s="193"/>
      <c r="L145" s="199"/>
      <c r="M145" s="200"/>
      <c r="N145" s="201"/>
      <c r="O145" s="201"/>
      <c r="P145" s="201"/>
      <c r="Q145" s="201"/>
      <c r="R145" s="201"/>
      <c r="S145" s="201"/>
      <c r="T145" s="202"/>
      <c r="AT145" s="203" t="s">
        <v>153</v>
      </c>
      <c r="AU145" s="203" t="s">
        <v>81</v>
      </c>
      <c r="AV145" s="13" t="s">
        <v>81</v>
      </c>
      <c r="AW145" s="13" t="s">
        <v>33</v>
      </c>
      <c r="AX145" s="13" t="s">
        <v>71</v>
      </c>
      <c r="AY145" s="203" t="s">
        <v>132</v>
      </c>
    </row>
    <row r="146" spans="1:65" s="14" customFormat="1" ht="11.25">
      <c r="B146" s="204"/>
      <c r="C146" s="205"/>
      <c r="D146" s="194" t="s">
        <v>153</v>
      </c>
      <c r="E146" s="206" t="s">
        <v>19</v>
      </c>
      <c r="F146" s="207" t="s">
        <v>154</v>
      </c>
      <c r="G146" s="205"/>
      <c r="H146" s="208">
        <v>136</v>
      </c>
      <c r="I146" s="209"/>
      <c r="J146" s="205"/>
      <c r="K146" s="205"/>
      <c r="L146" s="210"/>
      <c r="M146" s="211"/>
      <c r="N146" s="212"/>
      <c r="O146" s="212"/>
      <c r="P146" s="212"/>
      <c r="Q146" s="212"/>
      <c r="R146" s="212"/>
      <c r="S146" s="212"/>
      <c r="T146" s="213"/>
      <c r="AT146" s="214" t="s">
        <v>153</v>
      </c>
      <c r="AU146" s="214" t="s">
        <v>81</v>
      </c>
      <c r="AV146" s="14" t="s">
        <v>139</v>
      </c>
      <c r="AW146" s="14" t="s">
        <v>33</v>
      </c>
      <c r="AX146" s="14" t="s">
        <v>79</v>
      </c>
      <c r="AY146" s="214" t="s">
        <v>132</v>
      </c>
    </row>
    <row r="147" spans="1:65" s="2" customFormat="1" ht="24.2" customHeight="1">
      <c r="A147" s="35"/>
      <c r="B147" s="36"/>
      <c r="C147" s="174" t="s">
        <v>322</v>
      </c>
      <c r="D147" s="174" t="s">
        <v>135</v>
      </c>
      <c r="E147" s="175" t="s">
        <v>1366</v>
      </c>
      <c r="F147" s="176" t="s">
        <v>1367</v>
      </c>
      <c r="G147" s="177" t="s">
        <v>346</v>
      </c>
      <c r="H147" s="178">
        <v>49</v>
      </c>
      <c r="I147" s="179"/>
      <c r="J147" s="180">
        <f>ROUND(I147*H147,2)</f>
        <v>0</v>
      </c>
      <c r="K147" s="176" t="s">
        <v>19</v>
      </c>
      <c r="L147" s="40"/>
      <c r="M147" s="181" t="s">
        <v>19</v>
      </c>
      <c r="N147" s="182" t="s">
        <v>42</v>
      </c>
      <c r="O147" s="65"/>
      <c r="P147" s="183">
        <f>O147*H147</f>
        <v>0</v>
      </c>
      <c r="Q147" s="183">
        <v>0</v>
      </c>
      <c r="R147" s="183">
        <f>Q147*H147</f>
        <v>0</v>
      </c>
      <c r="S147" s="183">
        <v>0</v>
      </c>
      <c r="T147" s="18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5" t="s">
        <v>139</v>
      </c>
      <c r="AT147" s="185" t="s">
        <v>135</v>
      </c>
      <c r="AU147" s="185" t="s">
        <v>81</v>
      </c>
      <c r="AY147" s="18" t="s">
        <v>132</v>
      </c>
      <c r="BE147" s="186">
        <f>IF(N147="základní",J147,0)</f>
        <v>0</v>
      </c>
      <c r="BF147" s="186">
        <f>IF(N147="snížená",J147,0)</f>
        <v>0</v>
      </c>
      <c r="BG147" s="186">
        <f>IF(N147="zákl. přenesená",J147,0)</f>
        <v>0</v>
      </c>
      <c r="BH147" s="186">
        <f>IF(N147="sníž. přenesená",J147,0)</f>
        <v>0</v>
      </c>
      <c r="BI147" s="186">
        <f>IF(N147="nulová",J147,0)</f>
        <v>0</v>
      </c>
      <c r="BJ147" s="18" t="s">
        <v>79</v>
      </c>
      <c r="BK147" s="186">
        <f>ROUND(I147*H147,2)</f>
        <v>0</v>
      </c>
      <c r="BL147" s="18" t="s">
        <v>139</v>
      </c>
      <c r="BM147" s="185" t="s">
        <v>1368</v>
      </c>
    </row>
    <row r="148" spans="1:65" s="2" customFormat="1" ht="14.45" customHeight="1">
      <c r="A148" s="35"/>
      <c r="B148" s="36"/>
      <c r="C148" s="222" t="s">
        <v>327</v>
      </c>
      <c r="D148" s="222" t="s">
        <v>217</v>
      </c>
      <c r="E148" s="223" t="s">
        <v>1369</v>
      </c>
      <c r="F148" s="224" t="s">
        <v>1370</v>
      </c>
      <c r="G148" s="225" t="s">
        <v>346</v>
      </c>
      <c r="H148" s="226">
        <v>33</v>
      </c>
      <c r="I148" s="227"/>
      <c r="J148" s="228">
        <f>ROUND(I148*H148,2)</f>
        <v>0</v>
      </c>
      <c r="K148" s="224" t="s">
        <v>19</v>
      </c>
      <c r="L148" s="229"/>
      <c r="M148" s="230" t="s">
        <v>19</v>
      </c>
      <c r="N148" s="231" t="s">
        <v>42</v>
      </c>
      <c r="O148" s="65"/>
      <c r="P148" s="183">
        <f>O148*H148</f>
        <v>0</v>
      </c>
      <c r="Q148" s="183">
        <v>0</v>
      </c>
      <c r="R148" s="183">
        <f>Q148*H148</f>
        <v>0</v>
      </c>
      <c r="S148" s="183">
        <v>0</v>
      </c>
      <c r="T148" s="184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5" t="s">
        <v>208</v>
      </c>
      <c r="AT148" s="185" t="s">
        <v>217</v>
      </c>
      <c r="AU148" s="185" t="s">
        <v>81</v>
      </c>
      <c r="AY148" s="18" t="s">
        <v>132</v>
      </c>
      <c r="BE148" s="186">
        <f>IF(N148="základní",J148,0)</f>
        <v>0</v>
      </c>
      <c r="BF148" s="186">
        <f>IF(N148="snížená",J148,0)</f>
        <v>0</v>
      </c>
      <c r="BG148" s="186">
        <f>IF(N148="zákl. přenesená",J148,0)</f>
        <v>0</v>
      </c>
      <c r="BH148" s="186">
        <f>IF(N148="sníž. přenesená",J148,0)</f>
        <v>0</v>
      </c>
      <c r="BI148" s="186">
        <f>IF(N148="nulová",J148,0)</f>
        <v>0</v>
      </c>
      <c r="BJ148" s="18" t="s">
        <v>79</v>
      </c>
      <c r="BK148" s="186">
        <f>ROUND(I148*H148,2)</f>
        <v>0</v>
      </c>
      <c r="BL148" s="18" t="s">
        <v>139</v>
      </c>
      <c r="BM148" s="185" t="s">
        <v>1371</v>
      </c>
    </row>
    <row r="149" spans="1:65" s="13" customFormat="1" ht="11.25">
      <c r="B149" s="192"/>
      <c r="C149" s="193"/>
      <c r="D149" s="194" t="s">
        <v>153</v>
      </c>
      <c r="E149" s="195" t="s">
        <v>19</v>
      </c>
      <c r="F149" s="196" t="s">
        <v>343</v>
      </c>
      <c r="G149" s="193"/>
      <c r="H149" s="197">
        <v>33</v>
      </c>
      <c r="I149" s="198"/>
      <c r="J149" s="193"/>
      <c r="K149" s="193"/>
      <c r="L149" s="199"/>
      <c r="M149" s="200"/>
      <c r="N149" s="201"/>
      <c r="O149" s="201"/>
      <c r="P149" s="201"/>
      <c r="Q149" s="201"/>
      <c r="R149" s="201"/>
      <c r="S149" s="201"/>
      <c r="T149" s="202"/>
      <c r="AT149" s="203" t="s">
        <v>153</v>
      </c>
      <c r="AU149" s="203" t="s">
        <v>81</v>
      </c>
      <c r="AV149" s="13" t="s">
        <v>81</v>
      </c>
      <c r="AW149" s="13" t="s">
        <v>33</v>
      </c>
      <c r="AX149" s="13" t="s">
        <v>71</v>
      </c>
      <c r="AY149" s="203" t="s">
        <v>132</v>
      </c>
    </row>
    <row r="150" spans="1:65" s="14" customFormat="1" ht="11.25">
      <c r="B150" s="204"/>
      <c r="C150" s="205"/>
      <c r="D150" s="194" t="s">
        <v>153</v>
      </c>
      <c r="E150" s="206" t="s">
        <v>19</v>
      </c>
      <c r="F150" s="207" t="s">
        <v>154</v>
      </c>
      <c r="G150" s="205"/>
      <c r="H150" s="208">
        <v>33</v>
      </c>
      <c r="I150" s="209"/>
      <c r="J150" s="205"/>
      <c r="K150" s="205"/>
      <c r="L150" s="210"/>
      <c r="M150" s="211"/>
      <c r="N150" s="212"/>
      <c r="O150" s="212"/>
      <c r="P150" s="212"/>
      <c r="Q150" s="212"/>
      <c r="R150" s="212"/>
      <c r="S150" s="212"/>
      <c r="T150" s="213"/>
      <c r="AT150" s="214" t="s">
        <v>153</v>
      </c>
      <c r="AU150" s="214" t="s">
        <v>81</v>
      </c>
      <c r="AV150" s="14" t="s">
        <v>139</v>
      </c>
      <c r="AW150" s="14" t="s">
        <v>33</v>
      </c>
      <c r="AX150" s="14" t="s">
        <v>79</v>
      </c>
      <c r="AY150" s="214" t="s">
        <v>132</v>
      </c>
    </row>
    <row r="151" spans="1:65" s="2" customFormat="1" ht="14.45" customHeight="1">
      <c r="A151" s="35"/>
      <c r="B151" s="36"/>
      <c r="C151" s="222" t="s">
        <v>332</v>
      </c>
      <c r="D151" s="222" t="s">
        <v>217</v>
      </c>
      <c r="E151" s="223" t="s">
        <v>1372</v>
      </c>
      <c r="F151" s="224" t="s">
        <v>1373</v>
      </c>
      <c r="G151" s="225" t="s">
        <v>346</v>
      </c>
      <c r="H151" s="226">
        <v>12</v>
      </c>
      <c r="I151" s="227"/>
      <c r="J151" s="228">
        <f>ROUND(I151*H151,2)</f>
        <v>0</v>
      </c>
      <c r="K151" s="224" t="s">
        <v>19</v>
      </c>
      <c r="L151" s="229"/>
      <c r="M151" s="230" t="s">
        <v>19</v>
      </c>
      <c r="N151" s="231" t="s">
        <v>42</v>
      </c>
      <c r="O151" s="65"/>
      <c r="P151" s="183">
        <f>O151*H151</f>
        <v>0</v>
      </c>
      <c r="Q151" s="183">
        <v>0</v>
      </c>
      <c r="R151" s="183">
        <f>Q151*H151</f>
        <v>0</v>
      </c>
      <c r="S151" s="183">
        <v>0</v>
      </c>
      <c r="T151" s="184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5" t="s">
        <v>208</v>
      </c>
      <c r="AT151" s="185" t="s">
        <v>217</v>
      </c>
      <c r="AU151" s="185" t="s">
        <v>81</v>
      </c>
      <c r="AY151" s="18" t="s">
        <v>132</v>
      </c>
      <c r="BE151" s="186">
        <f>IF(N151="základní",J151,0)</f>
        <v>0</v>
      </c>
      <c r="BF151" s="186">
        <f>IF(N151="snížená",J151,0)</f>
        <v>0</v>
      </c>
      <c r="BG151" s="186">
        <f>IF(N151="zákl. přenesená",J151,0)</f>
        <v>0</v>
      </c>
      <c r="BH151" s="186">
        <f>IF(N151="sníž. přenesená",J151,0)</f>
        <v>0</v>
      </c>
      <c r="BI151" s="186">
        <f>IF(N151="nulová",J151,0)</f>
        <v>0</v>
      </c>
      <c r="BJ151" s="18" t="s">
        <v>79</v>
      </c>
      <c r="BK151" s="186">
        <f>ROUND(I151*H151,2)</f>
        <v>0</v>
      </c>
      <c r="BL151" s="18" t="s">
        <v>139</v>
      </c>
      <c r="BM151" s="185" t="s">
        <v>1374</v>
      </c>
    </row>
    <row r="152" spans="1:65" s="13" customFormat="1" ht="11.25">
      <c r="B152" s="192"/>
      <c r="C152" s="193"/>
      <c r="D152" s="194" t="s">
        <v>153</v>
      </c>
      <c r="E152" s="195" t="s">
        <v>19</v>
      </c>
      <c r="F152" s="196" t="s">
        <v>227</v>
      </c>
      <c r="G152" s="193"/>
      <c r="H152" s="197">
        <v>12</v>
      </c>
      <c r="I152" s="198"/>
      <c r="J152" s="193"/>
      <c r="K152" s="193"/>
      <c r="L152" s="199"/>
      <c r="M152" s="200"/>
      <c r="N152" s="201"/>
      <c r="O152" s="201"/>
      <c r="P152" s="201"/>
      <c r="Q152" s="201"/>
      <c r="R152" s="201"/>
      <c r="S152" s="201"/>
      <c r="T152" s="202"/>
      <c r="AT152" s="203" t="s">
        <v>153</v>
      </c>
      <c r="AU152" s="203" t="s">
        <v>81</v>
      </c>
      <c r="AV152" s="13" t="s">
        <v>81</v>
      </c>
      <c r="AW152" s="13" t="s">
        <v>33</v>
      </c>
      <c r="AX152" s="13" t="s">
        <v>71</v>
      </c>
      <c r="AY152" s="203" t="s">
        <v>132</v>
      </c>
    </row>
    <row r="153" spans="1:65" s="14" customFormat="1" ht="11.25">
      <c r="B153" s="204"/>
      <c r="C153" s="205"/>
      <c r="D153" s="194" t="s">
        <v>153</v>
      </c>
      <c r="E153" s="206" t="s">
        <v>19</v>
      </c>
      <c r="F153" s="207" t="s">
        <v>154</v>
      </c>
      <c r="G153" s="205"/>
      <c r="H153" s="208">
        <v>12</v>
      </c>
      <c r="I153" s="209"/>
      <c r="J153" s="205"/>
      <c r="K153" s="205"/>
      <c r="L153" s="210"/>
      <c r="M153" s="211"/>
      <c r="N153" s="212"/>
      <c r="O153" s="212"/>
      <c r="P153" s="212"/>
      <c r="Q153" s="212"/>
      <c r="R153" s="212"/>
      <c r="S153" s="212"/>
      <c r="T153" s="213"/>
      <c r="AT153" s="214" t="s">
        <v>153</v>
      </c>
      <c r="AU153" s="214" t="s">
        <v>81</v>
      </c>
      <c r="AV153" s="14" t="s">
        <v>139</v>
      </c>
      <c r="AW153" s="14" t="s">
        <v>33</v>
      </c>
      <c r="AX153" s="14" t="s">
        <v>79</v>
      </c>
      <c r="AY153" s="214" t="s">
        <v>132</v>
      </c>
    </row>
    <row r="154" spans="1:65" s="2" customFormat="1" ht="14.45" customHeight="1">
      <c r="A154" s="35"/>
      <c r="B154" s="36"/>
      <c r="C154" s="222" t="s">
        <v>337</v>
      </c>
      <c r="D154" s="222" t="s">
        <v>217</v>
      </c>
      <c r="E154" s="223" t="s">
        <v>1375</v>
      </c>
      <c r="F154" s="224" t="s">
        <v>1376</v>
      </c>
      <c r="G154" s="225" t="s">
        <v>346</v>
      </c>
      <c r="H154" s="226">
        <v>3</v>
      </c>
      <c r="I154" s="227"/>
      <c r="J154" s="228">
        <f>ROUND(I154*H154,2)</f>
        <v>0</v>
      </c>
      <c r="K154" s="224" t="s">
        <v>19</v>
      </c>
      <c r="L154" s="229"/>
      <c r="M154" s="230" t="s">
        <v>19</v>
      </c>
      <c r="N154" s="231" t="s">
        <v>42</v>
      </c>
      <c r="O154" s="65"/>
      <c r="P154" s="183">
        <f>O154*H154</f>
        <v>0</v>
      </c>
      <c r="Q154" s="183">
        <v>0</v>
      </c>
      <c r="R154" s="183">
        <f>Q154*H154</f>
        <v>0</v>
      </c>
      <c r="S154" s="183">
        <v>0</v>
      </c>
      <c r="T154" s="184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5" t="s">
        <v>208</v>
      </c>
      <c r="AT154" s="185" t="s">
        <v>217</v>
      </c>
      <c r="AU154" s="185" t="s">
        <v>81</v>
      </c>
      <c r="AY154" s="18" t="s">
        <v>132</v>
      </c>
      <c r="BE154" s="186">
        <f>IF(N154="základní",J154,0)</f>
        <v>0</v>
      </c>
      <c r="BF154" s="186">
        <f>IF(N154="snížená",J154,0)</f>
        <v>0</v>
      </c>
      <c r="BG154" s="186">
        <f>IF(N154="zákl. přenesená",J154,0)</f>
        <v>0</v>
      </c>
      <c r="BH154" s="186">
        <f>IF(N154="sníž. přenesená",J154,0)</f>
        <v>0</v>
      </c>
      <c r="BI154" s="186">
        <f>IF(N154="nulová",J154,0)</f>
        <v>0</v>
      </c>
      <c r="BJ154" s="18" t="s">
        <v>79</v>
      </c>
      <c r="BK154" s="186">
        <f>ROUND(I154*H154,2)</f>
        <v>0</v>
      </c>
      <c r="BL154" s="18" t="s">
        <v>139</v>
      </c>
      <c r="BM154" s="185" t="s">
        <v>1377</v>
      </c>
    </row>
    <row r="155" spans="1:65" s="13" customFormat="1" ht="11.25">
      <c r="B155" s="192"/>
      <c r="C155" s="193"/>
      <c r="D155" s="194" t="s">
        <v>153</v>
      </c>
      <c r="E155" s="195" t="s">
        <v>19</v>
      </c>
      <c r="F155" s="196" t="s">
        <v>144</v>
      </c>
      <c r="G155" s="193"/>
      <c r="H155" s="197">
        <v>3</v>
      </c>
      <c r="I155" s="198"/>
      <c r="J155" s="193"/>
      <c r="K155" s="193"/>
      <c r="L155" s="199"/>
      <c r="M155" s="200"/>
      <c r="N155" s="201"/>
      <c r="O155" s="201"/>
      <c r="P155" s="201"/>
      <c r="Q155" s="201"/>
      <c r="R155" s="201"/>
      <c r="S155" s="201"/>
      <c r="T155" s="202"/>
      <c r="AT155" s="203" t="s">
        <v>153</v>
      </c>
      <c r="AU155" s="203" t="s">
        <v>81</v>
      </c>
      <c r="AV155" s="13" t="s">
        <v>81</v>
      </c>
      <c r="AW155" s="13" t="s">
        <v>33</v>
      </c>
      <c r="AX155" s="13" t="s">
        <v>71</v>
      </c>
      <c r="AY155" s="203" t="s">
        <v>132</v>
      </c>
    </row>
    <row r="156" spans="1:65" s="14" customFormat="1" ht="11.25">
      <c r="B156" s="204"/>
      <c r="C156" s="205"/>
      <c r="D156" s="194" t="s">
        <v>153</v>
      </c>
      <c r="E156" s="206" t="s">
        <v>19</v>
      </c>
      <c r="F156" s="207" t="s">
        <v>154</v>
      </c>
      <c r="G156" s="205"/>
      <c r="H156" s="208">
        <v>3</v>
      </c>
      <c r="I156" s="209"/>
      <c r="J156" s="205"/>
      <c r="K156" s="205"/>
      <c r="L156" s="210"/>
      <c r="M156" s="211"/>
      <c r="N156" s="212"/>
      <c r="O156" s="212"/>
      <c r="P156" s="212"/>
      <c r="Q156" s="212"/>
      <c r="R156" s="212"/>
      <c r="S156" s="212"/>
      <c r="T156" s="213"/>
      <c r="AT156" s="214" t="s">
        <v>153</v>
      </c>
      <c r="AU156" s="214" t="s">
        <v>81</v>
      </c>
      <c r="AV156" s="14" t="s">
        <v>139</v>
      </c>
      <c r="AW156" s="14" t="s">
        <v>33</v>
      </c>
      <c r="AX156" s="14" t="s">
        <v>79</v>
      </c>
      <c r="AY156" s="214" t="s">
        <v>132</v>
      </c>
    </row>
    <row r="157" spans="1:65" s="2" customFormat="1" ht="14.45" customHeight="1">
      <c r="A157" s="35"/>
      <c r="B157" s="36"/>
      <c r="C157" s="222" t="s">
        <v>343</v>
      </c>
      <c r="D157" s="222" t="s">
        <v>217</v>
      </c>
      <c r="E157" s="223" t="s">
        <v>1378</v>
      </c>
      <c r="F157" s="224" t="s">
        <v>1379</v>
      </c>
      <c r="G157" s="225" t="s">
        <v>346</v>
      </c>
      <c r="H157" s="226">
        <v>1</v>
      </c>
      <c r="I157" s="227"/>
      <c r="J157" s="228">
        <f>ROUND(I157*H157,2)</f>
        <v>0</v>
      </c>
      <c r="K157" s="224" t="s">
        <v>19</v>
      </c>
      <c r="L157" s="229"/>
      <c r="M157" s="230" t="s">
        <v>19</v>
      </c>
      <c r="N157" s="231" t="s">
        <v>42</v>
      </c>
      <c r="O157" s="65"/>
      <c r="P157" s="183">
        <f>O157*H157</f>
        <v>0</v>
      </c>
      <c r="Q157" s="183">
        <v>0</v>
      </c>
      <c r="R157" s="183">
        <f>Q157*H157</f>
        <v>0</v>
      </c>
      <c r="S157" s="183">
        <v>0</v>
      </c>
      <c r="T157" s="184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5" t="s">
        <v>208</v>
      </c>
      <c r="AT157" s="185" t="s">
        <v>217</v>
      </c>
      <c r="AU157" s="185" t="s">
        <v>81</v>
      </c>
      <c r="AY157" s="18" t="s">
        <v>132</v>
      </c>
      <c r="BE157" s="186">
        <f>IF(N157="základní",J157,0)</f>
        <v>0</v>
      </c>
      <c r="BF157" s="186">
        <f>IF(N157="snížená",J157,0)</f>
        <v>0</v>
      </c>
      <c r="BG157" s="186">
        <f>IF(N157="zákl. přenesená",J157,0)</f>
        <v>0</v>
      </c>
      <c r="BH157" s="186">
        <f>IF(N157="sníž. přenesená",J157,0)</f>
        <v>0</v>
      </c>
      <c r="BI157" s="186">
        <f>IF(N157="nulová",J157,0)</f>
        <v>0</v>
      </c>
      <c r="BJ157" s="18" t="s">
        <v>79</v>
      </c>
      <c r="BK157" s="186">
        <f>ROUND(I157*H157,2)</f>
        <v>0</v>
      </c>
      <c r="BL157" s="18" t="s">
        <v>139</v>
      </c>
      <c r="BM157" s="185" t="s">
        <v>1380</v>
      </c>
    </row>
    <row r="158" spans="1:65" s="2" customFormat="1" ht="14.45" customHeight="1">
      <c r="A158" s="35"/>
      <c r="B158" s="36"/>
      <c r="C158" s="222" t="s">
        <v>349</v>
      </c>
      <c r="D158" s="222" t="s">
        <v>217</v>
      </c>
      <c r="E158" s="223" t="s">
        <v>1381</v>
      </c>
      <c r="F158" s="224" t="s">
        <v>1382</v>
      </c>
      <c r="G158" s="225" t="s">
        <v>182</v>
      </c>
      <c r="H158" s="226">
        <v>101.22</v>
      </c>
      <c r="I158" s="227"/>
      <c r="J158" s="228">
        <f>ROUND(I158*H158,2)</f>
        <v>0</v>
      </c>
      <c r="K158" s="224" t="s">
        <v>19</v>
      </c>
      <c r="L158" s="229"/>
      <c r="M158" s="230" t="s">
        <v>19</v>
      </c>
      <c r="N158" s="231" t="s">
        <v>42</v>
      </c>
      <c r="O158" s="65"/>
      <c r="P158" s="183">
        <f>O158*H158</f>
        <v>0</v>
      </c>
      <c r="Q158" s="183">
        <v>0</v>
      </c>
      <c r="R158" s="183">
        <f>Q158*H158</f>
        <v>0</v>
      </c>
      <c r="S158" s="183">
        <v>0</v>
      </c>
      <c r="T158" s="184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85" t="s">
        <v>208</v>
      </c>
      <c r="AT158" s="185" t="s">
        <v>217</v>
      </c>
      <c r="AU158" s="185" t="s">
        <v>81</v>
      </c>
      <c r="AY158" s="18" t="s">
        <v>132</v>
      </c>
      <c r="BE158" s="186">
        <f>IF(N158="základní",J158,0)</f>
        <v>0</v>
      </c>
      <c r="BF158" s="186">
        <f>IF(N158="snížená",J158,0)</f>
        <v>0</v>
      </c>
      <c r="BG158" s="186">
        <f>IF(N158="zákl. přenesená",J158,0)</f>
        <v>0</v>
      </c>
      <c r="BH158" s="186">
        <f>IF(N158="sníž. přenesená",J158,0)</f>
        <v>0</v>
      </c>
      <c r="BI158" s="186">
        <f>IF(N158="nulová",J158,0)</f>
        <v>0</v>
      </c>
      <c r="BJ158" s="18" t="s">
        <v>79</v>
      </c>
      <c r="BK158" s="186">
        <f>ROUND(I158*H158,2)</f>
        <v>0</v>
      </c>
      <c r="BL158" s="18" t="s">
        <v>139</v>
      </c>
      <c r="BM158" s="185" t="s">
        <v>1383</v>
      </c>
    </row>
    <row r="159" spans="1:65" s="13" customFormat="1" ht="11.25">
      <c r="B159" s="192"/>
      <c r="C159" s="193"/>
      <c r="D159" s="194" t="s">
        <v>153</v>
      </c>
      <c r="E159" s="195" t="s">
        <v>19</v>
      </c>
      <c r="F159" s="196" t="s">
        <v>1384</v>
      </c>
      <c r="G159" s="193"/>
      <c r="H159" s="197">
        <v>33.020000000000003</v>
      </c>
      <c r="I159" s="198"/>
      <c r="J159" s="193"/>
      <c r="K159" s="193"/>
      <c r="L159" s="199"/>
      <c r="M159" s="200"/>
      <c r="N159" s="201"/>
      <c r="O159" s="201"/>
      <c r="P159" s="201"/>
      <c r="Q159" s="201"/>
      <c r="R159" s="201"/>
      <c r="S159" s="201"/>
      <c r="T159" s="202"/>
      <c r="AT159" s="203" t="s">
        <v>153</v>
      </c>
      <c r="AU159" s="203" t="s">
        <v>81</v>
      </c>
      <c r="AV159" s="13" t="s">
        <v>81</v>
      </c>
      <c r="AW159" s="13" t="s">
        <v>33</v>
      </c>
      <c r="AX159" s="13" t="s">
        <v>71</v>
      </c>
      <c r="AY159" s="203" t="s">
        <v>132</v>
      </c>
    </row>
    <row r="160" spans="1:65" s="13" customFormat="1" ht="11.25">
      <c r="B160" s="192"/>
      <c r="C160" s="193"/>
      <c r="D160" s="194" t="s">
        <v>153</v>
      </c>
      <c r="E160" s="195" t="s">
        <v>19</v>
      </c>
      <c r="F160" s="196" t="s">
        <v>1385</v>
      </c>
      <c r="G160" s="193"/>
      <c r="H160" s="197">
        <v>19.2</v>
      </c>
      <c r="I160" s="198"/>
      <c r="J160" s="193"/>
      <c r="K160" s="193"/>
      <c r="L160" s="199"/>
      <c r="M160" s="200"/>
      <c r="N160" s="201"/>
      <c r="O160" s="201"/>
      <c r="P160" s="201"/>
      <c r="Q160" s="201"/>
      <c r="R160" s="201"/>
      <c r="S160" s="201"/>
      <c r="T160" s="202"/>
      <c r="AT160" s="203" t="s">
        <v>153</v>
      </c>
      <c r="AU160" s="203" t="s">
        <v>81</v>
      </c>
      <c r="AV160" s="13" t="s">
        <v>81</v>
      </c>
      <c r="AW160" s="13" t="s">
        <v>33</v>
      </c>
      <c r="AX160" s="13" t="s">
        <v>71</v>
      </c>
      <c r="AY160" s="203" t="s">
        <v>132</v>
      </c>
    </row>
    <row r="161" spans="1:65" s="13" customFormat="1" ht="11.25">
      <c r="B161" s="192"/>
      <c r="C161" s="193"/>
      <c r="D161" s="194" t="s">
        <v>153</v>
      </c>
      <c r="E161" s="195" t="s">
        <v>19</v>
      </c>
      <c r="F161" s="196" t="s">
        <v>1386</v>
      </c>
      <c r="G161" s="193"/>
      <c r="H161" s="197">
        <v>49</v>
      </c>
      <c r="I161" s="198"/>
      <c r="J161" s="193"/>
      <c r="K161" s="193"/>
      <c r="L161" s="199"/>
      <c r="M161" s="200"/>
      <c r="N161" s="201"/>
      <c r="O161" s="201"/>
      <c r="P161" s="201"/>
      <c r="Q161" s="201"/>
      <c r="R161" s="201"/>
      <c r="S161" s="201"/>
      <c r="T161" s="202"/>
      <c r="AT161" s="203" t="s">
        <v>153</v>
      </c>
      <c r="AU161" s="203" t="s">
        <v>81</v>
      </c>
      <c r="AV161" s="13" t="s">
        <v>81</v>
      </c>
      <c r="AW161" s="13" t="s">
        <v>33</v>
      </c>
      <c r="AX161" s="13" t="s">
        <v>71</v>
      </c>
      <c r="AY161" s="203" t="s">
        <v>132</v>
      </c>
    </row>
    <row r="162" spans="1:65" s="14" customFormat="1" ht="11.25">
      <c r="B162" s="204"/>
      <c r="C162" s="205"/>
      <c r="D162" s="194" t="s">
        <v>153</v>
      </c>
      <c r="E162" s="206" t="s">
        <v>19</v>
      </c>
      <c r="F162" s="207" t="s">
        <v>154</v>
      </c>
      <c r="G162" s="205"/>
      <c r="H162" s="208">
        <v>101.22</v>
      </c>
      <c r="I162" s="209"/>
      <c r="J162" s="205"/>
      <c r="K162" s="205"/>
      <c r="L162" s="210"/>
      <c r="M162" s="211"/>
      <c r="N162" s="212"/>
      <c r="O162" s="212"/>
      <c r="P162" s="212"/>
      <c r="Q162" s="212"/>
      <c r="R162" s="212"/>
      <c r="S162" s="212"/>
      <c r="T162" s="213"/>
      <c r="AT162" s="214" t="s">
        <v>153</v>
      </c>
      <c r="AU162" s="214" t="s">
        <v>81</v>
      </c>
      <c r="AV162" s="14" t="s">
        <v>139</v>
      </c>
      <c r="AW162" s="14" t="s">
        <v>33</v>
      </c>
      <c r="AX162" s="14" t="s">
        <v>79</v>
      </c>
      <c r="AY162" s="214" t="s">
        <v>132</v>
      </c>
    </row>
    <row r="163" spans="1:65" s="2" customFormat="1" ht="24.2" customHeight="1">
      <c r="A163" s="35"/>
      <c r="B163" s="36"/>
      <c r="C163" s="174" t="s">
        <v>353</v>
      </c>
      <c r="D163" s="174" t="s">
        <v>135</v>
      </c>
      <c r="E163" s="175" t="s">
        <v>1387</v>
      </c>
      <c r="F163" s="176" t="s">
        <v>1388</v>
      </c>
      <c r="G163" s="177" t="s">
        <v>346</v>
      </c>
      <c r="H163" s="178">
        <v>147</v>
      </c>
      <c r="I163" s="179"/>
      <c r="J163" s="180">
        <f>ROUND(I163*H163,2)</f>
        <v>0</v>
      </c>
      <c r="K163" s="176" t="s">
        <v>19</v>
      </c>
      <c r="L163" s="40"/>
      <c r="M163" s="181" t="s">
        <v>19</v>
      </c>
      <c r="N163" s="182" t="s">
        <v>42</v>
      </c>
      <c r="O163" s="65"/>
      <c r="P163" s="183">
        <f>O163*H163</f>
        <v>0</v>
      </c>
      <c r="Q163" s="183">
        <v>0</v>
      </c>
      <c r="R163" s="183">
        <f>Q163*H163</f>
        <v>0</v>
      </c>
      <c r="S163" s="183">
        <v>0</v>
      </c>
      <c r="T163" s="184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5" t="s">
        <v>139</v>
      </c>
      <c r="AT163" s="185" t="s">
        <v>135</v>
      </c>
      <c r="AU163" s="185" t="s">
        <v>81</v>
      </c>
      <c r="AY163" s="18" t="s">
        <v>132</v>
      </c>
      <c r="BE163" s="186">
        <f>IF(N163="základní",J163,0)</f>
        <v>0</v>
      </c>
      <c r="BF163" s="186">
        <f>IF(N163="snížená",J163,0)</f>
        <v>0</v>
      </c>
      <c r="BG163" s="186">
        <f>IF(N163="zákl. přenesená",J163,0)</f>
        <v>0</v>
      </c>
      <c r="BH163" s="186">
        <f>IF(N163="sníž. přenesená",J163,0)</f>
        <v>0</v>
      </c>
      <c r="BI163" s="186">
        <f>IF(N163="nulová",J163,0)</f>
        <v>0</v>
      </c>
      <c r="BJ163" s="18" t="s">
        <v>79</v>
      </c>
      <c r="BK163" s="186">
        <f>ROUND(I163*H163,2)</f>
        <v>0</v>
      </c>
      <c r="BL163" s="18" t="s">
        <v>139</v>
      </c>
      <c r="BM163" s="185" t="s">
        <v>1389</v>
      </c>
    </row>
    <row r="164" spans="1:65" s="13" customFormat="1" ht="11.25">
      <c r="B164" s="192"/>
      <c r="C164" s="193"/>
      <c r="D164" s="194" t="s">
        <v>153</v>
      </c>
      <c r="E164" s="195" t="s">
        <v>19</v>
      </c>
      <c r="F164" s="196" t="s">
        <v>1390</v>
      </c>
      <c r="G164" s="193"/>
      <c r="H164" s="197">
        <v>147</v>
      </c>
      <c r="I164" s="198"/>
      <c r="J164" s="193"/>
      <c r="K164" s="193"/>
      <c r="L164" s="199"/>
      <c r="M164" s="200"/>
      <c r="N164" s="201"/>
      <c r="O164" s="201"/>
      <c r="P164" s="201"/>
      <c r="Q164" s="201"/>
      <c r="R164" s="201"/>
      <c r="S164" s="201"/>
      <c r="T164" s="202"/>
      <c r="AT164" s="203" t="s">
        <v>153</v>
      </c>
      <c r="AU164" s="203" t="s">
        <v>81</v>
      </c>
      <c r="AV164" s="13" t="s">
        <v>81</v>
      </c>
      <c r="AW164" s="13" t="s">
        <v>33</v>
      </c>
      <c r="AX164" s="13" t="s">
        <v>71</v>
      </c>
      <c r="AY164" s="203" t="s">
        <v>132</v>
      </c>
    </row>
    <row r="165" spans="1:65" s="14" customFormat="1" ht="11.25">
      <c r="B165" s="204"/>
      <c r="C165" s="205"/>
      <c r="D165" s="194" t="s">
        <v>153</v>
      </c>
      <c r="E165" s="206" t="s">
        <v>19</v>
      </c>
      <c r="F165" s="207" t="s">
        <v>154</v>
      </c>
      <c r="G165" s="205"/>
      <c r="H165" s="208">
        <v>147</v>
      </c>
      <c r="I165" s="209"/>
      <c r="J165" s="205"/>
      <c r="K165" s="205"/>
      <c r="L165" s="210"/>
      <c r="M165" s="211"/>
      <c r="N165" s="212"/>
      <c r="O165" s="212"/>
      <c r="P165" s="212"/>
      <c r="Q165" s="212"/>
      <c r="R165" s="212"/>
      <c r="S165" s="212"/>
      <c r="T165" s="213"/>
      <c r="AT165" s="214" t="s">
        <v>153</v>
      </c>
      <c r="AU165" s="214" t="s">
        <v>81</v>
      </c>
      <c r="AV165" s="14" t="s">
        <v>139</v>
      </c>
      <c r="AW165" s="14" t="s">
        <v>33</v>
      </c>
      <c r="AX165" s="14" t="s">
        <v>79</v>
      </c>
      <c r="AY165" s="214" t="s">
        <v>132</v>
      </c>
    </row>
    <row r="166" spans="1:65" s="2" customFormat="1" ht="24.2" customHeight="1">
      <c r="A166" s="35"/>
      <c r="B166" s="36"/>
      <c r="C166" s="222" t="s">
        <v>358</v>
      </c>
      <c r="D166" s="222" t="s">
        <v>217</v>
      </c>
      <c r="E166" s="223" t="s">
        <v>1391</v>
      </c>
      <c r="F166" s="224" t="s">
        <v>1392</v>
      </c>
      <c r="G166" s="225" t="s">
        <v>346</v>
      </c>
      <c r="H166" s="226">
        <v>151.41</v>
      </c>
      <c r="I166" s="227"/>
      <c r="J166" s="228">
        <f>ROUND(I166*H166,2)</f>
        <v>0</v>
      </c>
      <c r="K166" s="224" t="s">
        <v>19</v>
      </c>
      <c r="L166" s="229"/>
      <c r="M166" s="230" t="s">
        <v>19</v>
      </c>
      <c r="N166" s="231" t="s">
        <v>42</v>
      </c>
      <c r="O166" s="65"/>
      <c r="P166" s="183">
        <f>O166*H166</f>
        <v>0</v>
      </c>
      <c r="Q166" s="183">
        <v>0</v>
      </c>
      <c r="R166" s="183">
        <f>Q166*H166</f>
        <v>0</v>
      </c>
      <c r="S166" s="183">
        <v>0</v>
      </c>
      <c r="T166" s="184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5" t="s">
        <v>208</v>
      </c>
      <c r="AT166" s="185" t="s">
        <v>217</v>
      </c>
      <c r="AU166" s="185" t="s">
        <v>81</v>
      </c>
      <c r="AY166" s="18" t="s">
        <v>132</v>
      </c>
      <c r="BE166" s="186">
        <f>IF(N166="základní",J166,0)</f>
        <v>0</v>
      </c>
      <c r="BF166" s="186">
        <f>IF(N166="snížená",J166,0)</f>
        <v>0</v>
      </c>
      <c r="BG166" s="186">
        <f>IF(N166="zákl. přenesená",J166,0)</f>
        <v>0</v>
      </c>
      <c r="BH166" s="186">
        <f>IF(N166="sníž. přenesená",J166,0)</f>
        <v>0</v>
      </c>
      <c r="BI166" s="186">
        <f>IF(N166="nulová",J166,0)</f>
        <v>0</v>
      </c>
      <c r="BJ166" s="18" t="s">
        <v>79</v>
      </c>
      <c r="BK166" s="186">
        <f>ROUND(I166*H166,2)</f>
        <v>0</v>
      </c>
      <c r="BL166" s="18" t="s">
        <v>139</v>
      </c>
      <c r="BM166" s="185" t="s">
        <v>1393</v>
      </c>
    </row>
    <row r="167" spans="1:65" s="2" customFormat="1" ht="14.45" customHeight="1">
      <c r="A167" s="35"/>
      <c r="B167" s="36"/>
      <c r="C167" s="222" t="s">
        <v>362</v>
      </c>
      <c r="D167" s="222" t="s">
        <v>217</v>
      </c>
      <c r="E167" s="223" t="s">
        <v>1394</v>
      </c>
      <c r="F167" s="224" t="s">
        <v>1395</v>
      </c>
      <c r="G167" s="225" t="s">
        <v>346</v>
      </c>
      <c r="H167" s="226">
        <v>151.41</v>
      </c>
      <c r="I167" s="227"/>
      <c r="J167" s="228">
        <f>ROUND(I167*H167,2)</f>
        <v>0</v>
      </c>
      <c r="K167" s="224" t="s">
        <v>19</v>
      </c>
      <c r="L167" s="229"/>
      <c r="M167" s="230" t="s">
        <v>19</v>
      </c>
      <c r="N167" s="231" t="s">
        <v>42</v>
      </c>
      <c r="O167" s="65"/>
      <c r="P167" s="183">
        <f>O167*H167</f>
        <v>0</v>
      </c>
      <c r="Q167" s="183">
        <v>0</v>
      </c>
      <c r="R167" s="183">
        <f>Q167*H167</f>
        <v>0</v>
      </c>
      <c r="S167" s="183">
        <v>0</v>
      </c>
      <c r="T167" s="184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85" t="s">
        <v>208</v>
      </c>
      <c r="AT167" s="185" t="s">
        <v>217</v>
      </c>
      <c r="AU167" s="185" t="s">
        <v>81</v>
      </c>
      <c r="AY167" s="18" t="s">
        <v>132</v>
      </c>
      <c r="BE167" s="186">
        <f>IF(N167="základní",J167,0)</f>
        <v>0</v>
      </c>
      <c r="BF167" s="186">
        <f>IF(N167="snížená",J167,0)</f>
        <v>0</v>
      </c>
      <c r="BG167" s="186">
        <f>IF(N167="zákl. přenesená",J167,0)</f>
        <v>0</v>
      </c>
      <c r="BH167" s="186">
        <f>IF(N167="sníž. přenesená",J167,0)</f>
        <v>0</v>
      </c>
      <c r="BI167" s="186">
        <f>IF(N167="nulová",J167,0)</f>
        <v>0</v>
      </c>
      <c r="BJ167" s="18" t="s">
        <v>79</v>
      </c>
      <c r="BK167" s="186">
        <f>ROUND(I167*H167,2)</f>
        <v>0</v>
      </c>
      <c r="BL167" s="18" t="s">
        <v>139</v>
      </c>
      <c r="BM167" s="185" t="s">
        <v>1396</v>
      </c>
    </row>
    <row r="168" spans="1:65" s="2" customFormat="1" ht="14.45" customHeight="1">
      <c r="A168" s="35"/>
      <c r="B168" s="36"/>
      <c r="C168" s="222" t="s">
        <v>367</v>
      </c>
      <c r="D168" s="222" t="s">
        <v>217</v>
      </c>
      <c r="E168" s="223" t="s">
        <v>1397</v>
      </c>
      <c r="F168" s="224" t="s">
        <v>1398</v>
      </c>
      <c r="G168" s="225" t="s">
        <v>252</v>
      </c>
      <c r="H168" s="226">
        <v>75.704999999999998</v>
      </c>
      <c r="I168" s="227"/>
      <c r="J168" s="228">
        <f>ROUND(I168*H168,2)</f>
        <v>0</v>
      </c>
      <c r="K168" s="224" t="s">
        <v>19</v>
      </c>
      <c r="L168" s="229"/>
      <c r="M168" s="230" t="s">
        <v>19</v>
      </c>
      <c r="N168" s="231" t="s">
        <v>42</v>
      </c>
      <c r="O168" s="65"/>
      <c r="P168" s="183">
        <f>O168*H168</f>
        <v>0</v>
      </c>
      <c r="Q168" s="183">
        <v>0</v>
      </c>
      <c r="R168" s="183">
        <f>Q168*H168</f>
        <v>0</v>
      </c>
      <c r="S168" s="183">
        <v>0</v>
      </c>
      <c r="T168" s="184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5" t="s">
        <v>208</v>
      </c>
      <c r="AT168" s="185" t="s">
        <v>217</v>
      </c>
      <c r="AU168" s="185" t="s">
        <v>81</v>
      </c>
      <c r="AY168" s="18" t="s">
        <v>132</v>
      </c>
      <c r="BE168" s="186">
        <f>IF(N168="základní",J168,0)</f>
        <v>0</v>
      </c>
      <c r="BF168" s="186">
        <f>IF(N168="snížená",J168,0)</f>
        <v>0</v>
      </c>
      <c r="BG168" s="186">
        <f>IF(N168="zákl. přenesená",J168,0)</f>
        <v>0</v>
      </c>
      <c r="BH168" s="186">
        <f>IF(N168="sníž. přenesená",J168,0)</f>
        <v>0</v>
      </c>
      <c r="BI168" s="186">
        <f>IF(N168="nulová",J168,0)</f>
        <v>0</v>
      </c>
      <c r="BJ168" s="18" t="s">
        <v>79</v>
      </c>
      <c r="BK168" s="186">
        <f>ROUND(I168*H168,2)</f>
        <v>0</v>
      </c>
      <c r="BL168" s="18" t="s">
        <v>139</v>
      </c>
      <c r="BM168" s="185" t="s">
        <v>1399</v>
      </c>
    </row>
    <row r="169" spans="1:65" s="2" customFormat="1" ht="24.2" customHeight="1">
      <c r="A169" s="35"/>
      <c r="B169" s="36"/>
      <c r="C169" s="174" t="s">
        <v>371</v>
      </c>
      <c r="D169" s="174" t="s">
        <v>135</v>
      </c>
      <c r="E169" s="175" t="s">
        <v>1400</v>
      </c>
      <c r="F169" s="176" t="s">
        <v>1401</v>
      </c>
      <c r="G169" s="177" t="s">
        <v>346</v>
      </c>
      <c r="H169" s="178">
        <v>49</v>
      </c>
      <c r="I169" s="179"/>
      <c r="J169" s="180">
        <f>ROUND(I169*H169,2)</f>
        <v>0</v>
      </c>
      <c r="K169" s="176" t="s">
        <v>19</v>
      </c>
      <c r="L169" s="40"/>
      <c r="M169" s="181" t="s">
        <v>19</v>
      </c>
      <c r="N169" s="182" t="s">
        <v>42</v>
      </c>
      <c r="O169" s="65"/>
      <c r="P169" s="183">
        <f>O169*H169</f>
        <v>0</v>
      </c>
      <c r="Q169" s="183">
        <v>0</v>
      </c>
      <c r="R169" s="183">
        <f>Q169*H169</f>
        <v>0</v>
      </c>
      <c r="S169" s="183">
        <v>0</v>
      </c>
      <c r="T169" s="184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85" t="s">
        <v>139</v>
      </c>
      <c r="AT169" s="185" t="s">
        <v>135</v>
      </c>
      <c r="AU169" s="185" t="s">
        <v>81</v>
      </c>
      <c r="AY169" s="18" t="s">
        <v>132</v>
      </c>
      <c r="BE169" s="186">
        <f>IF(N169="základní",J169,0)</f>
        <v>0</v>
      </c>
      <c r="BF169" s="186">
        <f>IF(N169="snížená",J169,0)</f>
        <v>0</v>
      </c>
      <c r="BG169" s="186">
        <f>IF(N169="zákl. přenesená",J169,0)</f>
        <v>0</v>
      </c>
      <c r="BH169" s="186">
        <f>IF(N169="sníž. přenesená",J169,0)</f>
        <v>0</v>
      </c>
      <c r="BI169" s="186">
        <f>IF(N169="nulová",J169,0)</f>
        <v>0</v>
      </c>
      <c r="BJ169" s="18" t="s">
        <v>79</v>
      </c>
      <c r="BK169" s="186">
        <f>ROUND(I169*H169,2)</f>
        <v>0</v>
      </c>
      <c r="BL169" s="18" t="s">
        <v>139</v>
      </c>
      <c r="BM169" s="185" t="s">
        <v>1402</v>
      </c>
    </row>
    <row r="170" spans="1:65" s="13" customFormat="1" ht="11.25">
      <c r="B170" s="192"/>
      <c r="C170" s="193"/>
      <c r="D170" s="194" t="s">
        <v>153</v>
      </c>
      <c r="E170" s="195" t="s">
        <v>19</v>
      </c>
      <c r="F170" s="196" t="s">
        <v>420</v>
      </c>
      <c r="G170" s="193"/>
      <c r="H170" s="197">
        <v>49</v>
      </c>
      <c r="I170" s="198"/>
      <c r="J170" s="193"/>
      <c r="K170" s="193"/>
      <c r="L170" s="199"/>
      <c r="M170" s="200"/>
      <c r="N170" s="201"/>
      <c r="O170" s="201"/>
      <c r="P170" s="201"/>
      <c r="Q170" s="201"/>
      <c r="R170" s="201"/>
      <c r="S170" s="201"/>
      <c r="T170" s="202"/>
      <c r="AT170" s="203" t="s">
        <v>153</v>
      </c>
      <c r="AU170" s="203" t="s">
        <v>81</v>
      </c>
      <c r="AV170" s="13" t="s">
        <v>81</v>
      </c>
      <c r="AW170" s="13" t="s">
        <v>33</v>
      </c>
      <c r="AX170" s="13" t="s">
        <v>71</v>
      </c>
      <c r="AY170" s="203" t="s">
        <v>132</v>
      </c>
    </row>
    <row r="171" spans="1:65" s="14" customFormat="1" ht="11.25">
      <c r="B171" s="204"/>
      <c r="C171" s="205"/>
      <c r="D171" s="194" t="s">
        <v>153</v>
      </c>
      <c r="E171" s="206" t="s">
        <v>19</v>
      </c>
      <c r="F171" s="207" t="s">
        <v>154</v>
      </c>
      <c r="G171" s="205"/>
      <c r="H171" s="208">
        <v>49</v>
      </c>
      <c r="I171" s="209"/>
      <c r="J171" s="205"/>
      <c r="K171" s="205"/>
      <c r="L171" s="210"/>
      <c r="M171" s="211"/>
      <c r="N171" s="212"/>
      <c r="O171" s="212"/>
      <c r="P171" s="212"/>
      <c r="Q171" s="212"/>
      <c r="R171" s="212"/>
      <c r="S171" s="212"/>
      <c r="T171" s="213"/>
      <c r="AT171" s="214" t="s">
        <v>153</v>
      </c>
      <c r="AU171" s="214" t="s">
        <v>81</v>
      </c>
      <c r="AV171" s="14" t="s">
        <v>139</v>
      </c>
      <c r="AW171" s="14" t="s">
        <v>33</v>
      </c>
      <c r="AX171" s="14" t="s">
        <v>79</v>
      </c>
      <c r="AY171" s="214" t="s">
        <v>132</v>
      </c>
    </row>
    <row r="172" spans="1:65" s="2" customFormat="1" ht="14.45" customHeight="1">
      <c r="A172" s="35"/>
      <c r="B172" s="36"/>
      <c r="C172" s="222" t="s">
        <v>377</v>
      </c>
      <c r="D172" s="222" t="s">
        <v>217</v>
      </c>
      <c r="E172" s="223" t="s">
        <v>1403</v>
      </c>
      <c r="F172" s="224" t="s">
        <v>1404</v>
      </c>
      <c r="G172" s="225" t="s">
        <v>252</v>
      </c>
      <c r="H172" s="226">
        <v>73.5</v>
      </c>
      <c r="I172" s="227"/>
      <c r="J172" s="228">
        <f>ROUND(I172*H172,2)</f>
        <v>0</v>
      </c>
      <c r="K172" s="224" t="s">
        <v>19</v>
      </c>
      <c r="L172" s="229"/>
      <c r="M172" s="230" t="s">
        <v>19</v>
      </c>
      <c r="N172" s="231" t="s">
        <v>42</v>
      </c>
      <c r="O172" s="65"/>
      <c r="P172" s="183">
        <f>O172*H172</f>
        <v>0</v>
      </c>
      <c r="Q172" s="183">
        <v>0</v>
      </c>
      <c r="R172" s="183">
        <f>Q172*H172</f>
        <v>0</v>
      </c>
      <c r="S172" s="183">
        <v>0</v>
      </c>
      <c r="T172" s="184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85" t="s">
        <v>208</v>
      </c>
      <c r="AT172" s="185" t="s">
        <v>217</v>
      </c>
      <c r="AU172" s="185" t="s">
        <v>81</v>
      </c>
      <c r="AY172" s="18" t="s">
        <v>132</v>
      </c>
      <c r="BE172" s="186">
        <f>IF(N172="základní",J172,0)</f>
        <v>0</v>
      </c>
      <c r="BF172" s="186">
        <f>IF(N172="snížená",J172,0)</f>
        <v>0</v>
      </c>
      <c r="BG172" s="186">
        <f>IF(N172="zákl. přenesená",J172,0)</f>
        <v>0</v>
      </c>
      <c r="BH172" s="186">
        <f>IF(N172="sníž. přenesená",J172,0)</f>
        <v>0</v>
      </c>
      <c r="BI172" s="186">
        <f>IF(N172="nulová",J172,0)</f>
        <v>0</v>
      </c>
      <c r="BJ172" s="18" t="s">
        <v>79</v>
      </c>
      <c r="BK172" s="186">
        <f>ROUND(I172*H172,2)</f>
        <v>0</v>
      </c>
      <c r="BL172" s="18" t="s">
        <v>139</v>
      </c>
      <c r="BM172" s="185" t="s">
        <v>1405</v>
      </c>
    </row>
    <row r="173" spans="1:65" s="13" customFormat="1" ht="11.25">
      <c r="B173" s="192"/>
      <c r="C173" s="193"/>
      <c r="D173" s="194" t="s">
        <v>153</v>
      </c>
      <c r="E173" s="195" t="s">
        <v>19</v>
      </c>
      <c r="F173" s="196" t="s">
        <v>1406</v>
      </c>
      <c r="G173" s="193"/>
      <c r="H173" s="197">
        <v>73.5</v>
      </c>
      <c r="I173" s="198"/>
      <c r="J173" s="193"/>
      <c r="K173" s="193"/>
      <c r="L173" s="199"/>
      <c r="M173" s="200"/>
      <c r="N173" s="201"/>
      <c r="O173" s="201"/>
      <c r="P173" s="201"/>
      <c r="Q173" s="201"/>
      <c r="R173" s="201"/>
      <c r="S173" s="201"/>
      <c r="T173" s="202"/>
      <c r="AT173" s="203" t="s">
        <v>153</v>
      </c>
      <c r="AU173" s="203" t="s">
        <v>81</v>
      </c>
      <c r="AV173" s="13" t="s">
        <v>81</v>
      </c>
      <c r="AW173" s="13" t="s">
        <v>33</v>
      </c>
      <c r="AX173" s="13" t="s">
        <v>71</v>
      </c>
      <c r="AY173" s="203" t="s">
        <v>132</v>
      </c>
    </row>
    <row r="174" spans="1:65" s="14" customFormat="1" ht="11.25">
      <c r="B174" s="204"/>
      <c r="C174" s="205"/>
      <c r="D174" s="194" t="s">
        <v>153</v>
      </c>
      <c r="E174" s="206" t="s">
        <v>19</v>
      </c>
      <c r="F174" s="207" t="s">
        <v>154</v>
      </c>
      <c r="G174" s="205"/>
      <c r="H174" s="208">
        <v>73.5</v>
      </c>
      <c r="I174" s="209"/>
      <c r="J174" s="205"/>
      <c r="K174" s="205"/>
      <c r="L174" s="210"/>
      <c r="M174" s="211"/>
      <c r="N174" s="212"/>
      <c r="O174" s="212"/>
      <c r="P174" s="212"/>
      <c r="Q174" s="212"/>
      <c r="R174" s="212"/>
      <c r="S174" s="212"/>
      <c r="T174" s="213"/>
      <c r="AT174" s="214" t="s">
        <v>153</v>
      </c>
      <c r="AU174" s="214" t="s">
        <v>81</v>
      </c>
      <c r="AV174" s="14" t="s">
        <v>139</v>
      </c>
      <c r="AW174" s="14" t="s">
        <v>33</v>
      </c>
      <c r="AX174" s="14" t="s">
        <v>79</v>
      </c>
      <c r="AY174" s="214" t="s">
        <v>132</v>
      </c>
    </row>
    <row r="175" spans="1:65" s="2" customFormat="1" ht="24.2" customHeight="1">
      <c r="A175" s="35"/>
      <c r="B175" s="36"/>
      <c r="C175" s="174" t="s">
        <v>382</v>
      </c>
      <c r="D175" s="174" t="s">
        <v>135</v>
      </c>
      <c r="E175" s="175" t="s">
        <v>1407</v>
      </c>
      <c r="F175" s="176" t="s">
        <v>1408</v>
      </c>
      <c r="G175" s="177" t="s">
        <v>220</v>
      </c>
      <c r="H175" s="178">
        <v>1.2999999999999999E-2</v>
      </c>
      <c r="I175" s="179"/>
      <c r="J175" s="180">
        <f>ROUND(I175*H175,2)</f>
        <v>0</v>
      </c>
      <c r="K175" s="176" t="s">
        <v>19</v>
      </c>
      <c r="L175" s="40"/>
      <c r="M175" s="181" t="s">
        <v>19</v>
      </c>
      <c r="N175" s="182" t="s">
        <v>42</v>
      </c>
      <c r="O175" s="65"/>
      <c r="P175" s="183">
        <f>O175*H175</f>
        <v>0</v>
      </c>
      <c r="Q175" s="183">
        <v>0</v>
      </c>
      <c r="R175" s="183">
        <f>Q175*H175</f>
        <v>0</v>
      </c>
      <c r="S175" s="183">
        <v>0</v>
      </c>
      <c r="T175" s="184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85" t="s">
        <v>139</v>
      </c>
      <c r="AT175" s="185" t="s">
        <v>135</v>
      </c>
      <c r="AU175" s="185" t="s">
        <v>81</v>
      </c>
      <c r="AY175" s="18" t="s">
        <v>132</v>
      </c>
      <c r="BE175" s="186">
        <f>IF(N175="základní",J175,0)</f>
        <v>0</v>
      </c>
      <c r="BF175" s="186">
        <f>IF(N175="snížená",J175,0)</f>
        <v>0</v>
      </c>
      <c r="BG175" s="186">
        <f>IF(N175="zákl. přenesená",J175,0)</f>
        <v>0</v>
      </c>
      <c r="BH175" s="186">
        <f>IF(N175="sníž. přenesená",J175,0)</f>
        <v>0</v>
      </c>
      <c r="BI175" s="186">
        <f>IF(N175="nulová",J175,0)</f>
        <v>0</v>
      </c>
      <c r="BJ175" s="18" t="s">
        <v>79</v>
      </c>
      <c r="BK175" s="186">
        <f>ROUND(I175*H175,2)</f>
        <v>0</v>
      </c>
      <c r="BL175" s="18" t="s">
        <v>139</v>
      </c>
      <c r="BM175" s="185" t="s">
        <v>1409</v>
      </c>
    </row>
    <row r="176" spans="1:65" s="13" customFormat="1" ht="11.25">
      <c r="B176" s="192"/>
      <c r="C176" s="193"/>
      <c r="D176" s="194" t="s">
        <v>153</v>
      </c>
      <c r="E176" s="195" t="s">
        <v>19</v>
      </c>
      <c r="F176" s="196" t="s">
        <v>1410</v>
      </c>
      <c r="G176" s="193"/>
      <c r="H176" s="197">
        <v>1.2999999999999999E-2</v>
      </c>
      <c r="I176" s="198"/>
      <c r="J176" s="193"/>
      <c r="K176" s="193"/>
      <c r="L176" s="199"/>
      <c r="M176" s="200"/>
      <c r="N176" s="201"/>
      <c r="O176" s="201"/>
      <c r="P176" s="201"/>
      <c r="Q176" s="201"/>
      <c r="R176" s="201"/>
      <c r="S176" s="201"/>
      <c r="T176" s="202"/>
      <c r="AT176" s="203" t="s">
        <v>153</v>
      </c>
      <c r="AU176" s="203" t="s">
        <v>81</v>
      </c>
      <c r="AV176" s="13" t="s">
        <v>81</v>
      </c>
      <c r="AW176" s="13" t="s">
        <v>33</v>
      </c>
      <c r="AX176" s="13" t="s">
        <v>71</v>
      </c>
      <c r="AY176" s="203" t="s">
        <v>132</v>
      </c>
    </row>
    <row r="177" spans="1:65" s="14" customFormat="1" ht="11.25">
      <c r="B177" s="204"/>
      <c r="C177" s="205"/>
      <c r="D177" s="194" t="s">
        <v>153</v>
      </c>
      <c r="E177" s="206" t="s">
        <v>19</v>
      </c>
      <c r="F177" s="207" t="s">
        <v>154</v>
      </c>
      <c r="G177" s="205"/>
      <c r="H177" s="208">
        <v>1.2999999999999999E-2</v>
      </c>
      <c r="I177" s="209"/>
      <c r="J177" s="205"/>
      <c r="K177" s="205"/>
      <c r="L177" s="210"/>
      <c r="M177" s="211"/>
      <c r="N177" s="212"/>
      <c r="O177" s="212"/>
      <c r="P177" s="212"/>
      <c r="Q177" s="212"/>
      <c r="R177" s="212"/>
      <c r="S177" s="212"/>
      <c r="T177" s="213"/>
      <c r="AT177" s="214" t="s">
        <v>153</v>
      </c>
      <c r="AU177" s="214" t="s">
        <v>81</v>
      </c>
      <c r="AV177" s="14" t="s">
        <v>139</v>
      </c>
      <c r="AW177" s="14" t="s">
        <v>33</v>
      </c>
      <c r="AX177" s="14" t="s">
        <v>79</v>
      </c>
      <c r="AY177" s="214" t="s">
        <v>132</v>
      </c>
    </row>
    <row r="178" spans="1:65" s="2" customFormat="1" ht="14.45" customHeight="1">
      <c r="A178" s="35"/>
      <c r="B178" s="36"/>
      <c r="C178" s="222" t="s">
        <v>387</v>
      </c>
      <c r="D178" s="222" t="s">
        <v>217</v>
      </c>
      <c r="E178" s="223" t="s">
        <v>1411</v>
      </c>
      <c r="F178" s="224" t="s">
        <v>1412</v>
      </c>
      <c r="G178" s="225" t="s">
        <v>1090</v>
      </c>
      <c r="H178" s="226">
        <v>13.026</v>
      </c>
      <c r="I178" s="227"/>
      <c r="J178" s="228">
        <f>ROUND(I178*H178,2)</f>
        <v>0</v>
      </c>
      <c r="K178" s="224" t="s">
        <v>19</v>
      </c>
      <c r="L178" s="229"/>
      <c r="M178" s="230" t="s">
        <v>19</v>
      </c>
      <c r="N178" s="231" t="s">
        <v>42</v>
      </c>
      <c r="O178" s="65"/>
      <c r="P178" s="183">
        <f>O178*H178</f>
        <v>0</v>
      </c>
      <c r="Q178" s="183">
        <v>0</v>
      </c>
      <c r="R178" s="183">
        <f>Q178*H178</f>
        <v>0</v>
      </c>
      <c r="S178" s="183">
        <v>0</v>
      </c>
      <c r="T178" s="184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85" t="s">
        <v>208</v>
      </c>
      <c r="AT178" s="185" t="s">
        <v>217</v>
      </c>
      <c r="AU178" s="185" t="s">
        <v>81</v>
      </c>
      <c r="AY178" s="18" t="s">
        <v>132</v>
      </c>
      <c r="BE178" s="186">
        <f>IF(N178="základní",J178,0)</f>
        <v>0</v>
      </c>
      <c r="BF178" s="186">
        <f>IF(N178="snížená",J178,0)</f>
        <v>0</v>
      </c>
      <c r="BG178" s="186">
        <f>IF(N178="zákl. přenesená",J178,0)</f>
        <v>0</v>
      </c>
      <c r="BH178" s="186">
        <f>IF(N178="sníž. přenesená",J178,0)</f>
        <v>0</v>
      </c>
      <c r="BI178" s="186">
        <f>IF(N178="nulová",J178,0)</f>
        <v>0</v>
      </c>
      <c r="BJ178" s="18" t="s">
        <v>79</v>
      </c>
      <c r="BK178" s="186">
        <f>ROUND(I178*H178,2)</f>
        <v>0</v>
      </c>
      <c r="BL178" s="18" t="s">
        <v>139</v>
      </c>
      <c r="BM178" s="185" t="s">
        <v>1413</v>
      </c>
    </row>
    <row r="179" spans="1:65" s="13" customFormat="1" ht="11.25">
      <c r="B179" s="192"/>
      <c r="C179" s="193"/>
      <c r="D179" s="194" t="s">
        <v>153</v>
      </c>
      <c r="E179" s="195" t="s">
        <v>19</v>
      </c>
      <c r="F179" s="196" t="s">
        <v>1414</v>
      </c>
      <c r="G179" s="193"/>
      <c r="H179" s="197">
        <v>13.026</v>
      </c>
      <c r="I179" s="198"/>
      <c r="J179" s="193"/>
      <c r="K179" s="193"/>
      <c r="L179" s="199"/>
      <c r="M179" s="200"/>
      <c r="N179" s="201"/>
      <c r="O179" s="201"/>
      <c r="P179" s="201"/>
      <c r="Q179" s="201"/>
      <c r="R179" s="201"/>
      <c r="S179" s="201"/>
      <c r="T179" s="202"/>
      <c r="AT179" s="203" t="s">
        <v>153</v>
      </c>
      <c r="AU179" s="203" t="s">
        <v>81</v>
      </c>
      <c r="AV179" s="13" t="s">
        <v>81</v>
      </c>
      <c r="AW179" s="13" t="s">
        <v>33</v>
      </c>
      <c r="AX179" s="13" t="s">
        <v>71</v>
      </c>
      <c r="AY179" s="203" t="s">
        <v>132</v>
      </c>
    </row>
    <row r="180" spans="1:65" s="14" customFormat="1" ht="11.25">
      <c r="B180" s="204"/>
      <c r="C180" s="205"/>
      <c r="D180" s="194" t="s">
        <v>153</v>
      </c>
      <c r="E180" s="206" t="s">
        <v>19</v>
      </c>
      <c r="F180" s="207" t="s">
        <v>154</v>
      </c>
      <c r="G180" s="205"/>
      <c r="H180" s="208">
        <v>13.026</v>
      </c>
      <c r="I180" s="209"/>
      <c r="J180" s="205"/>
      <c r="K180" s="205"/>
      <c r="L180" s="210"/>
      <c r="M180" s="211"/>
      <c r="N180" s="212"/>
      <c r="O180" s="212"/>
      <c r="P180" s="212"/>
      <c r="Q180" s="212"/>
      <c r="R180" s="212"/>
      <c r="S180" s="212"/>
      <c r="T180" s="213"/>
      <c r="AT180" s="214" t="s">
        <v>153</v>
      </c>
      <c r="AU180" s="214" t="s">
        <v>81</v>
      </c>
      <c r="AV180" s="14" t="s">
        <v>139</v>
      </c>
      <c r="AW180" s="14" t="s">
        <v>33</v>
      </c>
      <c r="AX180" s="14" t="s">
        <v>79</v>
      </c>
      <c r="AY180" s="214" t="s">
        <v>132</v>
      </c>
    </row>
    <row r="181" spans="1:65" s="2" customFormat="1" ht="14.45" customHeight="1">
      <c r="A181" s="35"/>
      <c r="B181" s="36"/>
      <c r="C181" s="174" t="s">
        <v>393</v>
      </c>
      <c r="D181" s="174" t="s">
        <v>135</v>
      </c>
      <c r="E181" s="175" t="s">
        <v>1415</v>
      </c>
      <c r="F181" s="176" t="s">
        <v>1416</v>
      </c>
      <c r="G181" s="177" t="s">
        <v>174</v>
      </c>
      <c r="H181" s="178">
        <v>2191.1</v>
      </c>
      <c r="I181" s="179"/>
      <c r="J181" s="180">
        <f>ROUND(I181*H181,2)</f>
        <v>0</v>
      </c>
      <c r="K181" s="176" t="s">
        <v>19</v>
      </c>
      <c r="L181" s="40"/>
      <c r="M181" s="181" t="s">
        <v>19</v>
      </c>
      <c r="N181" s="182" t="s">
        <v>42</v>
      </c>
      <c r="O181" s="65"/>
      <c r="P181" s="183">
        <f>O181*H181</f>
        <v>0</v>
      </c>
      <c r="Q181" s="183">
        <v>0</v>
      </c>
      <c r="R181" s="183">
        <f>Q181*H181</f>
        <v>0</v>
      </c>
      <c r="S181" s="183">
        <v>0</v>
      </c>
      <c r="T181" s="184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85" t="s">
        <v>139</v>
      </c>
      <c r="AT181" s="185" t="s">
        <v>135</v>
      </c>
      <c r="AU181" s="185" t="s">
        <v>81</v>
      </c>
      <c r="AY181" s="18" t="s">
        <v>132</v>
      </c>
      <c r="BE181" s="186">
        <f>IF(N181="základní",J181,0)</f>
        <v>0</v>
      </c>
      <c r="BF181" s="186">
        <f>IF(N181="snížená",J181,0)</f>
        <v>0</v>
      </c>
      <c r="BG181" s="186">
        <f>IF(N181="zákl. přenesená",J181,0)</f>
        <v>0</v>
      </c>
      <c r="BH181" s="186">
        <f>IF(N181="sníž. přenesená",J181,0)</f>
        <v>0</v>
      </c>
      <c r="BI181" s="186">
        <f>IF(N181="nulová",J181,0)</f>
        <v>0</v>
      </c>
      <c r="BJ181" s="18" t="s">
        <v>79</v>
      </c>
      <c r="BK181" s="186">
        <f>ROUND(I181*H181,2)</f>
        <v>0</v>
      </c>
      <c r="BL181" s="18" t="s">
        <v>139</v>
      </c>
      <c r="BM181" s="185" t="s">
        <v>1417</v>
      </c>
    </row>
    <row r="182" spans="1:65" s="13" customFormat="1" ht="11.25">
      <c r="B182" s="192"/>
      <c r="C182" s="193"/>
      <c r="D182" s="194" t="s">
        <v>153</v>
      </c>
      <c r="E182" s="195" t="s">
        <v>19</v>
      </c>
      <c r="F182" s="196" t="s">
        <v>1418</v>
      </c>
      <c r="G182" s="193"/>
      <c r="H182" s="197">
        <v>2191.1</v>
      </c>
      <c r="I182" s="198"/>
      <c r="J182" s="193"/>
      <c r="K182" s="193"/>
      <c r="L182" s="199"/>
      <c r="M182" s="200"/>
      <c r="N182" s="201"/>
      <c r="O182" s="201"/>
      <c r="P182" s="201"/>
      <c r="Q182" s="201"/>
      <c r="R182" s="201"/>
      <c r="S182" s="201"/>
      <c r="T182" s="202"/>
      <c r="AT182" s="203" t="s">
        <v>153</v>
      </c>
      <c r="AU182" s="203" t="s">
        <v>81</v>
      </c>
      <c r="AV182" s="13" t="s">
        <v>81</v>
      </c>
      <c r="AW182" s="13" t="s">
        <v>33</v>
      </c>
      <c r="AX182" s="13" t="s">
        <v>71</v>
      </c>
      <c r="AY182" s="203" t="s">
        <v>132</v>
      </c>
    </row>
    <row r="183" spans="1:65" s="14" customFormat="1" ht="11.25">
      <c r="B183" s="204"/>
      <c r="C183" s="205"/>
      <c r="D183" s="194" t="s">
        <v>153</v>
      </c>
      <c r="E183" s="206" t="s">
        <v>19</v>
      </c>
      <c r="F183" s="207" t="s">
        <v>154</v>
      </c>
      <c r="G183" s="205"/>
      <c r="H183" s="208">
        <v>2191.1</v>
      </c>
      <c r="I183" s="209"/>
      <c r="J183" s="205"/>
      <c r="K183" s="205"/>
      <c r="L183" s="210"/>
      <c r="M183" s="211"/>
      <c r="N183" s="212"/>
      <c r="O183" s="212"/>
      <c r="P183" s="212"/>
      <c r="Q183" s="212"/>
      <c r="R183" s="212"/>
      <c r="S183" s="212"/>
      <c r="T183" s="213"/>
      <c r="AT183" s="214" t="s">
        <v>153</v>
      </c>
      <c r="AU183" s="214" t="s">
        <v>81</v>
      </c>
      <c r="AV183" s="14" t="s">
        <v>139</v>
      </c>
      <c r="AW183" s="14" t="s">
        <v>33</v>
      </c>
      <c r="AX183" s="14" t="s">
        <v>79</v>
      </c>
      <c r="AY183" s="214" t="s">
        <v>132</v>
      </c>
    </row>
    <row r="184" spans="1:65" s="2" customFormat="1" ht="24.2" customHeight="1">
      <c r="A184" s="35"/>
      <c r="B184" s="36"/>
      <c r="C184" s="174" t="s">
        <v>397</v>
      </c>
      <c r="D184" s="174" t="s">
        <v>135</v>
      </c>
      <c r="E184" s="175" t="s">
        <v>1419</v>
      </c>
      <c r="F184" s="176" t="s">
        <v>1420</v>
      </c>
      <c r="G184" s="177" t="s">
        <v>346</v>
      </c>
      <c r="H184" s="178">
        <v>2082</v>
      </c>
      <c r="I184" s="179"/>
      <c r="J184" s="180">
        <f>ROUND(I184*H184,2)</f>
        <v>0</v>
      </c>
      <c r="K184" s="176" t="s">
        <v>19</v>
      </c>
      <c r="L184" s="40"/>
      <c r="M184" s="181" t="s">
        <v>19</v>
      </c>
      <c r="N184" s="182" t="s">
        <v>42</v>
      </c>
      <c r="O184" s="65"/>
      <c r="P184" s="183">
        <f>O184*H184</f>
        <v>0</v>
      </c>
      <c r="Q184" s="183">
        <v>0</v>
      </c>
      <c r="R184" s="183">
        <f>Q184*H184</f>
        <v>0</v>
      </c>
      <c r="S184" s="183">
        <v>0</v>
      </c>
      <c r="T184" s="184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85" t="s">
        <v>139</v>
      </c>
      <c r="AT184" s="185" t="s">
        <v>135</v>
      </c>
      <c r="AU184" s="185" t="s">
        <v>81</v>
      </c>
      <c r="AY184" s="18" t="s">
        <v>132</v>
      </c>
      <c r="BE184" s="186">
        <f>IF(N184="základní",J184,0)</f>
        <v>0</v>
      </c>
      <c r="BF184" s="186">
        <f>IF(N184="snížená",J184,0)</f>
        <v>0</v>
      </c>
      <c r="BG184" s="186">
        <f>IF(N184="zákl. přenesená",J184,0)</f>
        <v>0</v>
      </c>
      <c r="BH184" s="186">
        <f>IF(N184="sníž. přenesená",J184,0)</f>
        <v>0</v>
      </c>
      <c r="BI184" s="186">
        <f>IF(N184="nulová",J184,0)</f>
        <v>0</v>
      </c>
      <c r="BJ184" s="18" t="s">
        <v>79</v>
      </c>
      <c r="BK184" s="186">
        <f>ROUND(I184*H184,2)</f>
        <v>0</v>
      </c>
      <c r="BL184" s="18" t="s">
        <v>139</v>
      </c>
      <c r="BM184" s="185" t="s">
        <v>1421</v>
      </c>
    </row>
    <row r="185" spans="1:65" s="13" customFormat="1" ht="11.25">
      <c r="B185" s="192"/>
      <c r="C185" s="193"/>
      <c r="D185" s="194" t="s">
        <v>153</v>
      </c>
      <c r="E185" s="195" t="s">
        <v>19</v>
      </c>
      <c r="F185" s="196" t="s">
        <v>1422</v>
      </c>
      <c r="G185" s="193"/>
      <c r="H185" s="197">
        <v>2082</v>
      </c>
      <c r="I185" s="198"/>
      <c r="J185" s="193"/>
      <c r="K185" s="193"/>
      <c r="L185" s="199"/>
      <c r="M185" s="200"/>
      <c r="N185" s="201"/>
      <c r="O185" s="201"/>
      <c r="P185" s="201"/>
      <c r="Q185" s="201"/>
      <c r="R185" s="201"/>
      <c r="S185" s="201"/>
      <c r="T185" s="202"/>
      <c r="AT185" s="203" t="s">
        <v>153</v>
      </c>
      <c r="AU185" s="203" t="s">
        <v>81</v>
      </c>
      <c r="AV185" s="13" t="s">
        <v>81</v>
      </c>
      <c r="AW185" s="13" t="s">
        <v>33</v>
      </c>
      <c r="AX185" s="13" t="s">
        <v>71</v>
      </c>
      <c r="AY185" s="203" t="s">
        <v>132</v>
      </c>
    </row>
    <row r="186" spans="1:65" s="14" customFormat="1" ht="11.25">
      <c r="B186" s="204"/>
      <c r="C186" s="205"/>
      <c r="D186" s="194" t="s">
        <v>153</v>
      </c>
      <c r="E186" s="206" t="s">
        <v>19</v>
      </c>
      <c r="F186" s="207" t="s">
        <v>154</v>
      </c>
      <c r="G186" s="205"/>
      <c r="H186" s="208">
        <v>2082</v>
      </c>
      <c r="I186" s="209"/>
      <c r="J186" s="205"/>
      <c r="K186" s="205"/>
      <c r="L186" s="210"/>
      <c r="M186" s="211"/>
      <c r="N186" s="212"/>
      <c r="O186" s="212"/>
      <c r="P186" s="212"/>
      <c r="Q186" s="212"/>
      <c r="R186" s="212"/>
      <c r="S186" s="212"/>
      <c r="T186" s="213"/>
      <c r="AT186" s="214" t="s">
        <v>153</v>
      </c>
      <c r="AU186" s="214" t="s">
        <v>81</v>
      </c>
      <c r="AV186" s="14" t="s">
        <v>139</v>
      </c>
      <c r="AW186" s="14" t="s">
        <v>33</v>
      </c>
      <c r="AX186" s="14" t="s">
        <v>79</v>
      </c>
      <c r="AY186" s="214" t="s">
        <v>132</v>
      </c>
    </row>
    <row r="187" spans="1:65" s="2" customFormat="1" ht="24.2" customHeight="1">
      <c r="A187" s="35"/>
      <c r="B187" s="36"/>
      <c r="C187" s="174" t="s">
        <v>401</v>
      </c>
      <c r="D187" s="174" t="s">
        <v>135</v>
      </c>
      <c r="E187" s="175" t="s">
        <v>1423</v>
      </c>
      <c r="F187" s="176" t="s">
        <v>1424</v>
      </c>
      <c r="G187" s="177" t="s">
        <v>174</v>
      </c>
      <c r="H187" s="178">
        <v>2191.1</v>
      </c>
      <c r="I187" s="179"/>
      <c r="J187" s="180">
        <f>ROUND(I187*H187,2)</f>
        <v>0</v>
      </c>
      <c r="K187" s="176" t="s">
        <v>19</v>
      </c>
      <c r="L187" s="40"/>
      <c r="M187" s="181" t="s">
        <v>19</v>
      </c>
      <c r="N187" s="182" t="s">
        <v>42</v>
      </c>
      <c r="O187" s="65"/>
      <c r="P187" s="183">
        <f>O187*H187</f>
        <v>0</v>
      </c>
      <c r="Q187" s="183">
        <v>0</v>
      </c>
      <c r="R187" s="183">
        <f>Q187*H187</f>
        <v>0</v>
      </c>
      <c r="S187" s="183">
        <v>0</v>
      </c>
      <c r="T187" s="184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85" t="s">
        <v>139</v>
      </c>
      <c r="AT187" s="185" t="s">
        <v>135</v>
      </c>
      <c r="AU187" s="185" t="s">
        <v>81</v>
      </c>
      <c r="AY187" s="18" t="s">
        <v>132</v>
      </c>
      <c r="BE187" s="186">
        <f>IF(N187="základní",J187,0)</f>
        <v>0</v>
      </c>
      <c r="BF187" s="186">
        <f>IF(N187="snížená",J187,0)</f>
        <v>0</v>
      </c>
      <c r="BG187" s="186">
        <f>IF(N187="zákl. přenesená",J187,0)</f>
        <v>0</v>
      </c>
      <c r="BH187" s="186">
        <f>IF(N187="sníž. přenesená",J187,0)</f>
        <v>0</v>
      </c>
      <c r="BI187" s="186">
        <f>IF(N187="nulová",J187,0)</f>
        <v>0</v>
      </c>
      <c r="BJ187" s="18" t="s">
        <v>79</v>
      </c>
      <c r="BK187" s="186">
        <f>ROUND(I187*H187,2)</f>
        <v>0</v>
      </c>
      <c r="BL187" s="18" t="s">
        <v>139</v>
      </c>
      <c r="BM187" s="185" t="s">
        <v>1425</v>
      </c>
    </row>
    <row r="188" spans="1:65" s="13" customFormat="1" ht="11.25">
      <c r="B188" s="192"/>
      <c r="C188" s="193"/>
      <c r="D188" s="194" t="s">
        <v>153</v>
      </c>
      <c r="E188" s="195" t="s">
        <v>19</v>
      </c>
      <c r="F188" s="196" t="s">
        <v>1418</v>
      </c>
      <c r="G188" s="193"/>
      <c r="H188" s="197">
        <v>2191.1</v>
      </c>
      <c r="I188" s="198"/>
      <c r="J188" s="193"/>
      <c r="K188" s="193"/>
      <c r="L188" s="199"/>
      <c r="M188" s="200"/>
      <c r="N188" s="201"/>
      <c r="O188" s="201"/>
      <c r="P188" s="201"/>
      <c r="Q188" s="201"/>
      <c r="R188" s="201"/>
      <c r="S188" s="201"/>
      <c r="T188" s="202"/>
      <c r="AT188" s="203" t="s">
        <v>153</v>
      </c>
      <c r="AU188" s="203" t="s">
        <v>81</v>
      </c>
      <c r="AV188" s="13" t="s">
        <v>81</v>
      </c>
      <c r="AW188" s="13" t="s">
        <v>33</v>
      </c>
      <c r="AX188" s="13" t="s">
        <v>71</v>
      </c>
      <c r="AY188" s="203" t="s">
        <v>132</v>
      </c>
    </row>
    <row r="189" spans="1:65" s="14" customFormat="1" ht="11.25">
      <c r="B189" s="204"/>
      <c r="C189" s="205"/>
      <c r="D189" s="194" t="s">
        <v>153</v>
      </c>
      <c r="E189" s="206" t="s">
        <v>19</v>
      </c>
      <c r="F189" s="207" t="s">
        <v>154</v>
      </c>
      <c r="G189" s="205"/>
      <c r="H189" s="208">
        <v>2191.1</v>
      </c>
      <c r="I189" s="209"/>
      <c r="J189" s="205"/>
      <c r="K189" s="205"/>
      <c r="L189" s="210"/>
      <c r="M189" s="211"/>
      <c r="N189" s="212"/>
      <c r="O189" s="212"/>
      <c r="P189" s="212"/>
      <c r="Q189" s="212"/>
      <c r="R189" s="212"/>
      <c r="S189" s="212"/>
      <c r="T189" s="213"/>
      <c r="AT189" s="214" t="s">
        <v>153</v>
      </c>
      <c r="AU189" s="214" t="s">
        <v>81</v>
      </c>
      <c r="AV189" s="14" t="s">
        <v>139</v>
      </c>
      <c r="AW189" s="14" t="s">
        <v>33</v>
      </c>
      <c r="AX189" s="14" t="s">
        <v>79</v>
      </c>
      <c r="AY189" s="214" t="s">
        <v>132</v>
      </c>
    </row>
    <row r="190" spans="1:65" s="2" customFormat="1" ht="24.2" customHeight="1">
      <c r="A190" s="35"/>
      <c r="B190" s="36"/>
      <c r="C190" s="174" t="s">
        <v>406</v>
      </c>
      <c r="D190" s="174" t="s">
        <v>135</v>
      </c>
      <c r="E190" s="175" t="s">
        <v>1426</v>
      </c>
      <c r="F190" s="176" t="s">
        <v>1427</v>
      </c>
      <c r="G190" s="177" t="s">
        <v>174</v>
      </c>
      <c r="H190" s="178">
        <v>3106.86</v>
      </c>
      <c r="I190" s="179"/>
      <c r="J190" s="180">
        <f>ROUND(I190*H190,2)</f>
        <v>0</v>
      </c>
      <c r="K190" s="176" t="s">
        <v>19</v>
      </c>
      <c r="L190" s="40"/>
      <c r="M190" s="181" t="s">
        <v>19</v>
      </c>
      <c r="N190" s="182" t="s">
        <v>42</v>
      </c>
      <c r="O190" s="65"/>
      <c r="P190" s="183">
        <f>O190*H190</f>
        <v>0</v>
      </c>
      <c r="Q190" s="183">
        <v>0</v>
      </c>
      <c r="R190" s="183">
        <f>Q190*H190</f>
        <v>0</v>
      </c>
      <c r="S190" s="183">
        <v>0</v>
      </c>
      <c r="T190" s="184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85" t="s">
        <v>139</v>
      </c>
      <c r="AT190" s="185" t="s">
        <v>135</v>
      </c>
      <c r="AU190" s="185" t="s">
        <v>81</v>
      </c>
      <c r="AY190" s="18" t="s">
        <v>132</v>
      </c>
      <c r="BE190" s="186">
        <f>IF(N190="základní",J190,0)</f>
        <v>0</v>
      </c>
      <c r="BF190" s="186">
        <f>IF(N190="snížená",J190,0)</f>
        <v>0</v>
      </c>
      <c r="BG190" s="186">
        <f>IF(N190="zákl. přenesená",J190,0)</f>
        <v>0</v>
      </c>
      <c r="BH190" s="186">
        <f>IF(N190="sníž. přenesená",J190,0)</f>
        <v>0</v>
      </c>
      <c r="BI190" s="186">
        <f>IF(N190="nulová",J190,0)</f>
        <v>0</v>
      </c>
      <c r="BJ190" s="18" t="s">
        <v>79</v>
      </c>
      <c r="BK190" s="186">
        <f>ROUND(I190*H190,2)</f>
        <v>0</v>
      </c>
      <c r="BL190" s="18" t="s">
        <v>139</v>
      </c>
      <c r="BM190" s="185" t="s">
        <v>1428</v>
      </c>
    </row>
    <row r="191" spans="1:65" s="13" customFormat="1" ht="33.75">
      <c r="B191" s="192"/>
      <c r="C191" s="193"/>
      <c r="D191" s="194" t="s">
        <v>153</v>
      </c>
      <c r="E191" s="195" t="s">
        <v>19</v>
      </c>
      <c r="F191" s="196" t="s">
        <v>1429</v>
      </c>
      <c r="G191" s="193"/>
      <c r="H191" s="197">
        <v>3106.86</v>
      </c>
      <c r="I191" s="198"/>
      <c r="J191" s="193"/>
      <c r="K191" s="193"/>
      <c r="L191" s="199"/>
      <c r="M191" s="200"/>
      <c r="N191" s="201"/>
      <c r="O191" s="201"/>
      <c r="P191" s="201"/>
      <c r="Q191" s="201"/>
      <c r="R191" s="201"/>
      <c r="S191" s="201"/>
      <c r="T191" s="202"/>
      <c r="AT191" s="203" t="s">
        <v>153</v>
      </c>
      <c r="AU191" s="203" t="s">
        <v>81</v>
      </c>
      <c r="AV191" s="13" t="s">
        <v>81</v>
      </c>
      <c r="AW191" s="13" t="s">
        <v>33</v>
      </c>
      <c r="AX191" s="13" t="s">
        <v>71</v>
      </c>
      <c r="AY191" s="203" t="s">
        <v>132</v>
      </c>
    </row>
    <row r="192" spans="1:65" s="14" customFormat="1" ht="11.25">
      <c r="B192" s="204"/>
      <c r="C192" s="205"/>
      <c r="D192" s="194" t="s">
        <v>153</v>
      </c>
      <c r="E192" s="206" t="s">
        <v>19</v>
      </c>
      <c r="F192" s="207" t="s">
        <v>154</v>
      </c>
      <c r="G192" s="205"/>
      <c r="H192" s="208">
        <v>3106.86</v>
      </c>
      <c r="I192" s="209"/>
      <c r="J192" s="205"/>
      <c r="K192" s="205"/>
      <c r="L192" s="210"/>
      <c r="M192" s="211"/>
      <c r="N192" s="212"/>
      <c r="O192" s="212"/>
      <c r="P192" s="212"/>
      <c r="Q192" s="212"/>
      <c r="R192" s="212"/>
      <c r="S192" s="212"/>
      <c r="T192" s="213"/>
      <c r="AT192" s="214" t="s">
        <v>153</v>
      </c>
      <c r="AU192" s="214" t="s">
        <v>81</v>
      </c>
      <c r="AV192" s="14" t="s">
        <v>139</v>
      </c>
      <c r="AW192" s="14" t="s">
        <v>33</v>
      </c>
      <c r="AX192" s="14" t="s">
        <v>79</v>
      </c>
      <c r="AY192" s="214" t="s">
        <v>132</v>
      </c>
    </row>
    <row r="193" spans="1:65" s="2" customFormat="1" ht="14.45" customHeight="1">
      <c r="A193" s="35"/>
      <c r="B193" s="36"/>
      <c r="C193" s="222" t="s">
        <v>411</v>
      </c>
      <c r="D193" s="222" t="s">
        <v>217</v>
      </c>
      <c r="E193" s="223" t="s">
        <v>1430</v>
      </c>
      <c r="F193" s="224" t="s">
        <v>1431</v>
      </c>
      <c r="G193" s="225" t="s">
        <v>182</v>
      </c>
      <c r="H193" s="226">
        <v>16</v>
      </c>
      <c r="I193" s="227"/>
      <c r="J193" s="228">
        <f>ROUND(I193*H193,2)</f>
        <v>0</v>
      </c>
      <c r="K193" s="224" t="s">
        <v>19</v>
      </c>
      <c r="L193" s="229"/>
      <c r="M193" s="230" t="s">
        <v>19</v>
      </c>
      <c r="N193" s="231" t="s">
        <v>42</v>
      </c>
      <c r="O193" s="65"/>
      <c r="P193" s="183">
        <f>O193*H193</f>
        <v>0</v>
      </c>
      <c r="Q193" s="183">
        <v>0</v>
      </c>
      <c r="R193" s="183">
        <f>Q193*H193</f>
        <v>0</v>
      </c>
      <c r="S193" s="183">
        <v>0</v>
      </c>
      <c r="T193" s="184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85" t="s">
        <v>208</v>
      </c>
      <c r="AT193" s="185" t="s">
        <v>217</v>
      </c>
      <c r="AU193" s="185" t="s">
        <v>81</v>
      </c>
      <c r="AY193" s="18" t="s">
        <v>132</v>
      </c>
      <c r="BE193" s="186">
        <f>IF(N193="základní",J193,0)</f>
        <v>0</v>
      </c>
      <c r="BF193" s="186">
        <f>IF(N193="snížená",J193,0)</f>
        <v>0</v>
      </c>
      <c r="BG193" s="186">
        <f>IF(N193="zákl. přenesená",J193,0)</f>
        <v>0</v>
      </c>
      <c r="BH193" s="186">
        <f>IF(N193="sníž. přenesená",J193,0)</f>
        <v>0</v>
      </c>
      <c r="BI193" s="186">
        <f>IF(N193="nulová",J193,0)</f>
        <v>0</v>
      </c>
      <c r="BJ193" s="18" t="s">
        <v>79</v>
      </c>
      <c r="BK193" s="186">
        <f>ROUND(I193*H193,2)</f>
        <v>0</v>
      </c>
      <c r="BL193" s="18" t="s">
        <v>139</v>
      </c>
      <c r="BM193" s="185" t="s">
        <v>1432</v>
      </c>
    </row>
    <row r="194" spans="1:65" s="2" customFormat="1" ht="14.45" customHeight="1">
      <c r="A194" s="35"/>
      <c r="B194" s="36"/>
      <c r="C194" s="174" t="s">
        <v>415</v>
      </c>
      <c r="D194" s="174" t="s">
        <v>135</v>
      </c>
      <c r="E194" s="175" t="s">
        <v>1433</v>
      </c>
      <c r="F194" s="176" t="s">
        <v>1434</v>
      </c>
      <c r="G194" s="177" t="s">
        <v>182</v>
      </c>
      <c r="H194" s="178">
        <v>12.625</v>
      </c>
      <c r="I194" s="179"/>
      <c r="J194" s="180">
        <f>ROUND(I194*H194,2)</f>
        <v>0</v>
      </c>
      <c r="K194" s="176" t="s">
        <v>19</v>
      </c>
      <c r="L194" s="40"/>
      <c r="M194" s="181" t="s">
        <v>19</v>
      </c>
      <c r="N194" s="182" t="s">
        <v>42</v>
      </c>
      <c r="O194" s="65"/>
      <c r="P194" s="183">
        <f>O194*H194</f>
        <v>0</v>
      </c>
      <c r="Q194" s="183">
        <v>0</v>
      </c>
      <c r="R194" s="183">
        <f>Q194*H194</f>
        <v>0</v>
      </c>
      <c r="S194" s="183">
        <v>0</v>
      </c>
      <c r="T194" s="184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85" t="s">
        <v>139</v>
      </c>
      <c r="AT194" s="185" t="s">
        <v>135</v>
      </c>
      <c r="AU194" s="185" t="s">
        <v>81</v>
      </c>
      <c r="AY194" s="18" t="s">
        <v>132</v>
      </c>
      <c r="BE194" s="186">
        <f>IF(N194="základní",J194,0)</f>
        <v>0</v>
      </c>
      <c r="BF194" s="186">
        <f>IF(N194="snížená",J194,0)</f>
        <v>0</v>
      </c>
      <c r="BG194" s="186">
        <f>IF(N194="zákl. přenesená",J194,0)</f>
        <v>0</v>
      </c>
      <c r="BH194" s="186">
        <f>IF(N194="sníž. přenesená",J194,0)</f>
        <v>0</v>
      </c>
      <c r="BI194" s="186">
        <f>IF(N194="nulová",J194,0)</f>
        <v>0</v>
      </c>
      <c r="BJ194" s="18" t="s">
        <v>79</v>
      </c>
      <c r="BK194" s="186">
        <f>ROUND(I194*H194,2)</f>
        <v>0</v>
      </c>
      <c r="BL194" s="18" t="s">
        <v>139</v>
      </c>
      <c r="BM194" s="185" t="s">
        <v>1435</v>
      </c>
    </row>
    <row r="195" spans="1:65" s="13" customFormat="1" ht="11.25">
      <c r="B195" s="192"/>
      <c r="C195" s="193"/>
      <c r="D195" s="194" t="s">
        <v>153</v>
      </c>
      <c r="E195" s="195" t="s">
        <v>19</v>
      </c>
      <c r="F195" s="196" t="s">
        <v>1436</v>
      </c>
      <c r="G195" s="193"/>
      <c r="H195" s="197">
        <v>10.175000000000001</v>
      </c>
      <c r="I195" s="198"/>
      <c r="J195" s="193"/>
      <c r="K195" s="193"/>
      <c r="L195" s="199"/>
      <c r="M195" s="200"/>
      <c r="N195" s="201"/>
      <c r="O195" s="201"/>
      <c r="P195" s="201"/>
      <c r="Q195" s="201"/>
      <c r="R195" s="201"/>
      <c r="S195" s="201"/>
      <c r="T195" s="202"/>
      <c r="AT195" s="203" t="s">
        <v>153</v>
      </c>
      <c r="AU195" s="203" t="s">
        <v>81</v>
      </c>
      <c r="AV195" s="13" t="s">
        <v>81</v>
      </c>
      <c r="AW195" s="13" t="s">
        <v>33</v>
      </c>
      <c r="AX195" s="13" t="s">
        <v>71</v>
      </c>
      <c r="AY195" s="203" t="s">
        <v>132</v>
      </c>
    </row>
    <row r="196" spans="1:65" s="13" customFormat="1" ht="11.25">
      <c r="B196" s="192"/>
      <c r="C196" s="193"/>
      <c r="D196" s="194" t="s">
        <v>153</v>
      </c>
      <c r="E196" s="195" t="s">
        <v>19</v>
      </c>
      <c r="F196" s="196" t="s">
        <v>1437</v>
      </c>
      <c r="G196" s="193"/>
      <c r="H196" s="197">
        <v>2.4500000000000002</v>
      </c>
      <c r="I196" s="198"/>
      <c r="J196" s="193"/>
      <c r="K196" s="193"/>
      <c r="L196" s="199"/>
      <c r="M196" s="200"/>
      <c r="N196" s="201"/>
      <c r="O196" s="201"/>
      <c r="P196" s="201"/>
      <c r="Q196" s="201"/>
      <c r="R196" s="201"/>
      <c r="S196" s="201"/>
      <c r="T196" s="202"/>
      <c r="AT196" s="203" t="s">
        <v>153</v>
      </c>
      <c r="AU196" s="203" t="s">
        <v>81</v>
      </c>
      <c r="AV196" s="13" t="s">
        <v>81</v>
      </c>
      <c r="AW196" s="13" t="s">
        <v>33</v>
      </c>
      <c r="AX196" s="13" t="s">
        <v>71</v>
      </c>
      <c r="AY196" s="203" t="s">
        <v>132</v>
      </c>
    </row>
    <row r="197" spans="1:65" s="14" customFormat="1" ht="11.25">
      <c r="B197" s="204"/>
      <c r="C197" s="205"/>
      <c r="D197" s="194" t="s">
        <v>153</v>
      </c>
      <c r="E197" s="206" t="s">
        <v>19</v>
      </c>
      <c r="F197" s="207" t="s">
        <v>154</v>
      </c>
      <c r="G197" s="205"/>
      <c r="H197" s="208">
        <v>12.625</v>
      </c>
      <c r="I197" s="209"/>
      <c r="J197" s="205"/>
      <c r="K197" s="205"/>
      <c r="L197" s="210"/>
      <c r="M197" s="211"/>
      <c r="N197" s="212"/>
      <c r="O197" s="212"/>
      <c r="P197" s="212"/>
      <c r="Q197" s="212"/>
      <c r="R197" s="212"/>
      <c r="S197" s="212"/>
      <c r="T197" s="213"/>
      <c r="AT197" s="214" t="s">
        <v>153</v>
      </c>
      <c r="AU197" s="214" t="s">
        <v>81</v>
      </c>
      <c r="AV197" s="14" t="s">
        <v>139</v>
      </c>
      <c r="AW197" s="14" t="s">
        <v>33</v>
      </c>
      <c r="AX197" s="14" t="s">
        <v>79</v>
      </c>
      <c r="AY197" s="214" t="s">
        <v>132</v>
      </c>
    </row>
    <row r="198" spans="1:65" s="2" customFormat="1" ht="14.45" customHeight="1">
      <c r="A198" s="35"/>
      <c r="B198" s="36"/>
      <c r="C198" s="174" t="s">
        <v>420</v>
      </c>
      <c r="D198" s="174" t="s">
        <v>135</v>
      </c>
      <c r="E198" s="175" t="s">
        <v>1438</v>
      </c>
      <c r="F198" s="176" t="s">
        <v>1439</v>
      </c>
      <c r="G198" s="177" t="s">
        <v>182</v>
      </c>
      <c r="H198" s="178">
        <v>12.625</v>
      </c>
      <c r="I198" s="179"/>
      <c r="J198" s="180">
        <f>ROUND(I198*H198,2)</f>
        <v>0</v>
      </c>
      <c r="K198" s="176" t="s">
        <v>19</v>
      </c>
      <c r="L198" s="40"/>
      <c r="M198" s="181" t="s">
        <v>19</v>
      </c>
      <c r="N198" s="182" t="s">
        <v>42</v>
      </c>
      <c r="O198" s="65"/>
      <c r="P198" s="183">
        <f>O198*H198</f>
        <v>0</v>
      </c>
      <c r="Q198" s="183">
        <v>0</v>
      </c>
      <c r="R198" s="183">
        <f>Q198*H198</f>
        <v>0</v>
      </c>
      <c r="S198" s="183">
        <v>0</v>
      </c>
      <c r="T198" s="184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85" t="s">
        <v>139</v>
      </c>
      <c r="AT198" s="185" t="s">
        <v>135</v>
      </c>
      <c r="AU198" s="185" t="s">
        <v>81</v>
      </c>
      <c r="AY198" s="18" t="s">
        <v>132</v>
      </c>
      <c r="BE198" s="186">
        <f>IF(N198="základní",J198,0)</f>
        <v>0</v>
      </c>
      <c r="BF198" s="186">
        <f>IF(N198="snížená",J198,0)</f>
        <v>0</v>
      </c>
      <c r="BG198" s="186">
        <f>IF(N198="zákl. přenesená",J198,0)</f>
        <v>0</v>
      </c>
      <c r="BH198" s="186">
        <f>IF(N198="sníž. přenesená",J198,0)</f>
        <v>0</v>
      </c>
      <c r="BI198" s="186">
        <f>IF(N198="nulová",J198,0)</f>
        <v>0</v>
      </c>
      <c r="BJ198" s="18" t="s">
        <v>79</v>
      </c>
      <c r="BK198" s="186">
        <f>ROUND(I198*H198,2)</f>
        <v>0</v>
      </c>
      <c r="BL198" s="18" t="s">
        <v>139</v>
      </c>
      <c r="BM198" s="185" t="s">
        <v>1440</v>
      </c>
    </row>
    <row r="199" spans="1:65" s="2" customFormat="1" ht="24.2" customHeight="1">
      <c r="A199" s="35"/>
      <c r="B199" s="36"/>
      <c r="C199" s="174" t="s">
        <v>427</v>
      </c>
      <c r="D199" s="174" t="s">
        <v>135</v>
      </c>
      <c r="E199" s="175" t="s">
        <v>1441</v>
      </c>
      <c r="F199" s="176" t="s">
        <v>1442</v>
      </c>
      <c r="G199" s="177" t="s">
        <v>182</v>
      </c>
      <c r="H199" s="178">
        <v>113.625</v>
      </c>
      <c r="I199" s="179"/>
      <c r="J199" s="180">
        <f>ROUND(I199*H199,2)</f>
        <v>0</v>
      </c>
      <c r="K199" s="176" t="s">
        <v>19</v>
      </c>
      <c r="L199" s="40"/>
      <c r="M199" s="181" t="s">
        <v>19</v>
      </c>
      <c r="N199" s="182" t="s">
        <v>42</v>
      </c>
      <c r="O199" s="65"/>
      <c r="P199" s="183">
        <f>O199*H199</f>
        <v>0</v>
      </c>
      <c r="Q199" s="183">
        <v>0</v>
      </c>
      <c r="R199" s="183">
        <f>Q199*H199</f>
        <v>0</v>
      </c>
      <c r="S199" s="183">
        <v>0</v>
      </c>
      <c r="T199" s="184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85" t="s">
        <v>139</v>
      </c>
      <c r="AT199" s="185" t="s">
        <v>135</v>
      </c>
      <c r="AU199" s="185" t="s">
        <v>81</v>
      </c>
      <c r="AY199" s="18" t="s">
        <v>132</v>
      </c>
      <c r="BE199" s="186">
        <f>IF(N199="základní",J199,0)</f>
        <v>0</v>
      </c>
      <c r="BF199" s="186">
        <f>IF(N199="snížená",J199,0)</f>
        <v>0</v>
      </c>
      <c r="BG199" s="186">
        <f>IF(N199="zákl. přenesená",J199,0)</f>
        <v>0</v>
      </c>
      <c r="BH199" s="186">
        <f>IF(N199="sníž. přenesená",J199,0)</f>
        <v>0</v>
      </c>
      <c r="BI199" s="186">
        <f>IF(N199="nulová",J199,0)</f>
        <v>0</v>
      </c>
      <c r="BJ199" s="18" t="s">
        <v>79</v>
      </c>
      <c r="BK199" s="186">
        <f>ROUND(I199*H199,2)</f>
        <v>0</v>
      </c>
      <c r="BL199" s="18" t="s">
        <v>139</v>
      </c>
      <c r="BM199" s="185" t="s">
        <v>1443</v>
      </c>
    </row>
    <row r="200" spans="1:65" s="13" customFormat="1" ht="11.25">
      <c r="B200" s="192"/>
      <c r="C200" s="193"/>
      <c r="D200" s="194" t="s">
        <v>153</v>
      </c>
      <c r="E200" s="195" t="s">
        <v>19</v>
      </c>
      <c r="F200" s="196" t="s">
        <v>1444</v>
      </c>
      <c r="G200" s="193"/>
      <c r="H200" s="197">
        <v>113.625</v>
      </c>
      <c r="I200" s="198"/>
      <c r="J200" s="193"/>
      <c r="K200" s="193"/>
      <c r="L200" s="199"/>
      <c r="M200" s="200"/>
      <c r="N200" s="201"/>
      <c r="O200" s="201"/>
      <c r="P200" s="201"/>
      <c r="Q200" s="201"/>
      <c r="R200" s="201"/>
      <c r="S200" s="201"/>
      <c r="T200" s="202"/>
      <c r="AT200" s="203" t="s">
        <v>153</v>
      </c>
      <c r="AU200" s="203" t="s">
        <v>81</v>
      </c>
      <c r="AV200" s="13" t="s">
        <v>81</v>
      </c>
      <c r="AW200" s="13" t="s">
        <v>33</v>
      </c>
      <c r="AX200" s="13" t="s">
        <v>71</v>
      </c>
      <c r="AY200" s="203" t="s">
        <v>132</v>
      </c>
    </row>
    <row r="201" spans="1:65" s="14" customFormat="1" ht="11.25">
      <c r="B201" s="204"/>
      <c r="C201" s="205"/>
      <c r="D201" s="194" t="s">
        <v>153</v>
      </c>
      <c r="E201" s="206" t="s">
        <v>19</v>
      </c>
      <c r="F201" s="207" t="s">
        <v>154</v>
      </c>
      <c r="G201" s="205"/>
      <c r="H201" s="208">
        <v>113.625</v>
      </c>
      <c r="I201" s="209"/>
      <c r="J201" s="205"/>
      <c r="K201" s="205"/>
      <c r="L201" s="210"/>
      <c r="M201" s="211"/>
      <c r="N201" s="212"/>
      <c r="O201" s="212"/>
      <c r="P201" s="212"/>
      <c r="Q201" s="212"/>
      <c r="R201" s="212"/>
      <c r="S201" s="212"/>
      <c r="T201" s="213"/>
      <c r="AT201" s="214" t="s">
        <v>153</v>
      </c>
      <c r="AU201" s="214" t="s">
        <v>81</v>
      </c>
      <c r="AV201" s="14" t="s">
        <v>139</v>
      </c>
      <c r="AW201" s="14" t="s">
        <v>33</v>
      </c>
      <c r="AX201" s="14" t="s">
        <v>79</v>
      </c>
      <c r="AY201" s="214" t="s">
        <v>132</v>
      </c>
    </row>
    <row r="202" spans="1:65" s="2" customFormat="1" ht="14.45" customHeight="1">
      <c r="A202" s="35"/>
      <c r="B202" s="36"/>
      <c r="C202" s="222" t="s">
        <v>432</v>
      </c>
      <c r="D202" s="222" t="s">
        <v>217</v>
      </c>
      <c r="E202" s="223" t="s">
        <v>1445</v>
      </c>
      <c r="F202" s="224" t="s">
        <v>1446</v>
      </c>
      <c r="G202" s="225" t="s">
        <v>182</v>
      </c>
      <c r="H202" s="226">
        <v>12.625</v>
      </c>
      <c r="I202" s="227"/>
      <c r="J202" s="228">
        <f>ROUND(I202*H202,2)</f>
        <v>0</v>
      </c>
      <c r="K202" s="224" t="s">
        <v>19</v>
      </c>
      <c r="L202" s="229"/>
      <c r="M202" s="230" t="s">
        <v>19</v>
      </c>
      <c r="N202" s="231" t="s">
        <v>42</v>
      </c>
      <c r="O202" s="65"/>
      <c r="P202" s="183">
        <f>O202*H202</f>
        <v>0</v>
      </c>
      <c r="Q202" s="183">
        <v>0</v>
      </c>
      <c r="R202" s="183">
        <f>Q202*H202</f>
        <v>0</v>
      </c>
      <c r="S202" s="183">
        <v>0</v>
      </c>
      <c r="T202" s="184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85" t="s">
        <v>208</v>
      </c>
      <c r="AT202" s="185" t="s">
        <v>217</v>
      </c>
      <c r="AU202" s="185" t="s">
        <v>81</v>
      </c>
      <c r="AY202" s="18" t="s">
        <v>132</v>
      </c>
      <c r="BE202" s="186">
        <f>IF(N202="základní",J202,0)</f>
        <v>0</v>
      </c>
      <c r="BF202" s="186">
        <f>IF(N202="snížená",J202,0)</f>
        <v>0</v>
      </c>
      <c r="BG202" s="186">
        <f>IF(N202="zákl. přenesená",J202,0)</f>
        <v>0</v>
      </c>
      <c r="BH202" s="186">
        <f>IF(N202="sníž. přenesená",J202,0)</f>
        <v>0</v>
      </c>
      <c r="BI202" s="186">
        <f>IF(N202="nulová",J202,0)</f>
        <v>0</v>
      </c>
      <c r="BJ202" s="18" t="s">
        <v>79</v>
      </c>
      <c r="BK202" s="186">
        <f>ROUND(I202*H202,2)</f>
        <v>0</v>
      </c>
      <c r="BL202" s="18" t="s">
        <v>139</v>
      </c>
      <c r="BM202" s="185" t="s">
        <v>1447</v>
      </c>
    </row>
    <row r="203" spans="1:65" s="2" customFormat="1" ht="14.45" customHeight="1">
      <c r="A203" s="35"/>
      <c r="B203" s="36"/>
      <c r="C203" s="174" t="s">
        <v>742</v>
      </c>
      <c r="D203" s="174" t="s">
        <v>135</v>
      </c>
      <c r="E203" s="175" t="s">
        <v>1448</v>
      </c>
      <c r="F203" s="176" t="s">
        <v>1449</v>
      </c>
      <c r="G203" s="177" t="s">
        <v>346</v>
      </c>
      <c r="H203" s="178">
        <v>2</v>
      </c>
      <c r="I203" s="179"/>
      <c r="J203" s="180">
        <f>ROUND(I203*H203,2)</f>
        <v>0</v>
      </c>
      <c r="K203" s="176" t="s">
        <v>19</v>
      </c>
      <c r="L203" s="40"/>
      <c r="M203" s="181" t="s">
        <v>19</v>
      </c>
      <c r="N203" s="182" t="s">
        <v>42</v>
      </c>
      <c r="O203" s="65"/>
      <c r="P203" s="183">
        <f>O203*H203</f>
        <v>0</v>
      </c>
      <c r="Q203" s="183">
        <v>0</v>
      </c>
      <c r="R203" s="183">
        <f>Q203*H203</f>
        <v>0</v>
      </c>
      <c r="S203" s="183">
        <v>0</v>
      </c>
      <c r="T203" s="184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85" t="s">
        <v>139</v>
      </c>
      <c r="AT203" s="185" t="s">
        <v>135</v>
      </c>
      <c r="AU203" s="185" t="s">
        <v>81</v>
      </c>
      <c r="AY203" s="18" t="s">
        <v>132</v>
      </c>
      <c r="BE203" s="186">
        <f>IF(N203="základní",J203,0)</f>
        <v>0</v>
      </c>
      <c r="BF203" s="186">
        <f>IF(N203="snížená",J203,0)</f>
        <v>0</v>
      </c>
      <c r="BG203" s="186">
        <f>IF(N203="zákl. přenesená",J203,0)</f>
        <v>0</v>
      </c>
      <c r="BH203" s="186">
        <f>IF(N203="sníž. přenesená",J203,0)</f>
        <v>0</v>
      </c>
      <c r="BI203" s="186">
        <f>IF(N203="nulová",J203,0)</f>
        <v>0</v>
      </c>
      <c r="BJ203" s="18" t="s">
        <v>79</v>
      </c>
      <c r="BK203" s="186">
        <f>ROUND(I203*H203,2)</f>
        <v>0</v>
      </c>
      <c r="BL203" s="18" t="s">
        <v>139</v>
      </c>
      <c r="BM203" s="185" t="s">
        <v>1450</v>
      </c>
    </row>
    <row r="204" spans="1:65" s="12" customFormat="1" ht="22.9" customHeight="1">
      <c r="B204" s="158"/>
      <c r="C204" s="159"/>
      <c r="D204" s="160" t="s">
        <v>70</v>
      </c>
      <c r="E204" s="172" t="s">
        <v>81</v>
      </c>
      <c r="F204" s="172" t="s">
        <v>248</v>
      </c>
      <c r="G204" s="159"/>
      <c r="H204" s="159"/>
      <c r="I204" s="162"/>
      <c r="J204" s="173">
        <f>BK204</f>
        <v>0</v>
      </c>
      <c r="K204" s="159"/>
      <c r="L204" s="164"/>
      <c r="M204" s="165"/>
      <c r="N204" s="166"/>
      <c r="O204" s="166"/>
      <c r="P204" s="167">
        <f>SUM(P205:P208)</f>
        <v>0</v>
      </c>
      <c r="Q204" s="166"/>
      <c r="R204" s="167">
        <f>SUM(R205:R208)</f>
        <v>0</v>
      </c>
      <c r="S204" s="166"/>
      <c r="T204" s="168">
        <f>SUM(T205:T208)</f>
        <v>0</v>
      </c>
      <c r="AR204" s="169" t="s">
        <v>79</v>
      </c>
      <c r="AT204" s="170" t="s">
        <v>70</v>
      </c>
      <c r="AU204" s="170" t="s">
        <v>79</v>
      </c>
      <c r="AY204" s="169" t="s">
        <v>132</v>
      </c>
      <c r="BK204" s="171">
        <f>SUM(BK205:BK208)</f>
        <v>0</v>
      </c>
    </row>
    <row r="205" spans="1:65" s="2" customFormat="1" ht="14.45" customHeight="1">
      <c r="A205" s="35"/>
      <c r="B205" s="36"/>
      <c r="C205" s="174" t="s">
        <v>640</v>
      </c>
      <c r="D205" s="174" t="s">
        <v>135</v>
      </c>
      <c r="E205" s="175" t="s">
        <v>1451</v>
      </c>
      <c r="F205" s="176" t="s">
        <v>1452</v>
      </c>
      <c r="G205" s="177" t="s">
        <v>182</v>
      </c>
      <c r="H205" s="178">
        <v>3.85</v>
      </c>
      <c r="I205" s="179"/>
      <c r="J205" s="180">
        <f>ROUND(I205*H205,2)</f>
        <v>0</v>
      </c>
      <c r="K205" s="176" t="s">
        <v>19</v>
      </c>
      <c r="L205" s="40"/>
      <c r="M205" s="181" t="s">
        <v>19</v>
      </c>
      <c r="N205" s="182" t="s">
        <v>42</v>
      </c>
      <c r="O205" s="65"/>
      <c r="P205" s="183">
        <f>O205*H205</f>
        <v>0</v>
      </c>
      <c r="Q205" s="183">
        <v>0</v>
      </c>
      <c r="R205" s="183">
        <f>Q205*H205</f>
        <v>0</v>
      </c>
      <c r="S205" s="183">
        <v>0</v>
      </c>
      <c r="T205" s="184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85" t="s">
        <v>139</v>
      </c>
      <c r="AT205" s="185" t="s">
        <v>135</v>
      </c>
      <c r="AU205" s="185" t="s">
        <v>81</v>
      </c>
      <c r="AY205" s="18" t="s">
        <v>132</v>
      </c>
      <c r="BE205" s="186">
        <f>IF(N205="základní",J205,0)</f>
        <v>0</v>
      </c>
      <c r="BF205" s="186">
        <f>IF(N205="snížená",J205,0)</f>
        <v>0</v>
      </c>
      <c r="BG205" s="186">
        <f>IF(N205="zákl. přenesená",J205,0)</f>
        <v>0</v>
      </c>
      <c r="BH205" s="186">
        <f>IF(N205="sníž. přenesená",J205,0)</f>
        <v>0</v>
      </c>
      <c r="BI205" s="186">
        <f>IF(N205="nulová",J205,0)</f>
        <v>0</v>
      </c>
      <c r="BJ205" s="18" t="s">
        <v>79</v>
      </c>
      <c r="BK205" s="186">
        <f>ROUND(I205*H205,2)</f>
        <v>0</v>
      </c>
      <c r="BL205" s="18" t="s">
        <v>139</v>
      </c>
      <c r="BM205" s="185" t="s">
        <v>1453</v>
      </c>
    </row>
    <row r="206" spans="1:65" s="2" customFormat="1" ht="24.2" customHeight="1">
      <c r="A206" s="35"/>
      <c r="B206" s="36"/>
      <c r="C206" s="174" t="s">
        <v>645</v>
      </c>
      <c r="D206" s="174" t="s">
        <v>135</v>
      </c>
      <c r="E206" s="175" t="s">
        <v>1454</v>
      </c>
      <c r="F206" s="176" t="s">
        <v>1455</v>
      </c>
      <c r="G206" s="177" t="s">
        <v>182</v>
      </c>
      <c r="H206" s="178">
        <v>3.92</v>
      </c>
      <c r="I206" s="179"/>
      <c r="J206" s="180">
        <f>ROUND(I206*H206,2)</f>
        <v>0</v>
      </c>
      <c r="K206" s="176" t="s">
        <v>19</v>
      </c>
      <c r="L206" s="40"/>
      <c r="M206" s="181" t="s">
        <v>19</v>
      </c>
      <c r="N206" s="182" t="s">
        <v>42</v>
      </c>
      <c r="O206" s="65"/>
      <c r="P206" s="183">
        <f>O206*H206</f>
        <v>0</v>
      </c>
      <c r="Q206" s="183">
        <v>0</v>
      </c>
      <c r="R206" s="183">
        <f>Q206*H206</f>
        <v>0</v>
      </c>
      <c r="S206" s="183">
        <v>0</v>
      </c>
      <c r="T206" s="184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85" t="s">
        <v>139</v>
      </c>
      <c r="AT206" s="185" t="s">
        <v>135</v>
      </c>
      <c r="AU206" s="185" t="s">
        <v>81</v>
      </c>
      <c r="AY206" s="18" t="s">
        <v>132</v>
      </c>
      <c r="BE206" s="186">
        <f>IF(N206="základní",J206,0)</f>
        <v>0</v>
      </c>
      <c r="BF206" s="186">
        <f>IF(N206="snížená",J206,0)</f>
        <v>0</v>
      </c>
      <c r="BG206" s="186">
        <f>IF(N206="zákl. přenesená",J206,0)</f>
        <v>0</v>
      </c>
      <c r="BH206" s="186">
        <f>IF(N206="sníž. přenesená",J206,0)</f>
        <v>0</v>
      </c>
      <c r="BI206" s="186">
        <f>IF(N206="nulová",J206,0)</f>
        <v>0</v>
      </c>
      <c r="BJ206" s="18" t="s">
        <v>79</v>
      </c>
      <c r="BK206" s="186">
        <f>ROUND(I206*H206,2)</f>
        <v>0</v>
      </c>
      <c r="BL206" s="18" t="s">
        <v>139</v>
      </c>
      <c r="BM206" s="185" t="s">
        <v>1456</v>
      </c>
    </row>
    <row r="207" spans="1:65" s="2" customFormat="1" ht="24.2" customHeight="1">
      <c r="A207" s="35"/>
      <c r="B207" s="36"/>
      <c r="C207" s="174" t="s">
        <v>650</v>
      </c>
      <c r="D207" s="174" t="s">
        <v>135</v>
      </c>
      <c r="E207" s="175" t="s">
        <v>1457</v>
      </c>
      <c r="F207" s="176" t="s">
        <v>1458</v>
      </c>
      <c r="G207" s="177" t="s">
        <v>174</v>
      </c>
      <c r="H207" s="178">
        <v>2996.86</v>
      </c>
      <c r="I207" s="179"/>
      <c r="J207" s="180">
        <f>ROUND(I207*H207,2)</f>
        <v>0</v>
      </c>
      <c r="K207" s="176" t="s">
        <v>19</v>
      </c>
      <c r="L207" s="40"/>
      <c r="M207" s="181" t="s">
        <v>19</v>
      </c>
      <c r="N207" s="182" t="s">
        <v>42</v>
      </c>
      <c r="O207" s="65"/>
      <c r="P207" s="183">
        <f>O207*H207</f>
        <v>0</v>
      </c>
      <c r="Q207" s="183">
        <v>0</v>
      </c>
      <c r="R207" s="183">
        <f>Q207*H207</f>
        <v>0</v>
      </c>
      <c r="S207" s="183">
        <v>0</v>
      </c>
      <c r="T207" s="184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85" t="s">
        <v>139</v>
      </c>
      <c r="AT207" s="185" t="s">
        <v>135</v>
      </c>
      <c r="AU207" s="185" t="s">
        <v>81</v>
      </c>
      <c r="AY207" s="18" t="s">
        <v>132</v>
      </c>
      <c r="BE207" s="186">
        <f>IF(N207="základní",J207,0)</f>
        <v>0</v>
      </c>
      <c r="BF207" s="186">
        <f>IF(N207="snížená",J207,0)</f>
        <v>0</v>
      </c>
      <c r="BG207" s="186">
        <f>IF(N207="zákl. přenesená",J207,0)</f>
        <v>0</v>
      </c>
      <c r="BH207" s="186">
        <f>IF(N207="sníž. přenesená",J207,0)</f>
        <v>0</v>
      </c>
      <c r="BI207" s="186">
        <f>IF(N207="nulová",J207,0)</f>
        <v>0</v>
      </c>
      <c r="BJ207" s="18" t="s">
        <v>79</v>
      </c>
      <c r="BK207" s="186">
        <f>ROUND(I207*H207,2)</f>
        <v>0</v>
      </c>
      <c r="BL207" s="18" t="s">
        <v>139</v>
      </c>
      <c r="BM207" s="185" t="s">
        <v>1459</v>
      </c>
    </row>
    <row r="208" spans="1:65" s="2" customFormat="1" ht="14.45" customHeight="1">
      <c r="A208" s="35"/>
      <c r="B208" s="36"/>
      <c r="C208" s="222" t="s">
        <v>655</v>
      </c>
      <c r="D208" s="222" t="s">
        <v>217</v>
      </c>
      <c r="E208" s="223" t="s">
        <v>1460</v>
      </c>
      <c r="F208" s="224" t="s">
        <v>1461</v>
      </c>
      <c r="G208" s="225" t="s">
        <v>174</v>
      </c>
      <c r="H208" s="226">
        <v>3895.9180000000001</v>
      </c>
      <c r="I208" s="227"/>
      <c r="J208" s="228">
        <f>ROUND(I208*H208,2)</f>
        <v>0</v>
      </c>
      <c r="K208" s="224" t="s">
        <v>19</v>
      </c>
      <c r="L208" s="229"/>
      <c r="M208" s="230" t="s">
        <v>19</v>
      </c>
      <c r="N208" s="231" t="s">
        <v>42</v>
      </c>
      <c r="O208" s="65"/>
      <c r="P208" s="183">
        <f>O208*H208</f>
        <v>0</v>
      </c>
      <c r="Q208" s="183">
        <v>0</v>
      </c>
      <c r="R208" s="183">
        <f>Q208*H208</f>
        <v>0</v>
      </c>
      <c r="S208" s="183">
        <v>0</v>
      </c>
      <c r="T208" s="184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85" t="s">
        <v>208</v>
      </c>
      <c r="AT208" s="185" t="s">
        <v>217</v>
      </c>
      <c r="AU208" s="185" t="s">
        <v>81</v>
      </c>
      <c r="AY208" s="18" t="s">
        <v>132</v>
      </c>
      <c r="BE208" s="186">
        <f>IF(N208="základní",J208,0)</f>
        <v>0</v>
      </c>
      <c r="BF208" s="186">
        <f>IF(N208="snížená",J208,0)</f>
        <v>0</v>
      </c>
      <c r="BG208" s="186">
        <f>IF(N208="zákl. přenesená",J208,0)</f>
        <v>0</v>
      </c>
      <c r="BH208" s="186">
        <f>IF(N208="sníž. přenesená",J208,0)</f>
        <v>0</v>
      </c>
      <c r="BI208" s="186">
        <f>IF(N208="nulová",J208,0)</f>
        <v>0</v>
      </c>
      <c r="BJ208" s="18" t="s">
        <v>79</v>
      </c>
      <c r="BK208" s="186">
        <f>ROUND(I208*H208,2)</f>
        <v>0</v>
      </c>
      <c r="BL208" s="18" t="s">
        <v>139</v>
      </c>
      <c r="BM208" s="185" t="s">
        <v>1462</v>
      </c>
    </row>
    <row r="209" spans="1:65" s="12" customFormat="1" ht="22.9" customHeight="1">
      <c r="B209" s="158"/>
      <c r="C209" s="159"/>
      <c r="D209" s="160" t="s">
        <v>70</v>
      </c>
      <c r="E209" s="172" t="s">
        <v>144</v>
      </c>
      <c r="F209" s="172" t="s">
        <v>1463</v>
      </c>
      <c r="G209" s="159"/>
      <c r="H209" s="159"/>
      <c r="I209" s="162"/>
      <c r="J209" s="173">
        <f>BK209</f>
        <v>0</v>
      </c>
      <c r="K209" s="159"/>
      <c r="L209" s="164"/>
      <c r="M209" s="165"/>
      <c r="N209" s="166"/>
      <c r="O209" s="166"/>
      <c r="P209" s="167">
        <f>SUM(P210:P225)</f>
        <v>0</v>
      </c>
      <c r="Q209" s="166"/>
      <c r="R209" s="167">
        <f>SUM(R210:R225)</f>
        <v>0</v>
      </c>
      <c r="S209" s="166"/>
      <c r="T209" s="168">
        <f>SUM(T210:T225)</f>
        <v>0</v>
      </c>
      <c r="AR209" s="169" t="s">
        <v>79</v>
      </c>
      <c r="AT209" s="170" t="s">
        <v>70</v>
      </c>
      <c r="AU209" s="170" t="s">
        <v>79</v>
      </c>
      <c r="AY209" s="169" t="s">
        <v>132</v>
      </c>
      <c r="BK209" s="171">
        <f>SUM(BK210:BK225)</f>
        <v>0</v>
      </c>
    </row>
    <row r="210" spans="1:65" s="2" customFormat="1" ht="14.45" customHeight="1">
      <c r="A210" s="35"/>
      <c r="B210" s="36"/>
      <c r="C210" s="174" t="s">
        <v>660</v>
      </c>
      <c r="D210" s="174" t="s">
        <v>135</v>
      </c>
      <c r="E210" s="175" t="s">
        <v>1464</v>
      </c>
      <c r="F210" s="176" t="s">
        <v>1465</v>
      </c>
      <c r="G210" s="177" t="s">
        <v>182</v>
      </c>
      <c r="H210" s="178">
        <v>4.3899999999999997</v>
      </c>
      <c r="I210" s="179"/>
      <c r="J210" s="180">
        <f t="shared" ref="J210:J223" si="10">ROUND(I210*H210,2)</f>
        <v>0</v>
      </c>
      <c r="K210" s="176" t="s">
        <v>19</v>
      </c>
      <c r="L210" s="40"/>
      <c r="M210" s="181" t="s">
        <v>19</v>
      </c>
      <c r="N210" s="182" t="s">
        <v>42</v>
      </c>
      <c r="O210" s="65"/>
      <c r="P210" s="183">
        <f t="shared" ref="P210:P223" si="11">O210*H210</f>
        <v>0</v>
      </c>
      <c r="Q210" s="183">
        <v>0</v>
      </c>
      <c r="R210" s="183">
        <f t="shared" ref="R210:R223" si="12">Q210*H210</f>
        <v>0</v>
      </c>
      <c r="S210" s="183">
        <v>0</v>
      </c>
      <c r="T210" s="184">
        <f t="shared" ref="T210:T223" si="13"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85" t="s">
        <v>139</v>
      </c>
      <c r="AT210" s="185" t="s">
        <v>135</v>
      </c>
      <c r="AU210" s="185" t="s">
        <v>81</v>
      </c>
      <c r="AY210" s="18" t="s">
        <v>132</v>
      </c>
      <c r="BE210" s="186">
        <f t="shared" ref="BE210:BE223" si="14">IF(N210="základní",J210,0)</f>
        <v>0</v>
      </c>
      <c r="BF210" s="186">
        <f t="shared" ref="BF210:BF223" si="15">IF(N210="snížená",J210,0)</f>
        <v>0</v>
      </c>
      <c r="BG210" s="186">
        <f t="shared" ref="BG210:BG223" si="16">IF(N210="zákl. přenesená",J210,0)</f>
        <v>0</v>
      </c>
      <c r="BH210" s="186">
        <f t="shared" ref="BH210:BH223" si="17">IF(N210="sníž. přenesená",J210,0)</f>
        <v>0</v>
      </c>
      <c r="BI210" s="186">
        <f t="shared" ref="BI210:BI223" si="18">IF(N210="nulová",J210,0)</f>
        <v>0</v>
      </c>
      <c r="BJ210" s="18" t="s">
        <v>79</v>
      </c>
      <c r="BK210" s="186">
        <f t="shared" ref="BK210:BK223" si="19">ROUND(I210*H210,2)</f>
        <v>0</v>
      </c>
      <c r="BL210" s="18" t="s">
        <v>139</v>
      </c>
      <c r="BM210" s="185" t="s">
        <v>1466</v>
      </c>
    </row>
    <row r="211" spans="1:65" s="2" customFormat="1" ht="24.2" customHeight="1">
      <c r="A211" s="35"/>
      <c r="B211" s="36"/>
      <c r="C211" s="174" t="s">
        <v>664</v>
      </c>
      <c r="D211" s="174" t="s">
        <v>135</v>
      </c>
      <c r="E211" s="175" t="s">
        <v>1467</v>
      </c>
      <c r="F211" s="176" t="s">
        <v>1468</v>
      </c>
      <c r="G211" s="177" t="s">
        <v>174</v>
      </c>
      <c r="H211" s="178">
        <v>31.2</v>
      </c>
      <c r="I211" s="179"/>
      <c r="J211" s="180">
        <f t="shared" si="10"/>
        <v>0</v>
      </c>
      <c r="K211" s="176" t="s">
        <v>19</v>
      </c>
      <c r="L211" s="40"/>
      <c r="M211" s="181" t="s">
        <v>19</v>
      </c>
      <c r="N211" s="182" t="s">
        <v>42</v>
      </c>
      <c r="O211" s="65"/>
      <c r="P211" s="183">
        <f t="shared" si="11"/>
        <v>0</v>
      </c>
      <c r="Q211" s="183">
        <v>0</v>
      </c>
      <c r="R211" s="183">
        <f t="shared" si="12"/>
        <v>0</v>
      </c>
      <c r="S211" s="183">
        <v>0</v>
      </c>
      <c r="T211" s="184">
        <f t="shared" si="13"/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85" t="s">
        <v>139</v>
      </c>
      <c r="AT211" s="185" t="s">
        <v>135</v>
      </c>
      <c r="AU211" s="185" t="s">
        <v>81</v>
      </c>
      <c r="AY211" s="18" t="s">
        <v>132</v>
      </c>
      <c r="BE211" s="186">
        <f t="shared" si="14"/>
        <v>0</v>
      </c>
      <c r="BF211" s="186">
        <f t="shared" si="15"/>
        <v>0</v>
      </c>
      <c r="BG211" s="186">
        <f t="shared" si="16"/>
        <v>0</v>
      </c>
      <c r="BH211" s="186">
        <f t="shared" si="17"/>
        <v>0</v>
      </c>
      <c r="BI211" s="186">
        <f t="shared" si="18"/>
        <v>0</v>
      </c>
      <c r="BJ211" s="18" t="s">
        <v>79</v>
      </c>
      <c r="BK211" s="186">
        <f t="shared" si="19"/>
        <v>0</v>
      </c>
      <c r="BL211" s="18" t="s">
        <v>139</v>
      </c>
      <c r="BM211" s="185" t="s">
        <v>1469</v>
      </c>
    </row>
    <row r="212" spans="1:65" s="2" customFormat="1" ht="24.2" customHeight="1">
      <c r="A212" s="35"/>
      <c r="B212" s="36"/>
      <c r="C212" s="174" t="s">
        <v>668</v>
      </c>
      <c r="D212" s="174" t="s">
        <v>135</v>
      </c>
      <c r="E212" s="175" t="s">
        <v>1470</v>
      </c>
      <c r="F212" s="176" t="s">
        <v>1471</v>
      </c>
      <c r="G212" s="177" t="s">
        <v>174</v>
      </c>
      <c r="H212" s="178">
        <v>31.2</v>
      </c>
      <c r="I212" s="179"/>
      <c r="J212" s="180">
        <f t="shared" si="10"/>
        <v>0</v>
      </c>
      <c r="K212" s="176" t="s">
        <v>19</v>
      </c>
      <c r="L212" s="40"/>
      <c r="M212" s="181" t="s">
        <v>19</v>
      </c>
      <c r="N212" s="182" t="s">
        <v>42</v>
      </c>
      <c r="O212" s="65"/>
      <c r="P212" s="183">
        <f t="shared" si="11"/>
        <v>0</v>
      </c>
      <c r="Q212" s="183">
        <v>0</v>
      </c>
      <c r="R212" s="183">
        <f t="shared" si="12"/>
        <v>0</v>
      </c>
      <c r="S212" s="183">
        <v>0</v>
      </c>
      <c r="T212" s="184">
        <f t="shared" si="13"/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85" t="s">
        <v>139</v>
      </c>
      <c r="AT212" s="185" t="s">
        <v>135</v>
      </c>
      <c r="AU212" s="185" t="s">
        <v>81</v>
      </c>
      <c r="AY212" s="18" t="s">
        <v>132</v>
      </c>
      <c r="BE212" s="186">
        <f t="shared" si="14"/>
        <v>0</v>
      </c>
      <c r="BF212" s="186">
        <f t="shared" si="15"/>
        <v>0</v>
      </c>
      <c r="BG212" s="186">
        <f t="shared" si="16"/>
        <v>0</v>
      </c>
      <c r="BH212" s="186">
        <f t="shared" si="17"/>
        <v>0</v>
      </c>
      <c r="BI212" s="186">
        <f t="shared" si="18"/>
        <v>0</v>
      </c>
      <c r="BJ212" s="18" t="s">
        <v>79</v>
      </c>
      <c r="BK212" s="186">
        <f t="shared" si="19"/>
        <v>0</v>
      </c>
      <c r="BL212" s="18" t="s">
        <v>139</v>
      </c>
      <c r="BM212" s="185" t="s">
        <v>1472</v>
      </c>
    </row>
    <row r="213" spans="1:65" s="2" customFormat="1" ht="24.2" customHeight="1">
      <c r="A213" s="35"/>
      <c r="B213" s="36"/>
      <c r="C213" s="174" t="s">
        <v>673</v>
      </c>
      <c r="D213" s="174" t="s">
        <v>135</v>
      </c>
      <c r="E213" s="175" t="s">
        <v>1473</v>
      </c>
      <c r="F213" s="176" t="s">
        <v>1474</v>
      </c>
      <c r="G213" s="177" t="s">
        <v>174</v>
      </c>
      <c r="H213" s="178">
        <v>31.2</v>
      </c>
      <c r="I213" s="179"/>
      <c r="J213" s="180">
        <f t="shared" si="10"/>
        <v>0</v>
      </c>
      <c r="K213" s="176" t="s">
        <v>19</v>
      </c>
      <c r="L213" s="40"/>
      <c r="M213" s="181" t="s">
        <v>19</v>
      </c>
      <c r="N213" s="182" t="s">
        <v>42</v>
      </c>
      <c r="O213" s="65"/>
      <c r="P213" s="183">
        <f t="shared" si="11"/>
        <v>0</v>
      </c>
      <c r="Q213" s="183">
        <v>0</v>
      </c>
      <c r="R213" s="183">
        <f t="shared" si="12"/>
        <v>0</v>
      </c>
      <c r="S213" s="183">
        <v>0</v>
      </c>
      <c r="T213" s="184">
        <f t="shared" si="13"/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85" t="s">
        <v>139</v>
      </c>
      <c r="AT213" s="185" t="s">
        <v>135</v>
      </c>
      <c r="AU213" s="185" t="s">
        <v>81</v>
      </c>
      <c r="AY213" s="18" t="s">
        <v>132</v>
      </c>
      <c r="BE213" s="186">
        <f t="shared" si="14"/>
        <v>0</v>
      </c>
      <c r="BF213" s="186">
        <f t="shared" si="15"/>
        <v>0</v>
      </c>
      <c r="BG213" s="186">
        <f t="shared" si="16"/>
        <v>0</v>
      </c>
      <c r="BH213" s="186">
        <f t="shared" si="17"/>
        <v>0</v>
      </c>
      <c r="BI213" s="186">
        <f t="shared" si="18"/>
        <v>0</v>
      </c>
      <c r="BJ213" s="18" t="s">
        <v>79</v>
      </c>
      <c r="BK213" s="186">
        <f t="shared" si="19"/>
        <v>0</v>
      </c>
      <c r="BL213" s="18" t="s">
        <v>139</v>
      </c>
      <c r="BM213" s="185" t="s">
        <v>1475</v>
      </c>
    </row>
    <row r="214" spans="1:65" s="2" customFormat="1" ht="14.45" customHeight="1">
      <c r="A214" s="35"/>
      <c r="B214" s="36"/>
      <c r="C214" s="174" t="s">
        <v>678</v>
      </c>
      <c r="D214" s="174" t="s">
        <v>135</v>
      </c>
      <c r="E214" s="175" t="s">
        <v>1476</v>
      </c>
      <c r="F214" s="176" t="s">
        <v>1477</v>
      </c>
      <c r="G214" s="177" t="s">
        <v>220</v>
      </c>
      <c r="H214" s="178">
        <v>0.17199999999999999</v>
      </c>
      <c r="I214" s="179"/>
      <c r="J214" s="180">
        <f t="shared" si="10"/>
        <v>0</v>
      </c>
      <c r="K214" s="176" t="s">
        <v>19</v>
      </c>
      <c r="L214" s="40"/>
      <c r="M214" s="181" t="s">
        <v>19</v>
      </c>
      <c r="N214" s="182" t="s">
        <v>42</v>
      </c>
      <c r="O214" s="65"/>
      <c r="P214" s="183">
        <f t="shared" si="11"/>
        <v>0</v>
      </c>
      <c r="Q214" s="183">
        <v>0</v>
      </c>
      <c r="R214" s="183">
        <f t="shared" si="12"/>
        <v>0</v>
      </c>
      <c r="S214" s="183">
        <v>0</v>
      </c>
      <c r="T214" s="184">
        <f t="shared" si="13"/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85" t="s">
        <v>139</v>
      </c>
      <c r="AT214" s="185" t="s">
        <v>135</v>
      </c>
      <c r="AU214" s="185" t="s">
        <v>81</v>
      </c>
      <c r="AY214" s="18" t="s">
        <v>132</v>
      </c>
      <c r="BE214" s="186">
        <f t="shared" si="14"/>
        <v>0</v>
      </c>
      <c r="BF214" s="186">
        <f t="shared" si="15"/>
        <v>0</v>
      </c>
      <c r="BG214" s="186">
        <f t="shared" si="16"/>
        <v>0</v>
      </c>
      <c r="BH214" s="186">
        <f t="shared" si="17"/>
        <v>0</v>
      </c>
      <c r="BI214" s="186">
        <f t="shared" si="18"/>
        <v>0</v>
      </c>
      <c r="BJ214" s="18" t="s">
        <v>79</v>
      </c>
      <c r="BK214" s="186">
        <f t="shared" si="19"/>
        <v>0</v>
      </c>
      <c r="BL214" s="18" t="s">
        <v>139</v>
      </c>
      <c r="BM214" s="185" t="s">
        <v>1478</v>
      </c>
    </row>
    <row r="215" spans="1:65" s="2" customFormat="1" ht="24.2" customHeight="1">
      <c r="A215" s="35"/>
      <c r="B215" s="36"/>
      <c r="C215" s="174" t="s">
        <v>683</v>
      </c>
      <c r="D215" s="174" t="s">
        <v>135</v>
      </c>
      <c r="E215" s="175" t="s">
        <v>1479</v>
      </c>
      <c r="F215" s="176" t="s">
        <v>1480</v>
      </c>
      <c r="G215" s="177" t="s">
        <v>346</v>
      </c>
      <c r="H215" s="178">
        <v>146</v>
      </c>
      <c r="I215" s="179"/>
      <c r="J215" s="180">
        <f t="shared" si="10"/>
        <v>0</v>
      </c>
      <c r="K215" s="176" t="s">
        <v>19</v>
      </c>
      <c r="L215" s="40"/>
      <c r="M215" s="181" t="s">
        <v>19</v>
      </c>
      <c r="N215" s="182" t="s">
        <v>42</v>
      </c>
      <c r="O215" s="65"/>
      <c r="P215" s="183">
        <f t="shared" si="11"/>
        <v>0</v>
      </c>
      <c r="Q215" s="183">
        <v>0</v>
      </c>
      <c r="R215" s="183">
        <f t="shared" si="12"/>
        <v>0</v>
      </c>
      <c r="S215" s="183">
        <v>0</v>
      </c>
      <c r="T215" s="184">
        <f t="shared" si="13"/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85" t="s">
        <v>139</v>
      </c>
      <c r="AT215" s="185" t="s">
        <v>135</v>
      </c>
      <c r="AU215" s="185" t="s">
        <v>81</v>
      </c>
      <c r="AY215" s="18" t="s">
        <v>132</v>
      </c>
      <c r="BE215" s="186">
        <f t="shared" si="14"/>
        <v>0</v>
      </c>
      <c r="BF215" s="186">
        <f t="shared" si="15"/>
        <v>0</v>
      </c>
      <c r="BG215" s="186">
        <f t="shared" si="16"/>
        <v>0</v>
      </c>
      <c r="BH215" s="186">
        <f t="shared" si="17"/>
        <v>0</v>
      </c>
      <c r="BI215" s="186">
        <f t="shared" si="18"/>
        <v>0</v>
      </c>
      <c r="BJ215" s="18" t="s">
        <v>79</v>
      </c>
      <c r="BK215" s="186">
        <f t="shared" si="19"/>
        <v>0</v>
      </c>
      <c r="BL215" s="18" t="s">
        <v>139</v>
      </c>
      <c r="BM215" s="185" t="s">
        <v>1481</v>
      </c>
    </row>
    <row r="216" spans="1:65" s="2" customFormat="1" ht="14.45" customHeight="1">
      <c r="A216" s="35"/>
      <c r="B216" s="36"/>
      <c r="C216" s="222" t="s">
        <v>688</v>
      </c>
      <c r="D216" s="222" t="s">
        <v>217</v>
      </c>
      <c r="E216" s="223" t="s">
        <v>1482</v>
      </c>
      <c r="F216" s="224" t="s">
        <v>1483</v>
      </c>
      <c r="G216" s="225" t="s">
        <v>220</v>
      </c>
      <c r="H216" s="226">
        <v>0.79</v>
      </c>
      <c r="I216" s="227"/>
      <c r="J216" s="228">
        <f t="shared" si="10"/>
        <v>0</v>
      </c>
      <c r="K216" s="224" t="s">
        <v>19</v>
      </c>
      <c r="L216" s="229"/>
      <c r="M216" s="230" t="s">
        <v>19</v>
      </c>
      <c r="N216" s="231" t="s">
        <v>42</v>
      </c>
      <c r="O216" s="65"/>
      <c r="P216" s="183">
        <f t="shared" si="11"/>
        <v>0</v>
      </c>
      <c r="Q216" s="183">
        <v>0</v>
      </c>
      <c r="R216" s="183">
        <f t="shared" si="12"/>
        <v>0</v>
      </c>
      <c r="S216" s="183">
        <v>0</v>
      </c>
      <c r="T216" s="184">
        <f t="shared" si="13"/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85" t="s">
        <v>208</v>
      </c>
      <c r="AT216" s="185" t="s">
        <v>217</v>
      </c>
      <c r="AU216" s="185" t="s">
        <v>81</v>
      </c>
      <c r="AY216" s="18" t="s">
        <v>132</v>
      </c>
      <c r="BE216" s="186">
        <f t="shared" si="14"/>
        <v>0</v>
      </c>
      <c r="BF216" s="186">
        <f t="shared" si="15"/>
        <v>0</v>
      </c>
      <c r="BG216" s="186">
        <f t="shared" si="16"/>
        <v>0</v>
      </c>
      <c r="BH216" s="186">
        <f t="shared" si="17"/>
        <v>0</v>
      </c>
      <c r="BI216" s="186">
        <f t="shared" si="18"/>
        <v>0</v>
      </c>
      <c r="BJ216" s="18" t="s">
        <v>79</v>
      </c>
      <c r="BK216" s="186">
        <f t="shared" si="19"/>
        <v>0</v>
      </c>
      <c r="BL216" s="18" t="s">
        <v>139</v>
      </c>
      <c r="BM216" s="185" t="s">
        <v>1484</v>
      </c>
    </row>
    <row r="217" spans="1:65" s="2" customFormat="1" ht="24.2" customHeight="1">
      <c r="A217" s="35"/>
      <c r="B217" s="36"/>
      <c r="C217" s="174" t="s">
        <v>693</v>
      </c>
      <c r="D217" s="174" t="s">
        <v>135</v>
      </c>
      <c r="E217" s="175" t="s">
        <v>1485</v>
      </c>
      <c r="F217" s="176" t="s">
        <v>1486</v>
      </c>
      <c r="G217" s="177" t="s">
        <v>346</v>
      </c>
      <c r="H217" s="178">
        <v>54</v>
      </c>
      <c r="I217" s="179"/>
      <c r="J217" s="180">
        <f t="shared" si="10"/>
        <v>0</v>
      </c>
      <c r="K217" s="176" t="s">
        <v>19</v>
      </c>
      <c r="L217" s="40"/>
      <c r="M217" s="181" t="s">
        <v>19</v>
      </c>
      <c r="N217" s="182" t="s">
        <v>42</v>
      </c>
      <c r="O217" s="65"/>
      <c r="P217" s="183">
        <f t="shared" si="11"/>
        <v>0</v>
      </c>
      <c r="Q217" s="183">
        <v>0</v>
      </c>
      <c r="R217" s="183">
        <f t="shared" si="12"/>
        <v>0</v>
      </c>
      <c r="S217" s="183">
        <v>0</v>
      </c>
      <c r="T217" s="184">
        <f t="shared" si="13"/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85" t="s">
        <v>139</v>
      </c>
      <c r="AT217" s="185" t="s">
        <v>135</v>
      </c>
      <c r="AU217" s="185" t="s">
        <v>81</v>
      </c>
      <c r="AY217" s="18" t="s">
        <v>132</v>
      </c>
      <c r="BE217" s="186">
        <f t="shared" si="14"/>
        <v>0</v>
      </c>
      <c r="BF217" s="186">
        <f t="shared" si="15"/>
        <v>0</v>
      </c>
      <c r="BG217" s="186">
        <f t="shared" si="16"/>
        <v>0</v>
      </c>
      <c r="BH217" s="186">
        <f t="shared" si="17"/>
        <v>0</v>
      </c>
      <c r="BI217" s="186">
        <f t="shared" si="18"/>
        <v>0</v>
      </c>
      <c r="BJ217" s="18" t="s">
        <v>79</v>
      </c>
      <c r="BK217" s="186">
        <f t="shared" si="19"/>
        <v>0</v>
      </c>
      <c r="BL217" s="18" t="s">
        <v>139</v>
      </c>
      <c r="BM217" s="185" t="s">
        <v>1487</v>
      </c>
    </row>
    <row r="218" spans="1:65" s="2" customFormat="1" ht="24.2" customHeight="1">
      <c r="A218" s="35"/>
      <c r="B218" s="36"/>
      <c r="C218" s="222" t="s">
        <v>698</v>
      </c>
      <c r="D218" s="222" t="s">
        <v>217</v>
      </c>
      <c r="E218" s="223" t="s">
        <v>1488</v>
      </c>
      <c r="F218" s="224" t="s">
        <v>1489</v>
      </c>
      <c r="G218" s="225" t="s">
        <v>220</v>
      </c>
      <c r="H218" s="226">
        <v>0.79</v>
      </c>
      <c r="I218" s="227"/>
      <c r="J218" s="228">
        <f t="shared" si="10"/>
        <v>0</v>
      </c>
      <c r="K218" s="224" t="s">
        <v>19</v>
      </c>
      <c r="L218" s="229"/>
      <c r="M218" s="230" t="s">
        <v>19</v>
      </c>
      <c r="N218" s="231" t="s">
        <v>42</v>
      </c>
      <c r="O218" s="65"/>
      <c r="P218" s="183">
        <f t="shared" si="11"/>
        <v>0</v>
      </c>
      <c r="Q218" s="183">
        <v>0</v>
      </c>
      <c r="R218" s="183">
        <f t="shared" si="12"/>
        <v>0</v>
      </c>
      <c r="S218" s="183">
        <v>0</v>
      </c>
      <c r="T218" s="184">
        <f t="shared" si="13"/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85" t="s">
        <v>208</v>
      </c>
      <c r="AT218" s="185" t="s">
        <v>217</v>
      </c>
      <c r="AU218" s="185" t="s">
        <v>81</v>
      </c>
      <c r="AY218" s="18" t="s">
        <v>132</v>
      </c>
      <c r="BE218" s="186">
        <f t="shared" si="14"/>
        <v>0</v>
      </c>
      <c r="BF218" s="186">
        <f t="shared" si="15"/>
        <v>0</v>
      </c>
      <c r="BG218" s="186">
        <f t="shared" si="16"/>
        <v>0</v>
      </c>
      <c r="BH218" s="186">
        <f t="shared" si="17"/>
        <v>0</v>
      </c>
      <c r="BI218" s="186">
        <f t="shared" si="18"/>
        <v>0</v>
      </c>
      <c r="BJ218" s="18" t="s">
        <v>79</v>
      </c>
      <c r="BK218" s="186">
        <f t="shared" si="19"/>
        <v>0</v>
      </c>
      <c r="BL218" s="18" t="s">
        <v>139</v>
      </c>
      <c r="BM218" s="185" t="s">
        <v>1490</v>
      </c>
    </row>
    <row r="219" spans="1:65" s="2" customFormat="1" ht="24.2" customHeight="1">
      <c r="A219" s="35"/>
      <c r="B219" s="36"/>
      <c r="C219" s="174" t="s">
        <v>703</v>
      </c>
      <c r="D219" s="174" t="s">
        <v>135</v>
      </c>
      <c r="E219" s="175" t="s">
        <v>1491</v>
      </c>
      <c r="F219" s="176" t="s">
        <v>1492</v>
      </c>
      <c r="G219" s="177" t="s">
        <v>346</v>
      </c>
      <c r="H219" s="178">
        <v>52</v>
      </c>
      <c r="I219" s="179"/>
      <c r="J219" s="180">
        <f t="shared" si="10"/>
        <v>0</v>
      </c>
      <c r="K219" s="176" t="s">
        <v>19</v>
      </c>
      <c r="L219" s="40"/>
      <c r="M219" s="181" t="s">
        <v>19</v>
      </c>
      <c r="N219" s="182" t="s">
        <v>42</v>
      </c>
      <c r="O219" s="65"/>
      <c r="P219" s="183">
        <f t="shared" si="11"/>
        <v>0</v>
      </c>
      <c r="Q219" s="183">
        <v>0</v>
      </c>
      <c r="R219" s="183">
        <f t="shared" si="12"/>
        <v>0</v>
      </c>
      <c r="S219" s="183">
        <v>0</v>
      </c>
      <c r="T219" s="184">
        <f t="shared" si="13"/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85" t="s">
        <v>139</v>
      </c>
      <c r="AT219" s="185" t="s">
        <v>135</v>
      </c>
      <c r="AU219" s="185" t="s">
        <v>81</v>
      </c>
      <c r="AY219" s="18" t="s">
        <v>132</v>
      </c>
      <c r="BE219" s="186">
        <f t="shared" si="14"/>
        <v>0</v>
      </c>
      <c r="BF219" s="186">
        <f t="shared" si="15"/>
        <v>0</v>
      </c>
      <c r="BG219" s="186">
        <f t="shared" si="16"/>
        <v>0</v>
      </c>
      <c r="BH219" s="186">
        <f t="shared" si="17"/>
        <v>0</v>
      </c>
      <c r="BI219" s="186">
        <f t="shared" si="18"/>
        <v>0</v>
      </c>
      <c r="BJ219" s="18" t="s">
        <v>79</v>
      </c>
      <c r="BK219" s="186">
        <f t="shared" si="19"/>
        <v>0</v>
      </c>
      <c r="BL219" s="18" t="s">
        <v>139</v>
      </c>
      <c r="BM219" s="185" t="s">
        <v>1493</v>
      </c>
    </row>
    <row r="220" spans="1:65" s="2" customFormat="1" ht="14.45" customHeight="1">
      <c r="A220" s="35"/>
      <c r="B220" s="36"/>
      <c r="C220" s="222" t="s">
        <v>707</v>
      </c>
      <c r="D220" s="222" t="s">
        <v>217</v>
      </c>
      <c r="E220" s="223" t="s">
        <v>1494</v>
      </c>
      <c r="F220" s="224" t="s">
        <v>1495</v>
      </c>
      <c r="G220" s="225" t="s">
        <v>346</v>
      </c>
      <c r="H220" s="226">
        <v>52</v>
      </c>
      <c r="I220" s="227"/>
      <c r="J220" s="228">
        <f t="shared" si="10"/>
        <v>0</v>
      </c>
      <c r="K220" s="224" t="s">
        <v>19</v>
      </c>
      <c r="L220" s="229"/>
      <c r="M220" s="230" t="s">
        <v>19</v>
      </c>
      <c r="N220" s="231" t="s">
        <v>42</v>
      </c>
      <c r="O220" s="65"/>
      <c r="P220" s="183">
        <f t="shared" si="11"/>
        <v>0</v>
      </c>
      <c r="Q220" s="183">
        <v>0</v>
      </c>
      <c r="R220" s="183">
        <f t="shared" si="12"/>
        <v>0</v>
      </c>
      <c r="S220" s="183">
        <v>0</v>
      </c>
      <c r="T220" s="184">
        <f t="shared" si="13"/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85" t="s">
        <v>208</v>
      </c>
      <c r="AT220" s="185" t="s">
        <v>217</v>
      </c>
      <c r="AU220" s="185" t="s">
        <v>81</v>
      </c>
      <c r="AY220" s="18" t="s">
        <v>132</v>
      </c>
      <c r="BE220" s="186">
        <f t="shared" si="14"/>
        <v>0</v>
      </c>
      <c r="BF220" s="186">
        <f t="shared" si="15"/>
        <v>0</v>
      </c>
      <c r="BG220" s="186">
        <f t="shared" si="16"/>
        <v>0</v>
      </c>
      <c r="BH220" s="186">
        <f t="shared" si="17"/>
        <v>0</v>
      </c>
      <c r="BI220" s="186">
        <f t="shared" si="18"/>
        <v>0</v>
      </c>
      <c r="BJ220" s="18" t="s">
        <v>79</v>
      </c>
      <c r="BK220" s="186">
        <f t="shared" si="19"/>
        <v>0</v>
      </c>
      <c r="BL220" s="18" t="s">
        <v>139</v>
      </c>
      <c r="BM220" s="185" t="s">
        <v>1496</v>
      </c>
    </row>
    <row r="221" spans="1:65" s="2" customFormat="1" ht="24.2" customHeight="1">
      <c r="A221" s="35"/>
      <c r="B221" s="36"/>
      <c r="C221" s="174" t="s">
        <v>711</v>
      </c>
      <c r="D221" s="174" t="s">
        <v>135</v>
      </c>
      <c r="E221" s="175" t="s">
        <v>1497</v>
      </c>
      <c r="F221" s="176" t="s">
        <v>1498</v>
      </c>
      <c r="G221" s="177" t="s">
        <v>252</v>
      </c>
      <c r="H221" s="178">
        <v>127.5</v>
      </c>
      <c r="I221" s="179"/>
      <c r="J221" s="180">
        <f t="shared" si="10"/>
        <v>0</v>
      </c>
      <c r="K221" s="176" t="s">
        <v>19</v>
      </c>
      <c r="L221" s="40"/>
      <c r="M221" s="181" t="s">
        <v>19</v>
      </c>
      <c r="N221" s="182" t="s">
        <v>42</v>
      </c>
      <c r="O221" s="65"/>
      <c r="P221" s="183">
        <f t="shared" si="11"/>
        <v>0</v>
      </c>
      <c r="Q221" s="183">
        <v>0</v>
      </c>
      <c r="R221" s="183">
        <f t="shared" si="12"/>
        <v>0</v>
      </c>
      <c r="S221" s="183">
        <v>0</v>
      </c>
      <c r="T221" s="184">
        <f t="shared" si="13"/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85" t="s">
        <v>139</v>
      </c>
      <c r="AT221" s="185" t="s">
        <v>135</v>
      </c>
      <c r="AU221" s="185" t="s">
        <v>81</v>
      </c>
      <c r="AY221" s="18" t="s">
        <v>132</v>
      </c>
      <c r="BE221" s="186">
        <f t="shared" si="14"/>
        <v>0</v>
      </c>
      <c r="BF221" s="186">
        <f t="shared" si="15"/>
        <v>0</v>
      </c>
      <c r="BG221" s="186">
        <f t="shared" si="16"/>
        <v>0</v>
      </c>
      <c r="BH221" s="186">
        <f t="shared" si="17"/>
        <v>0</v>
      </c>
      <c r="BI221" s="186">
        <f t="shared" si="18"/>
        <v>0</v>
      </c>
      <c r="BJ221" s="18" t="s">
        <v>79</v>
      </c>
      <c r="BK221" s="186">
        <f t="shared" si="19"/>
        <v>0</v>
      </c>
      <c r="BL221" s="18" t="s">
        <v>139</v>
      </c>
      <c r="BM221" s="185" t="s">
        <v>1499</v>
      </c>
    </row>
    <row r="222" spans="1:65" s="2" customFormat="1" ht="37.9" customHeight="1">
      <c r="A222" s="35"/>
      <c r="B222" s="36"/>
      <c r="C222" s="222" t="s">
        <v>715</v>
      </c>
      <c r="D222" s="222" t="s">
        <v>217</v>
      </c>
      <c r="E222" s="223" t="s">
        <v>1500</v>
      </c>
      <c r="F222" s="224" t="s">
        <v>1501</v>
      </c>
      <c r="G222" s="225" t="s">
        <v>949</v>
      </c>
      <c r="H222" s="226">
        <v>52</v>
      </c>
      <c r="I222" s="227"/>
      <c r="J222" s="228">
        <f t="shared" si="10"/>
        <v>0</v>
      </c>
      <c r="K222" s="224" t="s">
        <v>19</v>
      </c>
      <c r="L222" s="229"/>
      <c r="M222" s="230" t="s">
        <v>19</v>
      </c>
      <c r="N222" s="231" t="s">
        <v>42</v>
      </c>
      <c r="O222" s="65"/>
      <c r="P222" s="183">
        <f t="shared" si="11"/>
        <v>0</v>
      </c>
      <c r="Q222" s="183">
        <v>0</v>
      </c>
      <c r="R222" s="183">
        <f t="shared" si="12"/>
        <v>0</v>
      </c>
      <c r="S222" s="183">
        <v>0</v>
      </c>
      <c r="T222" s="184">
        <f t="shared" si="13"/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85" t="s">
        <v>208</v>
      </c>
      <c r="AT222" s="185" t="s">
        <v>217</v>
      </c>
      <c r="AU222" s="185" t="s">
        <v>81</v>
      </c>
      <c r="AY222" s="18" t="s">
        <v>132</v>
      </c>
      <c r="BE222" s="186">
        <f t="shared" si="14"/>
        <v>0</v>
      </c>
      <c r="BF222" s="186">
        <f t="shared" si="15"/>
        <v>0</v>
      </c>
      <c r="BG222" s="186">
        <f t="shared" si="16"/>
        <v>0</v>
      </c>
      <c r="BH222" s="186">
        <f t="shared" si="17"/>
        <v>0</v>
      </c>
      <c r="BI222" s="186">
        <f t="shared" si="18"/>
        <v>0</v>
      </c>
      <c r="BJ222" s="18" t="s">
        <v>79</v>
      </c>
      <c r="BK222" s="186">
        <f t="shared" si="19"/>
        <v>0</v>
      </c>
      <c r="BL222" s="18" t="s">
        <v>139</v>
      </c>
      <c r="BM222" s="185" t="s">
        <v>1502</v>
      </c>
    </row>
    <row r="223" spans="1:65" s="2" customFormat="1" ht="14.45" customHeight="1">
      <c r="A223" s="35"/>
      <c r="B223" s="36"/>
      <c r="C223" s="174" t="s">
        <v>720</v>
      </c>
      <c r="D223" s="174" t="s">
        <v>135</v>
      </c>
      <c r="E223" s="175" t="s">
        <v>1503</v>
      </c>
      <c r="F223" s="176" t="s">
        <v>1504</v>
      </c>
      <c r="G223" s="177" t="s">
        <v>182</v>
      </c>
      <c r="H223" s="178">
        <v>81.23</v>
      </c>
      <c r="I223" s="179"/>
      <c r="J223" s="180">
        <f t="shared" si="10"/>
        <v>0</v>
      </c>
      <c r="K223" s="176" t="s">
        <v>19</v>
      </c>
      <c r="L223" s="40"/>
      <c r="M223" s="181" t="s">
        <v>19</v>
      </c>
      <c r="N223" s="182" t="s">
        <v>42</v>
      </c>
      <c r="O223" s="65"/>
      <c r="P223" s="183">
        <f t="shared" si="11"/>
        <v>0</v>
      </c>
      <c r="Q223" s="183">
        <v>0</v>
      </c>
      <c r="R223" s="183">
        <f t="shared" si="12"/>
        <v>0</v>
      </c>
      <c r="S223" s="183">
        <v>0</v>
      </c>
      <c r="T223" s="184">
        <f t="shared" si="13"/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85" t="s">
        <v>139</v>
      </c>
      <c r="AT223" s="185" t="s">
        <v>135</v>
      </c>
      <c r="AU223" s="185" t="s">
        <v>81</v>
      </c>
      <c r="AY223" s="18" t="s">
        <v>132</v>
      </c>
      <c r="BE223" s="186">
        <f t="shared" si="14"/>
        <v>0</v>
      </c>
      <c r="BF223" s="186">
        <f t="shared" si="15"/>
        <v>0</v>
      </c>
      <c r="BG223" s="186">
        <f t="shared" si="16"/>
        <v>0</v>
      </c>
      <c r="BH223" s="186">
        <f t="shared" si="17"/>
        <v>0</v>
      </c>
      <c r="BI223" s="186">
        <f t="shared" si="18"/>
        <v>0</v>
      </c>
      <c r="BJ223" s="18" t="s">
        <v>79</v>
      </c>
      <c r="BK223" s="186">
        <f t="shared" si="19"/>
        <v>0</v>
      </c>
      <c r="BL223" s="18" t="s">
        <v>139</v>
      </c>
      <c r="BM223" s="185" t="s">
        <v>1505</v>
      </c>
    </row>
    <row r="224" spans="1:65" s="2" customFormat="1" ht="29.25">
      <c r="A224" s="35"/>
      <c r="B224" s="36"/>
      <c r="C224" s="37"/>
      <c r="D224" s="194" t="s">
        <v>176</v>
      </c>
      <c r="E224" s="37"/>
      <c r="F224" s="218" t="s">
        <v>1506</v>
      </c>
      <c r="G224" s="37"/>
      <c r="H224" s="37"/>
      <c r="I224" s="219"/>
      <c r="J224" s="37"/>
      <c r="K224" s="37"/>
      <c r="L224" s="40"/>
      <c r="M224" s="220"/>
      <c r="N224" s="221"/>
      <c r="O224" s="65"/>
      <c r="P224" s="65"/>
      <c r="Q224" s="65"/>
      <c r="R224" s="65"/>
      <c r="S224" s="65"/>
      <c r="T224" s="66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8" t="s">
        <v>176</v>
      </c>
      <c r="AU224" s="18" t="s">
        <v>81</v>
      </c>
    </row>
    <row r="225" spans="1:65" s="2" customFormat="1" ht="24.2" customHeight="1">
      <c r="A225" s="35"/>
      <c r="B225" s="36"/>
      <c r="C225" s="174" t="s">
        <v>724</v>
      </c>
      <c r="D225" s="174" t="s">
        <v>135</v>
      </c>
      <c r="E225" s="175" t="s">
        <v>1507</v>
      </c>
      <c r="F225" s="176" t="s">
        <v>1508</v>
      </c>
      <c r="G225" s="177" t="s">
        <v>252</v>
      </c>
      <c r="H225" s="178">
        <v>6</v>
      </c>
      <c r="I225" s="179"/>
      <c r="J225" s="180">
        <f>ROUND(I225*H225,2)</f>
        <v>0</v>
      </c>
      <c r="K225" s="176" t="s">
        <v>19</v>
      </c>
      <c r="L225" s="40"/>
      <c r="M225" s="181" t="s">
        <v>19</v>
      </c>
      <c r="N225" s="182" t="s">
        <v>42</v>
      </c>
      <c r="O225" s="65"/>
      <c r="P225" s="183">
        <f>O225*H225</f>
        <v>0</v>
      </c>
      <c r="Q225" s="183">
        <v>0</v>
      </c>
      <c r="R225" s="183">
        <f>Q225*H225</f>
        <v>0</v>
      </c>
      <c r="S225" s="183">
        <v>0</v>
      </c>
      <c r="T225" s="184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85" t="s">
        <v>139</v>
      </c>
      <c r="AT225" s="185" t="s">
        <v>135</v>
      </c>
      <c r="AU225" s="185" t="s">
        <v>81</v>
      </c>
      <c r="AY225" s="18" t="s">
        <v>132</v>
      </c>
      <c r="BE225" s="186">
        <f>IF(N225="základní",J225,0)</f>
        <v>0</v>
      </c>
      <c r="BF225" s="186">
        <f>IF(N225="snížená",J225,0)</f>
        <v>0</v>
      </c>
      <c r="BG225" s="186">
        <f>IF(N225="zákl. přenesená",J225,0)</f>
        <v>0</v>
      </c>
      <c r="BH225" s="186">
        <f>IF(N225="sníž. přenesená",J225,0)</f>
        <v>0</v>
      </c>
      <c r="BI225" s="186">
        <f>IF(N225="nulová",J225,0)</f>
        <v>0</v>
      </c>
      <c r="BJ225" s="18" t="s">
        <v>79</v>
      </c>
      <c r="BK225" s="186">
        <f>ROUND(I225*H225,2)</f>
        <v>0</v>
      </c>
      <c r="BL225" s="18" t="s">
        <v>139</v>
      </c>
      <c r="BM225" s="185" t="s">
        <v>1509</v>
      </c>
    </row>
    <row r="226" spans="1:65" s="12" customFormat="1" ht="22.9" customHeight="1">
      <c r="B226" s="158"/>
      <c r="C226" s="159"/>
      <c r="D226" s="160" t="s">
        <v>70</v>
      </c>
      <c r="E226" s="172" t="s">
        <v>139</v>
      </c>
      <c r="F226" s="172" t="s">
        <v>547</v>
      </c>
      <c r="G226" s="159"/>
      <c r="H226" s="159"/>
      <c r="I226" s="162"/>
      <c r="J226" s="173">
        <f>BK226</f>
        <v>0</v>
      </c>
      <c r="K226" s="159"/>
      <c r="L226" s="164"/>
      <c r="M226" s="165"/>
      <c r="N226" s="166"/>
      <c r="O226" s="166"/>
      <c r="P226" s="167">
        <f>SUM(P227:P229)</f>
        <v>0</v>
      </c>
      <c r="Q226" s="166"/>
      <c r="R226" s="167">
        <f>SUM(R227:R229)</f>
        <v>0</v>
      </c>
      <c r="S226" s="166"/>
      <c r="T226" s="168">
        <f>SUM(T227:T229)</f>
        <v>0</v>
      </c>
      <c r="AR226" s="169" t="s">
        <v>79</v>
      </c>
      <c r="AT226" s="170" t="s">
        <v>70</v>
      </c>
      <c r="AU226" s="170" t="s">
        <v>79</v>
      </c>
      <c r="AY226" s="169" t="s">
        <v>132</v>
      </c>
      <c r="BK226" s="171">
        <f>SUM(BK227:BK229)</f>
        <v>0</v>
      </c>
    </row>
    <row r="227" spans="1:65" s="2" customFormat="1" ht="24.2" customHeight="1">
      <c r="A227" s="35"/>
      <c r="B227" s="36"/>
      <c r="C227" s="174" t="s">
        <v>729</v>
      </c>
      <c r="D227" s="174" t="s">
        <v>135</v>
      </c>
      <c r="E227" s="175" t="s">
        <v>1510</v>
      </c>
      <c r="F227" s="176" t="s">
        <v>1511</v>
      </c>
      <c r="G227" s="177" t="s">
        <v>182</v>
      </c>
      <c r="H227" s="178">
        <v>152.5</v>
      </c>
      <c r="I227" s="179"/>
      <c r="J227" s="180">
        <f>ROUND(I227*H227,2)</f>
        <v>0</v>
      </c>
      <c r="K227" s="176" t="s">
        <v>19</v>
      </c>
      <c r="L227" s="40"/>
      <c r="M227" s="181" t="s">
        <v>19</v>
      </c>
      <c r="N227" s="182" t="s">
        <v>42</v>
      </c>
      <c r="O227" s="65"/>
      <c r="P227" s="183">
        <f>O227*H227</f>
        <v>0</v>
      </c>
      <c r="Q227" s="183">
        <v>0</v>
      </c>
      <c r="R227" s="183">
        <f>Q227*H227</f>
        <v>0</v>
      </c>
      <c r="S227" s="183">
        <v>0</v>
      </c>
      <c r="T227" s="184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85" t="s">
        <v>139</v>
      </c>
      <c r="AT227" s="185" t="s">
        <v>135</v>
      </c>
      <c r="AU227" s="185" t="s">
        <v>81</v>
      </c>
      <c r="AY227" s="18" t="s">
        <v>132</v>
      </c>
      <c r="BE227" s="186">
        <f>IF(N227="základní",J227,0)</f>
        <v>0</v>
      </c>
      <c r="BF227" s="186">
        <f>IF(N227="snížená",J227,0)</f>
        <v>0</v>
      </c>
      <c r="BG227" s="186">
        <f>IF(N227="zákl. přenesená",J227,0)</f>
        <v>0</v>
      </c>
      <c r="BH227" s="186">
        <f>IF(N227="sníž. přenesená",J227,0)</f>
        <v>0</v>
      </c>
      <c r="BI227" s="186">
        <f>IF(N227="nulová",J227,0)</f>
        <v>0</v>
      </c>
      <c r="BJ227" s="18" t="s">
        <v>79</v>
      </c>
      <c r="BK227" s="186">
        <f>ROUND(I227*H227,2)</f>
        <v>0</v>
      </c>
      <c r="BL227" s="18" t="s">
        <v>139</v>
      </c>
      <c r="BM227" s="185" t="s">
        <v>1512</v>
      </c>
    </row>
    <row r="228" spans="1:65" s="13" customFormat="1" ht="11.25">
      <c r="B228" s="192"/>
      <c r="C228" s="193"/>
      <c r="D228" s="194" t="s">
        <v>153</v>
      </c>
      <c r="E228" s="195" t="s">
        <v>19</v>
      </c>
      <c r="F228" s="196" t="s">
        <v>1513</v>
      </c>
      <c r="G228" s="193"/>
      <c r="H228" s="197">
        <v>152.5</v>
      </c>
      <c r="I228" s="198"/>
      <c r="J228" s="193"/>
      <c r="K228" s="193"/>
      <c r="L228" s="199"/>
      <c r="M228" s="200"/>
      <c r="N228" s="201"/>
      <c r="O228" s="201"/>
      <c r="P228" s="201"/>
      <c r="Q228" s="201"/>
      <c r="R228" s="201"/>
      <c r="S228" s="201"/>
      <c r="T228" s="202"/>
      <c r="AT228" s="203" t="s">
        <v>153</v>
      </c>
      <c r="AU228" s="203" t="s">
        <v>81</v>
      </c>
      <c r="AV228" s="13" t="s">
        <v>81</v>
      </c>
      <c r="AW228" s="13" t="s">
        <v>33</v>
      </c>
      <c r="AX228" s="13" t="s">
        <v>71</v>
      </c>
      <c r="AY228" s="203" t="s">
        <v>132</v>
      </c>
    </row>
    <row r="229" spans="1:65" s="14" customFormat="1" ht="11.25">
      <c r="B229" s="204"/>
      <c r="C229" s="205"/>
      <c r="D229" s="194" t="s">
        <v>153</v>
      </c>
      <c r="E229" s="206" t="s">
        <v>19</v>
      </c>
      <c r="F229" s="207" t="s">
        <v>154</v>
      </c>
      <c r="G229" s="205"/>
      <c r="H229" s="208">
        <v>152.5</v>
      </c>
      <c r="I229" s="209"/>
      <c r="J229" s="205"/>
      <c r="K229" s="205"/>
      <c r="L229" s="210"/>
      <c r="M229" s="211"/>
      <c r="N229" s="212"/>
      <c r="O229" s="212"/>
      <c r="P229" s="212"/>
      <c r="Q229" s="212"/>
      <c r="R229" s="212"/>
      <c r="S229" s="212"/>
      <c r="T229" s="213"/>
      <c r="AT229" s="214" t="s">
        <v>153</v>
      </c>
      <c r="AU229" s="214" t="s">
        <v>81</v>
      </c>
      <c r="AV229" s="14" t="s">
        <v>139</v>
      </c>
      <c r="AW229" s="14" t="s">
        <v>33</v>
      </c>
      <c r="AX229" s="14" t="s">
        <v>79</v>
      </c>
      <c r="AY229" s="214" t="s">
        <v>132</v>
      </c>
    </row>
    <row r="230" spans="1:65" s="12" customFormat="1" ht="22.9" customHeight="1">
      <c r="B230" s="158"/>
      <c r="C230" s="159"/>
      <c r="D230" s="160" t="s">
        <v>70</v>
      </c>
      <c r="E230" s="172" t="s">
        <v>211</v>
      </c>
      <c r="F230" s="172" t="s">
        <v>342</v>
      </c>
      <c r="G230" s="159"/>
      <c r="H230" s="159"/>
      <c r="I230" s="162"/>
      <c r="J230" s="173">
        <f>BK230</f>
        <v>0</v>
      </c>
      <c r="K230" s="159"/>
      <c r="L230" s="164"/>
      <c r="M230" s="165"/>
      <c r="N230" s="166"/>
      <c r="O230" s="166"/>
      <c r="P230" s="167">
        <f>SUM(P231:P233)</f>
        <v>0</v>
      </c>
      <c r="Q230" s="166"/>
      <c r="R230" s="167">
        <f>SUM(R231:R233)</f>
        <v>0</v>
      </c>
      <c r="S230" s="166"/>
      <c r="T230" s="168">
        <f>SUM(T231:T233)</f>
        <v>0</v>
      </c>
      <c r="AR230" s="169" t="s">
        <v>79</v>
      </c>
      <c r="AT230" s="170" t="s">
        <v>70</v>
      </c>
      <c r="AU230" s="170" t="s">
        <v>79</v>
      </c>
      <c r="AY230" s="169" t="s">
        <v>132</v>
      </c>
      <c r="BK230" s="171">
        <f>SUM(BK231:BK233)</f>
        <v>0</v>
      </c>
    </row>
    <row r="231" spans="1:65" s="2" customFormat="1" ht="24.2" customHeight="1">
      <c r="A231" s="35"/>
      <c r="B231" s="36"/>
      <c r="C231" s="174" t="s">
        <v>733</v>
      </c>
      <c r="D231" s="174" t="s">
        <v>135</v>
      </c>
      <c r="E231" s="175" t="s">
        <v>1514</v>
      </c>
      <c r="F231" s="176" t="s">
        <v>1515</v>
      </c>
      <c r="G231" s="177" t="s">
        <v>252</v>
      </c>
      <c r="H231" s="178">
        <v>119</v>
      </c>
      <c r="I231" s="179"/>
      <c r="J231" s="180">
        <f>ROUND(I231*H231,2)</f>
        <v>0</v>
      </c>
      <c r="K231" s="176" t="s">
        <v>19</v>
      </c>
      <c r="L231" s="40"/>
      <c r="M231" s="181" t="s">
        <v>19</v>
      </c>
      <c r="N231" s="182" t="s">
        <v>42</v>
      </c>
      <c r="O231" s="65"/>
      <c r="P231" s="183">
        <f>O231*H231</f>
        <v>0</v>
      </c>
      <c r="Q231" s="183">
        <v>0</v>
      </c>
      <c r="R231" s="183">
        <f>Q231*H231</f>
        <v>0</v>
      </c>
      <c r="S231" s="183">
        <v>0</v>
      </c>
      <c r="T231" s="184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85" t="s">
        <v>139</v>
      </c>
      <c r="AT231" s="185" t="s">
        <v>135</v>
      </c>
      <c r="AU231" s="185" t="s">
        <v>81</v>
      </c>
      <c r="AY231" s="18" t="s">
        <v>132</v>
      </c>
      <c r="BE231" s="186">
        <f>IF(N231="základní",J231,0)</f>
        <v>0</v>
      </c>
      <c r="BF231" s="186">
        <f>IF(N231="snížená",J231,0)</f>
        <v>0</v>
      </c>
      <c r="BG231" s="186">
        <f>IF(N231="zákl. přenesená",J231,0)</f>
        <v>0</v>
      </c>
      <c r="BH231" s="186">
        <f>IF(N231="sníž. přenesená",J231,0)</f>
        <v>0</v>
      </c>
      <c r="BI231" s="186">
        <f>IF(N231="nulová",J231,0)</f>
        <v>0</v>
      </c>
      <c r="BJ231" s="18" t="s">
        <v>79</v>
      </c>
      <c r="BK231" s="186">
        <f>ROUND(I231*H231,2)</f>
        <v>0</v>
      </c>
      <c r="BL231" s="18" t="s">
        <v>139</v>
      </c>
      <c r="BM231" s="185" t="s">
        <v>1516</v>
      </c>
    </row>
    <row r="232" spans="1:65" s="13" customFormat="1" ht="11.25">
      <c r="B232" s="192"/>
      <c r="C232" s="193"/>
      <c r="D232" s="194" t="s">
        <v>153</v>
      </c>
      <c r="E232" s="195" t="s">
        <v>19</v>
      </c>
      <c r="F232" s="196" t="s">
        <v>1517</v>
      </c>
      <c r="G232" s="193"/>
      <c r="H232" s="197">
        <v>119</v>
      </c>
      <c r="I232" s="198"/>
      <c r="J232" s="193"/>
      <c r="K232" s="193"/>
      <c r="L232" s="199"/>
      <c r="M232" s="200"/>
      <c r="N232" s="201"/>
      <c r="O232" s="201"/>
      <c r="P232" s="201"/>
      <c r="Q232" s="201"/>
      <c r="R232" s="201"/>
      <c r="S232" s="201"/>
      <c r="T232" s="202"/>
      <c r="AT232" s="203" t="s">
        <v>153</v>
      </c>
      <c r="AU232" s="203" t="s">
        <v>81</v>
      </c>
      <c r="AV232" s="13" t="s">
        <v>81</v>
      </c>
      <c r="AW232" s="13" t="s">
        <v>33</v>
      </c>
      <c r="AX232" s="13" t="s">
        <v>71</v>
      </c>
      <c r="AY232" s="203" t="s">
        <v>132</v>
      </c>
    </row>
    <row r="233" spans="1:65" s="14" customFormat="1" ht="11.25">
      <c r="B233" s="204"/>
      <c r="C233" s="205"/>
      <c r="D233" s="194" t="s">
        <v>153</v>
      </c>
      <c r="E233" s="206" t="s">
        <v>19</v>
      </c>
      <c r="F233" s="207" t="s">
        <v>154</v>
      </c>
      <c r="G233" s="205"/>
      <c r="H233" s="208">
        <v>119</v>
      </c>
      <c r="I233" s="209"/>
      <c r="J233" s="205"/>
      <c r="K233" s="205"/>
      <c r="L233" s="210"/>
      <c r="M233" s="211"/>
      <c r="N233" s="212"/>
      <c r="O233" s="212"/>
      <c r="P233" s="212"/>
      <c r="Q233" s="212"/>
      <c r="R233" s="212"/>
      <c r="S233" s="212"/>
      <c r="T233" s="213"/>
      <c r="AT233" s="214" t="s">
        <v>153</v>
      </c>
      <c r="AU233" s="214" t="s">
        <v>81</v>
      </c>
      <c r="AV233" s="14" t="s">
        <v>139</v>
      </c>
      <c r="AW233" s="14" t="s">
        <v>33</v>
      </c>
      <c r="AX233" s="14" t="s">
        <v>79</v>
      </c>
      <c r="AY233" s="214" t="s">
        <v>132</v>
      </c>
    </row>
    <row r="234" spans="1:65" s="12" customFormat="1" ht="25.9" customHeight="1">
      <c r="B234" s="158"/>
      <c r="C234" s="159"/>
      <c r="D234" s="160" t="s">
        <v>70</v>
      </c>
      <c r="E234" s="161" t="s">
        <v>859</v>
      </c>
      <c r="F234" s="161" t="s">
        <v>1518</v>
      </c>
      <c r="G234" s="159"/>
      <c r="H234" s="159"/>
      <c r="I234" s="162"/>
      <c r="J234" s="163">
        <f>BK234</f>
        <v>0</v>
      </c>
      <c r="K234" s="159"/>
      <c r="L234" s="164"/>
      <c r="M234" s="165"/>
      <c r="N234" s="166"/>
      <c r="O234" s="166"/>
      <c r="P234" s="167">
        <f>SUM(P235:P237)</f>
        <v>0</v>
      </c>
      <c r="Q234" s="166"/>
      <c r="R234" s="167">
        <f>SUM(R235:R237)</f>
        <v>0</v>
      </c>
      <c r="S234" s="166"/>
      <c r="T234" s="168">
        <f>SUM(T235:T237)</f>
        <v>0</v>
      </c>
      <c r="AR234" s="169" t="s">
        <v>79</v>
      </c>
      <c r="AT234" s="170" t="s">
        <v>70</v>
      </c>
      <c r="AU234" s="170" t="s">
        <v>71</v>
      </c>
      <c r="AY234" s="169" t="s">
        <v>132</v>
      </c>
      <c r="BK234" s="171">
        <f>SUM(BK235:BK237)</f>
        <v>0</v>
      </c>
    </row>
    <row r="235" spans="1:65" s="2" customFormat="1" ht="24.2" customHeight="1">
      <c r="A235" s="35"/>
      <c r="B235" s="36"/>
      <c r="C235" s="174" t="s">
        <v>738</v>
      </c>
      <c r="D235" s="174" t="s">
        <v>135</v>
      </c>
      <c r="E235" s="175" t="s">
        <v>1519</v>
      </c>
      <c r="F235" s="176" t="s">
        <v>1520</v>
      </c>
      <c r="G235" s="177" t="s">
        <v>220</v>
      </c>
      <c r="H235" s="178">
        <v>160.97900000000001</v>
      </c>
      <c r="I235" s="179"/>
      <c r="J235" s="180">
        <f>ROUND(I235*H235,2)</f>
        <v>0</v>
      </c>
      <c r="K235" s="176" t="s">
        <v>19</v>
      </c>
      <c r="L235" s="40"/>
      <c r="M235" s="181" t="s">
        <v>19</v>
      </c>
      <c r="N235" s="182" t="s">
        <v>42</v>
      </c>
      <c r="O235" s="65"/>
      <c r="P235" s="183">
        <f>O235*H235</f>
        <v>0</v>
      </c>
      <c r="Q235" s="183">
        <v>0</v>
      </c>
      <c r="R235" s="183">
        <f>Q235*H235</f>
        <v>0</v>
      </c>
      <c r="S235" s="183">
        <v>0</v>
      </c>
      <c r="T235" s="184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185" t="s">
        <v>139</v>
      </c>
      <c r="AT235" s="185" t="s">
        <v>135</v>
      </c>
      <c r="AU235" s="185" t="s">
        <v>79</v>
      </c>
      <c r="AY235" s="18" t="s">
        <v>132</v>
      </c>
      <c r="BE235" s="186">
        <f>IF(N235="základní",J235,0)</f>
        <v>0</v>
      </c>
      <c r="BF235" s="186">
        <f>IF(N235="snížená",J235,0)</f>
        <v>0</v>
      </c>
      <c r="BG235" s="186">
        <f>IF(N235="zákl. přenesená",J235,0)</f>
        <v>0</v>
      </c>
      <c r="BH235" s="186">
        <f>IF(N235="sníž. přenesená",J235,0)</f>
        <v>0</v>
      </c>
      <c r="BI235" s="186">
        <f>IF(N235="nulová",J235,0)</f>
        <v>0</v>
      </c>
      <c r="BJ235" s="18" t="s">
        <v>79</v>
      </c>
      <c r="BK235" s="186">
        <f>ROUND(I235*H235,2)</f>
        <v>0</v>
      </c>
      <c r="BL235" s="18" t="s">
        <v>139</v>
      </c>
      <c r="BM235" s="185" t="s">
        <v>1521</v>
      </c>
    </row>
    <row r="236" spans="1:65" s="13" customFormat="1" ht="11.25">
      <c r="B236" s="192"/>
      <c r="C236" s="193"/>
      <c r="D236" s="194" t="s">
        <v>153</v>
      </c>
      <c r="E236" s="195" t="s">
        <v>19</v>
      </c>
      <c r="F236" s="196" t="s">
        <v>1522</v>
      </c>
      <c r="G236" s="193"/>
      <c r="H236" s="197">
        <v>160.97900000000001</v>
      </c>
      <c r="I236" s="198"/>
      <c r="J236" s="193"/>
      <c r="K236" s="193"/>
      <c r="L236" s="199"/>
      <c r="M236" s="200"/>
      <c r="N236" s="201"/>
      <c r="O236" s="201"/>
      <c r="P236" s="201"/>
      <c r="Q236" s="201"/>
      <c r="R236" s="201"/>
      <c r="S236" s="201"/>
      <c r="T236" s="202"/>
      <c r="AT236" s="203" t="s">
        <v>153</v>
      </c>
      <c r="AU236" s="203" t="s">
        <v>79</v>
      </c>
      <c r="AV236" s="13" t="s">
        <v>81</v>
      </c>
      <c r="AW236" s="13" t="s">
        <v>33</v>
      </c>
      <c r="AX236" s="13" t="s">
        <v>71</v>
      </c>
      <c r="AY236" s="203" t="s">
        <v>132</v>
      </c>
    </row>
    <row r="237" spans="1:65" s="14" customFormat="1" ht="11.25">
      <c r="B237" s="204"/>
      <c r="C237" s="205"/>
      <c r="D237" s="194" t="s">
        <v>153</v>
      </c>
      <c r="E237" s="206" t="s">
        <v>19</v>
      </c>
      <c r="F237" s="207" t="s">
        <v>154</v>
      </c>
      <c r="G237" s="205"/>
      <c r="H237" s="208">
        <v>160.97900000000001</v>
      </c>
      <c r="I237" s="209"/>
      <c r="J237" s="205"/>
      <c r="K237" s="205"/>
      <c r="L237" s="210"/>
      <c r="M237" s="215"/>
      <c r="N237" s="216"/>
      <c r="O237" s="216"/>
      <c r="P237" s="216"/>
      <c r="Q237" s="216"/>
      <c r="R237" s="216"/>
      <c r="S237" s="216"/>
      <c r="T237" s="217"/>
      <c r="AT237" s="214" t="s">
        <v>153</v>
      </c>
      <c r="AU237" s="214" t="s">
        <v>79</v>
      </c>
      <c r="AV237" s="14" t="s">
        <v>139</v>
      </c>
      <c r="AW237" s="14" t="s">
        <v>33</v>
      </c>
      <c r="AX237" s="14" t="s">
        <v>79</v>
      </c>
      <c r="AY237" s="214" t="s">
        <v>132</v>
      </c>
    </row>
    <row r="238" spans="1:65" s="2" customFormat="1" ht="6.95" customHeight="1">
      <c r="A238" s="35"/>
      <c r="B238" s="48"/>
      <c r="C238" s="49"/>
      <c r="D238" s="49"/>
      <c r="E238" s="49"/>
      <c r="F238" s="49"/>
      <c r="G238" s="49"/>
      <c r="H238" s="49"/>
      <c r="I238" s="49"/>
      <c r="J238" s="49"/>
      <c r="K238" s="49"/>
      <c r="L238" s="40"/>
      <c r="M238" s="35"/>
      <c r="O238" s="35"/>
      <c r="P238" s="35"/>
      <c r="Q238" s="35"/>
      <c r="R238" s="35"/>
      <c r="S238" s="35"/>
      <c r="T238" s="35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</row>
  </sheetData>
  <sheetProtection algorithmName="SHA-512" hashValue="PLoLeht0F8eaBoovia/ym/ONQIjQBtfjKjUgspH2D964YADML7ktlscBBhIoY9tDLwHt/rBUrjwXZrrOmYrYWg==" saltValue="mOXKxGAB9qg9FiiK4/BDEc5N3WYtIMVQDRT9D7k1lCFam1cCJ5kZlodgK/N95SlvTVE8VUwxiD0oK2rtk8s8XA==" spinCount="100000" sheet="1" objects="1" scenarios="1" formatColumns="0" formatRows="0" autoFilter="0"/>
  <autoFilter ref="C85:K237" xr:uid="{00000000-0009-0000-0000-00000A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K218"/>
  <sheetViews>
    <sheetView showGridLines="0" zoomScale="110" zoomScaleNormal="110" workbookViewId="0"/>
  </sheetViews>
  <sheetFormatPr defaultRowHeight="12.75"/>
  <cols>
    <col min="1" max="1" width="8.33203125" style="242" customWidth="1"/>
    <col min="2" max="2" width="1.6640625" style="242" customWidth="1"/>
    <col min="3" max="4" width="5" style="242" customWidth="1"/>
    <col min="5" max="5" width="11.6640625" style="242" customWidth="1"/>
    <col min="6" max="6" width="9.1640625" style="242" customWidth="1"/>
    <col min="7" max="7" width="5" style="242" customWidth="1"/>
    <col min="8" max="8" width="77.83203125" style="242" customWidth="1"/>
    <col min="9" max="10" width="20" style="242" customWidth="1"/>
    <col min="11" max="11" width="1.6640625" style="242" customWidth="1"/>
  </cols>
  <sheetData>
    <row r="1" spans="2:11" s="1" customFormat="1" ht="37.5" customHeight="1"/>
    <row r="2" spans="2:11" s="1" customFormat="1" ht="7.5" customHeight="1">
      <c r="B2" s="243"/>
      <c r="C2" s="244"/>
      <c r="D2" s="244"/>
      <c r="E2" s="244"/>
      <c r="F2" s="244"/>
      <c r="G2" s="244"/>
      <c r="H2" s="244"/>
      <c r="I2" s="244"/>
      <c r="J2" s="244"/>
      <c r="K2" s="245"/>
    </row>
    <row r="3" spans="2:11" s="16" customFormat="1" ht="45" customHeight="1">
      <c r="B3" s="246"/>
      <c r="C3" s="374" t="s">
        <v>1523</v>
      </c>
      <c r="D3" s="374"/>
      <c r="E3" s="374"/>
      <c r="F3" s="374"/>
      <c r="G3" s="374"/>
      <c r="H3" s="374"/>
      <c r="I3" s="374"/>
      <c r="J3" s="374"/>
      <c r="K3" s="247"/>
    </row>
    <row r="4" spans="2:11" s="1" customFormat="1" ht="25.5" customHeight="1">
      <c r="B4" s="248"/>
      <c r="C4" s="379" t="s">
        <v>1524</v>
      </c>
      <c r="D4" s="379"/>
      <c r="E4" s="379"/>
      <c r="F4" s="379"/>
      <c r="G4" s="379"/>
      <c r="H4" s="379"/>
      <c r="I4" s="379"/>
      <c r="J4" s="379"/>
      <c r="K4" s="249"/>
    </row>
    <row r="5" spans="2:11" s="1" customFormat="1" ht="5.25" customHeight="1">
      <c r="B5" s="248"/>
      <c r="C5" s="250"/>
      <c r="D5" s="250"/>
      <c r="E5" s="250"/>
      <c r="F5" s="250"/>
      <c r="G5" s="250"/>
      <c r="H5" s="250"/>
      <c r="I5" s="250"/>
      <c r="J5" s="250"/>
      <c r="K5" s="249"/>
    </row>
    <row r="6" spans="2:11" s="1" customFormat="1" ht="15" customHeight="1">
      <c r="B6" s="248"/>
      <c r="C6" s="378" t="s">
        <v>1525</v>
      </c>
      <c r="D6" s="378"/>
      <c r="E6" s="378"/>
      <c r="F6" s="378"/>
      <c r="G6" s="378"/>
      <c r="H6" s="378"/>
      <c r="I6" s="378"/>
      <c r="J6" s="378"/>
      <c r="K6" s="249"/>
    </row>
    <row r="7" spans="2:11" s="1" customFormat="1" ht="15" customHeight="1">
      <c r="B7" s="252"/>
      <c r="C7" s="378" t="s">
        <v>1526</v>
      </c>
      <c r="D7" s="378"/>
      <c r="E7" s="378"/>
      <c r="F7" s="378"/>
      <c r="G7" s="378"/>
      <c r="H7" s="378"/>
      <c r="I7" s="378"/>
      <c r="J7" s="378"/>
      <c r="K7" s="249"/>
    </row>
    <row r="8" spans="2:11" s="1" customFormat="1" ht="12.75" customHeight="1">
      <c r="B8" s="252"/>
      <c r="C8" s="251"/>
      <c r="D8" s="251"/>
      <c r="E8" s="251"/>
      <c r="F8" s="251"/>
      <c r="G8" s="251"/>
      <c r="H8" s="251"/>
      <c r="I8" s="251"/>
      <c r="J8" s="251"/>
      <c r="K8" s="249"/>
    </row>
    <row r="9" spans="2:11" s="1" customFormat="1" ht="15" customHeight="1">
      <c r="B9" s="252"/>
      <c r="C9" s="378" t="s">
        <v>1527</v>
      </c>
      <c r="D9" s="378"/>
      <c r="E9" s="378"/>
      <c r="F9" s="378"/>
      <c r="G9" s="378"/>
      <c r="H9" s="378"/>
      <c r="I9" s="378"/>
      <c r="J9" s="378"/>
      <c r="K9" s="249"/>
    </row>
    <row r="10" spans="2:11" s="1" customFormat="1" ht="15" customHeight="1">
      <c r="B10" s="252"/>
      <c r="C10" s="251"/>
      <c r="D10" s="378" t="s">
        <v>1528</v>
      </c>
      <c r="E10" s="378"/>
      <c r="F10" s="378"/>
      <c r="G10" s="378"/>
      <c r="H10" s="378"/>
      <c r="I10" s="378"/>
      <c r="J10" s="378"/>
      <c r="K10" s="249"/>
    </row>
    <row r="11" spans="2:11" s="1" customFormat="1" ht="15" customHeight="1">
      <c r="B11" s="252"/>
      <c r="C11" s="253"/>
      <c r="D11" s="378" t="s">
        <v>1529</v>
      </c>
      <c r="E11" s="378"/>
      <c r="F11" s="378"/>
      <c r="G11" s="378"/>
      <c r="H11" s="378"/>
      <c r="I11" s="378"/>
      <c r="J11" s="378"/>
      <c r="K11" s="249"/>
    </row>
    <row r="12" spans="2:11" s="1" customFormat="1" ht="15" customHeight="1">
      <c r="B12" s="252"/>
      <c r="C12" s="253"/>
      <c r="D12" s="251"/>
      <c r="E12" s="251"/>
      <c r="F12" s="251"/>
      <c r="G12" s="251"/>
      <c r="H12" s="251"/>
      <c r="I12" s="251"/>
      <c r="J12" s="251"/>
      <c r="K12" s="249"/>
    </row>
    <row r="13" spans="2:11" s="1" customFormat="1" ht="15" customHeight="1">
      <c r="B13" s="252"/>
      <c r="C13" s="253"/>
      <c r="D13" s="254" t="s">
        <v>1530</v>
      </c>
      <c r="E13" s="251"/>
      <c r="F13" s="251"/>
      <c r="G13" s="251"/>
      <c r="H13" s="251"/>
      <c r="I13" s="251"/>
      <c r="J13" s="251"/>
      <c r="K13" s="249"/>
    </row>
    <row r="14" spans="2:11" s="1" customFormat="1" ht="12.75" customHeight="1">
      <c r="B14" s="252"/>
      <c r="C14" s="253"/>
      <c r="D14" s="253"/>
      <c r="E14" s="253"/>
      <c r="F14" s="253"/>
      <c r="G14" s="253"/>
      <c r="H14" s="253"/>
      <c r="I14" s="253"/>
      <c r="J14" s="253"/>
      <c r="K14" s="249"/>
    </row>
    <row r="15" spans="2:11" s="1" customFormat="1" ht="15" customHeight="1">
      <c r="B15" s="252"/>
      <c r="C15" s="253"/>
      <c r="D15" s="378" t="s">
        <v>1531</v>
      </c>
      <c r="E15" s="378"/>
      <c r="F15" s="378"/>
      <c r="G15" s="378"/>
      <c r="H15" s="378"/>
      <c r="I15" s="378"/>
      <c r="J15" s="378"/>
      <c r="K15" s="249"/>
    </row>
    <row r="16" spans="2:11" s="1" customFormat="1" ht="15" customHeight="1">
      <c r="B16" s="252"/>
      <c r="C16" s="253"/>
      <c r="D16" s="378" t="s">
        <v>1532</v>
      </c>
      <c r="E16" s="378"/>
      <c r="F16" s="378"/>
      <c r="G16" s="378"/>
      <c r="H16" s="378"/>
      <c r="I16" s="378"/>
      <c r="J16" s="378"/>
      <c r="K16" s="249"/>
    </row>
    <row r="17" spans="2:11" s="1" customFormat="1" ht="15" customHeight="1">
      <c r="B17" s="252"/>
      <c r="C17" s="253"/>
      <c r="D17" s="378" t="s">
        <v>1533</v>
      </c>
      <c r="E17" s="378"/>
      <c r="F17" s="378"/>
      <c r="G17" s="378"/>
      <c r="H17" s="378"/>
      <c r="I17" s="378"/>
      <c r="J17" s="378"/>
      <c r="K17" s="249"/>
    </row>
    <row r="18" spans="2:11" s="1" customFormat="1" ht="15" customHeight="1">
      <c r="B18" s="252"/>
      <c r="C18" s="253"/>
      <c r="D18" s="253"/>
      <c r="E18" s="255" t="s">
        <v>78</v>
      </c>
      <c r="F18" s="378" t="s">
        <v>1534</v>
      </c>
      <c r="G18" s="378"/>
      <c r="H18" s="378"/>
      <c r="I18" s="378"/>
      <c r="J18" s="378"/>
      <c r="K18" s="249"/>
    </row>
    <row r="19" spans="2:11" s="1" customFormat="1" ht="15" customHeight="1">
      <c r="B19" s="252"/>
      <c r="C19" s="253"/>
      <c r="D19" s="253"/>
      <c r="E19" s="255" t="s">
        <v>1535</v>
      </c>
      <c r="F19" s="378" t="s">
        <v>1536</v>
      </c>
      <c r="G19" s="378"/>
      <c r="H19" s="378"/>
      <c r="I19" s="378"/>
      <c r="J19" s="378"/>
      <c r="K19" s="249"/>
    </row>
    <row r="20" spans="2:11" s="1" customFormat="1" ht="15" customHeight="1">
      <c r="B20" s="252"/>
      <c r="C20" s="253"/>
      <c r="D20" s="253"/>
      <c r="E20" s="255" t="s">
        <v>1537</v>
      </c>
      <c r="F20" s="378" t="s">
        <v>1538</v>
      </c>
      <c r="G20" s="378"/>
      <c r="H20" s="378"/>
      <c r="I20" s="378"/>
      <c r="J20" s="378"/>
      <c r="K20" s="249"/>
    </row>
    <row r="21" spans="2:11" s="1" customFormat="1" ht="15" customHeight="1">
      <c r="B21" s="252"/>
      <c r="C21" s="253"/>
      <c r="D21" s="253"/>
      <c r="E21" s="255" t="s">
        <v>1539</v>
      </c>
      <c r="F21" s="378" t="s">
        <v>1540</v>
      </c>
      <c r="G21" s="378"/>
      <c r="H21" s="378"/>
      <c r="I21" s="378"/>
      <c r="J21" s="378"/>
      <c r="K21" s="249"/>
    </row>
    <row r="22" spans="2:11" s="1" customFormat="1" ht="15" customHeight="1">
      <c r="B22" s="252"/>
      <c r="C22" s="253"/>
      <c r="D22" s="253"/>
      <c r="E22" s="255" t="s">
        <v>1541</v>
      </c>
      <c r="F22" s="378" t="s">
        <v>1542</v>
      </c>
      <c r="G22" s="378"/>
      <c r="H22" s="378"/>
      <c r="I22" s="378"/>
      <c r="J22" s="378"/>
      <c r="K22" s="249"/>
    </row>
    <row r="23" spans="2:11" s="1" customFormat="1" ht="15" customHeight="1">
      <c r="B23" s="252"/>
      <c r="C23" s="253"/>
      <c r="D23" s="253"/>
      <c r="E23" s="255" t="s">
        <v>1543</v>
      </c>
      <c r="F23" s="378" t="s">
        <v>1544</v>
      </c>
      <c r="G23" s="378"/>
      <c r="H23" s="378"/>
      <c r="I23" s="378"/>
      <c r="J23" s="378"/>
      <c r="K23" s="249"/>
    </row>
    <row r="24" spans="2:11" s="1" customFormat="1" ht="12.75" customHeight="1">
      <c r="B24" s="252"/>
      <c r="C24" s="253"/>
      <c r="D24" s="253"/>
      <c r="E24" s="253"/>
      <c r="F24" s="253"/>
      <c r="G24" s="253"/>
      <c r="H24" s="253"/>
      <c r="I24" s="253"/>
      <c r="J24" s="253"/>
      <c r="K24" s="249"/>
    </row>
    <row r="25" spans="2:11" s="1" customFormat="1" ht="15" customHeight="1">
      <c r="B25" s="252"/>
      <c r="C25" s="378" t="s">
        <v>1545</v>
      </c>
      <c r="D25" s="378"/>
      <c r="E25" s="378"/>
      <c r="F25" s="378"/>
      <c r="G25" s="378"/>
      <c r="H25" s="378"/>
      <c r="I25" s="378"/>
      <c r="J25" s="378"/>
      <c r="K25" s="249"/>
    </row>
    <row r="26" spans="2:11" s="1" customFormat="1" ht="15" customHeight="1">
      <c r="B26" s="252"/>
      <c r="C26" s="378" t="s">
        <v>1546</v>
      </c>
      <c r="D26" s="378"/>
      <c r="E26" s="378"/>
      <c r="F26" s="378"/>
      <c r="G26" s="378"/>
      <c r="H26" s="378"/>
      <c r="I26" s="378"/>
      <c r="J26" s="378"/>
      <c r="K26" s="249"/>
    </row>
    <row r="27" spans="2:11" s="1" customFormat="1" ht="15" customHeight="1">
      <c r="B27" s="252"/>
      <c r="C27" s="251"/>
      <c r="D27" s="378" t="s">
        <v>1547</v>
      </c>
      <c r="E27" s="378"/>
      <c r="F27" s="378"/>
      <c r="G27" s="378"/>
      <c r="H27" s="378"/>
      <c r="I27" s="378"/>
      <c r="J27" s="378"/>
      <c r="K27" s="249"/>
    </row>
    <row r="28" spans="2:11" s="1" customFormat="1" ht="15" customHeight="1">
      <c r="B28" s="252"/>
      <c r="C28" s="253"/>
      <c r="D28" s="378" t="s">
        <v>1548</v>
      </c>
      <c r="E28" s="378"/>
      <c r="F28" s="378"/>
      <c r="G28" s="378"/>
      <c r="H28" s="378"/>
      <c r="I28" s="378"/>
      <c r="J28" s="378"/>
      <c r="K28" s="249"/>
    </row>
    <row r="29" spans="2:11" s="1" customFormat="1" ht="12.75" customHeight="1">
      <c r="B29" s="252"/>
      <c r="C29" s="253"/>
      <c r="D29" s="253"/>
      <c r="E29" s="253"/>
      <c r="F29" s="253"/>
      <c r="G29" s="253"/>
      <c r="H29" s="253"/>
      <c r="I29" s="253"/>
      <c r="J29" s="253"/>
      <c r="K29" s="249"/>
    </row>
    <row r="30" spans="2:11" s="1" customFormat="1" ht="15" customHeight="1">
      <c r="B30" s="252"/>
      <c r="C30" s="253"/>
      <c r="D30" s="378" t="s">
        <v>1549</v>
      </c>
      <c r="E30" s="378"/>
      <c r="F30" s="378"/>
      <c r="G30" s="378"/>
      <c r="H30" s="378"/>
      <c r="I30" s="378"/>
      <c r="J30" s="378"/>
      <c r="K30" s="249"/>
    </row>
    <row r="31" spans="2:11" s="1" customFormat="1" ht="15" customHeight="1">
      <c r="B31" s="252"/>
      <c r="C31" s="253"/>
      <c r="D31" s="378" t="s">
        <v>1550</v>
      </c>
      <c r="E31" s="378"/>
      <c r="F31" s="378"/>
      <c r="G31" s="378"/>
      <c r="H31" s="378"/>
      <c r="I31" s="378"/>
      <c r="J31" s="378"/>
      <c r="K31" s="249"/>
    </row>
    <row r="32" spans="2:11" s="1" customFormat="1" ht="12.75" customHeight="1">
      <c r="B32" s="252"/>
      <c r="C32" s="253"/>
      <c r="D32" s="253"/>
      <c r="E32" s="253"/>
      <c r="F32" s="253"/>
      <c r="G32" s="253"/>
      <c r="H32" s="253"/>
      <c r="I32" s="253"/>
      <c r="J32" s="253"/>
      <c r="K32" s="249"/>
    </row>
    <row r="33" spans="2:11" s="1" customFormat="1" ht="15" customHeight="1">
      <c r="B33" s="252"/>
      <c r="C33" s="253"/>
      <c r="D33" s="378" t="s">
        <v>1551</v>
      </c>
      <c r="E33" s="378"/>
      <c r="F33" s="378"/>
      <c r="G33" s="378"/>
      <c r="H33" s="378"/>
      <c r="I33" s="378"/>
      <c r="J33" s="378"/>
      <c r="K33" s="249"/>
    </row>
    <row r="34" spans="2:11" s="1" customFormat="1" ht="15" customHeight="1">
      <c r="B34" s="252"/>
      <c r="C34" s="253"/>
      <c r="D34" s="378" t="s">
        <v>1552</v>
      </c>
      <c r="E34" s="378"/>
      <c r="F34" s="378"/>
      <c r="G34" s="378"/>
      <c r="H34" s="378"/>
      <c r="I34" s="378"/>
      <c r="J34" s="378"/>
      <c r="K34" s="249"/>
    </row>
    <row r="35" spans="2:11" s="1" customFormat="1" ht="15" customHeight="1">
      <c r="B35" s="252"/>
      <c r="C35" s="253"/>
      <c r="D35" s="378" t="s">
        <v>1553</v>
      </c>
      <c r="E35" s="378"/>
      <c r="F35" s="378"/>
      <c r="G35" s="378"/>
      <c r="H35" s="378"/>
      <c r="I35" s="378"/>
      <c r="J35" s="378"/>
      <c r="K35" s="249"/>
    </row>
    <row r="36" spans="2:11" s="1" customFormat="1" ht="15" customHeight="1">
      <c r="B36" s="252"/>
      <c r="C36" s="253"/>
      <c r="D36" s="251"/>
      <c r="E36" s="254" t="s">
        <v>119</v>
      </c>
      <c r="F36" s="251"/>
      <c r="G36" s="378" t="s">
        <v>1554</v>
      </c>
      <c r="H36" s="378"/>
      <c r="I36" s="378"/>
      <c r="J36" s="378"/>
      <c r="K36" s="249"/>
    </row>
    <row r="37" spans="2:11" s="1" customFormat="1" ht="30.75" customHeight="1">
      <c r="B37" s="252"/>
      <c r="C37" s="253"/>
      <c r="D37" s="251"/>
      <c r="E37" s="254" t="s">
        <v>1555</v>
      </c>
      <c r="F37" s="251"/>
      <c r="G37" s="378" t="s">
        <v>1556</v>
      </c>
      <c r="H37" s="378"/>
      <c r="I37" s="378"/>
      <c r="J37" s="378"/>
      <c r="K37" s="249"/>
    </row>
    <row r="38" spans="2:11" s="1" customFormat="1" ht="15" customHeight="1">
      <c r="B38" s="252"/>
      <c r="C38" s="253"/>
      <c r="D38" s="251"/>
      <c r="E38" s="254" t="s">
        <v>52</v>
      </c>
      <c r="F38" s="251"/>
      <c r="G38" s="378" t="s">
        <v>1557</v>
      </c>
      <c r="H38" s="378"/>
      <c r="I38" s="378"/>
      <c r="J38" s="378"/>
      <c r="K38" s="249"/>
    </row>
    <row r="39" spans="2:11" s="1" customFormat="1" ht="15" customHeight="1">
      <c r="B39" s="252"/>
      <c r="C39" s="253"/>
      <c r="D39" s="251"/>
      <c r="E39" s="254" t="s">
        <v>53</v>
      </c>
      <c r="F39" s="251"/>
      <c r="G39" s="378" t="s">
        <v>1558</v>
      </c>
      <c r="H39" s="378"/>
      <c r="I39" s="378"/>
      <c r="J39" s="378"/>
      <c r="K39" s="249"/>
    </row>
    <row r="40" spans="2:11" s="1" customFormat="1" ht="15" customHeight="1">
      <c r="B40" s="252"/>
      <c r="C40" s="253"/>
      <c r="D40" s="251"/>
      <c r="E40" s="254" t="s">
        <v>120</v>
      </c>
      <c r="F40" s="251"/>
      <c r="G40" s="378" t="s">
        <v>1559</v>
      </c>
      <c r="H40" s="378"/>
      <c r="I40" s="378"/>
      <c r="J40" s="378"/>
      <c r="K40" s="249"/>
    </row>
    <row r="41" spans="2:11" s="1" customFormat="1" ht="15" customHeight="1">
      <c r="B41" s="252"/>
      <c r="C41" s="253"/>
      <c r="D41" s="251"/>
      <c r="E41" s="254" t="s">
        <v>121</v>
      </c>
      <c r="F41" s="251"/>
      <c r="G41" s="378" t="s">
        <v>1560</v>
      </c>
      <c r="H41" s="378"/>
      <c r="I41" s="378"/>
      <c r="J41" s="378"/>
      <c r="K41" s="249"/>
    </row>
    <row r="42" spans="2:11" s="1" customFormat="1" ht="15" customHeight="1">
      <c r="B42" s="252"/>
      <c r="C42" s="253"/>
      <c r="D42" s="251"/>
      <c r="E42" s="254" t="s">
        <v>1561</v>
      </c>
      <c r="F42" s="251"/>
      <c r="G42" s="378" t="s">
        <v>1562</v>
      </c>
      <c r="H42" s="378"/>
      <c r="I42" s="378"/>
      <c r="J42" s="378"/>
      <c r="K42" s="249"/>
    </row>
    <row r="43" spans="2:11" s="1" customFormat="1" ht="15" customHeight="1">
      <c r="B43" s="252"/>
      <c r="C43" s="253"/>
      <c r="D43" s="251"/>
      <c r="E43" s="254"/>
      <c r="F43" s="251"/>
      <c r="G43" s="378" t="s">
        <v>1563</v>
      </c>
      <c r="H43" s="378"/>
      <c r="I43" s="378"/>
      <c r="J43" s="378"/>
      <c r="K43" s="249"/>
    </row>
    <row r="44" spans="2:11" s="1" customFormat="1" ht="15" customHeight="1">
      <c r="B44" s="252"/>
      <c r="C44" s="253"/>
      <c r="D44" s="251"/>
      <c r="E44" s="254" t="s">
        <v>1564</v>
      </c>
      <c r="F44" s="251"/>
      <c r="G44" s="378" t="s">
        <v>1565</v>
      </c>
      <c r="H44" s="378"/>
      <c r="I44" s="378"/>
      <c r="J44" s="378"/>
      <c r="K44" s="249"/>
    </row>
    <row r="45" spans="2:11" s="1" customFormat="1" ht="15" customHeight="1">
      <c r="B45" s="252"/>
      <c r="C45" s="253"/>
      <c r="D45" s="251"/>
      <c r="E45" s="254" t="s">
        <v>123</v>
      </c>
      <c r="F45" s="251"/>
      <c r="G45" s="378" t="s">
        <v>1566</v>
      </c>
      <c r="H45" s="378"/>
      <c r="I45" s="378"/>
      <c r="J45" s="378"/>
      <c r="K45" s="249"/>
    </row>
    <row r="46" spans="2:11" s="1" customFormat="1" ht="12.75" customHeight="1">
      <c r="B46" s="252"/>
      <c r="C46" s="253"/>
      <c r="D46" s="251"/>
      <c r="E46" s="251"/>
      <c r="F46" s="251"/>
      <c r="G46" s="251"/>
      <c r="H46" s="251"/>
      <c r="I46" s="251"/>
      <c r="J46" s="251"/>
      <c r="K46" s="249"/>
    </row>
    <row r="47" spans="2:11" s="1" customFormat="1" ht="15" customHeight="1">
      <c r="B47" s="252"/>
      <c r="C47" s="253"/>
      <c r="D47" s="378" t="s">
        <v>1567</v>
      </c>
      <c r="E47" s="378"/>
      <c r="F47" s="378"/>
      <c r="G47" s="378"/>
      <c r="H47" s="378"/>
      <c r="I47" s="378"/>
      <c r="J47" s="378"/>
      <c r="K47" s="249"/>
    </row>
    <row r="48" spans="2:11" s="1" customFormat="1" ht="15" customHeight="1">
      <c r="B48" s="252"/>
      <c r="C48" s="253"/>
      <c r="D48" s="253"/>
      <c r="E48" s="378" t="s">
        <v>1568</v>
      </c>
      <c r="F48" s="378"/>
      <c r="G48" s="378"/>
      <c r="H48" s="378"/>
      <c r="I48" s="378"/>
      <c r="J48" s="378"/>
      <c r="K48" s="249"/>
    </row>
    <row r="49" spans="2:11" s="1" customFormat="1" ht="15" customHeight="1">
      <c r="B49" s="252"/>
      <c r="C49" s="253"/>
      <c r="D49" s="253"/>
      <c r="E49" s="378" t="s">
        <v>1569</v>
      </c>
      <c r="F49" s="378"/>
      <c r="G49" s="378"/>
      <c r="H49" s="378"/>
      <c r="I49" s="378"/>
      <c r="J49" s="378"/>
      <c r="K49" s="249"/>
    </row>
    <row r="50" spans="2:11" s="1" customFormat="1" ht="15" customHeight="1">
      <c r="B50" s="252"/>
      <c r="C50" s="253"/>
      <c r="D50" s="253"/>
      <c r="E50" s="378" t="s">
        <v>1570</v>
      </c>
      <c r="F50" s="378"/>
      <c r="G50" s="378"/>
      <c r="H50" s="378"/>
      <c r="I50" s="378"/>
      <c r="J50" s="378"/>
      <c r="K50" s="249"/>
    </row>
    <row r="51" spans="2:11" s="1" customFormat="1" ht="15" customHeight="1">
      <c r="B51" s="252"/>
      <c r="C51" s="253"/>
      <c r="D51" s="378" t="s">
        <v>1571</v>
      </c>
      <c r="E51" s="378"/>
      <c r="F51" s="378"/>
      <c r="G51" s="378"/>
      <c r="H51" s="378"/>
      <c r="I51" s="378"/>
      <c r="J51" s="378"/>
      <c r="K51" s="249"/>
    </row>
    <row r="52" spans="2:11" s="1" customFormat="1" ht="25.5" customHeight="1">
      <c r="B52" s="248"/>
      <c r="C52" s="379" t="s">
        <v>1572</v>
      </c>
      <c r="D52" s="379"/>
      <c r="E52" s="379"/>
      <c r="F52" s="379"/>
      <c r="G52" s="379"/>
      <c r="H52" s="379"/>
      <c r="I52" s="379"/>
      <c r="J52" s="379"/>
      <c r="K52" s="249"/>
    </row>
    <row r="53" spans="2:11" s="1" customFormat="1" ht="5.25" customHeight="1">
      <c r="B53" s="248"/>
      <c r="C53" s="250"/>
      <c r="D53" s="250"/>
      <c r="E53" s="250"/>
      <c r="F53" s="250"/>
      <c r="G53" s="250"/>
      <c r="H53" s="250"/>
      <c r="I53" s="250"/>
      <c r="J53" s="250"/>
      <c r="K53" s="249"/>
    </row>
    <row r="54" spans="2:11" s="1" customFormat="1" ht="15" customHeight="1">
      <c r="B54" s="248"/>
      <c r="C54" s="378" t="s">
        <v>1573</v>
      </c>
      <c r="D54" s="378"/>
      <c r="E54" s="378"/>
      <c r="F54" s="378"/>
      <c r="G54" s="378"/>
      <c r="H54" s="378"/>
      <c r="I54" s="378"/>
      <c r="J54" s="378"/>
      <c r="K54" s="249"/>
    </row>
    <row r="55" spans="2:11" s="1" customFormat="1" ht="15" customHeight="1">
      <c r="B55" s="248"/>
      <c r="C55" s="378" t="s">
        <v>1574</v>
      </c>
      <c r="D55" s="378"/>
      <c r="E55" s="378"/>
      <c r="F55" s="378"/>
      <c r="G55" s="378"/>
      <c r="H55" s="378"/>
      <c r="I55" s="378"/>
      <c r="J55" s="378"/>
      <c r="K55" s="249"/>
    </row>
    <row r="56" spans="2:11" s="1" customFormat="1" ht="12.75" customHeight="1">
      <c r="B56" s="248"/>
      <c r="C56" s="251"/>
      <c r="D56" s="251"/>
      <c r="E56" s="251"/>
      <c r="F56" s="251"/>
      <c r="G56" s="251"/>
      <c r="H56" s="251"/>
      <c r="I56" s="251"/>
      <c r="J56" s="251"/>
      <c r="K56" s="249"/>
    </row>
    <row r="57" spans="2:11" s="1" customFormat="1" ht="15" customHeight="1">
      <c r="B57" s="248"/>
      <c r="C57" s="378" t="s">
        <v>1575</v>
      </c>
      <c r="D57" s="378"/>
      <c r="E57" s="378"/>
      <c r="F57" s="378"/>
      <c r="G57" s="378"/>
      <c r="H57" s="378"/>
      <c r="I57" s="378"/>
      <c r="J57" s="378"/>
      <c r="K57" s="249"/>
    </row>
    <row r="58" spans="2:11" s="1" customFormat="1" ht="15" customHeight="1">
      <c r="B58" s="248"/>
      <c r="C58" s="253"/>
      <c r="D58" s="378" t="s">
        <v>1576</v>
      </c>
      <c r="E58" s="378"/>
      <c r="F58" s="378"/>
      <c r="G58" s="378"/>
      <c r="H58" s="378"/>
      <c r="I58" s="378"/>
      <c r="J58" s="378"/>
      <c r="K58" s="249"/>
    </row>
    <row r="59" spans="2:11" s="1" customFormat="1" ht="15" customHeight="1">
      <c r="B59" s="248"/>
      <c r="C59" s="253"/>
      <c r="D59" s="378" t="s">
        <v>1577</v>
      </c>
      <c r="E59" s="378"/>
      <c r="F59" s="378"/>
      <c r="G59" s="378"/>
      <c r="H59" s="378"/>
      <c r="I59" s="378"/>
      <c r="J59" s="378"/>
      <c r="K59" s="249"/>
    </row>
    <row r="60" spans="2:11" s="1" customFormat="1" ht="15" customHeight="1">
      <c r="B60" s="248"/>
      <c r="C60" s="253"/>
      <c r="D60" s="378" t="s">
        <v>1578</v>
      </c>
      <c r="E60" s="378"/>
      <c r="F60" s="378"/>
      <c r="G60" s="378"/>
      <c r="H60" s="378"/>
      <c r="I60" s="378"/>
      <c r="J60" s="378"/>
      <c r="K60" s="249"/>
    </row>
    <row r="61" spans="2:11" s="1" customFormat="1" ht="15" customHeight="1">
      <c r="B61" s="248"/>
      <c r="C61" s="253"/>
      <c r="D61" s="378" t="s">
        <v>1579</v>
      </c>
      <c r="E61" s="378"/>
      <c r="F61" s="378"/>
      <c r="G61" s="378"/>
      <c r="H61" s="378"/>
      <c r="I61" s="378"/>
      <c r="J61" s="378"/>
      <c r="K61" s="249"/>
    </row>
    <row r="62" spans="2:11" s="1" customFormat="1" ht="15" customHeight="1">
      <c r="B62" s="248"/>
      <c r="C62" s="253"/>
      <c r="D62" s="380" t="s">
        <v>1580</v>
      </c>
      <c r="E62" s="380"/>
      <c r="F62" s="380"/>
      <c r="G62" s="380"/>
      <c r="H62" s="380"/>
      <c r="I62" s="380"/>
      <c r="J62" s="380"/>
      <c r="K62" s="249"/>
    </row>
    <row r="63" spans="2:11" s="1" customFormat="1" ht="15" customHeight="1">
      <c r="B63" s="248"/>
      <c r="C63" s="253"/>
      <c r="D63" s="378" t="s">
        <v>1581</v>
      </c>
      <c r="E63" s="378"/>
      <c r="F63" s="378"/>
      <c r="G63" s="378"/>
      <c r="H63" s="378"/>
      <c r="I63" s="378"/>
      <c r="J63" s="378"/>
      <c r="K63" s="249"/>
    </row>
    <row r="64" spans="2:11" s="1" customFormat="1" ht="12.75" customHeight="1">
      <c r="B64" s="248"/>
      <c r="C64" s="253"/>
      <c r="D64" s="253"/>
      <c r="E64" s="256"/>
      <c r="F64" s="253"/>
      <c r="G64" s="253"/>
      <c r="H64" s="253"/>
      <c r="I64" s="253"/>
      <c r="J64" s="253"/>
      <c r="K64" s="249"/>
    </row>
    <row r="65" spans="2:11" s="1" customFormat="1" ht="15" customHeight="1">
      <c r="B65" s="248"/>
      <c r="C65" s="253"/>
      <c r="D65" s="378" t="s">
        <v>1582</v>
      </c>
      <c r="E65" s="378"/>
      <c r="F65" s="378"/>
      <c r="G65" s="378"/>
      <c r="H65" s="378"/>
      <c r="I65" s="378"/>
      <c r="J65" s="378"/>
      <c r="K65" s="249"/>
    </row>
    <row r="66" spans="2:11" s="1" customFormat="1" ht="15" customHeight="1">
      <c r="B66" s="248"/>
      <c r="C66" s="253"/>
      <c r="D66" s="380" t="s">
        <v>1583</v>
      </c>
      <c r="E66" s="380"/>
      <c r="F66" s="380"/>
      <c r="G66" s="380"/>
      <c r="H66" s="380"/>
      <c r="I66" s="380"/>
      <c r="J66" s="380"/>
      <c r="K66" s="249"/>
    </row>
    <row r="67" spans="2:11" s="1" customFormat="1" ht="15" customHeight="1">
      <c r="B67" s="248"/>
      <c r="C67" s="253"/>
      <c r="D67" s="378" t="s">
        <v>1584</v>
      </c>
      <c r="E67" s="378"/>
      <c r="F67" s="378"/>
      <c r="G67" s="378"/>
      <c r="H67" s="378"/>
      <c r="I67" s="378"/>
      <c r="J67" s="378"/>
      <c r="K67" s="249"/>
    </row>
    <row r="68" spans="2:11" s="1" customFormat="1" ht="15" customHeight="1">
      <c r="B68" s="248"/>
      <c r="C68" s="253"/>
      <c r="D68" s="378" t="s">
        <v>1585</v>
      </c>
      <c r="E68" s="378"/>
      <c r="F68" s="378"/>
      <c r="G68" s="378"/>
      <c r="H68" s="378"/>
      <c r="I68" s="378"/>
      <c r="J68" s="378"/>
      <c r="K68" s="249"/>
    </row>
    <row r="69" spans="2:11" s="1" customFormat="1" ht="15" customHeight="1">
      <c r="B69" s="248"/>
      <c r="C69" s="253"/>
      <c r="D69" s="378" t="s">
        <v>1586</v>
      </c>
      <c r="E69" s="378"/>
      <c r="F69" s="378"/>
      <c r="G69" s="378"/>
      <c r="H69" s="378"/>
      <c r="I69" s="378"/>
      <c r="J69" s="378"/>
      <c r="K69" s="249"/>
    </row>
    <row r="70" spans="2:11" s="1" customFormat="1" ht="15" customHeight="1">
      <c r="B70" s="248"/>
      <c r="C70" s="253"/>
      <c r="D70" s="378" t="s">
        <v>1587</v>
      </c>
      <c r="E70" s="378"/>
      <c r="F70" s="378"/>
      <c r="G70" s="378"/>
      <c r="H70" s="378"/>
      <c r="I70" s="378"/>
      <c r="J70" s="378"/>
      <c r="K70" s="249"/>
    </row>
    <row r="71" spans="2:11" s="1" customFormat="1" ht="12.75" customHeight="1">
      <c r="B71" s="257"/>
      <c r="C71" s="258"/>
      <c r="D71" s="258"/>
      <c r="E71" s="258"/>
      <c r="F71" s="258"/>
      <c r="G71" s="258"/>
      <c r="H71" s="258"/>
      <c r="I71" s="258"/>
      <c r="J71" s="258"/>
      <c r="K71" s="259"/>
    </row>
    <row r="72" spans="2:11" s="1" customFormat="1" ht="18.75" customHeight="1">
      <c r="B72" s="260"/>
      <c r="C72" s="260"/>
      <c r="D72" s="260"/>
      <c r="E72" s="260"/>
      <c r="F72" s="260"/>
      <c r="G72" s="260"/>
      <c r="H72" s="260"/>
      <c r="I72" s="260"/>
      <c r="J72" s="260"/>
      <c r="K72" s="261"/>
    </row>
    <row r="73" spans="2:11" s="1" customFormat="1" ht="18.75" customHeight="1">
      <c r="B73" s="261"/>
      <c r="C73" s="261"/>
      <c r="D73" s="261"/>
      <c r="E73" s="261"/>
      <c r="F73" s="261"/>
      <c r="G73" s="261"/>
      <c r="H73" s="261"/>
      <c r="I73" s="261"/>
      <c r="J73" s="261"/>
      <c r="K73" s="261"/>
    </row>
    <row r="74" spans="2:11" s="1" customFormat="1" ht="7.5" customHeight="1">
      <c r="B74" s="262"/>
      <c r="C74" s="263"/>
      <c r="D74" s="263"/>
      <c r="E74" s="263"/>
      <c r="F74" s="263"/>
      <c r="G74" s="263"/>
      <c r="H74" s="263"/>
      <c r="I74" s="263"/>
      <c r="J74" s="263"/>
      <c r="K74" s="264"/>
    </row>
    <row r="75" spans="2:11" s="1" customFormat="1" ht="45" customHeight="1">
      <c r="B75" s="265"/>
      <c r="C75" s="373" t="s">
        <v>1588</v>
      </c>
      <c r="D75" s="373"/>
      <c r="E75" s="373"/>
      <c r="F75" s="373"/>
      <c r="G75" s="373"/>
      <c r="H75" s="373"/>
      <c r="I75" s="373"/>
      <c r="J75" s="373"/>
      <c r="K75" s="266"/>
    </row>
    <row r="76" spans="2:11" s="1" customFormat="1" ht="17.25" customHeight="1">
      <c r="B76" s="265"/>
      <c r="C76" s="267" t="s">
        <v>1589</v>
      </c>
      <c r="D76" s="267"/>
      <c r="E76" s="267"/>
      <c r="F76" s="267" t="s">
        <v>1590</v>
      </c>
      <c r="G76" s="268"/>
      <c r="H76" s="267" t="s">
        <v>53</v>
      </c>
      <c r="I76" s="267" t="s">
        <v>56</v>
      </c>
      <c r="J76" s="267" t="s">
        <v>1591</v>
      </c>
      <c r="K76" s="266"/>
    </row>
    <row r="77" spans="2:11" s="1" customFormat="1" ht="17.25" customHeight="1">
      <c r="B77" s="265"/>
      <c r="C77" s="269" t="s">
        <v>1592</v>
      </c>
      <c r="D77" s="269"/>
      <c r="E77" s="269"/>
      <c r="F77" s="270" t="s">
        <v>1593</v>
      </c>
      <c r="G77" s="271"/>
      <c r="H77" s="269"/>
      <c r="I77" s="269"/>
      <c r="J77" s="269" t="s">
        <v>1594</v>
      </c>
      <c r="K77" s="266"/>
    </row>
    <row r="78" spans="2:11" s="1" customFormat="1" ht="5.25" customHeight="1">
      <c r="B78" s="265"/>
      <c r="C78" s="272"/>
      <c r="D78" s="272"/>
      <c r="E78" s="272"/>
      <c r="F78" s="272"/>
      <c r="G78" s="273"/>
      <c r="H78" s="272"/>
      <c r="I78" s="272"/>
      <c r="J78" s="272"/>
      <c r="K78" s="266"/>
    </row>
    <row r="79" spans="2:11" s="1" customFormat="1" ht="15" customHeight="1">
      <c r="B79" s="265"/>
      <c r="C79" s="254" t="s">
        <v>52</v>
      </c>
      <c r="D79" s="274"/>
      <c r="E79" s="274"/>
      <c r="F79" s="275" t="s">
        <v>1595</v>
      </c>
      <c r="G79" s="276"/>
      <c r="H79" s="254" t="s">
        <v>1596</v>
      </c>
      <c r="I79" s="254" t="s">
        <v>1597</v>
      </c>
      <c r="J79" s="254">
        <v>20</v>
      </c>
      <c r="K79" s="266"/>
    </row>
    <row r="80" spans="2:11" s="1" customFormat="1" ht="15" customHeight="1">
      <c r="B80" s="265"/>
      <c r="C80" s="254" t="s">
        <v>1598</v>
      </c>
      <c r="D80" s="254"/>
      <c r="E80" s="254"/>
      <c r="F80" s="275" t="s">
        <v>1595</v>
      </c>
      <c r="G80" s="276"/>
      <c r="H80" s="254" t="s">
        <v>1599</v>
      </c>
      <c r="I80" s="254" t="s">
        <v>1597</v>
      </c>
      <c r="J80" s="254">
        <v>120</v>
      </c>
      <c r="K80" s="266"/>
    </row>
    <row r="81" spans="2:11" s="1" customFormat="1" ht="15" customHeight="1">
      <c r="B81" s="277"/>
      <c r="C81" s="254" t="s">
        <v>1600</v>
      </c>
      <c r="D81" s="254"/>
      <c r="E81" s="254"/>
      <c r="F81" s="275" t="s">
        <v>1601</v>
      </c>
      <c r="G81" s="276"/>
      <c r="H81" s="254" t="s">
        <v>1602</v>
      </c>
      <c r="I81" s="254" t="s">
        <v>1597</v>
      </c>
      <c r="J81" s="254">
        <v>50</v>
      </c>
      <c r="K81" s="266"/>
    </row>
    <row r="82" spans="2:11" s="1" customFormat="1" ht="15" customHeight="1">
      <c r="B82" s="277"/>
      <c r="C82" s="254" t="s">
        <v>1603</v>
      </c>
      <c r="D82" s="254"/>
      <c r="E82" s="254"/>
      <c r="F82" s="275" t="s">
        <v>1595</v>
      </c>
      <c r="G82" s="276"/>
      <c r="H82" s="254" t="s">
        <v>1604</v>
      </c>
      <c r="I82" s="254" t="s">
        <v>1605</v>
      </c>
      <c r="J82" s="254"/>
      <c r="K82" s="266"/>
    </row>
    <row r="83" spans="2:11" s="1" customFormat="1" ht="15" customHeight="1">
      <c r="B83" s="277"/>
      <c r="C83" s="278" t="s">
        <v>1606</v>
      </c>
      <c r="D83" s="278"/>
      <c r="E83" s="278"/>
      <c r="F83" s="279" t="s">
        <v>1601</v>
      </c>
      <c r="G83" s="278"/>
      <c r="H83" s="278" t="s">
        <v>1607</v>
      </c>
      <c r="I83" s="278" t="s">
        <v>1597</v>
      </c>
      <c r="J83" s="278">
        <v>15</v>
      </c>
      <c r="K83" s="266"/>
    </row>
    <row r="84" spans="2:11" s="1" customFormat="1" ht="15" customHeight="1">
      <c r="B84" s="277"/>
      <c r="C84" s="278" t="s">
        <v>1608</v>
      </c>
      <c r="D84" s="278"/>
      <c r="E84" s="278"/>
      <c r="F84" s="279" t="s">
        <v>1601</v>
      </c>
      <c r="G84" s="278"/>
      <c r="H84" s="278" t="s">
        <v>1609</v>
      </c>
      <c r="I84" s="278" t="s">
        <v>1597</v>
      </c>
      <c r="J84" s="278">
        <v>15</v>
      </c>
      <c r="K84" s="266"/>
    </row>
    <row r="85" spans="2:11" s="1" customFormat="1" ht="15" customHeight="1">
      <c r="B85" s="277"/>
      <c r="C85" s="278" t="s">
        <v>1610</v>
      </c>
      <c r="D85" s="278"/>
      <c r="E85" s="278"/>
      <c r="F85" s="279" t="s">
        <v>1601</v>
      </c>
      <c r="G85" s="278"/>
      <c r="H85" s="278" t="s">
        <v>1611</v>
      </c>
      <c r="I85" s="278" t="s">
        <v>1597</v>
      </c>
      <c r="J85" s="278">
        <v>20</v>
      </c>
      <c r="K85" s="266"/>
    </row>
    <row r="86" spans="2:11" s="1" customFormat="1" ht="15" customHeight="1">
      <c r="B86" s="277"/>
      <c r="C86" s="278" t="s">
        <v>1612</v>
      </c>
      <c r="D86" s="278"/>
      <c r="E86" s="278"/>
      <c r="F86" s="279" t="s">
        <v>1601</v>
      </c>
      <c r="G86" s="278"/>
      <c r="H86" s="278" t="s">
        <v>1613</v>
      </c>
      <c r="I86" s="278" t="s">
        <v>1597</v>
      </c>
      <c r="J86" s="278">
        <v>20</v>
      </c>
      <c r="K86" s="266"/>
    </row>
    <row r="87" spans="2:11" s="1" customFormat="1" ht="15" customHeight="1">
      <c r="B87" s="277"/>
      <c r="C87" s="254" t="s">
        <v>1614</v>
      </c>
      <c r="D87" s="254"/>
      <c r="E87" s="254"/>
      <c r="F87" s="275" t="s">
        <v>1601</v>
      </c>
      <c r="G87" s="276"/>
      <c r="H87" s="254" t="s">
        <v>1615</v>
      </c>
      <c r="I87" s="254" t="s">
        <v>1597</v>
      </c>
      <c r="J87" s="254">
        <v>50</v>
      </c>
      <c r="K87" s="266"/>
    </row>
    <row r="88" spans="2:11" s="1" customFormat="1" ht="15" customHeight="1">
      <c r="B88" s="277"/>
      <c r="C88" s="254" t="s">
        <v>1616</v>
      </c>
      <c r="D88" s="254"/>
      <c r="E88" s="254"/>
      <c r="F88" s="275" t="s">
        <v>1601</v>
      </c>
      <c r="G88" s="276"/>
      <c r="H88" s="254" t="s">
        <v>1617</v>
      </c>
      <c r="I88" s="254" t="s">
        <v>1597</v>
      </c>
      <c r="J88" s="254">
        <v>20</v>
      </c>
      <c r="K88" s="266"/>
    </row>
    <row r="89" spans="2:11" s="1" customFormat="1" ht="15" customHeight="1">
      <c r="B89" s="277"/>
      <c r="C89" s="254" t="s">
        <v>1618</v>
      </c>
      <c r="D89" s="254"/>
      <c r="E89" s="254"/>
      <c r="F89" s="275" t="s">
        <v>1601</v>
      </c>
      <c r="G89" s="276"/>
      <c r="H89" s="254" t="s">
        <v>1619</v>
      </c>
      <c r="I89" s="254" t="s">
        <v>1597</v>
      </c>
      <c r="J89" s="254">
        <v>20</v>
      </c>
      <c r="K89" s="266"/>
    </row>
    <row r="90" spans="2:11" s="1" customFormat="1" ht="15" customHeight="1">
      <c r="B90" s="277"/>
      <c r="C90" s="254" t="s">
        <v>1620</v>
      </c>
      <c r="D90" s="254"/>
      <c r="E90" s="254"/>
      <c r="F90" s="275" t="s">
        <v>1601</v>
      </c>
      <c r="G90" s="276"/>
      <c r="H90" s="254" t="s">
        <v>1621</v>
      </c>
      <c r="I90" s="254" t="s">
        <v>1597</v>
      </c>
      <c r="J90" s="254">
        <v>50</v>
      </c>
      <c r="K90" s="266"/>
    </row>
    <row r="91" spans="2:11" s="1" customFormat="1" ht="15" customHeight="1">
      <c r="B91" s="277"/>
      <c r="C91" s="254" t="s">
        <v>1622</v>
      </c>
      <c r="D91" s="254"/>
      <c r="E91" s="254"/>
      <c r="F91" s="275" t="s">
        <v>1601</v>
      </c>
      <c r="G91" s="276"/>
      <c r="H91" s="254" t="s">
        <v>1622</v>
      </c>
      <c r="I91" s="254" t="s">
        <v>1597</v>
      </c>
      <c r="J91" s="254">
        <v>50</v>
      </c>
      <c r="K91" s="266"/>
    </row>
    <row r="92" spans="2:11" s="1" customFormat="1" ht="15" customHeight="1">
      <c r="B92" s="277"/>
      <c r="C92" s="254" t="s">
        <v>1623</v>
      </c>
      <c r="D92" s="254"/>
      <c r="E92" s="254"/>
      <c r="F92" s="275" t="s">
        <v>1601</v>
      </c>
      <c r="G92" s="276"/>
      <c r="H92" s="254" t="s">
        <v>1624</v>
      </c>
      <c r="I92" s="254" t="s">
        <v>1597</v>
      </c>
      <c r="J92" s="254">
        <v>255</v>
      </c>
      <c r="K92" s="266"/>
    </row>
    <row r="93" spans="2:11" s="1" customFormat="1" ht="15" customHeight="1">
      <c r="B93" s="277"/>
      <c r="C93" s="254" t="s">
        <v>1625</v>
      </c>
      <c r="D93" s="254"/>
      <c r="E93" s="254"/>
      <c r="F93" s="275" t="s">
        <v>1595</v>
      </c>
      <c r="G93" s="276"/>
      <c r="H93" s="254" t="s">
        <v>1626</v>
      </c>
      <c r="I93" s="254" t="s">
        <v>1627</v>
      </c>
      <c r="J93" s="254"/>
      <c r="K93" s="266"/>
    </row>
    <row r="94" spans="2:11" s="1" customFormat="1" ht="15" customHeight="1">
      <c r="B94" s="277"/>
      <c r="C94" s="254" t="s">
        <v>1628</v>
      </c>
      <c r="D94" s="254"/>
      <c r="E94" s="254"/>
      <c r="F94" s="275" t="s">
        <v>1595</v>
      </c>
      <c r="G94" s="276"/>
      <c r="H94" s="254" t="s">
        <v>1629</v>
      </c>
      <c r="I94" s="254" t="s">
        <v>1630</v>
      </c>
      <c r="J94" s="254"/>
      <c r="K94" s="266"/>
    </row>
    <row r="95" spans="2:11" s="1" customFormat="1" ht="15" customHeight="1">
      <c r="B95" s="277"/>
      <c r="C95" s="254" t="s">
        <v>1631</v>
      </c>
      <c r="D95" s="254"/>
      <c r="E95" s="254"/>
      <c r="F95" s="275" t="s">
        <v>1595</v>
      </c>
      <c r="G95" s="276"/>
      <c r="H95" s="254" t="s">
        <v>1631</v>
      </c>
      <c r="I95" s="254" t="s">
        <v>1630</v>
      </c>
      <c r="J95" s="254"/>
      <c r="K95" s="266"/>
    </row>
    <row r="96" spans="2:11" s="1" customFormat="1" ht="15" customHeight="1">
      <c r="B96" s="277"/>
      <c r="C96" s="254" t="s">
        <v>37</v>
      </c>
      <c r="D96" s="254"/>
      <c r="E96" s="254"/>
      <c r="F96" s="275" t="s">
        <v>1595</v>
      </c>
      <c r="G96" s="276"/>
      <c r="H96" s="254" t="s">
        <v>1632</v>
      </c>
      <c r="I96" s="254" t="s">
        <v>1630</v>
      </c>
      <c r="J96" s="254"/>
      <c r="K96" s="266"/>
    </row>
    <row r="97" spans="2:11" s="1" customFormat="1" ht="15" customHeight="1">
      <c r="B97" s="277"/>
      <c r="C97" s="254" t="s">
        <v>47</v>
      </c>
      <c r="D97" s="254"/>
      <c r="E97" s="254"/>
      <c r="F97" s="275" t="s">
        <v>1595</v>
      </c>
      <c r="G97" s="276"/>
      <c r="H97" s="254" t="s">
        <v>1633</v>
      </c>
      <c r="I97" s="254" t="s">
        <v>1630</v>
      </c>
      <c r="J97" s="254"/>
      <c r="K97" s="266"/>
    </row>
    <row r="98" spans="2:11" s="1" customFormat="1" ht="15" customHeight="1">
      <c r="B98" s="280"/>
      <c r="C98" s="281"/>
      <c r="D98" s="281"/>
      <c r="E98" s="281"/>
      <c r="F98" s="281"/>
      <c r="G98" s="281"/>
      <c r="H98" s="281"/>
      <c r="I98" s="281"/>
      <c r="J98" s="281"/>
      <c r="K98" s="282"/>
    </row>
    <row r="99" spans="2:11" s="1" customFormat="1" ht="18.75" customHeight="1">
      <c r="B99" s="283"/>
      <c r="C99" s="284"/>
      <c r="D99" s="284"/>
      <c r="E99" s="284"/>
      <c r="F99" s="284"/>
      <c r="G99" s="284"/>
      <c r="H99" s="284"/>
      <c r="I99" s="284"/>
      <c r="J99" s="284"/>
      <c r="K99" s="283"/>
    </row>
    <row r="100" spans="2:11" s="1" customFormat="1" ht="18.75" customHeight="1">
      <c r="B100" s="261"/>
      <c r="C100" s="261"/>
      <c r="D100" s="261"/>
      <c r="E100" s="261"/>
      <c r="F100" s="261"/>
      <c r="G100" s="261"/>
      <c r="H100" s="261"/>
      <c r="I100" s="261"/>
      <c r="J100" s="261"/>
      <c r="K100" s="261"/>
    </row>
    <row r="101" spans="2:11" s="1" customFormat="1" ht="7.5" customHeight="1">
      <c r="B101" s="262"/>
      <c r="C101" s="263"/>
      <c r="D101" s="263"/>
      <c r="E101" s="263"/>
      <c r="F101" s="263"/>
      <c r="G101" s="263"/>
      <c r="H101" s="263"/>
      <c r="I101" s="263"/>
      <c r="J101" s="263"/>
      <c r="K101" s="264"/>
    </row>
    <row r="102" spans="2:11" s="1" customFormat="1" ht="45" customHeight="1">
      <c r="B102" s="265"/>
      <c r="C102" s="373" t="s">
        <v>1634</v>
      </c>
      <c r="D102" s="373"/>
      <c r="E102" s="373"/>
      <c r="F102" s="373"/>
      <c r="G102" s="373"/>
      <c r="H102" s="373"/>
      <c r="I102" s="373"/>
      <c r="J102" s="373"/>
      <c r="K102" s="266"/>
    </row>
    <row r="103" spans="2:11" s="1" customFormat="1" ht="17.25" customHeight="1">
      <c r="B103" s="265"/>
      <c r="C103" s="267" t="s">
        <v>1589</v>
      </c>
      <c r="D103" s="267"/>
      <c r="E103" s="267"/>
      <c r="F103" s="267" t="s">
        <v>1590</v>
      </c>
      <c r="G103" s="268"/>
      <c r="H103" s="267" t="s">
        <v>53</v>
      </c>
      <c r="I103" s="267" t="s">
        <v>56</v>
      </c>
      <c r="J103" s="267" t="s">
        <v>1591</v>
      </c>
      <c r="K103" s="266"/>
    </row>
    <row r="104" spans="2:11" s="1" customFormat="1" ht="17.25" customHeight="1">
      <c r="B104" s="265"/>
      <c r="C104" s="269" t="s">
        <v>1592</v>
      </c>
      <c r="D104" s="269"/>
      <c r="E104" s="269"/>
      <c r="F104" s="270" t="s">
        <v>1593</v>
      </c>
      <c r="G104" s="271"/>
      <c r="H104" s="269"/>
      <c r="I104" s="269"/>
      <c r="J104" s="269" t="s">
        <v>1594</v>
      </c>
      <c r="K104" s="266"/>
    </row>
    <row r="105" spans="2:11" s="1" customFormat="1" ht="5.25" customHeight="1">
      <c r="B105" s="265"/>
      <c r="C105" s="267"/>
      <c r="D105" s="267"/>
      <c r="E105" s="267"/>
      <c r="F105" s="267"/>
      <c r="G105" s="285"/>
      <c r="H105" s="267"/>
      <c r="I105" s="267"/>
      <c r="J105" s="267"/>
      <c r="K105" s="266"/>
    </row>
    <row r="106" spans="2:11" s="1" customFormat="1" ht="15" customHeight="1">
      <c r="B106" s="265"/>
      <c r="C106" s="254" t="s">
        <v>52</v>
      </c>
      <c r="D106" s="274"/>
      <c r="E106" s="274"/>
      <c r="F106" s="275" t="s">
        <v>1595</v>
      </c>
      <c r="G106" s="254"/>
      <c r="H106" s="254" t="s">
        <v>1635</v>
      </c>
      <c r="I106" s="254" t="s">
        <v>1597</v>
      </c>
      <c r="J106" s="254">
        <v>20</v>
      </c>
      <c r="K106" s="266"/>
    </row>
    <row r="107" spans="2:11" s="1" customFormat="1" ht="15" customHeight="1">
      <c r="B107" s="265"/>
      <c r="C107" s="254" t="s">
        <v>1598</v>
      </c>
      <c r="D107" s="254"/>
      <c r="E107" s="254"/>
      <c r="F107" s="275" t="s">
        <v>1595</v>
      </c>
      <c r="G107" s="254"/>
      <c r="H107" s="254" t="s">
        <v>1635</v>
      </c>
      <c r="I107" s="254" t="s">
        <v>1597</v>
      </c>
      <c r="J107" s="254">
        <v>120</v>
      </c>
      <c r="K107" s="266"/>
    </row>
    <row r="108" spans="2:11" s="1" customFormat="1" ht="15" customHeight="1">
      <c r="B108" s="277"/>
      <c r="C108" s="254" t="s">
        <v>1600</v>
      </c>
      <c r="D108" s="254"/>
      <c r="E108" s="254"/>
      <c r="F108" s="275" t="s">
        <v>1601</v>
      </c>
      <c r="G108" s="254"/>
      <c r="H108" s="254" t="s">
        <v>1635</v>
      </c>
      <c r="I108" s="254" t="s">
        <v>1597</v>
      </c>
      <c r="J108" s="254">
        <v>50</v>
      </c>
      <c r="K108" s="266"/>
    </row>
    <row r="109" spans="2:11" s="1" customFormat="1" ht="15" customHeight="1">
      <c r="B109" s="277"/>
      <c r="C109" s="254" t="s">
        <v>1603</v>
      </c>
      <c r="D109" s="254"/>
      <c r="E109" s="254"/>
      <c r="F109" s="275" t="s">
        <v>1595</v>
      </c>
      <c r="G109" s="254"/>
      <c r="H109" s="254" t="s">
        <v>1635</v>
      </c>
      <c r="I109" s="254" t="s">
        <v>1605</v>
      </c>
      <c r="J109" s="254"/>
      <c r="K109" s="266"/>
    </row>
    <row r="110" spans="2:11" s="1" customFormat="1" ht="15" customHeight="1">
      <c r="B110" s="277"/>
      <c r="C110" s="254" t="s">
        <v>1614</v>
      </c>
      <c r="D110" s="254"/>
      <c r="E110" s="254"/>
      <c r="F110" s="275" t="s">
        <v>1601</v>
      </c>
      <c r="G110" s="254"/>
      <c r="H110" s="254" t="s">
        <v>1635</v>
      </c>
      <c r="I110" s="254" t="s">
        <v>1597</v>
      </c>
      <c r="J110" s="254">
        <v>50</v>
      </c>
      <c r="K110" s="266"/>
    </row>
    <row r="111" spans="2:11" s="1" customFormat="1" ht="15" customHeight="1">
      <c r="B111" s="277"/>
      <c r="C111" s="254" t="s">
        <v>1622</v>
      </c>
      <c r="D111" s="254"/>
      <c r="E111" s="254"/>
      <c r="F111" s="275" t="s">
        <v>1601</v>
      </c>
      <c r="G111" s="254"/>
      <c r="H111" s="254" t="s">
        <v>1635</v>
      </c>
      <c r="I111" s="254" t="s">
        <v>1597</v>
      </c>
      <c r="J111" s="254">
        <v>50</v>
      </c>
      <c r="K111" s="266"/>
    </row>
    <row r="112" spans="2:11" s="1" customFormat="1" ht="15" customHeight="1">
      <c r="B112" s="277"/>
      <c r="C112" s="254" t="s">
        <v>1620</v>
      </c>
      <c r="D112" s="254"/>
      <c r="E112" s="254"/>
      <c r="F112" s="275" t="s">
        <v>1601</v>
      </c>
      <c r="G112" s="254"/>
      <c r="H112" s="254" t="s">
        <v>1635</v>
      </c>
      <c r="I112" s="254" t="s">
        <v>1597</v>
      </c>
      <c r="J112" s="254">
        <v>50</v>
      </c>
      <c r="K112" s="266"/>
    </row>
    <row r="113" spans="2:11" s="1" customFormat="1" ht="15" customHeight="1">
      <c r="B113" s="277"/>
      <c r="C113" s="254" t="s">
        <v>52</v>
      </c>
      <c r="D113" s="254"/>
      <c r="E113" s="254"/>
      <c r="F113" s="275" t="s">
        <v>1595</v>
      </c>
      <c r="G113" s="254"/>
      <c r="H113" s="254" t="s">
        <v>1636</v>
      </c>
      <c r="I113" s="254" t="s">
        <v>1597</v>
      </c>
      <c r="J113" s="254">
        <v>20</v>
      </c>
      <c r="K113" s="266"/>
    </row>
    <row r="114" spans="2:11" s="1" customFormat="1" ht="15" customHeight="1">
      <c r="B114" s="277"/>
      <c r="C114" s="254" t="s">
        <v>1637</v>
      </c>
      <c r="D114" s="254"/>
      <c r="E114" s="254"/>
      <c r="F114" s="275" t="s">
        <v>1595</v>
      </c>
      <c r="G114" s="254"/>
      <c r="H114" s="254" t="s">
        <v>1638</v>
      </c>
      <c r="I114" s="254" t="s">
        <v>1597</v>
      </c>
      <c r="J114" s="254">
        <v>120</v>
      </c>
      <c r="K114" s="266"/>
    </row>
    <row r="115" spans="2:11" s="1" customFormat="1" ht="15" customHeight="1">
      <c r="B115" s="277"/>
      <c r="C115" s="254" t="s">
        <v>37</v>
      </c>
      <c r="D115" s="254"/>
      <c r="E115" s="254"/>
      <c r="F115" s="275" t="s">
        <v>1595</v>
      </c>
      <c r="G115" s="254"/>
      <c r="H115" s="254" t="s">
        <v>1639</v>
      </c>
      <c r="I115" s="254" t="s">
        <v>1630</v>
      </c>
      <c r="J115" s="254"/>
      <c r="K115" s="266"/>
    </row>
    <row r="116" spans="2:11" s="1" customFormat="1" ht="15" customHeight="1">
      <c r="B116" s="277"/>
      <c r="C116" s="254" t="s">
        <v>47</v>
      </c>
      <c r="D116" s="254"/>
      <c r="E116" s="254"/>
      <c r="F116" s="275" t="s">
        <v>1595</v>
      </c>
      <c r="G116" s="254"/>
      <c r="H116" s="254" t="s">
        <v>1640</v>
      </c>
      <c r="I116" s="254" t="s">
        <v>1630</v>
      </c>
      <c r="J116" s="254"/>
      <c r="K116" s="266"/>
    </row>
    <row r="117" spans="2:11" s="1" customFormat="1" ht="15" customHeight="1">
      <c r="B117" s="277"/>
      <c r="C117" s="254" t="s">
        <v>56</v>
      </c>
      <c r="D117" s="254"/>
      <c r="E117" s="254"/>
      <c r="F117" s="275" t="s">
        <v>1595</v>
      </c>
      <c r="G117" s="254"/>
      <c r="H117" s="254" t="s">
        <v>1641</v>
      </c>
      <c r="I117" s="254" t="s">
        <v>1642</v>
      </c>
      <c r="J117" s="254"/>
      <c r="K117" s="266"/>
    </row>
    <row r="118" spans="2:11" s="1" customFormat="1" ht="15" customHeight="1">
      <c r="B118" s="280"/>
      <c r="C118" s="286"/>
      <c r="D118" s="286"/>
      <c r="E118" s="286"/>
      <c r="F118" s="286"/>
      <c r="G118" s="286"/>
      <c r="H118" s="286"/>
      <c r="I118" s="286"/>
      <c r="J118" s="286"/>
      <c r="K118" s="282"/>
    </row>
    <row r="119" spans="2:11" s="1" customFormat="1" ht="18.75" customHeight="1">
      <c r="B119" s="287"/>
      <c r="C119" s="288"/>
      <c r="D119" s="288"/>
      <c r="E119" s="288"/>
      <c r="F119" s="289"/>
      <c r="G119" s="288"/>
      <c r="H119" s="288"/>
      <c r="I119" s="288"/>
      <c r="J119" s="288"/>
      <c r="K119" s="287"/>
    </row>
    <row r="120" spans="2:11" s="1" customFormat="1" ht="18.75" customHeight="1">
      <c r="B120" s="261"/>
      <c r="C120" s="261"/>
      <c r="D120" s="261"/>
      <c r="E120" s="261"/>
      <c r="F120" s="261"/>
      <c r="G120" s="261"/>
      <c r="H120" s="261"/>
      <c r="I120" s="261"/>
      <c r="J120" s="261"/>
      <c r="K120" s="261"/>
    </row>
    <row r="121" spans="2:11" s="1" customFormat="1" ht="7.5" customHeight="1">
      <c r="B121" s="290"/>
      <c r="C121" s="291"/>
      <c r="D121" s="291"/>
      <c r="E121" s="291"/>
      <c r="F121" s="291"/>
      <c r="G121" s="291"/>
      <c r="H121" s="291"/>
      <c r="I121" s="291"/>
      <c r="J121" s="291"/>
      <c r="K121" s="292"/>
    </row>
    <row r="122" spans="2:11" s="1" customFormat="1" ht="45" customHeight="1">
      <c r="B122" s="293"/>
      <c r="C122" s="374" t="s">
        <v>1643</v>
      </c>
      <c r="D122" s="374"/>
      <c r="E122" s="374"/>
      <c r="F122" s="374"/>
      <c r="G122" s="374"/>
      <c r="H122" s="374"/>
      <c r="I122" s="374"/>
      <c r="J122" s="374"/>
      <c r="K122" s="294"/>
    </row>
    <row r="123" spans="2:11" s="1" customFormat="1" ht="17.25" customHeight="1">
      <c r="B123" s="295"/>
      <c r="C123" s="267" t="s">
        <v>1589</v>
      </c>
      <c r="D123" s="267"/>
      <c r="E123" s="267"/>
      <c r="F123" s="267" t="s">
        <v>1590</v>
      </c>
      <c r="G123" s="268"/>
      <c r="H123" s="267" t="s">
        <v>53</v>
      </c>
      <c r="I123" s="267" t="s">
        <v>56</v>
      </c>
      <c r="J123" s="267" t="s">
        <v>1591</v>
      </c>
      <c r="K123" s="296"/>
    </row>
    <row r="124" spans="2:11" s="1" customFormat="1" ht="17.25" customHeight="1">
      <c r="B124" s="295"/>
      <c r="C124" s="269" t="s">
        <v>1592</v>
      </c>
      <c r="D124" s="269"/>
      <c r="E124" s="269"/>
      <c r="F124" s="270" t="s">
        <v>1593</v>
      </c>
      <c r="G124" s="271"/>
      <c r="H124" s="269"/>
      <c r="I124" s="269"/>
      <c r="J124" s="269" t="s">
        <v>1594</v>
      </c>
      <c r="K124" s="296"/>
    </row>
    <row r="125" spans="2:11" s="1" customFormat="1" ht="5.25" customHeight="1">
      <c r="B125" s="297"/>
      <c r="C125" s="272"/>
      <c r="D125" s="272"/>
      <c r="E125" s="272"/>
      <c r="F125" s="272"/>
      <c r="G125" s="298"/>
      <c r="H125" s="272"/>
      <c r="I125" s="272"/>
      <c r="J125" s="272"/>
      <c r="K125" s="299"/>
    </row>
    <row r="126" spans="2:11" s="1" customFormat="1" ht="15" customHeight="1">
      <c r="B126" s="297"/>
      <c r="C126" s="254" t="s">
        <v>1598</v>
      </c>
      <c r="D126" s="274"/>
      <c r="E126" s="274"/>
      <c r="F126" s="275" t="s">
        <v>1595</v>
      </c>
      <c r="G126" s="254"/>
      <c r="H126" s="254" t="s">
        <v>1635</v>
      </c>
      <c r="I126" s="254" t="s">
        <v>1597</v>
      </c>
      <c r="J126" s="254">
        <v>120</v>
      </c>
      <c r="K126" s="300"/>
    </row>
    <row r="127" spans="2:11" s="1" customFormat="1" ht="15" customHeight="1">
      <c r="B127" s="297"/>
      <c r="C127" s="254" t="s">
        <v>1644</v>
      </c>
      <c r="D127" s="254"/>
      <c r="E127" s="254"/>
      <c r="F127" s="275" t="s">
        <v>1595</v>
      </c>
      <c r="G127" s="254"/>
      <c r="H127" s="254" t="s">
        <v>1645</v>
      </c>
      <c r="I127" s="254" t="s">
        <v>1597</v>
      </c>
      <c r="J127" s="254" t="s">
        <v>1646</v>
      </c>
      <c r="K127" s="300"/>
    </row>
    <row r="128" spans="2:11" s="1" customFormat="1" ht="15" customHeight="1">
      <c r="B128" s="297"/>
      <c r="C128" s="254" t="s">
        <v>1543</v>
      </c>
      <c r="D128" s="254"/>
      <c r="E128" s="254"/>
      <c r="F128" s="275" t="s">
        <v>1595</v>
      </c>
      <c r="G128" s="254"/>
      <c r="H128" s="254" t="s">
        <v>1647</v>
      </c>
      <c r="I128" s="254" t="s">
        <v>1597</v>
      </c>
      <c r="J128" s="254" t="s">
        <v>1646</v>
      </c>
      <c r="K128" s="300"/>
    </row>
    <row r="129" spans="2:11" s="1" customFormat="1" ht="15" customHeight="1">
      <c r="B129" s="297"/>
      <c r="C129" s="254" t="s">
        <v>1606</v>
      </c>
      <c r="D129" s="254"/>
      <c r="E129" s="254"/>
      <c r="F129" s="275" t="s">
        <v>1601</v>
      </c>
      <c r="G129" s="254"/>
      <c r="H129" s="254" t="s">
        <v>1607</v>
      </c>
      <c r="I129" s="254" t="s">
        <v>1597</v>
      </c>
      <c r="J129" s="254">
        <v>15</v>
      </c>
      <c r="K129" s="300"/>
    </row>
    <row r="130" spans="2:11" s="1" customFormat="1" ht="15" customHeight="1">
      <c r="B130" s="297"/>
      <c r="C130" s="278" t="s">
        <v>1608</v>
      </c>
      <c r="D130" s="278"/>
      <c r="E130" s="278"/>
      <c r="F130" s="279" t="s">
        <v>1601</v>
      </c>
      <c r="G130" s="278"/>
      <c r="H130" s="278" t="s">
        <v>1609</v>
      </c>
      <c r="I130" s="278" t="s">
        <v>1597</v>
      </c>
      <c r="J130" s="278">
        <v>15</v>
      </c>
      <c r="K130" s="300"/>
    </row>
    <row r="131" spans="2:11" s="1" customFormat="1" ht="15" customHeight="1">
      <c r="B131" s="297"/>
      <c r="C131" s="278" t="s">
        <v>1610</v>
      </c>
      <c r="D131" s="278"/>
      <c r="E131" s="278"/>
      <c r="F131" s="279" t="s">
        <v>1601</v>
      </c>
      <c r="G131" s="278"/>
      <c r="H131" s="278" t="s">
        <v>1611</v>
      </c>
      <c r="I131" s="278" t="s">
        <v>1597</v>
      </c>
      <c r="J131" s="278">
        <v>20</v>
      </c>
      <c r="K131" s="300"/>
    </row>
    <row r="132" spans="2:11" s="1" customFormat="1" ht="15" customHeight="1">
      <c r="B132" s="297"/>
      <c r="C132" s="278" t="s">
        <v>1612</v>
      </c>
      <c r="D132" s="278"/>
      <c r="E132" s="278"/>
      <c r="F132" s="279" t="s">
        <v>1601</v>
      </c>
      <c r="G132" s="278"/>
      <c r="H132" s="278" t="s">
        <v>1613</v>
      </c>
      <c r="I132" s="278" t="s">
        <v>1597</v>
      </c>
      <c r="J132" s="278">
        <v>20</v>
      </c>
      <c r="K132" s="300"/>
    </row>
    <row r="133" spans="2:11" s="1" customFormat="1" ht="15" customHeight="1">
      <c r="B133" s="297"/>
      <c r="C133" s="254" t="s">
        <v>1600</v>
      </c>
      <c r="D133" s="254"/>
      <c r="E133" s="254"/>
      <c r="F133" s="275" t="s">
        <v>1601</v>
      </c>
      <c r="G133" s="254"/>
      <c r="H133" s="254" t="s">
        <v>1635</v>
      </c>
      <c r="I133" s="254" t="s">
        <v>1597</v>
      </c>
      <c r="J133" s="254">
        <v>50</v>
      </c>
      <c r="K133" s="300"/>
    </row>
    <row r="134" spans="2:11" s="1" customFormat="1" ht="15" customHeight="1">
      <c r="B134" s="297"/>
      <c r="C134" s="254" t="s">
        <v>1614</v>
      </c>
      <c r="D134" s="254"/>
      <c r="E134" s="254"/>
      <c r="F134" s="275" t="s">
        <v>1601</v>
      </c>
      <c r="G134" s="254"/>
      <c r="H134" s="254" t="s">
        <v>1635</v>
      </c>
      <c r="I134" s="254" t="s">
        <v>1597</v>
      </c>
      <c r="J134" s="254">
        <v>50</v>
      </c>
      <c r="K134" s="300"/>
    </row>
    <row r="135" spans="2:11" s="1" customFormat="1" ht="15" customHeight="1">
      <c r="B135" s="297"/>
      <c r="C135" s="254" t="s">
        <v>1620</v>
      </c>
      <c r="D135" s="254"/>
      <c r="E135" s="254"/>
      <c r="F135" s="275" t="s">
        <v>1601</v>
      </c>
      <c r="G135" s="254"/>
      <c r="H135" s="254" t="s">
        <v>1635</v>
      </c>
      <c r="I135" s="254" t="s">
        <v>1597</v>
      </c>
      <c r="J135" s="254">
        <v>50</v>
      </c>
      <c r="K135" s="300"/>
    </row>
    <row r="136" spans="2:11" s="1" customFormat="1" ht="15" customHeight="1">
      <c r="B136" s="297"/>
      <c r="C136" s="254" t="s">
        <v>1622</v>
      </c>
      <c r="D136" s="254"/>
      <c r="E136" s="254"/>
      <c r="F136" s="275" t="s">
        <v>1601</v>
      </c>
      <c r="G136" s="254"/>
      <c r="H136" s="254" t="s">
        <v>1635</v>
      </c>
      <c r="I136" s="254" t="s">
        <v>1597</v>
      </c>
      <c r="J136" s="254">
        <v>50</v>
      </c>
      <c r="K136" s="300"/>
    </row>
    <row r="137" spans="2:11" s="1" customFormat="1" ht="15" customHeight="1">
      <c r="B137" s="297"/>
      <c r="C137" s="254" t="s">
        <v>1623</v>
      </c>
      <c r="D137" s="254"/>
      <c r="E137" s="254"/>
      <c r="F137" s="275" t="s">
        <v>1601</v>
      </c>
      <c r="G137" s="254"/>
      <c r="H137" s="254" t="s">
        <v>1648</v>
      </c>
      <c r="I137" s="254" t="s">
        <v>1597</v>
      </c>
      <c r="J137" s="254">
        <v>255</v>
      </c>
      <c r="K137" s="300"/>
    </row>
    <row r="138" spans="2:11" s="1" customFormat="1" ht="15" customHeight="1">
      <c r="B138" s="297"/>
      <c r="C138" s="254" t="s">
        <v>1625</v>
      </c>
      <c r="D138" s="254"/>
      <c r="E138" s="254"/>
      <c r="F138" s="275" t="s">
        <v>1595</v>
      </c>
      <c r="G138" s="254"/>
      <c r="H138" s="254" t="s">
        <v>1649</v>
      </c>
      <c r="I138" s="254" t="s">
        <v>1627</v>
      </c>
      <c r="J138" s="254"/>
      <c r="K138" s="300"/>
    </row>
    <row r="139" spans="2:11" s="1" customFormat="1" ht="15" customHeight="1">
      <c r="B139" s="297"/>
      <c r="C139" s="254" t="s">
        <v>1628</v>
      </c>
      <c r="D139" s="254"/>
      <c r="E139" s="254"/>
      <c r="F139" s="275" t="s">
        <v>1595</v>
      </c>
      <c r="G139" s="254"/>
      <c r="H139" s="254" t="s">
        <v>1650</v>
      </c>
      <c r="I139" s="254" t="s">
        <v>1630</v>
      </c>
      <c r="J139" s="254"/>
      <c r="K139" s="300"/>
    </row>
    <row r="140" spans="2:11" s="1" customFormat="1" ht="15" customHeight="1">
      <c r="B140" s="297"/>
      <c r="C140" s="254" t="s">
        <v>1631</v>
      </c>
      <c r="D140" s="254"/>
      <c r="E140" s="254"/>
      <c r="F140" s="275" t="s">
        <v>1595</v>
      </c>
      <c r="G140" s="254"/>
      <c r="H140" s="254" t="s">
        <v>1631</v>
      </c>
      <c r="I140" s="254" t="s">
        <v>1630</v>
      </c>
      <c r="J140" s="254"/>
      <c r="K140" s="300"/>
    </row>
    <row r="141" spans="2:11" s="1" customFormat="1" ht="15" customHeight="1">
      <c r="B141" s="297"/>
      <c r="C141" s="254" t="s">
        <v>37</v>
      </c>
      <c r="D141" s="254"/>
      <c r="E141" s="254"/>
      <c r="F141" s="275" t="s">
        <v>1595</v>
      </c>
      <c r="G141" s="254"/>
      <c r="H141" s="254" t="s">
        <v>1651</v>
      </c>
      <c r="I141" s="254" t="s">
        <v>1630</v>
      </c>
      <c r="J141" s="254"/>
      <c r="K141" s="300"/>
    </row>
    <row r="142" spans="2:11" s="1" customFormat="1" ht="15" customHeight="1">
      <c r="B142" s="297"/>
      <c r="C142" s="254" t="s">
        <v>1652</v>
      </c>
      <c r="D142" s="254"/>
      <c r="E142" s="254"/>
      <c r="F142" s="275" t="s">
        <v>1595</v>
      </c>
      <c r="G142" s="254"/>
      <c r="H142" s="254" t="s">
        <v>1653</v>
      </c>
      <c r="I142" s="254" t="s">
        <v>1630</v>
      </c>
      <c r="J142" s="254"/>
      <c r="K142" s="300"/>
    </row>
    <row r="143" spans="2:11" s="1" customFormat="1" ht="15" customHeight="1">
      <c r="B143" s="301"/>
      <c r="C143" s="302"/>
      <c r="D143" s="302"/>
      <c r="E143" s="302"/>
      <c r="F143" s="302"/>
      <c r="G143" s="302"/>
      <c r="H143" s="302"/>
      <c r="I143" s="302"/>
      <c r="J143" s="302"/>
      <c r="K143" s="303"/>
    </row>
    <row r="144" spans="2:11" s="1" customFormat="1" ht="18.75" customHeight="1">
      <c r="B144" s="288"/>
      <c r="C144" s="288"/>
      <c r="D144" s="288"/>
      <c r="E144" s="288"/>
      <c r="F144" s="289"/>
      <c r="G144" s="288"/>
      <c r="H144" s="288"/>
      <c r="I144" s="288"/>
      <c r="J144" s="288"/>
      <c r="K144" s="288"/>
    </row>
    <row r="145" spans="2:11" s="1" customFormat="1" ht="18.75" customHeight="1">
      <c r="B145" s="261"/>
      <c r="C145" s="261"/>
      <c r="D145" s="261"/>
      <c r="E145" s="261"/>
      <c r="F145" s="261"/>
      <c r="G145" s="261"/>
      <c r="H145" s="261"/>
      <c r="I145" s="261"/>
      <c r="J145" s="261"/>
      <c r="K145" s="261"/>
    </row>
    <row r="146" spans="2:11" s="1" customFormat="1" ht="7.5" customHeight="1">
      <c r="B146" s="262"/>
      <c r="C146" s="263"/>
      <c r="D146" s="263"/>
      <c r="E146" s="263"/>
      <c r="F146" s="263"/>
      <c r="G146" s="263"/>
      <c r="H146" s="263"/>
      <c r="I146" s="263"/>
      <c r="J146" s="263"/>
      <c r="K146" s="264"/>
    </row>
    <row r="147" spans="2:11" s="1" customFormat="1" ht="45" customHeight="1">
      <c r="B147" s="265"/>
      <c r="C147" s="373" t="s">
        <v>1654</v>
      </c>
      <c r="D147" s="373"/>
      <c r="E147" s="373"/>
      <c r="F147" s="373"/>
      <c r="G147" s="373"/>
      <c r="H147" s="373"/>
      <c r="I147" s="373"/>
      <c r="J147" s="373"/>
      <c r="K147" s="266"/>
    </row>
    <row r="148" spans="2:11" s="1" customFormat="1" ht="17.25" customHeight="1">
      <c r="B148" s="265"/>
      <c r="C148" s="267" t="s">
        <v>1589</v>
      </c>
      <c r="D148" s="267"/>
      <c r="E148" s="267"/>
      <c r="F148" s="267" t="s">
        <v>1590</v>
      </c>
      <c r="G148" s="268"/>
      <c r="H148" s="267" t="s">
        <v>53</v>
      </c>
      <c r="I148" s="267" t="s">
        <v>56</v>
      </c>
      <c r="J148" s="267" t="s">
        <v>1591</v>
      </c>
      <c r="K148" s="266"/>
    </row>
    <row r="149" spans="2:11" s="1" customFormat="1" ht="17.25" customHeight="1">
      <c r="B149" s="265"/>
      <c r="C149" s="269" t="s">
        <v>1592</v>
      </c>
      <c r="D149" s="269"/>
      <c r="E149" s="269"/>
      <c r="F149" s="270" t="s">
        <v>1593</v>
      </c>
      <c r="G149" s="271"/>
      <c r="H149" s="269"/>
      <c r="I149" s="269"/>
      <c r="J149" s="269" t="s">
        <v>1594</v>
      </c>
      <c r="K149" s="266"/>
    </row>
    <row r="150" spans="2:11" s="1" customFormat="1" ht="5.25" customHeight="1">
      <c r="B150" s="277"/>
      <c r="C150" s="272"/>
      <c r="D150" s="272"/>
      <c r="E150" s="272"/>
      <c r="F150" s="272"/>
      <c r="G150" s="273"/>
      <c r="H150" s="272"/>
      <c r="I150" s="272"/>
      <c r="J150" s="272"/>
      <c r="K150" s="300"/>
    </row>
    <row r="151" spans="2:11" s="1" customFormat="1" ht="15" customHeight="1">
      <c r="B151" s="277"/>
      <c r="C151" s="304" t="s">
        <v>1598</v>
      </c>
      <c r="D151" s="254"/>
      <c r="E151" s="254"/>
      <c r="F151" s="305" t="s">
        <v>1595</v>
      </c>
      <c r="G151" s="254"/>
      <c r="H151" s="304" t="s">
        <v>1635</v>
      </c>
      <c r="I151" s="304" t="s">
        <v>1597</v>
      </c>
      <c r="J151" s="304">
        <v>120</v>
      </c>
      <c r="K151" s="300"/>
    </row>
    <row r="152" spans="2:11" s="1" customFormat="1" ht="15" customHeight="1">
      <c r="B152" s="277"/>
      <c r="C152" s="304" t="s">
        <v>1644</v>
      </c>
      <c r="D152" s="254"/>
      <c r="E152" s="254"/>
      <c r="F152" s="305" t="s">
        <v>1595</v>
      </c>
      <c r="G152" s="254"/>
      <c r="H152" s="304" t="s">
        <v>1655</v>
      </c>
      <c r="I152" s="304" t="s">
        <v>1597</v>
      </c>
      <c r="J152" s="304" t="s">
        <v>1646</v>
      </c>
      <c r="K152" s="300"/>
    </row>
    <row r="153" spans="2:11" s="1" customFormat="1" ht="15" customHeight="1">
      <c r="B153" s="277"/>
      <c r="C153" s="304" t="s">
        <v>1543</v>
      </c>
      <c r="D153" s="254"/>
      <c r="E153" s="254"/>
      <c r="F153" s="305" t="s">
        <v>1595</v>
      </c>
      <c r="G153" s="254"/>
      <c r="H153" s="304" t="s">
        <v>1656</v>
      </c>
      <c r="I153" s="304" t="s">
        <v>1597</v>
      </c>
      <c r="J153" s="304" t="s">
        <v>1646</v>
      </c>
      <c r="K153" s="300"/>
    </row>
    <row r="154" spans="2:11" s="1" customFormat="1" ht="15" customHeight="1">
      <c r="B154" s="277"/>
      <c r="C154" s="304" t="s">
        <v>1600</v>
      </c>
      <c r="D154" s="254"/>
      <c r="E154" s="254"/>
      <c r="F154" s="305" t="s">
        <v>1601</v>
      </c>
      <c r="G154" s="254"/>
      <c r="H154" s="304" t="s">
        <v>1635</v>
      </c>
      <c r="I154" s="304" t="s">
        <v>1597</v>
      </c>
      <c r="J154" s="304">
        <v>50</v>
      </c>
      <c r="K154" s="300"/>
    </row>
    <row r="155" spans="2:11" s="1" customFormat="1" ht="15" customHeight="1">
      <c r="B155" s="277"/>
      <c r="C155" s="304" t="s">
        <v>1603</v>
      </c>
      <c r="D155" s="254"/>
      <c r="E155" s="254"/>
      <c r="F155" s="305" t="s">
        <v>1595</v>
      </c>
      <c r="G155" s="254"/>
      <c r="H155" s="304" t="s">
        <v>1635</v>
      </c>
      <c r="I155" s="304" t="s">
        <v>1605</v>
      </c>
      <c r="J155" s="304"/>
      <c r="K155" s="300"/>
    </row>
    <row r="156" spans="2:11" s="1" customFormat="1" ht="15" customHeight="1">
      <c r="B156" s="277"/>
      <c r="C156" s="304" t="s">
        <v>1614</v>
      </c>
      <c r="D156" s="254"/>
      <c r="E156" s="254"/>
      <c r="F156" s="305" t="s">
        <v>1601</v>
      </c>
      <c r="G156" s="254"/>
      <c r="H156" s="304" t="s">
        <v>1635</v>
      </c>
      <c r="I156" s="304" t="s">
        <v>1597</v>
      </c>
      <c r="J156" s="304">
        <v>50</v>
      </c>
      <c r="K156" s="300"/>
    </row>
    <row r="157" spans="2:11" s="1" customFormat="1" ht="15" customHeight="1">
      <c r="B157" s="277"/>
      <c r="C157" s="304" t="s">
        <v>1622</v>
      </c>
      <c r="D157" s="254"/>
      <c r="E157" s="254"/>
      <c r="F157" s="305" t="s">
        <v>1601</v>
      </c>
      <c r="G157" s="254"/>
      <c r="H157" s="304" t="s">
        <v>1635</v>
      </c>
      <c r="I157" s="304" t="s">
        <v>1597</v>
      </c>
      <c r="J157" s="304">
        <v>50</v>
      </c>
      <c r="K157" s="300"/>
    </row>
    <row r="158" spans="2:11" s="1" customFormat="1" ht="15" customHeight="1">
      <c r="B158" s="277"/>
      <c r="C158" s="304" t="s">
        <v>1620</v>
      </c>
      <c r="D158" s="254"/>
      <c r="E158" s="254"/>
      <c r="F158" s="305" t="s">
        <v>1601</v>
      </c>
      <c r="G158" s="254"/>
      <c r="H158" s="304" t="s">
        <v>1635</v>
      </c>
      <c r="I158" s="304" t="s">
        <v>1597</v>
      </c>
      <c r="J158" s="304">
        <v>50</v>
      </c>
      <c r="K158" s="300"/>
    </row>
    <row r="159" spans="2:11" s="1" customFormat="1" ht="15" customHeight="1">
      <c r="B159" s="277"/>
      <c r="C159" s="304" t="s">
        <v>113</v>
      </c>
      <c r="D159" s="254"/>
      <c r="E159" s="254"/>
      <c r="F159" s="305" t="s">
        <v>1595</v>
      </c>
      <c r="G159" s="254"/>
      <c r="H159" s="304" t="s">
        <v>1657</v>
      </c>
      <c r="I159" s="304" t="s">
        <v>1597</v>
      </c>
      <c r="J159" s="304" t="s">
        <v>1658</v>
      </c>
      <c r="K159" s="300"/>
    </row>
    <row r="160" spans="2:11" s="1" customFormat="1" ht="15" customHeight="1">
      <c r="B160" s="277"/>
      <c r="C160" s="304" t="s">
        <v>1659</v>
      </c>
      <c r="D160" s="254"/>
      <c r="E160" s="254"/>
      <c r="F160" s="305" t="s">
        <v>1595</v>
      </c>
      <c r="G160" s="254"/>
      <c r="H160" s="304" t="s">
        <v>1660</v>
      </c>
      <c r="I160" s="304" t="s">
        <v>1630</v>
      </c>
      <c r="J160" s="304"/>
      <c r="K160" s="300"/>
    </row>
    <row r="161" spans="2:11" s="1" customFormat="1" ht="15" customHeight="1">
      <c r="B161" s="306"/>
      <c r="C161" s="286"/>
      <c r="D161" s="286"/>
      <c r="E161" s="286"/>
      <c r="F161" s="286"/>
      <c r="G161" s="286"/>
      <c r="H161" s="286"/>
      <c r="I161" s="286"/>
      <c r="J161" s="286"/>
      <c r="K161" s="307"/>
    </row>
    <row r="162" spans="2:11" s="1" customFormat="1" ht="18.75" customHeight="1">
      <c r="B162" s="288"/>
      <c r="C162" s="298"/>
      <c r="D162" s="298"/>
      <c r="E162" s="298"/>
      <c r="F162" s="308"/>
      <c r="G162" s="298"/>
      <c r="H162" s="298"/>
      <c r="I162" s="298"/>
      <c r="J162" s="298"/>
      <c r="K162" s="288"/>
    </row>
    <row r="163" spans="2:11" s="1" customFormat="1" ht="18.75" customHeight="1">
      <c r="B163" s="261"/>
      <c r="C163" s="261"/>
      <c r="D163" s="261"/>
      <c r="E163" s="261"/>
      <c r="F163" s="261"/>
      <c r="G163" s="261"/>
      <c r="H163" s="261"/>
      <c r="I163" s="261"/>
      <c r="J163" s="261"/>
      <c r="K163" s="261"/>
    </row>
    <row r="164" spans="2:11" s="1" customFormat="1" ht="7.5" customHeight="1">
      <c r="B164" s="243"/>
      <c r="C164" s="244"/>
      <c r="D164" s="244"/>
      <c r="E164" s="244"/>
      <c r="F164" s="244"/>
      <c r="G164" s="244"/>
      <c r="H164" s="244"/>
      <c r="I164" s="244"/>
      <c r="J164" s="244"/>
      <c r="K164" s="245"/>
    </row>
    <row r="165" spans="2:11" s="1" customFormat="1" ht="45" customHeight="1">
      <c r="B165" s="246"/>
      <c r="C165" s="374" t="s">
        <v>1661</v>
      </c>
      <c r="D165" s="374"/>
      <c r="E165" s="374"/>
      <c r="F165" s="374"/>
      <c r="G165" s="374"/>
      <c r="H165" s="374"/>
      <c r="I165" s="374"/>
      <c r="J165" s="374"/>
      <c r="K165" s="247"/>
    </row>
    <row r="166" spans="2:11" s="1" customFormat="1" ht="17.25" customHeight="1">
      <c r="B166" s="246"/>
      <c r="C166" s="267" t="s">
        <v>1589</v>
      </c>
      <c r="D166" s="267"/>
      <c r="E166" s="267"/>
      <c r="F166" s="267" t="s">
        <v>1590</v>
      </c>
      <c r="G166" s="309"/>
      <c r="H166" s="310" t="s">
        <v>53</v>
      </c>
      <c r="I166" s="310" t="s">
        <v>56</v>
      </c>
      <c r="J166" s="267" t="s">
        <v>1591</v>
      </c>
      <c r="K166" s="247"/>
    </row>
    <row r="167" spans="2:11" s="1" customFormat="1" ht="17.25" customHeight="1">
      <c r="B167" s="248"/>
      <c r="C167" s="269" t="s">
        <v>1592</v>
      </c>
      <c r="D167" s="269"/>
      <c r="E167" s="269"/>
      <c r="F167" s="270" t="s">
        <v>1593</v>
      </c>
      <c r="G167" s="311"/>
      <c r="H167" s="312"/>
      <c r="I167" s="312"/>
      <c r="J167" s="269" t="s">
        <v>1594</v>
      </c>
      <c r="K167" s="249"/>
    </row>
    <row r="168" spans="2:11" s="1" customFormat="1" ht="5.25" customHeight="1">
      <c r="B168" s="277"/>
      <c r="C168" s="272"/>
      <c r="D168" s="272"/>
      <c r="E168" s="272"/>
      <c r="F168" s="272"/>
      <c r="G168" s="273"/>
      <c r="H168" s="272"/>
      <c r="I168" s="272"/>
      <c r="J168" s="272"/>
      <c r="K168" s="300"/>
    </row>
    <row r="169" spans="2:11" s="1" customFormat="1" ht="15" customHeight="1">
      <c r="B169" s="277"/>
      <c r="C169" s="254" t="s">
        <v>1598</v>
      </c>
      <c r="D169" s="254"/>
      <c r="E169" s="254"/>
      <c r="F169" s="275" t="s">
        <v>1595</v>
      </c>
      <c r="G169" s="254"/>
      <c r="H169" s="254" t="s">
        <v>1635</v>
      </c>
      <c r="I169" s="254" t="s">
        <v>1597</v>
      </c>
      <c r="J169" s="254">
        <v>120</v>
      </c>
      <c r="K169" s="300"/>
    </row>
    <row r="170" spans="2:11" s="1" customFormat="1" ht="15" customHeight="1">
      <c r="B170" s="277"/>
      <c r="C170" s="254" t="s">
        <v>1644</v>
      </c>
      <c r="D170" s="254"/>
      <c r="E170" s="254"/>
      <c r="F170" s="275" t="s">
        <v>1595</v>
      </c>
      <c r="G170" s="254"/>
      <c r="H170" s="254" t="s">
        <v>1645</v>
      </c>
      <c r="I170" s="254" t="s">
        <v>1597</v>
      </c>
      <c r="J170" s="254" t="s">
        <v>1646</v>
      </c>
      <c r="K170" s="300"/>
    </row>
    <row r="171" spans="2:11" s="1" customFormat="1" ht="15" customHeight="1">
      <c r="B171" s="277"/>
      <c r="C171" s="254" t="s">
        <v>1543</v>
      </c>
      <c r="D171" s="254"/>
      <c r="E171" s="254"/>
      <c r="F171" s="275" t="s">
        <v>1595</v>
      </c>
      <c r="G171" s="254"/>
      <c r="H171" s="254" t="s">
        <v>1662</v>
      </c>
      <c r="I171" s="254" t="s">
        <v>1597</v>
      </c>
      <c r="J171" s="254" t="s">
        <v>1646</v>
      </c>
      <c r="K171" s="300"/>
    </row>
    <row r="172" spans="2:11" s="1" customFormat="1" ht="15" customHeight="1">
      <c r="B172" s="277"/>
      <c r="C172" s="254" t="s">
        <v>1600</v>
      </c>
      <c r="D172" s="254"/>
      <c r="E172" s="254"/>
      <c r="F172" s="275" t="s">
        <v>1601</v>
      </c>
      <c r="G172" s="254"/>
      <c r="H172" s="254" t="s">
        <v>1662</v>
      </c>
      <c r="I172" s="254" t="s">
        <v>1597</v>
      </c>
      <c r="J172" s="254">
        <v>50</v>
      </c>
      <c r="K172" s="300"/>
    </row>
    <row r="173" spans="2:11" s="1" customFormat="1" ht="15" customHeight="1">
      <c r="B173" s="277"/>
      <c r="C173" s="254" t="s">
        <v>1603</v>
      </c>
      <c r="D173" s="254"/>
      <c r="E173" s="254"/>
      <c r="F173" s="275" t="s">
        <v>1595</v>
      </c>
      <c r="G173" s="254"/>
      <c r="H173" s="254" t="s">
        <v>1662</v>
      </c>
      <c r="I173" s="254" t="s">
        <v>1605</v>
      </c>
      <c r="J173" s="254"/>
      <c r="K173" s="300"/>
    </row>
    <row r="174" spans="2:11" s="1" customFormat="1" ht="15" customHeight="1">
      <c r="B174" s="277"/>
      <c r="C174" s="254" t="s">
        <v>1614</v>
      </c>
      <c r="D174" s="254"/>
      <c r="E174" s="254"/>
      <c r="F174" s="275" t="s">
        <v>1601</v>
      </c>
      <c r="G174" s="254"/>
      <c r="H174" s="254" t="s">
        <v>1662</v>
      </c>
      <c r="I174" s="254" t="s">
        <v>1597</v>
      </c>
      <c r="J174" s="254">
        <v>50</v>
      </c>
      <c r="K174" s="300"/>
    </row>
    <row r="175" spans="2:11" s="1" customFormat="1" ht="15" customHeight="1">
      <c r="B175" s="277"/>
      <c r="C175" s="254" t="s">
        <v>1622</v>
      </c>
      <c r="D175" s="254"/>
      <c r="E175" s="254"/>
      <c r="F175" s="275" t="s">
        <v>1601</v>
      </c>
      <c r="G175" s="254"/>
      <c r="H175" s="254" t="s">
        <v>1662</v>
      </c>
      <c r="I175" s="254" t="s">
        <v>1597</v>
      </c>
      <c r="J175" s="254">
        <v>50</v>
      </c>
      <c r="K175" s="300"/>
    </row>
    <row r="176" spans="2:11" s="1" customFormat="1" ht="15" customHeight="1">
      <c r="B176" s="277"/>
      <c r="C176" s="254" t="s">
        <v>1620</v>
      </c>
      <c r="D176" s="254"/>
      <c r="E176" s="254"/>
      <c r="F176" s="275" t="s">
        <v>1601</v>
      </c>
      <c r="G176" s="254"/>
      <c r="H176" s="254" t="s">
        <v>1662</v>
      </c>
      <c r="I176" s="254" t="s">
        <v>1597</v>
      </c>
      <c r="J176" s="254">
        <v>50</v>
      </c>
      <c r="K176" s="300"/>
    </row>
    <row r="177" spans="2:11" s="1" customFormat="1" ht="15" customHeight="1">
      <c r="B177" s="277"/>
      <c r="C177" s="254" t="s">
        <v>119</v>
      </c>
      <c r="D177" s="254"/>
      <c r="E177" s="254"/>
      <c r="F177" s="275" t="s">
        <v>1595</v>
      </c>
      <c r="G177" s="254"/>
      <c r="H177" s="254" t="s">
        <v>1663</v>
      </c>
      <c r="I177" s="254" t="s">
        <v>1664</v>
      </c>
      <c r="J177" s="254"/>
      <c r="K177" s="300"/>
    </row>
    <row r="178" spans="2:11" s="1" customFormat="1" ht="15" customHeight="1">
      <c r="B178" s="277"/>
      <c r="C178" s="254" t="s">
        <v>56</v>
      </c>
      <c r="D178" s="254"/>
      <c r="E178" s="254"/>
      <c r="F178" s="275" t="s">
        <v>1595</v>
      </c>
      <c r="G178" s="254"/>
      <c r="H178" s="254" t="s">
        <v>1665</v>
      </c>
      <c r="I178" s="254" t="s">
        <v>1666</v>
      </c>
      <c r="J178" s="254">
        <v>1</v>
      </c>
      <c r="K178" s="300"/>
    </row>
    <row r="179" spans="2:11" s="1" customFormat="1" ht="15" customHeight="1">
      <c r="B179" s="277"/>
      <c r="C179" s="254" t="s">
        <v>52</v>
      </c>
      <c r="D179" s="254"/>
      <c r="E179" s="254"/>
      <c r="F179" s="275" t="s">
        <v>1595</v>
      </c>
      <c r="G179" s="254"/>
      <c r="H179" s="254" t="s">
        <v>1667</v>
      </c>
      <c r="I179" s="254" t="s">
        <v>1597</v>
      </c>
      <c r="J179" s="254">
        <v>20</v>
      </c>
      <c r="K179" s="300"/>
    </row>
    <row r="180" spans="2:11" s="1" customFormat="1" ht="15" customHeight="1">
      <c r="B180" s="277"/>
      <c r="C180" s="254" t="s">
        <v>53</v>
      </c>
      <c r="D180" s="254"/>
      <c r="E180" s="254"/>
      <c r="F180" s="275" t="s">
        <v>1595</v>
      </c>
      <c r="G180" s="254"/>
      <c r="H180" s="254" t="s">
        <v>1668</v>
      </c>
      <c r="I180" s="254" t="s">
        <v>1597</v>
      </c>
      <c r="J180" s="254">
        <v>255</v>
      </c>
      <c r="K180" s="300"/>
    </row>
    <row r="181" spans="2:11" s="1" customFormat="1" ht="15" customHeight="1">
      <c r="B181" s="277"/>
      <c r="C181" s="254" t="s">
        <v>120</v>
      </c>
      <c r="D181" s="254"/>
      <c r="E181" s="254"/>
      <c r="F181" s="275" t="s">
        <v>1595</v>
      </c>
      <c r="G181" s="254"/>
      <c r="H181" s="254" t="s">
        <v>1559</v>
      </c>
      <c r="I181" s="254" t="s">
        <v>1597</v>
      </c>
      <c r="J181" s="254">
        <v>10</v>
      </c>
      <c r="K181" s="300"/>
    </row>
    <row r="182" spans="2:11" s="1" customFormat="1" ht="15" customHeight="1">
      <c r="B182" s="277"/>
      <c r="C182" s="254" t="s">
        <v>121</v>
      </c>
      <c r="D182" s="254"/>
      <c r="E182" s="254"/>
      <c r="F182" s="275" t="s">
        <v>1595</v>
      </c>
      <c r="G182" s="254"/>
      <c r="H182" s="254" t="s">
        <v>1669</v>
      </c>
      <c r="I182" s="254" t="s">
        <v>1630</v>
      </c>
      <c r="J182" s="254"/>
      <c r="K182" s="300"/>
    </row>
    <row r="183" spans="2:11" s="1" customFormat="1" ht="15" customHeight="1">
      <c r="B183" s="277"/>
      <c r="C183" s="254" t="s">
        <v>1670</v>
      </c>
      <c r="D183" s="254"/>
      <c r="E183" s="254"/>
      <c r="F183" s="275" t="s">
        <v>1595</v>
      </c>
      <c r="G183" s="254"/>
      <c r="H183" s="254" t="s">
        <v>1671</v>
      </c>
      <c r="I183" s="254" t="s">
        <v>1630</v>
      </c>
      <c r="J183" s="254"/>
      <c r="K183" s="300"/>
    </row>
    <row r="184" spans="2:11" s="1" customFormat="1" ht="15" customHeight="1">
      <c r="B184" s="277"/>
      <c r="C184" s="254" t="s">
        <v>1659</v>
      </c>
      <c r="D184" s="254"/>
      <c r="E184" s="254"/>
      <c r="F184" s="275" t="s">
        <v>1595</v>
      </c>
      <c r="G184" s="254"/>
      <c r="H184" s="254" t="s">
        <v>1672</v>
      </c>
      <c r="I184" s="254" t="s">
        <v>1630</v>
      </c>
      <c r="J184" s="254"/>
      <c r="K184" s="300"/>
    </row>
    <row r="185" spans="2:11" s="1" customFormat="1" ht="15" customHeight="1">
      <c r="B185" s="277"/>
      <c r="C185" s="254" t="s">
        <v>123</v>
      </c>
      <c r="D185" s="254"/>
      <c r="E185" s="254"/>
      <c r="F185" s="275" t="s">
        <v>1601</v>
      </c>
      <c r="G185" s="254"/>
      <c r="H185" s="254" t="s">
        <v>1673</v>
      </c>
      <c r="I185" s="254" t="s">
        <v>1597</v>
      </c>
      <c r="J185" s="254">
        <v>50</v>
      </c>
      <c r="K185" s="300"/>
    </row>
    <row r="186" spans="2:11" s="1" customFormat="1" ht="15" customHeight="1">
      <c r="B186" s="277"/>
      <c r="C186" s="254" t="s">
        <v>1674</v>
      </c>
      <c r="D186" s="254"/>
      <c r="E186" s="254"/>
      <c r="F186" s="275" t="s">
        <v>1601</v>
      </c>
      <c r="G186" s="254"/>
      <c r="H186" s="254" t="s">
        <v>1675</v>
      </c>
      <c r="I186" s="254" t="s">
        <v>1676</v>
      </c>
      <c r="J186" s="254"/>
      <c r="K186" s="300"/>
    </row>
    <row r="187" spans="2:11" s="1" customFormat="1" ht="15" customHeight="1">
      <c r="B187" s="277"/>
      <c r="C187" s="254" t="s">
        <v>1677</v>
      </c>
      <c r="D187" s="254"/>
      <c r="E187" s="254"/>
      <c r="F187" s="275" t="s">
        <v>1601</v>
      </c>
      <c r="G187" s="254"/>
      <c r="H187" s="254" t="s">
        <v>1678</v>
      </c>
      <c r="I187" s="254" t="s">
        <v>1676</v>
      </c>
      <c r="J187" s="254"/>
      <c r="K187" s="300"/>
    </row>
    <row r="188" spans="2:11" s="1" customFormat="1" ht="15" customHeight="1">
      <c r="B188" s="277"/>
      <c r="C188" s="254" t="s">
        <v>1679</v>
      </c>
      <c r="D188" s="254"/>
      <c r="E188" s="254"/>
      <c r="F188" s="275" t="s">
        <v>1601</v>
      </c>
      <c r="G188" s="254"/>
      <c r="H188" s="254" t="s">
        <v>1680</v>
      </c>
      <c r="I188" s="254" t="s">
        <v>1676</v>
      </c>
      <c r="J188" s="254"/>
      <c r="K188" s="300"/>
    </row>
    <row r="189" spans="2:11" s="1" customFormat="1" ht="15" customHeight="1">
      <c r="B189" s="277"/>
      <c r="C189" s="313" t="s">
        <v>1681</v>
      </c>
      <c r="D189" s="254"/>
      <c r="E189" s="254"/>
      <c r="F189" s="275" t="s">
        <v>1601</v>
      </c>
      <c r="G189" s="254"/>
      <c r="H189" s="254" t="s">
        <v>1682</v>
      </c>
      <c r="I189" s="254" t="s">
        <v>1683</v>
      </c>
      <c r="J189" s="314" t="s">
        <v>1684</v>
      </c>
      <c r="K189" s="300"/>
    </row>
    <row r="190" spans="2:11" s="1" customFormat="1" ht="15" customHeight="1">
      <c r="B190" s="277"/>
      <c r="C190" s="313" t="s">
        <v>41</v>
      </c>
      <c r="D190" s="254"/>
      <c r="E190" s="254"/>
      <c r="F190" s="275" t="s">
        <v>1595</v>
      </c>
      <c r="G190" s="254"/>
      <c r="H190" s="251" t="s">
        <v>1685</v>
      </c>
      <c r="I190" s="254" t="s">
        <v>1686</v>
      </c>
      <c r="J190" s="254"/>
      <c r="K190" s="300"/>
    </row>
    <row r="191" spans="2:11" s="1" customFormat="1" ht="15" customHeight="1">
      <c r="B191" s="277"/>
      <c r="C191" s="313" t="s">
        <v>1687</v>
      </c>
      <c r="D191" s="254"/>
      <c r="E191" s="254"/>
      <c r="F191" s="275" t="s">
        <v>1595</v>
      </c>
      <c r="G191" s="254"/>
      <c r="H191" s="254" t="s">
        <v>1688</v>
      </c>
      <c r="I191" s="254" t="s">
        <v>1630</v>
      </c>
      <c r="J191" s="254"/>
      <c r="K191" s="300"/>
    </row>
    <row r="192" spans="2:11" s="1" customFormat="1" ht="15" customHeight="1">
      <c r="B192" s="277"/>
      <c r="C192" s="313" t="s">
        <v>1689</v>
      </c>
      <c r="D192" s="254"/>
      <c r="E192" s="254"/>
      <c r="F192" s="275" t="s">
        <v>1595</v>
      </c>
      <c r="G192" s="254"/>
      <c r="H192" s="254" t="s">
        <v>1690</v>
      </c>
      <c r="I192" s="254" t="s">
        <v>1630</v>
      </c>
      <c r="J192" s="254"/>
      <c r="K192" s="300"/>
    </row>
    <row r="193" spans="2:11" s="1" customFormat="1" ht="15" customHeight="1">
      <c r="B193" s="277"/>
      <c r="C193" s="313" t="s">
        <v>1691</v>
      </c>
      <c r="D193" s="254"/>
      <c r="E193" s="254"/>
      <c r="F193" s="275" t="s">
        <v>1601</v>
      </c>
      <c r="G193" s="254"/>
      <c r="H193" s="254" t="s">
        <v>1692</v>
      </c>
      <c r="I193" s="254" t="s">
        <v>1630</v>
      </c>
      <c r="J193" s="254"/>
      <c r="K193" s="300"/>
    </row>
    <row r="194" spans="2:11" s="1" customFormat="1" ht="15" customHeight="1">
      <c r="B194" s="306"/>
      <c r="C194" s="315"/>
      <c r="D194" s="286"/>
      <c r="E194" s="286"/>
      <c r="F194" s="286"/>
      <c r="G194" s="286"/>
      <c r="H194" s="286"/>
      <c r="I194" s="286"/>
      <c r="J194" s="286"/>
      <c r="K194" s="307"/>
    </row>
    <row r="195" spans="2:11" s="1" customFormat="1" ht="18.75" customHeight="1">
      <c r="B195" s="288"/>
      <c r="C195" s="298"/>
      <c r="D195" s="298"/>
      <c r="E195" s="298"/>
      <c r="F195" s="308"/>
      <c r="G195" s="298"/>
      <c r="H195" s="298"/>
      <c r="I195" s="298"/>
      <c r="J195" s="298"/>
      <c r="K195" s="288"/>
    </row>
    <row r="196" spans="2:11" s="1" customFormat="1" ht="18.75" customHeight="1">
      <c r="B196" s="288"/>
      <c r="C196" s="298"/>
      <c r="D196" s="298"/>
      <c r="E196" s="298"/>
      <c r="F196" s="308"/>
      <c r="G196" s="298"/>
      <c r="H196" s="298"/>
      <c r="I196" s="298"/>
      <c r="J196" s="298"/>
      <c r="K196" s="288"/>
    </row>
    <row r="197" spans="2:11" s="1" customFormat="1" ht="18.75" customHeight="1">
      <c r="B197" s="261"/>
      <c r="C197" s="261"/>
      <c r="D197" s="261"/>
      <c r="E197" s="261"/>
      <c r="F197" s="261"/>
      <c r="G197" s="261"/>
      <c r="H197" s="261"/>
      <c r="I197" s="261"/>
      <c r="J197" s="261"/>
      <c r="K197" s="261"/>
    </row>
    <row r="198" spans="2:11" s="1" customFormat="1" ht="13.5">
      <c r="B198" s="243"/>
      <c r="C198" s="244"/>
      <c r="D198" s="244"/>
      <c r="E198" s="244"/>
      <c r="F198" s="244"/>
      <c r="G198" s="244"/>
      <c r="H198" s="244"/>
      <c r="I198" s="244"/>
      <c r="J198" s="244"/>
      <c r="K198" s="245"/>
    </row>
    <row r="199" spans="2:11" s="1" customFormat="1" ht="21">
      <c r="B199" s="246"/>
      <c r="C199" s="374" t="s">
        <v>1693</v>
      </c>
      <c r="D199" s="374"/>
      <c r="E199" s="374"/>
      <c r="F199" s="374"/>
      <c r="G199" s="374"/>
      <c r="H199" s="374"/>
      <c r="I199" s="374"/>
      <c r="J199" s="374"/>
      <c r="K199" s="247"/>
    </row>
    <row r="200" spans="2:11" s="1" customFormat="1" ht="25.5" customHeight="1">
      <c r="B200" s="246"/>
      <c r="C200" s="316" t="s">
        <v>1694</v>
      </c>
      <c r="D200" s="316"/>
      <c r="E200" s="316"/>
      <c r="F200" s="316" t="s">
        <v>1695</v>
      </c>
      <c r="G200" s="317"/>
      <c r="H200" s="375" t="s">
        <v>1696</v>
      </c>
      <c r="I200" s="375"/>
      <c r="J200" s="375"/>
      <c r="K200" s="247"/>
    </row>
    <row r="201" spans="2:11" s="1" customFormat="1" ht="5.25" customHeight="1">
      <c r="B201" s="277"/>
      <c r="C201" s="272"/>
      <c r="D201" s="272"/>
      <c r="E201" s="272"/>
      <c r="F201" s="272"/>
      <c r="G201" s="298"/>
      <c r="H201" s="272"/>
      <c r="I201" s="272"/>
      <c r="J201" s="272"/>
      <c r="K201" s="300"/>
    </row>
    <row r="202" spans="2:11" s="1" customFormat="1" ht="15" customHeight="1">
      <c r="B202" s="277"/>
      <c r="C202" s="254" t="s">
        <v>1686</v>
      </c>
      <c r="D202" s="254"/>
      <c r="E202" s="254"/>
      <c r="F202" s="275" t="s">
        <v>42</v>
      </c>
      <c r="G202" s="254"/>
      <c r="H202" s="376" t="s">
        <v>1697</v>
      </c>
      <c r="I202" s="376"/>
      <c r="J202" s="376"/>
      <c r="K202" s="300"/>
    </row>
    <row r="203" spans="2:11" s="1" customFormat="1" ht="15" customHeight="1">
      <c r="B203" s="277"/>
      <c r="C203" s="254"/>
      <c r="D203" s="254"/>
      <c r="E203" s="254"/>
      <c r="F203" s="275" t="s">
        <v>43</v>
      </c>
      <c r="G203" s="254"/>
      <c r="H203" s="376" t="s">
        <v>1698</v>
      </c>
      <c r="I203" s="376"/>
      <c r="J203" s="376"/>
      <c r="K203" s="300"/>
    </row>
    <row r="204" spans="2:11" s="1" customFormat="1" ht="15" customHeight="1">
      <c r="B204" s="277"/>
      <c r="C204" s="254"/>
      <c r="D204" s="254"/>
      <c r="E204" s="254"/>
      <c r="F204" s="275" t="s">
        <v>46</v>
      </c>
      <c r="G204" s="254"/>
      <c r="H204" s="376" t="s">
        <v>1699</v>
      </c>
      <c r="I204" s="376"/>
      <c r="J204" s="376"/>
      <c r="K204" s="300"/>
    </row>
    <row r="205" spans="2:11" s="1" customFormat="1" ht="15" customHeight="1">
      <c r="B205" s="277"/>
      <c r="C205" s="254"/>
      <c r="D205" s="254"/>
      <c r="E205" s="254"/>
      <c r="F205" s="275" t="s">
        <v>44</v>
      </c>
      <c r="G205" s="254"/>
      <c r="H205" s="376" t="s">
        <v>1700</v>
      </c>
      <c r="I205" s="376"/>
      <c r="J205" s="376"/>
      <c r="K205" s="300"/>
    </row>
    <row r="206" spans="2:11" s="1" customFormat="1" ht="15" customHeight="1">
      <c r="B206" s="277"/>
      <c r="C206" s="254"/>
      <c r="D206" s="254"/>
      <c r="E206" s="254"/>
      <c r="F206" s="275" t="s">
        <v>45</v>
      </c>
      <c r="G206" s="254"/>
      <c r="H206" s="376" t="s">
        <v>1701</v>
      </c>
      <c r="I206" s="376"/>
      <c r="J206" s="376"/>
      <c r="K206" s="300"/>
    </row>
    <row r="207" spans="2:11" s="1" customFormat="1" ht="15" customHeight="1">
      <c r="B207" s="277"/>
      <c r="C207" s="254"/>
      <c r="D207" s="254"/>
      <c r="E207" s="254"/>
      <c r="F207" s="275"/>
      <c r="G207" s="254"/>
      <c r="H207" s="254"/>
      <c r="I207" s="254"/>
      <c r="J207" s="254"/>
      <c r="K207" s="300"/>
    </row>
    <row r="208" spans="2:11" s="1" customFormat="1" ht="15" customHeight="1">
      <c r="B208" s="277"/>
      <c r="C208" s="254" t="s">
        <v>1642</v>
      </c>
      <c r="D208" s="254"/>
      <c r="E208" s="254"/>
      <c r="F208" s="275" t="s">
        <v>78</v>
      </c>
      <c r="G208" s="254"/>
      <c r="H208" s="376" t="s">
        <v>1702</v>
      </c>
      <c r="I208" s="376"/>
      <c r="J208" s="376"/>
      <c r="K208" s="300"/>
    </row>
    <row r="209" spans="2:11" s="1" customFormat="1" ht="15" customHeight="1">
      <c r="B209" s="277"/>
      <c r="C209" s="254"/>
      <c r="D209" s="254"/>
      <c r="E209" s="254"/>
      <c r="F209" s="275" t="s">
        <v>1537</v>
      </c>
      <c r="G209" s="254"/>
      <c r="H209" s="376" t="s">
        <v>1538</v>
      </c>
      <c r="I209" s="376"/>
      <c r="J209" s="376"/>
      <c r="K209" s="300"/>
    </row>
    <row r="210" spans="2:11" s="1" customFormat="1" ht="15" customHeight="1">
      <c r="B210" s="277"/>
      <c r="C210" s="254"/>
      <c r="D210" s="254"/>
      <c r="E210" s="254"/>
      <c r="F210" s="275" t="s">
        <v>1535</v>
      </c>
      <c r="G210" s="254"/>
      <c r="H210" s="376" t="s">
        <v>1703</v>
      </c>
      <c r="I210" s="376"/>
      <c r="J210" s="376"/>
      <c r="K210" s="300"/>
    </row>
    <row r="211" spans="2:11" s="1" customFormat="1" ht="15" customHeight="1">
      <c r="B211" s="318"/>
      <c r="C211" s="254"/>
      <c r="D211" s="254"/>
      <c r="E211" s="254"/>
      <c r="F211" s="275" t="s">
        <v>1539</v>
      </c>
      <c r="G211" s="313"/>
      <c r="H211" s="377" t="s">
        <v>1540</v>
      </c>
      <c r="I211" s="377"/>
      <c r="J211" s="377"/>
      <c r="K211" s="319"/>
    </row>
    <row r="212" spans="2:11" s="1" customFormat="1" ht="15" customHeight="1">
      <c r="B212" s="318"/>
      <c r="C212" s="254"/>
      <c r="D212" s="254"/>
      <c r="E212" s="254"/>
      <c r="F212" s="275" t="s">
        <v>1541</v>
      </c>
      <c r="G212" s="313"/>
      <c r="H212" s="377" t="s">
        <v>83</v>
      </c>
      <c r="I212" s="377"/>
      <c r="J212" s="377"/>
      <c r="K212" s="319"/>
    </row>
    <row r="213" spans="2:11" s="1" customFormat="1" ht="15" customHeight="1">
      <c r="B213" s="318"/>
      <c r="C213" s="254"/>
      <c r="D213" s="254"/>
      <c r="E213" s="254"/>
      <c r="F213" s="275"/>
      <c r="G213" s="313"/>
      <c r="H213" s="304"/>
      <c r="I213" s="304"/>
      <c r="J213" s="304"/>
      <c r="K213" s="319"/>
    </row>
    <row r="214" spans="2:11" s="1" customFormat="1" ht="15" customHeight="1">
      <c r="B214" s="318"/>
      <c r="C214" s="254" t="s">
        <v>1666</v>
      </c>
      <c r="D214" s="254"/>
      <c r="E214" s="254"/>
      <c r="F214" s="275">
        <v>1</v>
      </c>
      <c r="G214" s="313"/>
      <c r="H214" s="377" t="s">
        <v>1704</v>
      </c>
      <c r="I214" s="377"/>
      <c r="J214" s="377"/>
      <c r="K214" s="319"/>
    </row>
    <row r="215" spans="2:11" s="1" customFormat="1" ht="15" customHeight="1">
      <c r="B215" s="318"/>
      <c r="C215" s="254"/>
      <c r="D215" s="254"/>
      <c r="E215" s="254"/>
      <c r="F215" s="275">
        <v>2</v>
      </c>
      <c r="G215" s="313"/>
      <c r="H215" s="377" t="s">
        <v>1705</v>
      </c>
      <c r="I215" s="377"/>
      <c r="J215" s="377"/>
      <c r="K215" s="319"/>
    </row>
    <row r="216" spans="2:11" s="1" customFormat="1" ht="15" customHeight="1">
      <c r="B216" s="318"/>
      <c r="C216" s="254"/>
      <c r="D216" s="254"/>
      <c r="E216" s="254"/>
      <c r="F216" s="275">
        <v>3</v>
      </c>
      <c r="G216" s="313"/>
      <c r="H216" s="377" t="s">
        <v>1706</v>
      </c>
      <c r="I216" s="377"/>
      <c r="J216" s="377"/>
      <c r="K216" s="319"/>
    </row>
    <row r="217" spans="2:11" s="1" customFormat="1" ht="15" customHeight="1">
      <c r="B217" s="318"/>
      <c r="C217" s="254"/>
      <c r="D217" s="254"/>
      <c r="E217" s="254"/>
      <c r="F217" s="275">
        <v>4</v>
      </c>
      <c r="G217" s="313"/>
      <c r="H217" s="377" t="s">
        <v>1707</v>
      </c>
      <c r="I217" s="377"/>
      <c r="J217" s="377"/>
      <c r="K217" s="319"/>
    </row>
    <row r="218" spans="2:11" s="1" customFormat="1" ht="12.75" customHeight="1">
      <c r="B218" s="320"/>
      <c r="C218" s="321"/>
      <c r="D218" s="321"/>
      <c r="E218" s="321"/>
      <c r="F218" s="321"/>
      <c r="G218" s="321"/>
      <c r="H218" s="321"/>
      <c r="I218" s="321"/>
      <c r="J218" s="321"/>
      <c r="K218" s="322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8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AT2" s="18" t="s">
        <v>80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81</v>
      </c>
    </row>
    <row r="4" spans="1:46" s="1" customFormat="1" ht="24.95" customHeight="1">
      <c r="B4" s="21"/>
      <c r="D4" s="104" t="s">
        <v>109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3" t="str">
        <f>'Rekapitulace stavby'!K6</f>
        <v>Sportovní hala Sušice - Venkovní stavební objekty</v>
      </c>
      <c r="F7" s="364"/>
      <c r="G7" s="364"/>
      <c r="H7" s="364"/>
      <c r="L7" s="21"/>
    </row>
    <row r="8" spans="1:46" s="2" customFormat="1" ht="12" customHeight="1">
      <c r="A8" s="35"/>
      <c r="B8" s="40"/>
      <c r="C8" s="35"/>
      <c r="D8" s="106" t="s">
        <v>110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5" t="s">
        <v>111</v>
      </c>
      <c r="F9" s="366"/>
      <c r="G9" s="366"/>
      <c r="H9" s="366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20. 5. 2019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7" t="str">
        <f>'Rekapitulace stavby'!E14</f>
        <v>Vyplň údaj</v>
      </c>
      <c r="F18" s="368"/>
      <c r="G18" s="368"/>
      <c r="H18" s="368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22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35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9" t="s">
        <v>19</v>
      </c>
      <c r="F27" s="369"/>
      <c r="G27" s="369"/>
      <c r="H27" s="369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37</v>
      </c>
      <c r="E30" s="35"/>
      <c r="F30" s="35"/>
      <c r="G30" s="35"/>
      <c r="H30" s="35"/>
      <c r="I30" s="35"/>
      <c r="J30" s="115">
        <f>ROUND(J81,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39</v>
      </c>
      <c r="G32" s="35"/>
      <c r="H32" s="35"/>
      <c r="I32" s="116" t="s">
        <v>38</v>
      </c>
      <c r="J32" s="116" t="s">
        <v>40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41</v>
      </c>
      <c r="E33" s="106" t="s">
        <v>42</v>
      </c>
      <c r="F33" s="118">
        <f>ROUND((SUM(BE81:BE86)),  2)</f>
        <v>0</v>
      </c>
      <c r="G33" s="35"/>
      <c r="H33" s="35"/>
      <c r="I33" s="119">
        <v>0.21</v>
      </c>
      <c r="J33" s="118">
        <f>ROUND(((SUM(BE81:BE86))*I33),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43</v>
      </c>
      <c r="F34" s="118">
        <f>ROUND((SUM(BF81:BF86)),  2)</f>
        <v>0</v>
      </c>
      <c r="G34" s="35"/>
      <c r="H34" s="35"/>
      <c r="I34" s="119">
        <v>0.15</v>
      </c>
      <c r="J34" s="118">
        <f>ROUND(((SUM(BF81:BF86))*I34),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44</v>
      </c>
      <c r="F35" s="118">
        <f>ROUND((SUM(BG81:BG86)),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45</v>
      </c>
      <c r="F36" s="118">
        <f>ROUND((SUM(BH81:BH86)),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46</v>
      </c>
      <c r="F37" s="118">
        <f>ROUND((SUM(BI81:BI86)),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47</v>
      </c>
      <c r="E39" s="122"/>
      <c r="F39" s="122"/>
      <c r="G39" s="123" t="s">
        <v>48</v>
      </c>
      <c r="H39" s="124" t="s">
        <v>49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112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0" t="str">
        <f>E7</f>
        <v>Sportovní hala Sušice - Venkovní stavební objekty</v>
      </c>
      <c r="F48" s="371"/>
      <c r="G48" s="371"/>
      <c r="H48" s="371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110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7" t="str">
        <f>E9</f>
        <v>VRN - Vedlejší rozpočtové náklady</v>
      </c>
      <c r="F50" s="372"/>
      <c r="G50" s="372"/>
      <c r="H50" s="372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20. 5. 2019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0.15" customHeight="1">
      <c r="A54" s="35"/>
      <c r="B54" s="36"/>
      <c r="C54" s="30" t="s">
        <v>25</v>
      </c>
      <c r="D54" s="37"/>
      <c r="E54" s="37"/>
      <c r="F54" s="28" t="str">
        <f>E15</f>
        <v>Město Sušice, nám. Svobody 138, 342 01 Sušice</v>
      </c>
      <c r="G54" s="37"/>
      <c r="H54" s="37"/>
      <c r="I54" s="30" t="s">
        <v>31</v>
      </c>
      <c r="J54" s="33" t="str">
        <f>E21</f>
        <v>APRIS 3MP s.r.o., Baarova 36, 140 00 Praha 4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113</v>
      </c>
      <c r="D57" s="132"/>
      <c r="E57" s="132"/>
      <c r="F57" s="132"/>
      <c r="G57" s="132"/>
      <c r="H57" s="132"/>
      <c r="I57" s="132"/>
      <c r="J57" s="133" t="s">
        <v>114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69</v>
      </c>
      <c r="D59" s="37"/>
      <c r="E59" s="37"/>
      <c r="F59" s="37"/>
      <c r="G59" s="37"/>
      <c r="H59" s="37"/>
      <c r="I59" s="37"/>
      <c r="J59" s="78">
        <f>J81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115</v>
      </c>
    </row>
    <row r="60" spans="1:47" s="9" customFormat="1" ht="24.95" customHeight="1">
      <c r="B60" s="135"/>
      <c r="C60" s="136"/>
      <c r="D60" s="137" t="s">
        <v>116</v>
      </c>
      <c r="E60" s="138"/>
      <c r="F60" s="138"/>
      <c r="G60" s="138"/>
      <c r="H60" s="138"/>
      <c r="I60" s="138"/>
      <c r="J60" s="139">
        <f>J82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117</v>
      </c>
      <c r="E61" s="144"/>
      <c r="F61" s="144"/>
      <c r="G61" s="144"/>
      <c r="H61" s="144"/>
      <c r="I61" s="144"/>
      <c r="J61" s="145">
        <f>J83</f>
        <v>0</v>
      </c>
      <c r="K61" s="142"/>
      <c r="L61" s="146"/>
    </row>
    <row r="62" spans="1:47" s="2" customFormat="1" ht="21.7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0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6.95" customHeight="1">
      <c r="A63" s="35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10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7" spans="1:31" s="2" customFormat="1" ht="6.95" customHeight="1">
      <c r="A67" s="35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24.95" customHeight="1">
      <c r="A68" s="35"/>
      <c r="B68" s="36"/>
      <c r="C68" s="24" t="s">
        <v>118</v>
      </c>
      <c r="D68" s="37"/>
      <c r="E68" s="37"/>
      <c r="F68" s="37"/>
      <c r="G68" s="37"/>
      <c r="H68" s="37"/>
      <c r="I68" s="37"/>
      <c r="J68" s="37"/>
      <c r="K68" s="37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12" customHeight="1">
      <c r="A70" s="35"/>
      <c r="B70" s="36"/>
      <c r="C70" s="30" t="s">
        <v>16</v>
      </c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6.5" customHeight="1">
      <c r="A71" s="35"/>
      <c r="B71" s="36"/>
      <c r="C71" s="37"/>
      <c r="D71" s="37"/>
      <c r="E71" s="370" t="str">
        <f>E7</f>
        <v>Sportovní hala Sušice - Venkovní stavební objekty</v>
      </c>
      <c r="F71" s="371"/>
      <c r="G71" s="371"/>
      <c r="H71" s="371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110</v>
      </c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27" t="str">
        <f>E9</f>
        <v>VRN - Vedlejší rozpočtové náklady</v>
      </c>
      <c r="F73" s="372"/>
      <c r="G73" s="372"/>
      <c r="H73" s="372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21</v>
      </c>
      <c r="D75" s="37"/>
      <c r="E75" s="37"/>
      <c r="F75" s="28" t="str">
        <f>F12</f>
        <v xml:space="preserve"> </v>
      </c>
      <c r="G75" s="37"/>
      <c r="H75" s="37"/>
      <c r="I75" s="30" t="s">
        <v>23</v>
      </c>
      <c r="J75" s="60" t="str">
        <f>IF(J12="","",J12)</f>
        <v>20. 5. 2019</v>
      </c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40.15" customHeight="1">
      <c r="A77" s="35"/>
      <c r="B77" s="36"/>
      <c r="C77" s="30" t="s">
        <v>25</v>
      </c>
      <c r="D77" s="37"/>
      <c r="E77" s="37"/>
      <c r="F77" s="28" t="str">
        <f>E15</f>
        <v>Město Sušice, nám. Svobody 138, 342 01 Sušice</v>
      </c>
      <c r="G77" s="37"/>
      <c r="H77" s="37"/>
      <c r="I77" s="30" t="s">
        <v>31</v>
      </c>
      <c r="J77" s="33" t="str">
        <f>E21</f>
        <v>APRIS 3MP s.r.o., Baarova 36, 140 00 Praha 4</v>
      </c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5.2" customHeight="1">
      <c r="A78" s="35"/>
      <c r="B78" s="36"/>
      <c r="C78" s="30" t="s">
        <v>29</v>
      </c>
      <c r="D78" s="37"/>
      <c r="E78" s="37"/>
      <c r="F78" s="28" t="str">
        <f>IF(E18="","",E18)</f>
        <v>Vyplň údaj</v>
      </c>
      <c r="G78" s="37"/>
      <c r="H78" s="37"/>
      <c r="I78" s="30" t="s">
        <v>34</v>
      </c>
      <c r="J78" s="33" t="str">
        <f>E24</f>
        <v xml:space="preserve"> 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0.3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11" customFormat="1" ht="29.25" customHeight="1">
      <c r="A80" s="147"/>
      <c r="B80" s="148"/>
      <c r="C80" s="149" t="s">
        <v>119</v>
      </c>
      <c r="D80" s="150" t="s">
        <v>56</v>
      </c>
      <c r="E80" s="150" t="s">
        <v>52</v>
      </c>
      <c r="F80" s="150" t="s">
        <v>53</v>
      </c>
      <c r="G80" s="150" t="s">
        <v>120</v>
      </c>
      <c r="H80" s="150" t="s">
        <v>121</v>
      </c>
      <c r="I80" s="150" t="s">
        <v>122</v>
      </c>
      <c r="J80" s="150" t="s">
        <v>114</v>
      </c>
      <c r="K80" s="151" t="s">
        <v>123</v>
      </c>
      <c r="L80" s="152"/>
      <c r="M80" s="69" t="s">
        <v>19</v>
      </c>
      <c r="N80" s="70" t="s">
        <v>41</v>
      </c>
      <c r="O80" s="70" t="s">
        <v>124</v>
      </c>
      <c r="P80" s="70" t="s">
        <v>125</v>
      </c>
      <c r="Q80" s="70" t="s">
        <v>126</v>
      </c>
      <c r="R80" s="70" t="s">
        <v>127</v>
      </c>
      <c r="S80" s="70" t="s">
        <v>128</v>
      </c>
      <c r="T80" s="71" t="s">
        <v>129</v>
      </c>
      <c r="U80" s="147"/>
      <c r="V80" s="147"/>
      <c r="W80" s="147"/>
      <c r="X80" s="147"/>
      <c r="Y80" s="147"/>
      <c r="Z80" s="147"/>
      <c r="AA80" s="147"/>
      <c r="AB80" s="147"/>
      <c r="AC80" s="147"/>
      <c r="AD80" s="147"/>
      <c r="AE80" s="147"/>
    </row>
    <row r="81" spans="1:65" s="2" customFormat="1" ht="22.9" customHeight="1">
      <c r="A81" s="35"/>
      <c r="B81" s="36"/>
      <c r="C81" s="76" t="s">
        <v>130</v>
      </c>
      <c r="D81" s="37"/>
      <c r="E81" s="37"/>
      <c r="F81" s="37"/>
      <c r="G81" s="37"/>
      <c r="H81" s="37"/>
      <c r="I81" s="37"/>
      <c r="J81" s="153">
        <f>BK81</f>
        <v>0</v>
      </c>
      <c r="K81" s="37"/>
      <c r="L81" s="40"/>
      <c r="M81" s="72"/>
      <c r="N81" s="154"/>
      <c r="O81" s="73"/>
      <c r="P81" s="155">
        <f>P82</f>
        <v>0</v>
      </c>
      <c r="Q81" s="73"/>
      <c r="R81" s="155">
        <f>R82</f>
        <v>0</v>
      </c>
      <c r="S81" s="73"/>
      <c r="T81" s="156">
        <f>T82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8" t="s">
        <v>70</v>
      </c>
      <c r="AU81" s="18" t="s">
        <v>115</v>
      </c>
      <c r="BK81" s="157">
        <f>BK82</f>
        <v>0</v>
      </c>
    </row>
    <row r="82" spans="1:65" s="12" customFormat="1" ht="25.9" customHeight="1">
      <c r="B82" s="158"/>
      <c r="C82" s="159"/>
      <c r="D82" s="160" t="s">
        <v>70</v>
      </c>
      <c r="E82" s="161" t="s">
        <v>131</v>
      </c>
      <c r="F82" s="161" t="s">
        <v>131</v>
      </c>
      <c r="G82" s="159"/>
      <c r="H82" s="159"/>
      <c r="I82" s="162"/>
      <c r="J82" s="163">
        <f>BK82</f>
        <v>0</v>
      </c>
      <c r="K82" s="159"/>
      <c r="L82" s="164"/>
      <c r="M82" s="165"/>
      <c r="N82" s="166"/>
      <c r="O82" s="166"/>
      <c r="P82" s="167">
        <f>P83</f>
        <v>0</v>
      </c>
      <c r="Q82" s="166"/>
      <c r="R82" s="167">
        <f>R83</f>
        <v>0</v>
      </c>
      <c r="S82" s="166"/>
      <c r="T82" s="168">
        <f>T83</f>
        <v>0</v>
      </c>
      <c r="AR82" s="169" t="s">
        <v>79</v>
      </c>
      <c r="AT82" s="170" t="s">
        <v>70</v>
      </c>
      <c r="AU82" s="170" t="s">
        <v>71</v>
      </c>
      <c r="AY82" s="169" t="s">
        <v>132</v>
      </c>
      <c r="BK82" s="171">
        <f>BK83</f>
        <v>0</v>
      </c>
    </row>
    <row r="83" spans="1:65" s="12" customFormat="1" ht="22.9" customHeight="1">
      <c r="B83" s="158"/>
      <c r="C83" s="159"/>
      <c r="D83" s="160" t="s">
        <v>70</v>
      </c>
      <c r="E83" s="172" t="s">
        <v>133</v>
      </c>
      <c r="F83" s="172" t="s">
        <v>134</v>
      </c>
      <c r="G83" s="159"/>
      <c r="H83" s="159"/>
      <c r="I83" s="162"/>
      <c r="J83" s="173">
        <f>BK83</f>
        <v>0</v>
      </c>
      <c r="K83" s="159"/>
      <c r="L83" s="164"/>
      <c r="M83" s="165"/>
      <c r="N83" s="166"/>
      <c r="O83" s="166"/>
      <c r="P83" s="167">
        <f>SUM(P84:P86)</f>
        <v>0</v>
      </c>
      <c r="Q83" s="166"/>
      <c r="R83" s="167">
        <f>SUM(R84:R86)</f>
        <v>0</v>
      </c>
      <c r="S83" s="166"/>
      <c r="T83" s="168">
        <f>SUM(T84:T86)</f>
        <v>0</v>
      </c>
      <c r="AR83" s="169" t="s">
        <v>79</v>
      </c>
      <c r="AT83" s="170" t="s">
        <v>70</v>
      </c>
      <c r="AU83" s="170" t="s">
        <v>79</v>
      </c>
      <c r="AY83" s="169" t="s">
        <v>132</v>
      </c>
      <c r="BK83" s="171">
        <f>SUM(BK84:BK86)</f>
        <v>0</v>
      </c>
    </row>
    <row r="84" spans="1:65" s="2" customFormat="1" ht="14.45" customHeight="1">
      <c r="A84" s="35"/>
      <c r="B84" s="36"/>
      <c r="C84" s="174" t="s">
        <v>79</v>
      </c>
      <c r="D84" s="174" t="s">
        <v>135</v>
      </c>
      <c r="E84" s="175" t="s">
        <v>136</v>
      </c>
      <c r="F84" s="176" t="s">
        <v>137</v>
      </c>
      <c r="G84" s="177" t="s">
        <v>138</v>
      </c>
      <c r="H84" s="178">
        <v>1</v>
      </c>
      <c r="I84" s="179"/>
      <c r="J84" s="180">
        <f>ROUND(I84*H84,2)</f>
        <v>0</v>
      </c>
      <c r="K84" s="176" t="s">
        <v>19</v>
      </c>
      <c r="L84" s="40"/>
      <c r="M84" s="181" t="s">
        <v>19</v>
      </c>
      <c r="N84" s="182" t="s">
        <v>42</v>
      </c>
      <c r="O84" s="65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85" t="s">
        <v>139</v>
      </c>
      <c r="AT84" s="185" t="s">
        <v>135</v>
      </c>
      <c r="AU84" s="185" t="s">
        <v>81</v>
      </c>
      <c r="AY84" s="18" t="s">
        <v>132</v>
      </c>
      <c r="BE84" s="186">
        <f>IF(N84="základní",J84,0)</f>
        <v>0</v>
      </c>
      <c r="BF84" s="186">
        <f>IF(N84="snížená",J84,0)</f>
        <v>0</v>
      </c>
      <c r="BG84" s="186">
        <f>IF(N84="zákl. přenesená",J84,0)</f>
        <v>0</v>
      </c>
      <c r="BH84" s="186">
        <f>IF(N84="sníž. přenesená",J84,0)</f>
        <v>0</v>
      </c>
      <c r="BI84" s="186">
        <f>IF(N84="nulová",J84,0)</f>
        <v>0</v>
      </c>
      <c r="BJ84" s="18" t="s">
        <v>79</v>
      </c>
      <c r="BK84" s="186">
        <f>ROUND(I84*H84,2)</f>
        <v>0</v>
      </c>
      <c r="BL84" s="18" t="s">
        <v>139</v>
      </c>
      <c r="BM84" s="185" t="s">
        <v>140</v>
      </c>
    </row>
    <row r="85" spans="1:65" s="2" customFormat="1" ht="14.45" customHeight="1">
      <c r="A85" s="35"/>
      <c r="B85" s="36"/>
      <c r="C85" s="174" t="s">
        <v>81</v>
      </c>
      <c r="D85" s="174" t="s">
        <v>135</v>
      </c>
      <c r="E85" s="175" t="s">
        <v>141</v>
      </c>
      <c r="F85" s="176" t="s">
        <v>142</v>
      </c>
      <c r="G85" s="177" t="s">
        <v>138</v>
      </c>
      <c r="H85" s="178">
        <v>1</v>
      </c>
      <c r="I85" s="179"/>
      <c r="J85" s="180">
        <f>ROUND(I85*H85,2)</f>
        <v>0</v>
      </c>
      <c r="K85" s="176" t="s">
        <v>19</v>
      </c>
      <c r="L85" s="40"/>
      <c r="M85" s="181" t="s">
        <v>19</v>
      </c>
      <c r="N85" s="182" t="s">
        <v>42</v>
      </c>
      <c r="O85" s="65"/>
      <c r="P85" s="183">
        <f>O85*H85</f>
        <v>0</v>
      </c>
      <c r="Q85" s="183">
        <v>0</v>
      </c>
      <c r="R85" s="183">
        <f>Q85*H85</f>
        <v>0</v>
      </c>
      <c r="S85" s="183">
        <v>0</v>
      </c>
      <c r="T85" s="184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85" t="s">
        <v>139</v>
      </c>
      <c r="AT85" s="185" t="s">
        <v>135</v>
      </c>
      <c r="AU85" s="185" t="s">
        <v>81</v>
      </c>
      <c r="AY85" s="18" t="s">
        <v>132</v>
      </c>
      <c r="BE85" s="186">
        <f>IF(N85="základní",J85,0)</f>
        <v>0</v>
      </c>
      <c r="BF85" s="186">
        <f>IF(N85="snížená",J85,0)</f>
        <v>0</v>
      </c>
      <c r="BG85" s="186">
        <f>IF(N85="zákl. přenesená",J85,0)</f>
        <v>0</v>
      </c>
      <c r="BH85" s="186">
        <f>IF(N85="sníž. přenesená",J85,0)</f>
        <v>0</v>
      </c>
      <c r="BI85" s="186">
        <f>IF(N85="nulová",J85,0)</f>
        <v>0</v>
      </c>
      <c r="BJ85" s="18" t="s">
        <v>79</v>
      </c>
      <c r="BK85" s="186">
        <f>ROUND(I85*H85,2)</f>
        <v>0</v>
      </c>
      <c r="BL85" s="18" t="s">
        <v>139</v>
      </c>
      <c r="BM85" s="185" t="s">
        <v>143</v>
      </c>
    </row>
    <row r="86" spans="1:65" s="2" customFormat="1" ht="14.45" customHeight="1">
      <c r="A86" s="35"/>
      <c r="B86" s="36"/>
      <c r="C86" s="174" t="s">
        <v>144</v>
      </c>
      <c r="D86" s="174" t="s">
        <v>135</v>
      </c>
      <c r="E86" s="175" t="s">
        <v>145</v>
      </c>
      <c r="F86" s="176" t="s">
        <v>146</v>
      </c>
      <c r="G86" s="177" t="s">
        <v>138</v>
      </c>
      <c r="H86" s="178">
        <v>1</v>
      </c>
      <c r="I86" s="179"/>
      <c r="J86" s="180">
        <f>ROUND(I86*H86,2)</f>
        <v>0</v>
      </c>
      <c r="K86" s="176" t="s">
        <v>19</v>
      </c>
      <c r="L86" s="40"/>
      <c r="M86" s="187" t="s">
        <v>19</v>
      </c>
      <c r="N86" s="188" t="s">
        <v>42</v>
      </c>
      <c r="O86" s="189"/>
      <c r="P86" s="190">
        <f>O86*H86</f>
        <v>0</v>
      </c>
      <c r="Q86" s="190">
        <v>0</v>
      </c>
      <c r="R86" s="190">
        <f>Q86*H86</f>
        <v>0</v>
      </c>
      <c r="S86" s="190">
        <v>0</v>
      </c>
      <c r="T86" s="191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85" t="s">
        <v>139</v>
      </c>
      <c r="AT86" s="185" t="s">
        <v>135</v>
      </c>
      <c r="AU86" s="185" t="s">
        <v>81</v>
      </c>
      <c r="AY86" s="18" t="s">
        <v>132</v>
      </c>
      <c r="BE86" s="186">
        <f>IF(N86="základní",J86,0)</f>
        <v>0</v>
      </c>
      <c r="BF86" s="186">
        <f>IF(N86="snížená",J86,0)</f>
        <v>0</v>
      </c>
      <c r="BG86" s="186">
        <f>IF(N86="zákl. přenesená",J86,0)</f>
        <v>0</v>
      </c>
      <c r="BH86" s="186">
        <f>IF(N86="sníž. přenesená",J86,0)</f>
        <v>0</v>
      </c>
      <c r="BI86" s="186">
        <f>IF(N86="nulová",J86,0)</f>
        <v>0</v>
      </c>
      <c r="BJ86" s="18" t="s">
        <v>79</v>
      </c>
      <c r="BK86" s="186">
        <f>ROUND(I86*H86,2)</f>
        <v>0</v>
      </c>
      <c r="BL86" s="18" t="s">
        <v>139</v>
      </c>
      <c r="BM86" s="185" t="s">
        <v>147</v>
      </c>
    </row>
    <row r="87" spans="1:65" s="2" customFormat="1" ht="6.95" customHeight="1">
      <c r="A87" s="35"/>
      <c r="B87" s="48"/>
      <c r="C87" s="49"/>
      <c r="D87" s="49"/>
      <c r="E87" s="49"/>
      <c r="F87" s="49"/>
      <c r="G87" s="49"/>
      <c r="H87" s="49"/>
      <c r="I87" s="49"/>
      <c r="J87" s="49"/>
      <c r="K87" s="49"/>
      <c r="L87" s="40"/>
      <c r="M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</sheetData>
  <sheetProtection algorithmName="SHA-512" hashValue="e1COEZ00RQQirMWynRT2PkbHRzTkEd5fJRtMziWejOvbBEMX3V5z51Vcs5QxoAZKVLNBimhUomm/ctNaZ7tfAQ==" saltValue="raVYhg2zZm1/ITt8Mud6u0D1Q+GVORkLy54+ya47rqJwhpLZ+PEKX1yPf42L6iACY49jhCyY0uuXQBkxQBDdYA==" spinCount="100000" sheet="1" objects="1" scenarios="1" formatColumns="0" formatRows="0" autoFilter="0"/>
  <autoFilter ref="C80:K86" xr:uid="{00000000-0009-0000-0000-000001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9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AT2" s="18" t="s">
        <v>84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81</v>
      </c>
    </row>
    <row r="4" spans="1:46" s="1" customFormat="1" ht="24.95" customHeight="1">
      <c r="B4" s="21"/>
      <c r="D4" s="104" t="s">
        <v>109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3" t="str">
        <f>'Rekapitulace stavby'!K6</f>
        <v>Sportovní hala Sušice - Venkovní stavební objekty</v>
      </c>
      <c r="F7" s="364"/>
      <c r="G7" s="364"/>
      <c r="H7" s="364"/>
      <c r="L7" s="21"/>
    </row>
    <row r="8" spans="1:46" s="2" customFormat="1" ht="12" customHeight="1">
      <c r="A8" s="35"/>
      <c r="B8" s="40"/>
      <c r="C8" s="35"/>
      <c r="D8" s="106" t="s">
        <v>110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5" t="s">
        <v>148</v>
      </c>
      <c r="F9" s="366"/>
      <c r="G9" s="366"/>
      <c r="H9" s="366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20. 5. 2019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7" t="str">
        <f>'Rekapitulace stavby'!E14</f>
        <v>Vyplň údaj</v>
      </c>
      <c r="F18" s="368"/>
      <c r="G18" s="368"/>
      <c r="H18" s="368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22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35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9" t="s">
        <v>19</v>
      </c>
      <c r="F27" s="369"/>
      <c r="G27" s="369"/>
      <c r="H27" s="369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37</v>
      </c>
      <c r="E30" s="35"/>
      <c r="F30" s="35"/>
      <c r="G30" s="35"/>
      <c r="H30" s="35"/>
      <c r="I30" s="35"/>
      <c r="J30" s="115">
        <f>ROUND(J81,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39</v>
      </c>
      <c r="G32" s="35"/>
      <c r="H32" s="35"/>
      <c r="I32" s="116" t="s">
        <v>38</v>
      </c>
      <c r="J32" s="116" t="s">
        <v>40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41</v>
      </c>
      <c r="E33" s="106" t="s">
        <v>42</v>
      </c>
      <c r="F33" s="118">
        <f>ROUND((SUM(BE81:BE95)),  2)</f>
        <v>0</v>
      </c>
      <c r="G33" s="35"/>
      <c r="H33" s="35"/>
      <c r="I33" s="119">
        <v>0.21</v>
      </c>
      <c r="J33" s="118">
        <f>ROUND(((SUM(BE81:BE95))*I33),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43</v>
      </c>
      <c r="F34" s="118">
        <f>ROUND((SUM(BF81:BF95)),  2)</f>
        <v>0</v>
      </c>
      <c r="G34" s="35"/>
      <c r="H34" s="35"/>
      <c r="I34" s="119">
        <v>0.15</v>
      </c>
      <c r="J34" s="118">
        <f>ROUND(((SUM(BF81:BF95))*I34),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44</v>
      </c>
      <c r="F35" s="118">
        <f>ROUND((SUM(BG81:BG95)),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45</v>
      </c>
      <c r="F36" s="118">
        <f>ROUND((SUM(BH81:BH95)),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46</v>
      </c>
      <c r="F37" s="118">
        <f>ROUND((SUM(BI81:BI95)),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47</v>
      </c>
      <c r="E39" s="122"/>
      <c r="F39" s="122"/>
      <c r="G39" s="123" t="s">
        <v>48</v>
      </c>
      <c r="H39" s="124" t="s">
        <v>49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112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0" t="str">
        <f>E7</f>
        <v>Sportovní hala Sušice - Venkovní stavební objekty</v>
      </c>
      <c r="F48" s="371"/>
      <c r="G48" s="371"/>
      <c r="H48" s="371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110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7" t="str">
        <f>E9</f>
        <v>ON - Ostatní náklady</v>
      </c>
      <c r="F50" s="372"/>
      <c r="G50" s="372"/>
      <c r="H50" s="372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20. 5. 2019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0.15" customHeight="1">
      <c r="A54" s="35"/>
      <c r="B54" s="36"/>
      <c r="C54" s="30" t="s">
        <v>25</v>
      </c>
      <c r="D54" s="37"/>
      <c r="E54" s="37"/>
      <c r="F54" s="28" t="str">
        <f>E15</f>
        <v>Město Sušice, nám. Svobody 138, 342 01 Sušice</v>
      </c>
      <c r="G54" s="37"/>
      <c r="H54" s="37"/>
      <c r="I54" s="30" t="s">
        <v>31</v>
      </c>
      <c r="J54" s="33" t="str">
        <f>E21</f>
        <v>APRIS 3MP s.r.o., Baarova 36, 140 00 Praha 4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113</v>
      </c>
      <c r="D57" s="132"/>
      <c r="E57" s="132"/>
      <c r="F57" s="132"/>
      <c r="G57" s="132"/>
      <c r="H57" s="132"/>
      <c r="I57" s="132"/>
      <c r="J57" s="133" t="s">
        <v>114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69</v>
      </c>
      <c r="D59" s="37"/>
      <c r="E59" s="37"/>
      <c r="F59" s="37"/>
      <c r="G59" s="37"/>
      <c r="H59" s="37"/>
      <c r="I59" s="37"/>
      <c r="J59" s="78">
        <f>J81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115</v>
      </c>
    </row>
    <row r="60" spans="1:47" s="9" customFormat="1" ht="24.95" customHeight="1">
      <c r="B60" s="135"/>
      <c r="C60" s="136"/>
      <c r="D60" s="137" t="s">
        <v>149</v>
      </c>
      <c r="E60" s="138"/>
      <c r="F60" s="138"/>
      <c r="G60" s="138"/>
      <c r="H60" s="138"/>
      <c r="I60" s="138"/>
      <c r="J60" s="139">
        <f>J82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150</v>
      </c>
      <c r="E61" s="144"/>
      <c r="F61" s="144"/>
      <c r="G61" s="144"/>
      <c r="H61" s="144"/>
      <c r="I61" s="144"/>
      <c r="J61" s="145">
        <f>J83</f>
        <v>0</v>
      </c>
      <c r="K61" s="142"/>
      <c r="L61" s="146"/>
    </row>
    <row r="62" spans="1:47" s="2" customFormat="1" ht="21.7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0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6.95" customHeight="1">
      <c r="A63" s="35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10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7" spans="1:31" s="2" customFormat="1" ht="6.95" customHeight="1">
      <c r="A67" s="35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24.95" customHeight="1">
      <c r="A68" s="35"/>
      <c r="B68" s="36"/>
      <c r="C68" s="24" t="s">
        <v>118</v>
      </c>
      <c r="D68" s="37"/>
      <c r="E68" s="37"/>
      <c r="F68" s="37"/>
      <c r="G68" s="37"/>
      <c r="H68" s="37"/>
      <c r="I68" s="37"/>
      <c r="J68" s="37"/>
      <c r="K68" s="37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12" customHeight="1">
      <c r="A70" s="35"/>
      <c r="B70" s="36"/>
      <c r="C70" s="30" t="s">
        <v>16</v>
      </c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6.5" customHeight="1">
      <c r="A71" s="35"/>
      <c r="B71" s="36"/>
      <c r="C71" s="37"/>
      <c r="D71" s="37"/>
      <c r="E71" s="370" t="str">
        <f>E7</f>
        <v>Sportovní hala Sušice - Venkovní stavební objekty</v>
      </c>
      <c r="F71" s="371"/>
      <c r="G71" s="371"/>
      <c r="H71" s="371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110</v>
      </c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27" t="str">
        <f>E9</f>
        <v>ON - Ostatní náklady</v>
      </c>
      <c r="F73" s="372"/>
      <c r="G73" s="372"/>
      <c r="H73" s="372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21</v>
      </c>
      <c r="D75" s="37"/>
      <c r="E75" s="37"/>
      <c r="F75" s="28" t="str">
        <f>F12</f>
        <v xml:space="preserve"> </v>
      </c>
      <c r="G75" s="37"/>
      <c r="H75" s="37"/>
      <c r="I75" s="30" t="s">
        <v>23</v>
      </c>
      <c r="J75" s="60" t="str">
        <f>IF(J12="","",J12)</f>
        <v>20. 5. 2019</v>
      </c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40.15" customHeight="1">
      <c r="A77" s="35"/>
      <c r="B77" s="36"/>
      <c r="C77" s="30" t="s">
        <v>25</v>
      </c>
      <c r="D77" s="37"/>
      <c r="E77" s="37"/>
      <c r="F77" s="28" t="str">
        <f>E15</f>
        <v>Město Sušice, nám. Svobody 138, 342 01 Sušice</v>
      </c>
      <c r="G77" s="37"/>
      <c r="H77" s="37"/>
      <c r="I77" s="30" t="s">
        <v>31</v>
      </c>
      <c r="J77" s="33" t="str">
        <f>E21</f>
        <v>APRIS 3MP s.r.o., Baarova 36, 140 00 Praha 4</v>
      </c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5.2" customHeight="1">
      <c r="A78" s="35"/>
      <c r="B78" s="36"/>
      <c r="C78" s="30" t="s">
        <v>29</v>
      </c>
      <c r="D78" s="37"/>
      <c r="E78" s="37"/>
      <c r="F78" s="28" t="str">
        <f>IF(E18="","",E18)</f>
        <v>Vyplň údaj</v>
      </c>
      <c r="G78" s="37"/>
      <c r="H78" s="37"/>
      <c r="I78" s="30" t="s">
        <v>34</v>
      </c>
      <c r="J78" s="33" t="str">
        <f>E24</f>
        <v xml:space="preserve"> 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0.3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11" customFormat="1" ht="29.25" customHeight="1">
      <c r="A80" s="147"/>
      <c r="B80" s="148"/>
      <c r="C80" s="149" t="s">
        <v>119</v>
      </c>
      <c r="D80" s="150" t="s">
        <v>56</v>
      </c>
      <c r="E80" s="150" t="s">
        <v>52</v>
      </c>
      <c r="F80" s="150" t="s">
        <v>53</v>
      </c>
      <c r="G80" s="150" t="s">
        <v>120</v>
      </c>
      <c r="H80" s="150" t="s">
        <v>121</v>
      </c>
      <c r="I80" s="150" t="s">
        <v>122</v>
      </c>
      <c r="J80" s="150" t="s">
        <v>114</v>
      </c>
      <c r="K80" s="151" t="s">
        <v>123</v>
      </c>
      <c r="L80" s="152"/>
      <c r="M80" s="69" t="s">
        <v>19</v>
      </c>
      <c r="N80" s="70" t="s">
        <v>41</v>
      </c>
      <c r="O80" s="70" t="s">
        <v>124</v>
      </c>
      <c r="P80" s="70" t="s">
        <v>125</v>
      </c>
      <c r="Q80" s="70" t="s">
        <v>126</v>
      </c>
      <c r="R80" s="70" t="s">
        <v>127</v>
      </c>
      <c r="S80" s="70" t="s">
        <v>128</v>
      </c>
      <c r="T80" s="71" t="s">
        <v>129</v>
      </c>
      <c r="U80" s="147"/>
      <c r="V80" s="147"/>
      <c r="W80" s="147"/>
      <c r="X80" s="147"/>
      <c r="Y80" s="147"/>
      <c r="Z80" s="147"/>
      <c r="AA80" s="147"/>
      <c r="AB80" s="147"/>
      <c r="AC80" s="147"/>
      <c r="AD80" s="147"/>
      <c r="AE80" s="147"/>
    </row>
    <row r="81" spans="1:65" s="2" customFormat="1" ht="22.9" customHeight="1">
      <c r="A81" s="35"/>
      <c r="B81" s="36"/>
      <c r="C81" s="76" t="s">
        <v>130</v>
      </c>
      <c r="D81" s="37"/>
      <c r="E81" s="37"/>
      <c r="F81" s="37"/>
      <c r="G81" s="37"/>
      <c r="H81" s="37"/>
      <c r="I81" s="37"/>
      <c r="J81" s="153">
        <f>BK81</f>
        <v>0</v>
      </c>
      <c r="K81" s="37"/>
      <c r="L81" s="40"/>
      <c r="M81" s="72"/>
      <c r="N81" s="154"/>
      <c r="O81" s="73"/>
      <c r="P81" s="155">
        <f>P82</f>
        <v>0</v>
      </c>
      <c r="Q81" s="73"/>
      <c r="R81" s="155">
        <f>R82</f>
        <v>0</v>
      </c>
      <c r="S81" s="73"/>
      <c r="T81" s="156">
        <f>T82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8" t="s">
        <v>70</v>
      </c>
      <c r="AU81" s="18" t="s">
        <v>115</v>
      </c>
      <c r="BK81" s="157">
        <f>BK82</f>
        <v>0</v>
      </c>
    </row>
    <row r="82" spans="1:65" s="12" customFormat="1" ht="25.9" customHeight="1">
      <c r="B82" s="158"/>
      <c r="C82" s="159"/>
      <c r="D82" s="160" t="s">
        <v>70</v>
      </c>
      <c r="E82" s="161" t="s">
        <v>131</v>
      </c>
      <c r="F82" s="161" t="s">
        <v>83</v>
      </c>
      <c r="G82" s="159"/>
      <c r="H82" s="159"/>
      <c r="I82" s="162"/>
      <c r="J82" s="163">
        <f>BK82</f>
        <v>0</v>
      </c>
      <c r="K82" s="159"/>
      <c r="L82" s="164"/>
      <c r="M82" s="165"/>
      <c r="N82" s="166"/>
      <c r="O82" s="166"/>
      <c r="P82" s="167">
        <f>P83</f>
        <v>0</v>
      </c>
      <c r="Q82" s="166"/>
      <c r="R82" s="167">
        <f>R83</f>
        <v>0</v>
      </c>
      <c r="S82" s="166"/>
      <c r="T82" s="168">
        <f>T83</f>
        <v>0</v>
      </c>
      <c r="AR82" s="169" t="s">
        <v>79</v>
      </c>
      <c r="AT82" s="170" t="s">
        <v>70</v>
      </c>
      <c r="AU82" s="170" t="s">
        <v>71</v>
      </c>
      <c r="AY82" s="169" t="s">
        <v>132</v>
      </c>
      <c r="BK82" s="171">
        <f>BK83</f>
        <v>0</v>
      </c>
    </row>
    <row r="83" spans="1:65" s="12" customFormat="1" ht="22.9" customHeight="1">
      <c r="B83" s="158"/>
      <c r="C83" s="159"/>
      <c r="D83" s="160" t="s">
        <v>70</v>
      </c>
      <c r="E83" s="172" t="s">
        <v>133</v>
      </c>
      <c r="F83" s="172" t="s">
        <v>83</v>
      </c>
      <c r="G83" s="159"/>
      <c r="H83" s="159"/>
      <c r="I83" s="162"/>
      <c r="J83" s="173">
        <f>BK83</f>
        <v>0</v>
      </c>
      <c r="K83" s="159"/>
      <c r="L83" s="164"/>
      <c r="M83" s="165"/>
      <c r="N83" s="166"/>
      <c r="O83" s="166"/>
      <c r="P83" s="167">
        <f>SUM(P84:P95)</f>
        <v>0</v>
      </c>
      <c r="Q83" s="166"/>
      <c r="R83" s="167">
        <f>SUM(R84:R95)</f>
        <v>0</v>
      </c>
      <c r="S83" s="166"/>
      <c r="T83" s="168">
        <f>SUM(T84:T95)</f>
        <v>0</v>
      </c>
      <c r="AR83" s="169" t="s">
        <v>79</v>
      </c>
      <c r="AT83" s="170" t="s">
        <v>70</v>
      </c>
      <c r="AU83" s="170" t="s">
        <v>79</v>
      </c>
      <c r="AY83" s="169" t="s">
        <v>132</v>
      </c>
      <c r="BK83" s="171">
        <f>SUM(BK84:BK95)</f>
        <v>0</v>
      </c>
    </row>
    <row r="84" spans="1:65" s="2" customFormat="1" ht="14.45" customHeight="1">
      <c r="A84" s="35"/>
      <c r="B84" s="36"/>
      <c r="C84" s="174" t="s">
        <v>79</v>
      </c>
      <c r="D84" s="174" t="s">
        <v>135</v>
      </c>
      <c r="E84" s="175" t="s">
        <v>136</v>
      </c>
      <c r="F84" s="176" t="s">
        <v>151</v>
      </c>
      <c r="G84" s="177" t="s">
        <v>138</v>
      </c>
      <c r="H84" s="178">
        <v>1</v>
      </c>
      <c r="I84" s="179"/>
      <c r="J84" s="180">
        <f>ROUND(I84*H84,2)</f>
        <v>0</v>
      </c>
      <c r="K84" s="176" t="s">
        <v>19</v>
      </c>
      <c r="L84" s="40"/>
      <c r="M84" s="181" t="s">
        <v>19</v>
      </c>
      <c r="N84" s="182" t="s">
        <v>42</v>
      </c>
      <c r="O84" s="65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85" t="s">
        <v>139</v>
      </c>
      <c r="AT84" s="185" t="s">
        <v>135</v>
      </c>
      <c r="AU84" s="185" t="s">
        <v>81</v>
      </c>
      <c r="AY84" s="18" t="s">
        <v>132</v>
      </c>
      <c r="BE84" s="186">
        <f>IF(N84="základní",J84,0)</f>
        <v>0</v>
      </c>
      <c r="BF84" s="186">
        <f>IF(N84="snížená",J84,0)</f>
        <v>0</v>
      </c>
      <c r="BG84" s="186">
        <f>IF(N84="zákl. přenesená",J84,0)</f>
        <v>0</v>
      </c>
      <c r="BH84" s="186">
        <f>IF(N84="sníž. přenesená",J84,0)</f>
        <v>0</v>
      </c>
      <c r="BI84" s="186">
        <f>IF(N84="nulová",J84,0)</f>
        <v>0</v>
      </c>
      <c r="BJ84" s="18" t="s">
        <v>79</v>
      </c>
      <c r="BK84" s="186">
        <f>ROUND(I84*H84,2)</f>
        <v>0</v>
      </c>
      <c r="BL84" s="18" t="s">
        <v>139</v>
      </c>
      <c r="BM84" s="185" t="s">
        <v>152</v>
      </c>
    </row>
    <row r="85" spans="1:65" s="13" customFormat="1" ht="11.25">
      <c r="B85" s="192"/>
      <c r="C85" s="193"/>
      <c r="D85" s="194" t="s">
        <v>153</v>
      </c>
      <c r="E85" s="195" t="s">
        <v>19</v>
      </c>
      <c r="F85" s="196" t="s">
        <v>79</v>
      </c>
      <c r="G85" s="193"/>
      <c r="H85" s="197">
        <v>1</v>
      </c>
      <c r="I85" s="198"/>
      <c r="J85" s="193"/>
      <c r="K85" s="193"/>
      <c r="L85" s="199"/>
      <c r="M85" s="200"/>
      <c r="N85" s="201"/>
      <c r="O85" s="201"/>
      <c r="P85" s="201"/>
      <c r="Q85" s="201"/>
      <c r="R85" s="201"/>
      <c r="S85" s="201"/>
      <c r="T85" s="202"/>
      <c r="AT85" s="203" t="s">
        <v>153</v>
      </c>
      <c r="AU85" s="203" t="s">
        <v>81</v>
      </c>
      <c r="AV85" s="13" t="s">
        <v>81</v>
      </c>
      <c r="AW85" s="13" t="s">
        <v>33</v>
      </c>
      <c r="AX85" s="13" t="s">
        <v>71</v>
      </c>
      <c r="AY85" s="203" t="s">
        <v>132</v>
      </c>
    </row>
    <row r="86" spans="1:65" s="14" customFormat="1" ht="11.25">
      <c r="B86" s="204"/>
      <c r="C86" s="205"/>
      <c r="D86" s="194" t="s">
        <v>153</v>
      </c>
      <c r="E86" s="206" t="s">
        <v>19</v>
      </c>
      <c r="F86" s="207" t="s">
        <v>154</v>
      </c>
      <c r="G86" s="205"/>
      <c r="H86" s="208">
        <v>1</v>
      </c>
      <c r="I86" s="209"/>
      <c r="J86" s="205"/>
      <c r="K86" s="205"/>
      <c r="L86" s="210"/>
      <c r="M86" s="211"/>
      <c r="N86" s="212"/>
      <c r="O86" s="212"/>
      <c r="P86" s="212"/>
      <c r="Q86" s="212"/>
      <c r="R86" s="212"/>
      <c r="S86" s="212"/>
      <c r="T86" s="213"/>
      <c r="AT86" s="214" t="s">
        <v>153</v>
      </c>
      <c r="AU86" s="214" t="s">
        <v>81</v>
      </c>
      <c r="AV86" s="14" t="s">
        <v>139</v>
      </c>
      <c r="AW86" s="14" t="s">
        <v>33</v>
      </c>
      <c r="AX86" s="14" t="s">
        <v>79</v>
      </c>
      <c r="AY86" s="214" t="s">
        <v>132</v>
      </c>
    </row>
    <row r="87" spans="1:65" s="2" customFormat="1" ht="14.45" customHeight="1">
      <c r="A87" s="35"/>
      <c r="B87" s="36"/>
      <c r="C87" s="174" t="s">
        <v>81</v>
      </c>
      <c r="D87" s="174" t="s">
        <v>135</v>
      </c>
      <c r="E87" s="175" t="s">
        <v>141</v>
      </c>
      <c r="F87" s="176" t="s">
        <v>155</v>
      </c>
      <c r="G87" s="177" t="s">
        <v>138</v>
      </c>
      <c r="H87" s="178">
        <v>1</v>
      </c>
      <c r="I87" s="179"/>
      <c r="J87" s="180">
        <f>ROUND(I87*H87,2)</f>
        <v>0</v>
      </c>
      <c r="K87" s="176" t="s">
        <v>19</v>
      </c>
      <c r="L87" s="40"/>
      <c r="M87" s="181" t="s">
        <v>19</v>
      </c>
      <c r="N87" s="182" t="s">
        <v>42</v>
      </c>
      <c r="O87" s="65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85" t="s">
        <v>139</v>
      </c>
      <c r="AT87" s="185" t="s">
        <v>135</v>
      </c>
      <c r="AU87" s="185" t="s">
        <v>81</v>
      </c>
      <c r="AY87" s="18" t="s">
        <v>132</v>
      </c>
      <c r="BE87" s="186">
        <f>IF(N87="základní",J87,0)</f>
        <v>0</v>
      </c>
      <c r="BF87" s="186">
        <f>IF(N87="snížená",J87,0)</f>
        <v>0</v>
      </c>
      <c r="BG87" s="186">
        <f>IF(N87="zákl. přenesená",J87,0)</f>
        <v>0</v>
      </c>
      <c r="BH87" s="186">
        <f>IF(N87="sníž. přenesená",J87,0)</f>
        <v>0</v>
      </c>
      <c r="BI87" s="186">
        <f>IF(N87="nulová",J87,0)</f>
        <v>0</v>
      </c>
      <c r="BJ87" s="18" t="s">
        <v>79</v>
      </c>
      <c r="BK87" s="186">
        <f>ROUND(I87*H87,2)</f>
        <v>0</v>
      </c>
      <c r="BL87" s="18" t="s">
        <v>139</v>
      </c>
      <c r="BM87" s="185" t="s">
        <v>156</v>
      </c>
    </row>
    <row r="88" spans="1:65" s="13" customFormat="1" ht="11.25">
      <c r="B88" s="192"/>
      <c r="C88" s="193"/>
      <c r="D88" s="194" t="s">
        <v>153</v>
      </c>
      <c r="E88" s="195" t="s">
        <v>19</v>
      </c>
      <c r="F88" s="196" t="s">
        <v>79</v>
      </c>
      <c r="G88" s="193"/>
      <c r="H88" s="197">
        <v>1</v>
      </c>
      <c r="I88" s="198"/>
      <c r="J88" s="193"/>
      <c r="K88" s="193"/>
      <c r="L88" s="199"/>
      <c r="M88" s="200"/>
      <c r="N88" s="201"/>
      <c r="O88" s="201"/>
      <c r="P88" s="201"/>
      <c r="Q88" s="201"/>
      <c r="R88" s="201"/>
      <c r="S88" s="201"/>
      <c r="T88" s="202"/>
      <c r="AT88" s="203" t="s">
        <v>153</v>
      </c>
      <c r="AU88" s="203" t="s">
        <v>81</v>
      </c>
      <c r="AV88" s="13" t="s">
        <v>81</v>
      </c>
      <c r="AW88" s="13" t="s">
        <v>33</v>
      </c>
      <c r="AX88" s="13" t="s">
        <v>71</v>
      </c>
      <c r="AY88" s="203" t="s">
        <v>132</v>
      </c>
    </row>
    <row r="89" spans="1:65" s="14" customFormat="1" ht="11.25">
      <c r="B89" s="204"/>
      <c r="C89" s="205"/>
      <c r="D89" s="194" t="s">
        <v>153</v>
      </c>
      <c r="E89" s="206" t="s">
        <v>19</v>
      </c>
      <c r="F89" s="207" t="s">
        <v>154</v>
      </c>
      <c r="G89" s="205"/>
      <c r="H89" s="208">
        <v>1</v>
      </c>
      <c r="I89" s="209"/>
      <c r="J89" s="205"/>
      <c r="K89" s="205"/>
      <c r="L89" s="210"/>
      <c r="M89" s="211"/>
      <c r="N89" s="212"/>
      <c r="O89" s="212"/>
      <c r="P89" s="212"/>
      <c r="Q89" s="212"/>
      <c r="R89" s="212"/>
      <c r="S89" s="212"/>
      <c r="T89" s="213"/>
      <c r="AT89" s="214" t="s">
        <v>153</v>
      </c>
      <c r="AU89" s="214" t="s">
        <v>81</v>
      </c>
      <c r="AV89" s="14" t="s">
        <v>139</v>
      </c>
      <c r="AW89" s="14" t="s">
        <v>33</v>
      </c>
      <c r="AX89" s="14" t="s">
        <v>79</v>
      </c>
      <c r="AY89" s="214" t="s">
        <v>132</v>
      </c>
    </row>
    <row r="90" spans="1:65" s="2" customFormat="1" ht="14.45" customHeight="1">
      <c r="A90" s="35"/>
      <c r="B90" s="36"/>
      <c r="C90" s="174" t="s">
        <v>144</v>
      </c>
      <c r="D90" s="174" t="s">
        <v>135</v>
      </c>
      <c r="E90" s="175" t="s">
        <v>145</v>
      </c>
      <c r="F90" s="176" t="s">
        <v>157</v>
      </c>
      <c r="G90" s="177" t="s">
        <v>138</v>
      </c>
      <c r="H90" s="178">
        <v>1</v>
      </c>
      <c r="I90" s="179"/>
      <c r="J90" s="180">
        <f>ROUND(I90*H90,2)</f>
        <v>0</v>
      </c>
      <c r="K90" s="176" t="s">
        <v>19</v>
      </c>
      <c r="L90" s="40"/>
      <c r="M90" s="181" t="s">
        <v>19</v>
      </c>
      <c r="N90" s="182" t="s">
        <v>42</v>
      </c>
      <c r="O90" s="65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5" t="s">
        <v>139</v>
      </c>
      <c r="AT90" s="185" t="s">
        <v>135</v>
      </c>
      <c r="AU90" s="185" t="s">
        <v>81</v>
      </c>
      <c r="AY90" s="18" t="s">
        <v>132</v>
      </c>
      <c r="BE90" s="186">
        <f>IF(N90="základní",J90,0)</f>
        <v>0</v>
      </c>
      <c r="BF90" s="186">
        <f>IF(N90="snížená",J90,0)</f>
        <v>0</v>
      </c>
      <c r="BG90" s="186">
        <f>IF(N90="zákl. přenesená",J90,0)</f>
        <v>0</v>
      </c>
      <c r="BH90" s="186">
        <f>IF(N90="sníž. přenesená",J90,0)</f>
        <v>0</v>
      </c>
      <c r="BI90" s="186">
        <f>IF(N90="nulová",J90,0)</f>
        <v>0</v>
      </c>
      <c r="BJ90" s="18" t="s">
        <v>79</v>
      </c>
      <c r="BK90" s="186">
        <f>ROUND(I90*H90,2)</f>
        <v>0</v>
      </c>
      <c r="BL90" s="18" t="s">
        <v>139</v>
      </c>
      <c r="BM90" s="185" t="s">
        <v>158</v>
      </c>
    </row>
    <row r="91" spans="1:65" s="13" customFormat="1" ht="11.25">
      <c r="B91" s="192"/>
      <c r="C91" s="193"/>
      <c r="D91" s="194" t="s">
        <v>153</v>
      </c>
      <c r="E91" s="195" t="s">
        <v>19</v>
      </c>
      <c r="F91" s="196" t="s">
        <v>79</v>
      </c>
      <c r="G91" s="193"/>
      <c r="H91" s="197">
        <v>1</v>
      </c>
      <c r="I91" s="198"/>
      <c r="J91" s="193"/>
      <c r="K91" s="193"/>
      <c r="L91" s="199"/>
      <c r="M91" s="200"/>
      <c r="N91" s="201"/>
      <c r="O91" s="201"/>
      <c r="P91" s="201"/>
      <c r="Q91" s="201"/>
      <c r="R91" s="201"/>
      <c r="S91" s="201"/>
      <c r="T91" s="202"/>
      <c r="AT91" s="203" t="s">
        <v>153</v>
      </c>
      <c r="AU91" s="203" t="s">
        <v>81</v>
      </c>
      <c r="AV91" s="13" t="s">
        <v>81</v>
      </c>
      <c r="AW91" s="13" t="s">
        <v>33</v>
      </c>
      <c r="AX91" s="13" t="s">
        <v>71</v>
      </c>
      <c r="AY91" s="203" t="s">
        <v>132</v>
      </c>
    </row>
    <row r="92" spans="1:65" s="14" customFormat="1" ht="11.25">
      <c r="B92" s="204"/>
      <c r="C92" s="205"/>
      <c r="D92" s="194" t="s">
        <v>153</v>
      </c>
      <c r="E92" s="206" t="s">
        <v>19</v>
      </c>
      <c r="F92" s="207" t="s">
        <v>154</v>
      </c>
      <c r="G92" s="205"/>
      <c r="H92" s="208">
        <v>1</v>
      </c>
      <c r="I92" s="209"/>
      <c r="J92" s="205"/>
      <c r="K92" s="205"/>
      <c r="L92" s="210"/>
      <c r="M92" s="211"/>
      <c r="N92" s="212"/>
      <c r="O92" s="212"/>
      <c r="P92" s="212"/>
      <c r="Q92" s="212"/>
      <c r="R92" s="212"/>
      <c r="S92" s="212"/>
      <c r="T92" s="213"/>
      <c r="AT92" s="214" t="s">
        <v>153</v>
      </c>
      <c r="AU92" s="214" t="s">
        <v>81</v>
      </c>
      <c r="AV92" s="14" t="s">
        <v>139</v>
      </c>
      <c r="AW92" s="14" t="s">
        <v>33</v>
      </c>
      <c r="AX92" s="14" t="s">
        <v>79</v>
      </c>
      <c r="AY92" s="214" t="s">
        <v>132</v>
      </c>
    </row>
    <row r="93" spans="1:65" s="2" customFormat="1" ht="14.45" customHeight="1">
      <c r="A93" s="35"/>
      <c r="B93" s="36"/>
      <c r="C93" s="174" t="s">
        <v>139</v>
      </c>
      <c r="D93" s="174" t="s">
        <v>135</v>
      </c>
      <c r="E93" s="175" t="s">
        <v>159</v>
      </c>
      <c r="F93" s="176" t="s">
        <v>160</v>
      </c>
      <c r="G93" s="177" t="s">
        <v>138</v>
      </c>
      <c r="H93" s="178">
        <v>1</v>
      </c>
      <c r="I93" s="179"/>
      <c r="J93" s="180">
        <f>ROUND(I93*H93,2)</f>
        <v>0</v>
      </c>
      <c r="K93" s="176" t="s">
        <v>19</v>
      </c>
      <c r="L93" s="40"/>
      <c r="M93" s="181" t="s">
        <v>19</v>
      </c>
      <c r="N93" s="182" t="s">
        <v>42</v>
      </c>
      <c r="O93" s="65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5" t="s">
        <v>139</v>
      </c>
      <c r="AT93" s="185" t="s">
        <v>135</v>
      </c>
      <c r="AU93" s="185" t="s">
        <v>81</v>
      </c>
      <c r="AY93" s="18" t="s">
        <v>132</v>
      </c>
      <c r="BE93" s="186">
        <f>IF(N93="základní",J93,0)</f>
        <v>0</v>
      </c>
      <c r="BF93" s="186">
        <f>IF(N93="snížená",J93,0)</f>
        <v>0</v>
      </c>
      <c r="BG93" s="186">
        <f>IF(N93="zákl. přenesená",J93,0)</f>
        <v>0</v>
      </c>
      <c r="BH93" s="186">
        <f>IF(N93="sníž. přenesená",J93,0)</f>
        <v>0</v>
      </c>
      <c r="BI93" s="186">
        <f>IF(N93="nulová",J93,0)</f>
        <v>0</v>
      </c>
      <c r="BJ93" s="18" t="s">
        <v>79</v>
      </c>
      <c r="BK93" s="186">
        <f>ROUND(I93*H93,2)</f>
        <v>0</v>
      </c>
      <c r="BL93" s="18" t="s">
        <v>139</v>
      </c>
      <c r="BM93" s="185" t="s">
        <v>161</v>
      </c>
    </row>
    <row r="94" spans="1:65" s="13" customFormat="1" ht="11.25">
      <c r="B94" s="192"/>
      <c r="C94" s="193"/>
      <c r="D94" s="194" t="s">
        <v>153</v>
      </c>
      <c r="E94" s="195" t="s">
        <v>19</v>
      </c>
      <c r="F94" s="196" t="s">
        <v>79</v>
      </c>
      <c r="G94" s="193"/>
      <c r="H94" s="197">
        <v>1</v>
      </c>
      <c r="I94" s="198"/>
      <c r="J94" s="193"/>
      <c r="K94" s="193"/>
      <c r="L94" s="199"/>
      <c r="M94" s="200"/>
      <c r="N94" s="201"/>
      <c r="O94" s="201"/>
      <c r="P94" s="201"/>
      <c r="Q94" s="201"/>
      <c r="R94" s="201"/>
      <c r="S94" s="201"/>
      <c r="T94" s="202"/>
      <c r="AT94" s="203" t="s">
        <v>153</v>
      </c>
      <c r="AU94" s="203" t="s">
        <v>81</v>
      </c>
      <c r="AV94" s="13" t="s">
        <v>81</v>
      </c>
      <c r="AW94" s="13" t="s">
        <v>33</v>
      </c>
      <c r="AX94" s="13" t="s">
        <v>71</v>
      </c>
      <c r="AY94" s="203" t="s">
        <v>132</v>
      </c>
    </row>
    <row r="95" spans="1:65" s="14" customFormat="1" ht="11.25">
      <c r="B95" s="204"/>
      <c r="C95" s="205"/>
      <c r="D95" s="194" t="s">
        <v>153</v>
      </c>
      <c r="E95" s="206" t="s">
        <v>19</v>
      </c>
      <c r="F95" s="207" t="s">
        <v>154</v>
      </c>
      <c r="G95" s="205"/>
      <c r="H95" s="208">
        <v>1</v>
      </c>
      <c r="I95" s="209"/>
      <c r="J95" s="205"/>
      <c r="K95" s="205"/>
      <c r="L95" s="210"/>
      <c r="M95" s="215"/>
      <c r="N95" s="216"/>
      <c r="O95" s="216"/>
      <c r="P95" s="216"/>
      <c r="Q95" s="216"/>
      <c r="R95" s="216"/>
      <c r="S95" s="216"/>
      <c r="T95" s="217"/>
      <c r="AT95" s="214" t="s">
        <v>153</v>
      </c>
      <c r="AU95" s="214" t="s">
        <v>81</v>
      </c>
      <c r="AV95" s="14" t="s">
        <v>139</v>
      </c>
      <c r="AW95" s="14" t="s">
        <v>33</v>
      </c>
      <c r="AX95" s="14" t="s">
        <v>79</v>
      </c>
      <c r="AY95" s="214" t="s">
        <v>132</v>
      </c>
    </row>
    <row r="96" spans="1:65" s="2" customFormat="1" ht="6.95" customHeight="1">
      <c r="A96" s="35"/>
      <c r="B96" s="48"/>
      <c r="C96" s="49"/>
      <c r="D96" s="49"/>
      <c r="E96" s="49"/>
      <c r="F96" s="49"/>
      <c r="G96" s="49"/>
      <c r="H96" s="49"/>
      <c r="I96" s="49"/>
      <c r="J96" s="49"/>
      <c r="K96" s="49"/>
      <c r="L96" s="40"/>
      <c r="M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</sheetData>
  <sheetProtection algorithmName="SHA-512" hashValue="kWu3QlZD+xQ2XH83ZYdZNUy2bHZj4O6tgffc5xsKYgIdonlyZYstojXdL36zdbgM4NCAEXvD3bzYVPOoTYSO6A==" saltValue="8BeOWaL5IflEAf3de49nzQGpsNdis3SmEHG/vn0+8CjvYXJx8ifdEAhryFoQ4pBJRBqJpl6PXQkMsuV3n0bmkA==" spinCount="100000" sheet="1" objects="1" scenarios="1" formatColumns="0" formatRows="0" autoFilter="0"/>
  <autoFilter ref="C80:K95" xr:uid="{00000000-0009-0000-0000-000002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262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AT2" s="18" t="s">
        <v>87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81</v>
      </c>
    </row>
    <row r="4" spans="1:46" s="1" customFormat="1" ht="24.95" customHeight="1">
      <c r="B4" s="21"/>
      <c r="D4" s="104" t="s">
        <v>109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3" t="str">
        <f>'Rekapitulace stavby'!K6</f>
        <v>Sportovní hala Sušice - Venkovní stavební objekty</v>
      </c>
      <c r="F7" s="364"/>
      <c r="G7" s="364"/>
      <c r="H7" s="364"/>
      <c r="L7" s="21"/>
    </row>
    <row r="8" spans="1:46" s="2" customFormat="1" ht="12" customHeight="1">
      <c r="A8" s="35"/>
      <c r="B8" s="40"/>
      <c r="C8" s="35"/>
      <c r="D8" s="106" t="s">
        <v>110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30" customHeight="1">
      <c r="A9" s="35"/>
      <c r="B9" s="40"/>
      <c r="C9" s="35"/>
      <c r="D9" s="35"/>
      <c r="E9" s="365" t="s">
        <v>162</v>
      </c>
      <c r="F9" s="366"/>
      <c r="G9" s="366"/>
      <c r="H9" s="366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20. 5. 2019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7" t="str">
        <f>'Rekapitulace stavby'!E14</f>
        <v>Vyplň údaj</v>
      </c>
      <c r="F18" s="368"/>
      <c r="G18" s="368"/>
      <c r="H18" s="368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22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35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9" t="s">
        <v>19</v>
      </c>
      <c r="F27" s="369"/>
      <c r="G27" s="369"/>
      <c r="H27" s="369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37</v>
      </c>
      <c r="E30" s="35"/>
      <c r="F30" s="35"/>
      <c r="G30" s="35"/>
      <c r="H30" s="35"/>
      <c r="I30" s="35"/>
      <c r="J30" s="115">
        <f>ROUND(J87,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39</v>
      </c>
      <c r="G32" s="35"/>
      <c r="H32" s="35"/>
      <c r="I32" s="116" t="s">
        <v>38</v>
      </c>
      <c r="J32" s="116" t="s">
        <v>40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41</v>
      </c>
      <c r="E33" s="106" t="s">
        <v>42</v>
      </c>
      <c r="F33" s="118">
        <f>ROUND((SUM(BE87:BE261)),  2)</f>
        <v>0</v>
      </c>
      <c r="G33" s="35"/>
      <c r="H33" s="35"/>
      <c r="I33" s="119">
        <v>0.21</v>
      </c>
      <c r="J33" s="118">
        <f>ROUND(((SUM(BE87:BE261))*I33),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43</v>
      </c>
      <c r="F34" s="118">
        <f>ROUND((SUM(BF87:BF261)),  2)</f>
        <v>0</v>
      </c>
      <c r="G34" s="35"/>
      <c r="H34" s="35"/>
      <c r="I34" s="119">
        <v>0.15</v>
      </c>
      <c r="J34" s="118">
        <f>ROUND(((SUM(BF87:BF261))*I34),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44</v>
      </c>
      <c r="F35" s="118">
        <f>ROUND((SUM(BG87:BG261)),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45</v>
      </c>
      <c r="F36" s="118">
        <f>ROUND((SUM(BH87:BH261)),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46</v>
      </c>
      <c r="F37" s="118">
        <f>ROUND((SUM(BI87:BI261)),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47</v>
      </c>
      <c r="E39" s="122"/>
      <c r="F39" s="122"/>
      <c r="G39" s="123" t="s">
        <v>48</v>
      </c>
      <c r="H39" s="124" t="s">
        <v>49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112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0" t="str">
        <f>E7</f>
        <v>Sportovní hala Sušice - Venkovní stavební objekty</v>
      </c>
      <c r="F48" s="371"/>
      <c r="G48" s="371"/>
      <c r="H48" s="371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110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30" customHeight="1">
      <c r="A50" s="35"/>
      <c r="B50" s="36"/>
      <c r="C50" s="37"/>
      <c r="D50" s="37"/>
      <c r="E50" s="327" t="str">
        <f>E9</f>
        <v>SO-02 - Areál - dopravní napojení, komunikace a zpevněné plochy</v>
      </c>
      <c r="F50" s="372"/>
      <c r="G50" s="372"/>
      <c r="H50" s="372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20. 5. 2019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0.15" customHeight="1">
      <c r="A54" s="35"/>
      <c r="B54" s="36"/>
      <c r="C54" s="30" t="s">
        <v>25</v>
      </c>
      <c r="D54" s="37"/>
      <c r="E54" s="37"/>
      <c r="F54" s="28" t="str">
        <f>E15</f>
        <v>Město Sušice, nám. Svobody 138, 342 01 Sušice</v>
      </c>
      <c r="G54" s="37"/>
      <c r="H54" s="37"/>
      <c r="I54" s="30" t="s">
        <v>31</v>
      </c>
      <c r="J54" s="33" t="str">
        <f>E21</f>
        <v>APRIS 3MP s.r.o., Baarova 36, 140 00 Praha 4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113</v>
      </c>
      <c r="D57" s="132"/>
      <c r="E57" s="132"/>
      <c r="F57" s="132"/>
      <c r="G57" s="132"/>
      <c r="H57" s="132"/>
      <c r="I57" s="132"/>
      <c r="J57" s="133" t="s">
        <v>114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69</v>
      </c>
      <c r="D59" s="37"/>
      <c r="E59" s="37"/>
      <c r="F59" s="37"/>
      <c r="G59" s="37"/>
      <c r="H59" s="37"/>
      <c r="I59" s="37"/>
      <c r="J59" s="78">
        <f>J87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115</v>
      </c>
    </row>
    <row r="60" spans="1:47" s="9" customFormat="1" ht="24.95" customHeight="1">
      <c r="B60" s="135"/>
      <c r="C60" s="136"/>
      <c r="D60" s="137" t="s">
        <v>163</v>
      </c>
      <c r="E60" s="138"/>
      <c r="F60" s="138"/>
      <c r="G60" s="138"/>
      <c r="H60" s="138"/>
      <c r="I60" s="138"/>
      <c r="J60" s="139">
        <f>J88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164</v>
      </c>
      <c r="E61" s="144"/>
      <c r="F61" s="144"/>
      <c r="G61" s="144"/>
      <c r="H61" s="144"/>
      <c r="I61" s="144"/>
      <c r="J61" s="145">
        <f>J89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165</v>
      </c>
      <c r="E62" s="144"/>
      <c r="F62" s="144"/>
      <c r="G62" s="144"/>
      <c r="H62" s="144"/>
      <c r="I62" s="144"/>
      <c r="J62" s="145">
        <f>J142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166</v>
      </c>
      <c r="E63" s="144"/>
      <c r="F63" s="144"/>
      <c r="G63" s="144"/>
      <c r="H63" s="144"/>
      <c r="I63" s="144"/>
      <c r="J63" s="145">
        <f>J146</f>
        <v>0</v>
      </c>
      <c r="K63" s="142"/>
      <c r="L63" s="146"/>
    </row>
    <row r="64" spans="1:47" s="10" customFormat="1" ht="19.899999999999999" customHeight="1">
      <c r="B64" s="141"/>
      <c r="C64" s="142"/>
      <c r="D64" s="143" t="s">
        <v>167</v>
      </c>
      <c r="E64" s="144"/>
      <c r="F64" s="144"/>
      <c r="G64" s="144"/>
      <c r="H64" s="144"/>
      <c r="I64" s="144"/>
      <c r="J64" s="145">
        <f>J201</f>
        <v>0</v>
      </c>
      <c r="K64" s="142"/>
      <c r="L64" s="146"/>
    </row>
    <row r="65" spans="1:31" s="10" customFormat="1" ht="19.899999999999999" customHeight="1">
      <c r="B65" s="141"/>
      <c r="C65" s="142"/>
      <c r="D65" s="143" t="s">
        <v>168</v>
      </c>
      <c r="E65" s="144"/>
      <c r="F65" s="144"/>
      <c r="G65" s="144"/>
      <c r="H65" s="144"/>
      <c r="I65" s="144"/>
      <c r="J65" s="145">
        <f>J255</f>
        <v>0</v>
      </c>
      <c r="K65" s="142"/>
      <c r="L65" s="146"/>
    </row>
    <row r="66" spans="1:31" s="9" customFormat="1" ht="24.95" customHeight="1">
      <c r="B66" s="135"/>
      <c r="C66" s="136"/>
      <c r="D66" s="137" t="s">
        <v>111</v>
      </c>
      <c r="E66" s="138"/>
      <c r="F66" s="138"/>
      <c r="G66" s="138"/>
      <c r="H66" s="138"/>
      <c r="I66" s="138"/>
      <c r="J66" s="139">
        <f>J257</f>
        <v>0</v>
      </c>
      <c r="K66" s="136"/>
      <c r="L66" s="140"/>
    </row>
    <row r="67" spans="1:31" s="10" customFormat="1" ht="19.899999999999999" customHeight="1">
      <c r="B67" s="141"/>
      <c r="C67" s="142"/>
      <c r="D67" s="143" t="s">
        <v>169</v>
      </c>
      <c r="E67" s="144"/>
      <c r="F67" s="144"/>
      <c r="G67" s="144"/>
      <c r="H67" s="144"/>
      <c r="I67" s="144"/>
      <c r="J67" s="145">
        <f>J258</f>
        <v>0</v>
      </c>
      <c r="K67" s="142"/>
      <c r="L67" s="146"/>
    </row>
    <row r="68" spans="1:31" s="2" customFormat="1" ht="21.75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3" spans="1:31" s="2" customFormat="1" ht="6.95" customHeight="1">
      <c r="A73" s="35"/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24.95" customHeight="1">
      <c r="A74" s="35"/>
      <c r="B74" s="36"/>
      <c r="C74" s="24" t="s">
        <v>118</v>
      </c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16</v>
      </c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70" t="str">
        <f>E7</f>
        <v>Sportovní hala Sušice - Venkovní stavební objekty</v>
      </c>
      <c r="F77" s="371"/>
      <c r="G77" s="371"/>
      <c r="H77" s="371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110</v>
      </c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30" customHeight="1">
      <c r="A79" s="35"/>
      <c r="B79" s="36"/>
      <c r="C79" s="37"/>
      <c r="D79" s="37"/>
      <c r="E79" s="327" t="str">
        <f>E9</f>
        <v>SO-02 - Areál - dopravní napojení, komunikace a zpevněné plochy</v>
      </c>
      <c r="F79" s="372"/>
      <c r="G79" s="372"/>
      <c r="H79" s="372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>
      <c r="A81" s="35"/>
      <c r="B81" s="36"/>
      <c r="C81" s="30" t="s">
        <v>21</v>
      </c>
      <c r="D81" s="37"/>
      <c r="E81" s="37"/>
      <c r="F81" s="28" t="str">
        <f>F12</f>
        <v xml:space="preserve"> </v>
      </c>
      <c r="G81" s="37"/>
      <c r="H81" s="37"/>
      <c r="I81" s="30" t="s">
        <v>23</v>
      </c>
      <c r="J81" s="60" t="str">
        <f>IF(J12="","",J12)</f>
        <v>20. 5. 2019</v>
      </c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6.95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40.15" customHeight="1">
      <c r="A83" s="35"/>
      <c r="B83" s="36"/>
      <c r="C83" s="30" t="s">
        <v>25</v>
      </c>
      <c r="D83" s="37"/>
      <c r="E83" s="37"/>
      <c r="F83" s="28" t="str">
        <f>E15</f>
        <v>Město Sušice, nám. Svobody 138, 342 01 Sušice</v>
      </c>
      <c r="G83" s="37"/>
      <c r="H83" s="37"/>
      <c r="I83" s="30" t="s">
        <v>31</v>
      </c>
      <c r="J83" s="33" t="str">
        <f>E21</f>
        <v>APRIS 3MP s.r.o., Baarova 36, 140 00 Praha 4</v>
      </c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5.2" customHeight="1">
      <c r="A84" s="35"/>
      <c r="B84" s="36"/>
      <c r="C84" s="30" t="s">
        <v>29</v>
      </c>
      <c r="D84" s="37"/>
      <c r="E84" s="37"/>
      <c r="F84" s="28" t="str">
        <f>IF(E18="","",E18)</f>
        <v>Vyplň údaj</v>
      </c>
      <c r="G84" s="37"/>
      <c r="H84" s="37"/>
      <c r="I84" s="30" t="s">
        <v>34</v>
      </c>
      <c r="J84" s="33" t="str">
        <f>E24</f>
        <v xml:space="preserve"> </v>
      </c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0.35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11" customFormat="1" ht="29.25" customHeight="1">
      <c r="A86" s="147"/>
      <c r="B86" s="148"/>
      <c r="C86" s="149" t="s">
        <v>119</v>
      </c>
      <c r="D86" s="150" t="s">
        <v>56</v>
      </c>
      <c r="E86" s="150" t="s">
        <v>52</v>
      </c>
      <c r="F86" s="150" t="s">
        <v>53</v>
      </c>
      <c r="G86" s="150" t="s">
        <v>120</v>
      </c>
      <c r="H86" s="150" t="s">
        <v>121</v>
      </c>
      <c r="I86" s="150" t="s">
        <v>122</v>
      </c>
      <c r="J86" s="150" t="s">
        <v>114</v>
      </c>
      <c r="K86" s="151" t="s">
        <v>123</v>
      </c>
      <c r="L86" s="152"/>
      <c r="M86" s="69" t="s">
        <v>19</v>
      </c>
      <c r="N86" s="70" t="s">
        <v>41</v>
      </c>
      <c r="O86" s="70" t="s">
        <v>124</v>
      </c>
      <c r="P86" s="70" t="s">
        <v>125</v>
      </c>
      <c r="Q86" s="70" t="s">
        <v>126</v>
      </c>
      <c r="R86" s="70" t="s">
        <v>127</v>
      </c>
      <c r="S86" s="70" t="s">
        <v>128</v>
      </c>
      <c r="T86" s="71" t="s">
        <v>129</v>
      </c>
      <c r="U86" s="147"/>
      <c r="V86" s="147"/>
      <c r="W86" s="147"/>
      <c r="X86" s="147"/>
      <c r="Y86" s="147"/>
      <c r="Z86" s="147"/>
      <c r="AA86" s="147"/>
      <c r="AB86" s="147"/>
      <c r="AC86" s="147"/>
      <c r="AD86" s="147"/>
      <c r="AE86" s="147"/>
    </row>
    <row r="87" spans="1:65" s="2" customFormat="1" ht="22.9" customHeight="1">
      <c r="A87" s="35"/>
      <c r="B87" s="36"/>
      <c r="C87" s="76" t="s">
        <v>130</v>
      </c>
      <c r="D87" s="37"/>
      <c r="E87" s="37"/>
      <c r="F87" s="37"/>
      <c r="G87" s="37"/>
      <c r="H87" s="37"/>
      <c r="I87" s="37"/>
      <c r="J87" s="153">
        <f>BK87</f>
        <v>0</v>
      </c>
      <c r="K87" s="37"/>
      <c r="L87" s="40"/>
      <c r="M87" s="72"/>
      <c r="N87" s="154"/>
      <c r="O87" s="73"/>
      <c r="P87" s="155">
        <f>P88+P257</f>
        <v>0</v>
      </c>
      <c r="Q87" s="73"/>
      <c r="R87" s="155">
        <f>R88+R257</f>
        <v>0</v>
      </c>
      <c r="S87" s="73"/>
      <c r="T87" s="156">
        <f>T88+T257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70</v>
      </c>
      <c r="AU87" s="18" t="s">
        <v>115</v>
      </c>
      <c r="BK87" s="157">
        <f>BK88+BK257</f>
        <v>0</v>
      </c>
    </row>
    <row r="88" spans="1:65" s="12" customFormat="1" ht="25.9" customHeight="1">
      <c r="B88" s="158"/>
      <c r="C88" s="159"/>
      <c r="D88" s="160" t="s">
        <v>70</v>
      </c>
      <c r="E88" s="161" t="s">
        <v>131</v>
      </c>
      <c r="F88" s="161" t="s">
        <v>170</v>
      </c>
      <c r="G88" s="159"/>
      <c r="H88" s="159"/>
      <c r="I88" s="162"/>
      <c r="J88" s="163">
        <f>BK88</f>
        <v>0</v>
      </c>
      <c r="K88" s="159"/>
      <c r="L88" s="164"/>
      <c r="M88" s="165"/>
      <c r="N88" s="166"/>
      <c r="O88" s="166"/>
      <c r="P88" s="167">
        <f>P89+P142+P146+P201+P255</f>
        <v>0</v>
      </c>
      <c r="Q88" s="166"/>
      <c r="R88" s="167">
        <f>R89+R142+R146+R201+R255</f>
        <v>0</v>
      </c>
      <c r="S88" s="166"/>
      <c r="T88" s="168">
        <f>T89+T142+T146+T201+T255</f>
        <v>0</v>
      </c>
      <c r="AR88" s="169" t="s">
        <v>79</v>
      </c>
      <c r="AT88" s="170" t="s">
        <v>70</v>
      </c>
      <c r="AU88" s="170" t="s">
        <v>71</v>
      </c>
      <c r="AY88" s="169" t="s">
        <v>132</v>
      </c>
      <c r="BK88" s="171">
        <f>BK89+BK142+BK146+BK201+BK255</f>
        <v>0</v>
      </c>
    </row>
    <row r="89" spans="1:65" s="12" customFormat="1" ht="22.9" customHeight="1">
      <c r="B89" s="158"/>
      <c r="C89" s="159"/>
      <c r="D89" s="160" t="s">
        <v>70</v>
      </c>
      <c r="E89" s="172" t="s">
        <v>79</v>
      </c>
      <c r="F89" s="172" t="s">
        <v>171</v>
      </c>
      <c r="G89" s="159"/>
      <c r="H89" s="159"/>
      <c r="I89" s="162"/>
      <c r="J89" s="173">
        <f>BK89</f>
        <v>0</v>
      </c>
      <c r="K89" s="159"/>
      <c r="L89" s="164"/>
      <c r="M89" s="165"/>
      <c r="N89" s="166"/>
      <c r="O89" s="166"/>
      <c r="P89" s="167">
        <f>SUM(P90:P141)</f>
        <v>0</v>
      </c>
      <c r="Q89" s="166"/>
      <c r="R89" s="167">
        <f>SUM(R90:R141)</f>
        <v>0</v>
      </c>
      <c r="S89" s="166"/>
      <c r="T89" s="168">
        <f>SUM(T90:T141)</f>
        <v>0</v>
      </c>
      <c r="AR89" s="169" t="s">
        <v>79</v>
      </c>
      <c r="AT89" s="170" t="s">
        <v>70</v>
      </c>
      <c r="AU89" s="170" t="s">
        <v>79</v>
      </c>
      <c r="AY89" s="169" t="s">
        <v>132</v>
      </c>
      <c r="BK89" s="171">
        <f>SUM(BK90:BK141)</f>
        <v>0</v>
      </c>
    </row>
    <row r="90" spans="1:65" s="2" customFormat="1" ht="49.15" customHeight="1">
      <c r="A90" s="35"/>
      <c r="B90" s="36"/>
      <c r="C90" s="174" t="s">
        <v>79</v>
      </c>
      <c r="D90" s="174" t="s">
        <v>135</v>
      </c>
      <c r="E90" s="175" t="s">
        <v>172</v>
      </c>
      <c r="F90" s="176" t="s">
        <v>173</v>
      </c>
      <c r="G90" s="177" t="s">
        <v>174</v>
      </c>
      <c r="H90" s="178">
        <v>48</v>
      </c>
      <c r="I90" s="179"/>
      <c r="J90" s="180">
        <f>ROUND(I90*H90,2)</f>
        <v>0</v>
      </c>
      <c r="K90" s="176" t="s">
        <v>19</v>
      </c>
      <c r="L90" s="40"/>
      <c r="M90" s="181" t="s">
        <v>19</v>
      </c>
      <c r="N90" s="182" t="s">
        <v>42</v>
      </c>
      <c r="O90" s="65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5" t="s">
        <v>139</v>
      </c>
      <c r="AT90" s="185" t="s">
        <v>135</v>
      </c>
      <c r="AU90" s="185" t="s">
        <v>81</v>
      </c>
      <c r="AY90" s="18" t="s">
        <v>132</v>
      </c>
      <c r="BE90" s="186">
        <f>IF(N90="základní",J90,0)</f>
        <v>0</v>
      </c>
      <c r="BF90" s="186">
        <f>IF(N90="snížená",J90,0)</f>
        <v>0</v>
      </c>
      <c r="BG90" s="186">
        <f>IF(N90="zákl. přenesená",J90,0)</f>
        <v>0</v>
      </c>
      <c r="BH90" s="186">
        <f>IF(N90="sníž. přenesená",J90,0)</f>
        <v>0</v>
      </c>
      <c r="BI90" s="186">
        <f>IF(N90="nulová",J90,0)</f>
        <v>0</v>
      </c>
      <c r="BJ90" s="18" t="s">
        <v>79</v>
      </c>
      <c r="BK90" s="186">
        <f>ROUND(I90*H90,2)</f>
        <v>0</v>
      </c>
      <c r="BL90" s="18" t="s">
        <v>139</v>
      </c>
      <c r="BM90" s="185" t="s">
        <v>175</v>
      </c>
    </row>
    <row r="91" spans="1:65" s="2" customFormat="1" ht="29.25">
      <c r="A91" s="35"/>
      <c r="B91" s="36"/>
      <c r="C91" s="37"/>
      <c r="D91" s="194" t="s">
        <v>176</v>
      </c>
      <c r="E91" s="37"/>
      <c r="F91" s="218" t="s">
        <v>177</v>
      </c>
      <c r="G91" s="37"/>
      <c r="H91" s="37"/>
      <c r="I91" s="219"/>
      <c r="J91" s="37"/>
      <c r="K91" s="37"/>
      <c r="L91" s="40"/>
      <c r="M91" s="220"/>
      <c r="N91" s="221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176</v>
      </c>
      <c r="AU91" s="18" t="s">
        <v>81</v>
      </c>
    </row>
    <row r="92" spans="1:65" s="13" customFormat="1" ht="11.25">
      <c r="B92" s="192"/>
      <c r="C92" s="193"/>
      <c r="D92" s="194" t="s">
        <v>153</v>
      </c>
      <c r="E92" s="195" t="s">
        <v>19</v>
      </c>
      <c r="F92" s="196" t="s">
        <v>178</v>
      </c>
      <c r="G92" s="193"/>
      <c r="H92" s="197">
        <v>32</v>
      </c>
      <c r="I92" s="198"/>
      <c r="J92" s="193"/>
      <c r="K92" s="193"/>
      <c r="L92" s="199"/>
      <c r="M92" s="200"/>
      <c r="N92" s="201"/>
      <c r="O92" s="201"/>
      <c r="P92" s="201"/>
      <c r="Q92" s="201"/>
      <c r="R92" s="201"/>
      <c r="S92" s="201"/>
      <c r="T92" s="202"/>
      <c r="AT92" s="203" t="s">
        <v>153</v>
      </c>
      <c r="AU92" s="203" t="s">
        <v>81</v>
      </c>
      <c r="AV92" s="13" t="s">
        <v>81</v>
      </c>
      <c r="AW92" s="13" t="s">
        <v>33</v>
      </c>
      <c r="AX92" s="13" t="s">
        <v>71</v>
      </c>
      <c r="AY92" s="203" t="s">
        <v>132</v>
      </c>
    </row>
    <row r="93" spans="1:65" s="13" customFormat="1" ht="11.25">
      <c r="B93" s="192"/>
      <c r="C93" s="193"/>
      <c r="D93" s="194" t="s">
        <v>153</v>
      </c>
      <c r="E93" s="195" t="s">
        <v>19</v>
      </c>
      <c r="F93" s="196" t="s">
        <v>179</v>
      </c>
      <c r="G93" s="193"/>
      <c r="H93" s="197">
        <v>16</v>
      </c>
      <c r="I93" s="198"/>
      <c r="J93" s="193"/>
      <c r="K93" s="193"/>
      <c r="L93" s="199"/>
      <c r="M93" s="200"/>
      <c r="N93" s="201"/>
      <c r="O93" s="201"/>
      <c r="P93" s="201"/>
      <c r="Q93" s="201"/>
      <c r="R93" s="201"/>
      <c r="S93" s="201"/>
      <c r="T93" s="202"/>
      <c r="AT93" s="203" t="s">
        <v>153</v>
      </c>
      <c r="AU93" s="203" t="s">
        <v>81</v>
      </c>
      <c r="AV93" s="13" t="s">
        <v>81</v>
      </c>
      <c r="AW93" s="13" t="s">
        <v>33</v>
      </c>
      <c r="AX93" s="13" t="s">
        <v>71</v>
      </c>
      <c r="AY93" s="203" t="s">
        <v>132</v>
      </c>
    </row>
    <row r="94" spans="1:65" s="14" customFormat="1" ht="11.25">
      <c r="B94" s="204"/>
      <c r="C94" s="205"/>
      <c r="D94" s="194" t="s">
        <v>153</v>
      </c>
      <c r="E94" s="206" t="s">
        <v>19</v>
      </c>
      <c r="F94" s="207" t="s">
        <v>154</v>
      </c>
      <c r="G94" s="205"/>
      <c r="H94" s="208">
        <v>48</v>
      </c>
      <c r="I94" s="209"/>
      <c r="J94" s="205"/>
      <c r="K94" s="205"/>
      <c r="L94" s="210"/>
      <c r="M94" s="211"/>
      <c r="N94" s="212"/>
      <c r="O94" s="212"/>
      <c r="P94" s="212"/>
      <c r="Q94" s="212"/>
      <c r="R94" s="212"/>
      <c r="S94" s="212"/>
      <c r="T94" s="213"/>
      <c r="AT94" s="214" t="s">
        <v>153</v>
      </c>
      <c r="AU94" s="214" t="s">
        <v>81</v>
      </c>
      <c r="AV94" s="14" t="s">
        <v>139</v>
      </c>
      <c r="AW94" s="14" t="s">
        <v>33</v>
      </c>
      <c r="AX94" s="14" t="s">
        <v>79</v>
      </c>
      <c r="AY94" s="214" t="s">
        <v>132</v>
      </c>
    </row>
    <row r="95" spans="1:65" s="2" customFormat="1" ht="49.15" customHeight="1">
      <c r="A95" s="35"/>
      <c r="B95" s="36"/>
      <c r="C95" s="174" t="s">
        <v>81</v>
      </c>
      <c r="D95" s="174" t="s">
        <v>135</v>
      </c>
      <c r="E95" s="175" t="s">
        <v>180</v>
      </c>
      <c r="F95" s="176" t="s">
        <v>181</v>
      </c>
      <c r="G95" s="177" t="s">
        <v>182</v>
      </c>
      <c r="H95" s="178">
        <v>60</v>
      </c>
      <c r="I95" s="179"/>
      <c r="J95" s="180">
        <f>ROUND(I95*H95,2)</f>
        <v>0</v>
      </c>
      <c r="K95" s="176" t="s">
        <v>19</v>
      </c>
      <c r="L95" s="40"/>
      <c r="M95" s="181" t="s">
        <v>19</v>
      </c>
      <c r="N95" s="182" t="s">
        <v>42</v>
      </c>
      <c r="O95" s="65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139</v>
      </c>
      <c r="AT95" s="185" t="s">
        <v>135</v>
      </c>
      <c r="AU95" s="185" t="s">
        <v>81</v>
      </c>
      <c r="AY95" s="18" t="s">
        <v>132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8" t="s">
        <v>79</v>
      </c>
      <c r="BK95" s="186">
        <f>ROUND(I95*H95,2)</f>
        <v>0</v>
      </c>
      <c r="BL95" s="18" t="s">
        <v>139</v>
      </c>
      <c r="BM95" s="185" t="s">
        <v>183</v>
      </c>
    </row>
    <row r="96" spans="1:65" s="2" customFormat="1" ht="29.25">
      <c r="A96" s="35"/>
      <c r="B96" s="36"/>
      <c r="C96" s="37"/>
      <c r="D96" s="194" t="s">
        <v>176</v>
      </c>
      <c r="E96" s="37"/>
      <c r="F96" s="218" t="s">
        <v>184</v>
      </c>
      <c r="G96" s="37"/>
      <c r="H96" s="37"/>
      <c r="I96" s="219"/>
      <c r="J96" s="37"/>
      <c r="K96" s="37"/>
      <c r="L96" s="40"/>
      <c r="M96" s="220"/>
      <c r="N96" s="221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176</v>
      </c>
      <c r="AU96" s="18" t="s">
        <v>81</v>
      </c>
    </row>
    <row r="97" spans="1:65" s="13" customFormat="1" ht="22.5">
      <c r="B97" s="192"/>
      <c r="C97" s="193"/>
      <c r="D97" s="194" t="s">
        <v>153</v>
      </c>
      <c r="E97" s="195" t="s">
        <v>19</v>
      </c>
      <c r="F97" s="196" t="s">
        <v>185</v>
      </c>
      <c r="G97" s="193"/>
      <c r="H97" s="197">
        <v>60</v>
      </c>
      <c r="I97" s="198"/>
      <c r="J97" s="193"/>
      <c r="K97" s="193"/>
      <c r="L97" s="199"/>
      <c r="M97" s="200"/>
      <c r="N97" s="201"/>
      <c r="O97" s="201"/>
      <c r="P97" s="201"/>
      <c r="Q97" s="201"/>
      <c r="R97" s="201"/>
      <c r="S97" s="201"/>
      <c r="T97" s="202"/>
      <c r="AT97" s="203" t="s">
        <v>153</v>
      </c>
      <c r="AU97" s="203" t="s">
        <v>81</v>
      </c>
      <c r="AV97" s="13" t="s">
        <v>81</v>
      </c>
      <c r="AW97" s="13" t="s">
        <v>33</v>
      </c>
      <c r="AX97" s="13" t="s">
        <v>71</v>
      </c>
      <c r="AY97" s="203" t="s">
        <v>132</v>
      </c>
    </row>
    <row r="98" spans="1:65" s="14" customFormat="1" ht="11.25">
      <c r="B98" s="204"/>
      <c r="C98" s="205"/>
      <c r="D98" s="194" t="s">
        <v>153</v>
      </c>
      <c r="E98" s="206" t="s">
        <v>19</v>
      </c>
      <c r="F98" s="207" t="s">
        <v>154</v>
      </c>
      <c r="G98" s="205"/>
      <c r="H98" s="208">
        <v>60</v>
      </c>
      <c r="I98" s="209"/>
      <c r="J98" s="205"/>
      <c r="K98" s="205"/>
      <c r="L98" s="210"/>
      <c r="M98" s="211"/>
      <c r="N98" s="212"/>
      <c r="O98" s="212"/>
      <c r="P98" s="212"/>
      <c r="Q98" s="212"/>
      <c r="R98" s="212"/>
      <c r="S98" s="212"/>
      <c r="T98" s="213"/>
      <c r="AT98" s="214" t="s">
        <v>153</v>
      </c>
      <c r="AU98" s="214" t="s">
        <v>81</v>
      </c>
      <c r="AV98" s="14" t="s">
        <v>139</v>
      </c>
      <c r="AW98" s="14" t="s">
        <v>33</v>
      </c>
      <c r="AX98" s="14" t="s">
        <v>79</v>
      </c>
      <c r="AY98" s="214" t="s">
        <v>132</v>
      </c>
    </row>
    <row r="99" spans="1:65" s="2" customFormat="1" ht="49.15" customHeight="1">
      <c r="A99" s="35"/>
      <c r="B99" s="36"/>
      <c r="C99" s="174" t="s">
        <v>144</v>
      </c>
      <c r="D99" s="174" t="s">
        <v>135</v>
      </c>
      <c r="E99" s="175" t="s">
        <v>186</v>
      </c>
      <c r="F99" s="176" t="s">
        <v>187</v>
      </c>
      <c r="G99" s="177" t="s">
        <v>182</v>
      </c>
      <c r="H99" s="178">
        <v>400</v>
      </c>
      <c r="I99" s="179"/>
      <c r="J99" s="180">
        <f>ROUND(I99*H99,2)</f>
        <v>0</v>
      </c>
      <c r="K99" s="176" t="s">
        <v>19</v>
      </c>
      <c r="L99" s="40"/>
      <c r="M99" s="181" t="s">
        <v>19</v>
      </c>
      <c r="N99" s="182" t="s">
        <v>42</v>
      </c>
      <c r="O99" s="65"/>
      <c r="P99" s="183">
        <f>O99*H99</f>
        <v>0</v>
      </c>
      <c r="Q99" s="183">
        <v>0</v>
      </c>
      <c r="R99" s="183">
        <f>Q99*H99</f>
        <v>0</v>
      </c>
      <c r="S99" s="183">
        <v>0</v>
      </c>
      <c r="T99" s="184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139</v>
      </c>
      <c r="AT99" s="185" t="s">
        <v>135</v>
      </c>
      <c r="AU99" s="185" t="s">
        <v>81</v>
      </c>
      <c r="AY99" s="18" t="s">
        <v>132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8" t="s">
        <v>79</v>
      </c>
      <c r="BK99" s="186">
        <f>ROUND(I99*H99,2)</f>
        <v>0</v>
      </c>
      <c r="BL99" s="18" t="s">
        <v>139</v>
      </c>
      <c r="BM99" s="185" t="s">
        <v>188</v>
      </c>
    </row>
    <row r="100" spans="1:65" s="13" customFormat="1" ht="11.25">
      <c r="B100" s="192"/>
      <c r="C100" s="193"/>
      <c r="D100" s="194" t="s">
        <v>153</v>
      </c>
      <c r="E100" s="195" t="s">
        <v>19</v>
      </c>
      <c r="F100" s="196" t="s">
        <v>189</v>
      </c>
      <c r="G100" s="193"/>
      <c r="H100" s="197">
        <v>400</v>
      </c>
      <c r="I100" s="198"/>
      <c r="J100" s="193"/>
      <c r="K100" s="193"/>
      <c r="L100" s="199"/>
      <c r="M100" s="200"/>
      <c r="N100" s="201"/>
      <c r="O100" s="201"/>
      <c r="P100" s="201"/>
      <c r="Q100" s="201"/>
      <c r="R100" s="201"/>
      <c r="S100" s="201"/>
      <c r="T100" s="202"/>
      <c r="AT100" s="203" t="s">
        <v>153</v>
      </c>
      <c r="AU100" s="203" t="s">
        <v>81</v>
      </c>
      <c r="AV100" s="13" t="s">
        <v>81</v>
      </c>
      <c r="AW100" s="13" t="s">
        <v>33</v>
      </c>
      <c r="AX100" s="13" t="s">
        <v>71</v>
      </c>
      <c r="AY100" s="203" t="s">
        <v>132</v>
      </c>
    </row>
    <row r="101" spans="1:65" s="14" customFormat="1" ht="11.25">
      <c r="B101" s="204"/>
      <c r="C101" s="205"/>
      <c r="D101" s="194" t="s">
        <v>153</v>
      </c>
      <c r="E101" s="206" t="s">
        <v>19</v>
      </c>
      <c r="F101" s="207" t="s">
        <v>154</v>
      </c>
      <c r="G101" s="205"/>
      <c r="H101" s="208">
        <v>400</v>
      </c>
      <c r="I101" s="209"/>
      <c r="J101" s="205"/>
      <c r="K101" s="205"/>
      <c r="L101" s="210"/>
      <c r="M101" s="211"/>
      <c r="N101" s="212"/>
      <c r="O101" s="212"/>
      <c r="P101" s="212"/>
      <c r="Q101" s="212"/>
      <c r="R101" s="212"/>
      <c r="S101" s="212"/>
      <c r="T101" s="213"/>
      <c r="AT101" s="214" t="s">
        <v>153</v>
      </c>
      <c r="AU101" s="214" t="s">
        <v>81</v>
      </c>
      <c r="AV101" s="14" t="s">
        <v>139</v>
      </c>
      <c r="AW101" s="14" t="s">
        <v>33</v>
      </c>
      <c r="AX101" s="14" t="s">
        <v>79</v>
      </c>
      <c r="AY101" s="214" t="s">
        <v>132</v>
      </c>
    </row>
    <row r="102" spans="1:65" s="2" customFormat="1" ht="49.15" customHeight="1">
      <c r="A102" s="35"/>
      <c r="B102" s="36"/>
      <c r="C102" s="174" t="s">
        <v>139</v>
      </c>
      <c r="D102" s="174" t="s">
        <v>135</v>
      </c>
      <c r="E102" s="175" t="s">
        <v>190</v>
      </c>
      <c r="F102" s="176" t="s">
        <v>191</v>
      </c>
      <c r="G102" s="177" t="s">
        <v>182</v>
      </c>
      <c r="H102" s="178">
        <v>200</v>
      </c>
      <c r="I102" s="179"/>
      <c r="J102" s="180">
        <f>ROUND(I102*H102,2)</f>
        <v>0</v>
      </c>
      <c r="K102" s="176" t="s">
        <v>19</v>
      </c>
      <c r="L102" s="40"/>
      <c r="M102" s="181" t="s">
        <v>19</v>
      </c>
      <c r="N102" s="182" t="s">
        <v>42</v>
      </c>
      <c r="O102" s="65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139</v>
      </c>
      <c r="AT102" s="185" t="s">
        <v>135</v>
      </c>
      <c r="AU102" s="185" t="s">
        <v>81</v>
      </c>
      <c r="AY102" s="18" t="s">
        <v>132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8" t="s">
        <v>79</v>
      </c>
      <c r="BK102" s="186">
        <f>ROUND(I102*H102,2)</f>
        <v>0</v>
      </c>
      <c r="BL102" s="18" t="s">
        <v>139</v>
      </c>
      <c r="BM102" s="185" t="s">
        <v>192</v>
      </c>
    </row>
    <row r="103" spans="1:65" s="2" customFormat="1" ht="19.5">
      <c r="A103" s="35"/>
      <c r="B103" s="36"/>
      <c r="C103" s="37"/>
      <c r="D103" s="194" t="s">
        <v>176</v>
      </c>
      <c r="E103" s="37"/>
      <c r="F103" s="218" t="s">
        <v>193</v>
      </c>
      <c r="G103" s="37"/>
      <c r="H103" s="37"/>
      <c r="I103" s="219"/>
      <c r="J103" s="37"/>
      <c r="K103" s="37"/>
      <c r="L103" s="40"/>
      <c r="M103" s="220"/>
      <c r="N103" s="221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176</v>
      </c>
      <c r="AU103" s="18" t="s">
        <v>81</v>
      </c>
    </row>
    <row r="104" spans="1:65" s="2" customFormat="1" ht="49.15" customHeight="1">
      <c r="A104" s="35"/>
      <c r="B104" s="36"/>
      <c r="C104" s="174" t="s">
        <v>194</v>
      </c>
      <c r="D104" s="174" t="s">
        <v>135</v>
      </c>
      <c r="E104" s="175" t="s">
        <v>195</v>
      </c>
      <c r="F104" s="176" t="s">
        <v>196</v>
      </c>
      <c r="G104" s="177" t="s">
        <v>182</v>
      </c>
      <c r="H104" s="178">
        <v>2170</v>
      </c>
      <c r="I104" s="179"/>
      <c r="J104" s="180">
        <f>ROUND(I104*H104,2)</f>
        <v>0</v>
      </c>
      <c r="K104" s="176" t="s">
        <v>19</v>
      </c>
      <c r="L104" s="40"/>
      <c r="M104" s="181" t="s">
        <v>19</v>
      </c>
      <c r="N104" s="182" t="s">
        <v>42</v>
      </c>
      <c r="O104" s="65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139</v>
      </c>
      <c r="AT104" s="185" t="s">
        <v>135</v>
      </c>
      <c r="AU104" s="185" t="s">
        <v>81</v>
      </c>
      <c r="AY104" s="18" t="s">
        <v>132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8" t="s">
        <v>79</v>
      </c>
      <c r="BK104" s="186">
        <f>ROUND(I104*H104,2)</f>
        <v>0</v>
      </c>
      <c r="BL104" s="18" t="s">
        <v>139</v>
      </c>
      <c r="BM104" s="185" t="s">
        <v>197</v>
      </c>
    </row>
    <row r="105" spans="1:65" s="2" customFormat="1" ht="29.25">
      <c r="A105" s="35"/>
      <c r="B105" s="36"/>
      <c r="C105" s="37"/>
      <c r="D105" s="194" t="s">
        <v>176</v>
      </c>
      <c r="E105" s="37"/>
      <c r="F105" s="218" t="s">
        <v>198</v>
      </c>
      <c r="G105" s="37"/>
      <c r="H105" s="37"/>
      <c r="I105" s="219"/>
      <c r="J105" s="37"/>
      <c r="K105" s="37"/>
      <c r="L105" s="40"/>
      <c r="M105" s="220"/>
      <c r="N105" s="221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176</v>
      </c>
      <c r="AU105" s="18" t="s">
        <v>81</v>
      </c>
    </row>
    <row r="106" spans="1:65" s="13" customFormat="1" ht="22.5">
      <c r="B106" s="192"/>
      <c r="C106" s="193"/>
      <c r="D106" s="194" t="s">
        <v>153</v>
      </c>
      <c r="E106" s="195" t="s">
        <v>19</v>
      </c>
      <c r="F106" s="196" t="s">
        <v>199</v>
      </c>
      <c r="G106" s="193"/>
      <c r="H106" s="197">
        <v>2170</v>
      </c>
      <c r="I106" s="198"/>
      <c r="J106" s="193"/>
      <c r="K106" s="193"/>
      <c r="L106" s="199"/>
      <c r="M106" s="200"/>
      <c r="N106" s="201"/>
      <c r="O106" s="201"/>
      <c r="P106" s="201"/>
      <c r="Q106" s="201"/>
      <c r="R106" s="201"/>
      <c r="S106" s="201"/>
      <c r="T106" s="202"/>
      <c r="AT106" s="203" t="s">
        <v>153</v>
      </c>
      <c r="AU106" s="203" t="s">
        <v>81</v>
      </c>
      <c r="AV106" s="13" t="s">
        <v>81</v>
      </c>
      <c r="AW106" s="13" t="s">
        <v>33</v>
      </c>
      <c r="AX106" s="13" t="s">
        <v>71</v>
      </c>
      <c r="AY106" s="203" t="s">
        <v>132</v>
      </c>
    </row>
    <row r="107" spans="1:65" s="14" customFormat="1" ht="11.25">
      <c r="B107" s="204"/>
      <c r="C107" s="205"/>
      <c r="D107" s="194" t="s">
        <v>153</v>
      </c>
      <c r="E107" s="206" t="s">
        <v>19</v>
      </c>
      <c r="F107" s="207" t="s">
        <v>154</v>
      </c>
      <c r="G107" s="205"/>
      <c r="H107" s="208">
        <v>2170</v>
      </c>
      <c r="I107" s="209"/>
      <c r="J107" s="205"/>
      <c r="K107" s="205"/>
      <c r="L107" s="210"/>
      <c r="M107" s="211"/>
      <c r="N107" s="212"/>
      <c r="O107" s="212"/>
      <c r="P107" s="212"/>
      <c r="Q107" s="212"/>
      <c r="R107" s="212"/>
      <c r="S107" s="212"/>
      <c r="T107" s="213"/>
      <c r="AT107" s="214" t="s">
        <v>153</v>
      </c>
      <c r="AU107" s="214" t="s">
        <v>81</v>
      </c>
      <c r="AV107" s="14" t="s">
        <v>139</v>
      </c>
      <c r="AW107" s="14" t="s">
        <v>33</v>
      </c>
      <c r="AX107" s="14" t="s">
        <v>79</v>
      </c>
      <c r="AY107" s="214" t="s">
        <v>132</v>
      </c>
    </row>
    <row r="108" spans="1:65" s="2" customFormat="1" ht="49.15" customHeight="1">
      <c r="A108" s="35"/>
      <c r="B108" s="36"/>
      <c r="C108" s="174" t="s">
        <v>200</v>
      </c>
      <c r="D108" s="174" t="s">
        <v>135</v>
      </c>
      <c r="E108" s="175" t="s">
        <v>201</v>
      </c>
      <c r="F108" s="176" t="s">
        <v>191</v>
      </c>
      <c r="G108" s="177" t="s">
        <v>182</v>
      </c>
      <c r="H108" s="178">
        <v>1085</v>
      </c>
      <c r="I108" s="179"/>
      <c r="J108" s="180">
        <f>ROUND(I108*H108,2)</f>
        <v>0</v>
      </c>
      <c r="K108" s="176" t="s">
        <v>19</v>
      </c>
      <c r="L108" s="40"/>
      <c r="M108" s="181" t="s">
        <v>19</v>
      </c>
      <c r="N108" s="182" t="s">
        <v>42</v>
      </c>
      <c r="O108" s="65"/>
      <c r="P108" s="183">
        <f>O108*H108</f>
        <v>0</v>
      </c>
      <c r="Q108" s="183">
        <v>0</v>
      </c>
      <c r="R108" s="183">
        <f>Q108*H108</f>
        <v>0</v>
      </c>
      <c r="S108" s="183">
        <v>0</v>
      </c>
      <c r="T108" s="184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5" t="s">
        <v>139</v>
      </c>
      <c r="AT108" s="185" t="s">
        <v>135</v>
      </c>
      <c r="AU108" s="185" t="s">
        <v>81</v>
      </c>
      <c r="AY108" s="18" t="s">
        <v>132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0</v>
      </c>
      <c r="BH108" s="186">
        <f>IF(N108="sníž. přenesená",J108,0)</f>
        <v>0</v>
      </c>
      <c r="BI108" s="186">
        <f>IF(N108="nulová",J108,0)</f>
        <v>0</v>
      </c>
      <c r="BJ108" s="18" t="s">
        <v>79</v>
      </c>
      <c r="BK108" s="186">
        <f>ROUND(I108*H108,2)</f>
        <v>0</v>
      </c>
      <c r="BL108" s="18" t="s">
        <v>139</v>
      </c>
      <c r="BM108" s="185" t="s">
        <v>202</v>
      </c>
    </row>
    <row r="109" spans="1:65" s="2" customFormat="1" ht="39">
      <c r="A109" s="35"/>
      <c r="B109" s="36"/>
      <c r="C109" s="37"/>
      <c r="D109" s="194" t="s">
        <v>176</v>
      </c>
      <c r="E109" s="37"/>
      <c r="F109" s="218" t="s">
        <v>203</v>
      </c>
      <c r="G109" s="37"/>
      <c r="H109" s="37"/>
      <c r="I109" s="219"/>
      <c r="J109" s="37"/>
      <c r="K109" s="37"/>
      <c r="L109" s="40"/>
      <c r="M109" s="220"/>
      <c r="N109" s="221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176</v>
      </c>
      <c r="AU109" s="18" t="s">
        <v>81</v>
      </c>
    </row>
    <row r="110" spans="1:65" s="2" customFormat="1" ht="24.2" customHeight="1">
      <c r="A110" s="35"/>
      <c r="B110" s="36"/>
      <c r="C110" s="174" t="s">
        <v>204</v>
      </c>
      <c r="D110" s="174" t="s">
        <v>135</v>
      </c>
      <c r="E110" s="175" t="s">
        <v>205</v>
      </c>
      <c r="F110" s="176" t="s">
        <v>206</v>
      </c>
      <c r="G110" s="177" t="s">
        <v>182</v>
      </c>
      <c r="H110" s="178">
        <v>400</v>
      </c>
      <c r="I110" s="179"/>
      <c r="J110" s="180">
        <f>ROUND(I110*H110,2)</f>
        <v>0</v>
      </c>
      <c r="K110" s="176" t="s">
        <v>19</v>
      </c>
      <c r="L110" s="40"/>
      <c r="M110" s="181" t="s">
        <v>19</v>
      </c>
      <c r="N110" s="182" t="s">
        <v>42</v>
      </c>
      <c r="O110" s="65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5" t="s">
        <v>139</v>
      </c>
      <c r="AT110" s="185" t="s">
        <v>135</v>
      </c>
      <c r="AU110" s="185" t="s">
        <v>81</v>
      </c>
      <c r="AY110" s="18" t="s">
        <v>132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8" t="s">
        <v>79</v>
      </c>
      <c r="BK110" s="186">
        <f>ROUND(I110*H110,2)</f>
        <v>0</v>
      </c>
      <c r="BL110" s="18" t="s">
        <v>139</v>
      </c>
      <c r="BM110" s="185" t="s">
        <v>207</v>
      </c>
    </row>
    <row r="111" spans="1:65" s="13" customFormat="1" ht="11.25">
      <c r="B111" s="192"/>
      <c r="C111" s="193"/>
      <c r="D111" s="194" t="s">
        <v>153</v>
      </c>
      <c r="E111" s="195" t="s">
        <v>19</v>
      </c>
      <c r="F111" s="196" t="s">
        <v>189</v>
      </c>
      <c r="G111" s="193"/>
      <c r="H111" s="197">
        <v>400</v>
      </c>
      <c r="I111" s="198"/>
      <c r="J111" s="193"/>
      <c r="K111" s="193"/>
      <c r="L111" s="199"/>
      <c r="M111" s="200"/>
      <c r="N111" s="201"/>
      <c r="O111" s="201"/>
      <c r="P111" s="201"/>
      <c r="Q111" s="201"/>
      <c r="R111" s="201"/>
      <c r="S111" s="201"/>
      <c r="T111" s="202"/>
      <c r="AT111" s="203" t="s">
        <v>153</v>
      </c>
      <c r="AU111" s="203" t="s">
        <v>81</v>
      </c>
      <c r="AV111" s="13" t="s">
        <v>81</v>
      </c>
      <c r="AW111" s="13" t="s">
        <v>33</v>
      </c>
      <c r="AX111" s="13" t="s">
        <v>71</v>
      </c>
      <c r="AY111" s="203" t="s">
        <v>132</v>
      </c>
    </row>
    <row r="112" spans="1:65" s="14" customFormat="1" ht="11.25">
      <c r="B112" s="204"/>
      <c r="C112" s="205"/>
      <c r="D112" s="194" t="s">
        <v>153</v>
      </c>
      <c r="E112" s="206" t="s">
        <v>19</v>
      </c>
      <c r="F112" s="207" t="s">
        <v>154</v>
      </c>
      <c r="G112" s="205"/>
      <c r="H112" s="208">
        <v>400</v>
      </c>
      <c r="I112" s="209"/>
      <c r="J112" s="205"/>
      <c r="K112" s="205"/>
      <c r="L112" s="210"/>
      <c r="M112" s="211"/>
      <c r="N112" s="212"/>
      <c r="O112" s="212"/>
      <c r="P112" s="212"/>
      <c r="Q112" s="212"/>
      <c r="R112" s="212"/>
      <c r="S112" s="212"/>
      <c r="T112" s="213"/>
      <c r="AT112" s="214" t="s">
        <v>153</v>
      </c>
      <c r="AU112" s="214" t="s">
        <v>81</v>
      </c>
      <c r="AV112" s="14" t="s">
        <v>139</v>
      </c>
      <c r="AW112" s="14" t="s">
        <v>33</v>
      </c>
      <c r="AX112" s="14" t="s">
        <v>79</v>
      </c>
      <c r="AY112" s="214" t="s">
        <v>132</v>
      </c>
    </row>
    <row r="113" spans="1:65" s="2" customFormat="1" ht="24.2" customHeight="1">
      <c r="A113" s="35"/>
      <c r="B113" s="36"/>
      <c r="C113" s="174" t="s">
        <v>208</v>
      </c>
      <c r="D113" s="174" t="s">
        <v>135</v>
      </c>
      <c r="E113" s="175" t="s">
        <v>209</v>
      </c>
      <c r="F113" s="176" t="s">
        <v>206</v>
      </c>
      <c r="G113" s="177" t="s">
        <v>182</v>
      </c>
      <c r="H113" s="178">
        <v>2170</v>
      </c>
      <c r="I113" s="179"/>
      <c r="J113" s="180">
        <f>ROUND(I113*H113,2)</f>
        <v>0</v>
      </c>
      <c r="K113" s="176" t="s">
        <v>19</v>
      </c>
      <c r="L113" s="40"/>
      <c r="M113" s="181" t="s">
        <v>19</v>
      </c>
      <c r="N113" s="182" t="s">
        <v>42</v>
      </c>
      <c r="O113" s="65"/>
      <c r="P113" s="183">
        <f>O113*H113</f>
        <v>0</v>
      </c>
      <c r="Q113" s="183">
        <v>0</v>
      </c>
      <c r="R113" s="183">
        <f>Q113*H113</f>
        <v>0</v>
      </c>
      <c r="S113" s="183">
        <v>0</v>
      </c>
      <c r="T113" s="184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85" t="s">
        <v>139</v>
      </c>
      <c r="AT113" s="185" t="s">
        <v>135</v>
      </c>
      <c r="AU113" s="185" t="s">
        <v>81</v>
      </c>
      <c r="AY113" s="18" t="s">
        <v>132</v>
      </c>
      <c r="BE113" s="186">
        <f>IF(N113="základní",J113,0)</f>
        <v>0</v>
      </c>
      <c r="BF113" s="186">
        <f>IF(N113="snížená",J113,0)</f>
        <v>0</v>
      </c>
      <c r="BG113" s="186">
        <f>IF(N113="zákl. přenesená",J113,0)</f>
        <v>0</v>
      </c>
      <c r="BH113" s="186">
        <f>IF(N113="sníž. přenesená",J113,0)</f>
        <v>0</v>
      </c>
      <c r="BI113" s="186">
        <f>IF(N113="nulová",J113,0)</f>
        <v>0</v>
      </c>
      <c r="BJ113" s="18" t="s">
        <v>79</v>
      </c>
      <c r="BK113" s="186">
        <f>ROUND(I113*H113,2)</f>
        <v>0</v>
      </c>
      <c r="BL113" s="18" t="s">
        <v>139</v>
      </c>
      <c r="BM113" s="185" t="s">
        <v>210</v>
      </c>
    </row>
    <row r="114" spans="1:65" s="2" customFormat="1" ht="29.25">
      <c r="A114" s="35"/>
      <c r="B114" s="36"/>
      <c r="C114" s="37"/>
      <c r="D114" s="194" t="s">
        <v>176</v>
      </c>
      <c r="E114" s="37"/>
      <c r="F114" s="218" t="s">
        <v>198</v>
      </c>
      <c r="G114" s="37"/>
      <c r="H114" s="37"/>
      <c r="I114" s="219"/>
      <c r="J114" s="37"/>
      <c r="K114" s="37"/>
      <c r="L114" s="40"/>
      <c r="M114" s="220"/>
      <c r="N114" s="221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176</v>
      </c>
      <c r="AU114" s="18" t="s">
        <v>81</v>
      </c>
    </row>
    <row r="115" spans="1:65" s="13" customFormat="1" ht="22.5">
      <c r="B115" s="192"/>
      <c r="C115" s="193"/>
      <c r="D115" s="194" t="s">
        <v>153</v>
      </c>
      <c r="E115" s="195" t="s">
        <v>19</v>
      </c>
      <c r="F115" s="196" t="s">
        <v>199</v>
      </c>
      <c r="G115" s="193"/>
      <c r="H115" s="197">
        <v>2170</v>
      </c>
      <c r="I115" s="198"/>
      <c r="J115" s="193"/>
      <c r="K115" s="193"/>
      <c r="L115" s="199"/>
      <c r="M115" s="200"/>
      <c r="N115" s="201"/>
      <c r="O115" s="201"/>
      <c r="P115" s="201"/>
      <c r="Q115" s="201"/>
      <c r="R115" s="201"/>
      <c r="S115" s="201"/>
      <c r="T115" s="202"/>
      <c r="AT115" s="203" t="s">
        <v>153</v>
      </c>
      <c r="AU115" s="203" t="s">
        <v>81</v>
      </c>
      <c r="AV115" s="13" t="s">
        <v>81</v>
      </c>
      <c r="AW115" s="13" t="s">
        <v>33</v>
      </c>
      <c r="AX115" s="13" t="s">
        <v>71</v>
      </c>
      <c r="AY115" s="203" t="s">
        <v>132</v>
      </c>
    </row>
    <row r="116" spans="1:65" s="14" customFormat="1" ht="11.25">
      <c r="B116" s="204"/>
      <c r="C116" s="205"/>
      <c r="D116" s="194" t="s">
        <v>153</v>
      </c>
      <c r="E116" s="206" t="s">
        <v>19</v>
      </c>
      <c r="F116" s="207" t="s">
        <v>154</v>
      </c>
      <c r="G116" s="205"/>
      <c r="H116" s="208">
        <v>2170</v>
      </c>
      <c r="I116" s="209"/>
      <c r="J116" s="205"/>
      <c r="K116" s="205"/>
      <c r="L116" s="210"/>
      <c r="M116" s="211"/>
      <c r="N116" s="212"/>
      <c r="O116" s="212"/>
      <c r="P116" s="212"/>
      <c r="Q116" s="212"/>
      <c r="R116" s="212"/>
      <c r="S116" s="212"/>
      <c r="T116" s="213"/>
      <c r="AT116" s="214" t="s">
        <v>153</v>
      </c>
      <c r="AU116" s="214" t="s">
        <v>81</v>
      </c>
      <c r="AV116" s="14" t="s">
        <v>139</v>
      </c>
      <c r="AW116" s="14" t="s">
        <v>33</v>
      </c>
      <c r="AX116" s="14" t="s">
        <v>79</v>
      </c>
      <c r="AY116" s="214" t="s">
        <v>132</v>
      </c>
    </row>
    <row r="117" spans="1:65" s="2" customFormat="1" ht="49.15" customHeight="1">
      <c r="A117" s="35"/>
      <c r="B117" s="36"/>
      <c r="C117" s="174" t="s">
        <v>211</v>
      </c>
      <c r="D117" s="174" t="s">
        <v>135</v>
      </c>
      <c r="E117" s="175" t="s">
        <v>212</v>
      </c>
      <c r="F117" s="176" t="s">
        <v>213</v>
      </c>
      <c r="G117" s="177" t="s">
        <v>182</v>
      </c>
      <c r="H117" s="178">
        <v>2170</v>
      </c>
      <c r="I117" s="179"/>
      <c r="J117" s="180">
        <f>ROUND(I117*H117,2)</f>
        <v>0</v>
      </c>
      <c r="K117" s="176" t="s">
        <v>19</v>
      </c>
      <c r="L117" s="40"/>
      <c r="M117" s="181" t="s">
        <v>19</v>
      </c>
      <c r="N117" s="182" t="s">
        <v>42</v>
      </c>
      <c r="O117" s="65"/>
      <c r="P117" s="183">
        <f>O117*H117</f>
        <v>0</v>
      </c>
      <c r="Q117" s="183">
        <v>0</v>
      </c>
      <c r="R117" s="183">
        <f>Q117*H117</f>
        <v>0</v>
      </c>
      <c r="S117" s="183">
        <v>0</v>
      </c>
      <c r="T117" s="184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85" t="s">
        <v>139</v>
      </c>
      <c r="AT117" s="185" t="s">
        <v>135</v>
      </c>
      <c r="AU117" s="185" t="s">
        <v>81</v>
      </c>
      <c r="AY117" s="18" t="s">
        <v>132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0</v>
      </c>
      <c r="BH117" s="186">
        <f>IF(N117="sníž. přenesená",J117,0)</f>
        <v>0</v>
      </c>
      <c r="BI117" s="186">
        <f>IF(N117="nulová",J117,0)</f>
        <v>0</v>
      </c>
      <c r="BJ117" s="18" t="s">
        <v>79</v>
      </c>
      <c r="BK117" s="186">
        <f>ROUND(I117*H117,2)</f>
        <v>0</v>
      </c>
      <c r="BL117" s="18" t="s">
        <v>139</v>
      </c>
      <c r="BM117" s="185" t="s">
        <v>214</v>
      </c>
    </row>
    <row r="118" spans="1:65" s="2" customFormat="1" ht="29.25">
      <c r="A118" s="35"/>
      <c r="B118" s="36"/>
      <c r="C118" s="37"/>
      <c r="D118" s="194" t="s">
        <v>176</v>
      </c>
      <c r="E118" s="37"/>
      <c r="F118" s="218" t="s">
        <v>198</v>
      </c>
      <c r="G118" s="37"/>
      <c r="H118" s="37"/>
      <c r="I118" s="219"/>
      <c r="J118" s="37"/>
      <c r="K118" s="37"/>
      <c r="L118" s="40"/>
      <c r="M118" s="220"/>
      <c r="N118" s="221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176</v>
      </c>
      <c r="AU118" s="18" t="s">
        <v>81</v>
      </c>
    </row>
    <row r="119" spans="1:65" s="13" customFormat="1" ht="33.75">
      <c r="B119" s="192"/>
      <c r="C119" s="193"/>
      <c r="D119" s="194" t="s">
        <v>153</v>
      </c>
      <c r="E119" s="195" t="s">
        <v>19</v>
      </c>
      <c r="F119" s="196" t="s">
        <v>215</v>
      </c>
      <c r="G119" s="193"/>
      <c r="H119" s="197">
        <v>2170</v>
      </c>
      <c r="I119" s="198"/>
      <c r="J119" s="193"/>
      <c r="K119" s="193"/>
      <c r="L119" s="199"/>
      <c r="M119" s="200"/>
      <c r="N119" s="201"/>
      <c r="O119" s="201"/>
      <c r="P119" s="201"/>
      <c r="Q119" s="201"/>
      <c r="R119" s="201"/>
      <c r="S119" s="201"/>
      <c r="T119" s="202"/>
      <c r="AT119" s="203" t="s">
        <v>153</v>
      </c>
      <c r="AU119" s="203" t="s">
        <v>81</v>
      </c>
      <c r="AV119" s="13" t="s">
        <v>81</v>
      </c>
      <c r="AW119" s="13" t="s">
        <v>33</v>
      </c>
      <c r="AX119" s="13" t="s">
        <v>71</v>
      </c>
      <c r="AY119" s="203" t="s">
        <v>132</v>
      </c>
    </row>
    <row r="120" spans="1:65" s="14" customFormat="1" ht="11.25">
      <c r="B120" s="204"/>
      <c r="C120" s="205"/>
      <c r="D120" s="194" t="s">
        <v>153</v>
      </c>
      <c r="E120" s="206" t="s">
        <v>19</v>
      </c>
      <c r="F120" s="207" t="s">
        <v>154</v>
      </c>
      <c r="G120" s="205"/>
      <c r="H120" s="208">
        <v>2170</v>
      </c>
      <c r="I120" s="209"/>
      <c r="J120" s="205"/>
      <c r="K120" s="205"/>
      <c r="L120" s="210"/>
      <c r="M120" s="211"/>
      <c r="N120" s="212"/>
      <c r="O120" s="212"/>
      <c r="P120" s="212"/>
      <c r="Q120" s="212"/>
      <c r="R120" s="212"/>
      <c r="S120" s="212"/>
      <c r="T120" s="213"/>
      <c r="AT120" s="214" t="s">
        <v>153</v>
      </c>
      <c r="AU120" s="214" t="s">
        <v>81</v>
      </c>
      <c r="AV120" s="14" t="s">
        <v>139</v>
      </c>
      <c r="AW120" s="14" t="s">
        <v>33</v>
      </c>
      <c r="AX120" s="14" t="s">
        <v>79</v>
      </c>
      <c r="AY120" s="214" t="s">
        <v>132</v>
      </c>
    </row>
    <row r="121" spans="1:65" s="2" customFormat="1" ht="14.45" customHeight="1">
      <c r="A121" s="35"/>
      <c r="B121" s="36"/>
      <c r="C121" s="222" t="s">
        <v>216</v>
      </c>
      <c r="D121" s="222" t="s">
        <v>217</v>
      </c>
      <c r="E121" s="223" t="s">
        <v>218</v>
      </c>
      <c r="F121" s="224" t="s">
        <v>219</v>
      </c>
      <c r="G121" s="225" t="s">
        <v>220</v>
      </c>
      <c r="H121" s="226">
        <v>4557</v>
      </c>
      <c r="I121" s="227"/>
      <c r="J121" s="228">
        <f>ROUND(I121*H121,2)</f>
        <v>0</v>
      </c>
      <c r="K121" s="224" t="s">
        <v>19</v>
      </c>
      <c r="L121" s="229"/>
      <c r="M121" s="230" t="s">
        <v>19</v>
      </c>
      <c r="N121" s="231" t="s">
        <v>42</v>
      </c>
      <c r="O121" s="65"/>
      <c r="P121" s="183">
        <f>O121*H121</f>
        <v>0</v>
      </c>
      <c r="Q121" s="183">
        <v>0</v>
      </c>
      <c r="R121" s="183">
        <f>Q121*H121</f>
        <v>0</v>
      </c>
      <c r="S121" s="183">
        <v>0</v>
      </c>
      <c r="T121" s="184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85" t="s">
        <v>208</v>
      </c>
      <c r="AT121" s="185" t="s">
        <v>217</v>
      </c>
      <c r="AU121" s="185" t="s">
        <v>81</v>
      </c>
      <c r="AY121" s="18" t="s">
        <v>132</v>
      </c>
      <c r="BE121" s="186">
        <f>IF(N121="základní",J121,0)</f>
        <v>0</v>
      </c>
      <c r="BF121" s="186">
        <f>IF(N121="snížená",J121,0)</f>
        <v>0</v>
      </c>
      <c r="BG121" s="186">
        <f>IF(N121="zákl. přenesená",J121,0)</f>
        <v>0</v>
      </c>
      <c r="BH121" s="186">
        <f>IF(N121="sníž. přenesená",J121,0)</f>
        <v>0</v>
      </c>
      <c r="BI121" s="186">
        <f>IF(N121="nulová",J121,0)</f>
        <v>0</v>
      </c>
      <c r="BJ121" s="18" t="s">
        <v>79</v>
      </c>
      <c r="BK121" s="186">
        <f>ROUND(I121*H121,2)</f>
        <v>0</v>
      </c>
      <c r="BL121" s="18" t="s">
        <v>139</v>
      </c>
      <c r="BM121" s="185" t="s">
        <v>221</v>
      </c>
    </row>
    <row r="122" spans="1:65" s="2" customFormat="1" ht="29.25">
      <c r="A122" s="35"/>
      <c r="B122" s="36"/>
      <c r="C122" s="37"/>
      <c r="D122" s="194" t="s">
        <v>176</v>
      </c>
      <c r="E122" s="37"/>
      <c r="F122" s="218" t="s">
        <v>198</v>
      </c>
      <c r="G122" s="37"/>
      <c r="H122" s="37"/>
      <c r="I122" s="219"/>
      <c r="J122" s="37"/>
      <c r="K122" s="37"/>
      <c r="L122" s="40"/>
      <c r="M122" s="220"/>
      <c r="N122" s="221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176</v>
      </c>
      <c r="AU122" s="18" t="s">
        <v>81</v>
      </c>
    </row>
    <row r="123" spans="1:65" s="2" customFormat="1" ht="49.15" customHeight="1">
      <c r="A123" s="35"/>
      <c r="B123" s="36"/>
      <c r="C123" s="174" t="s">
        <v>222</v>
      </c>
      <c r="D123" s="174" t="s">
        <v>135</v>
      </c>
      <c r="E123" s="175" t="s">
        <v>223</v>
      </c>
      <c r="F123" s="176" t="s">
        <v>224</v>
      </c>
      <c r="G123" s="177" t="s">
        <v>182</v>
      </c>
      <c r="H123" s="178">
        <v>590</v>
      </c>
      <c r="I123" s="179"/>
      <c r="J123" s="180">
        <f>ROUND(I123*H123,2)</f>
        <v>0</v>
      </c>
      <c r="K123" s="176" t="s">
        <v>19</v>
      </c>
      <c r="L123" s="40"/>
      <c r="M123" s="181" t="s">
        <v>19</v>
      </c>
      <c r="N123" s="182" t="s">
        <v>42</v>
      </c>
      <c r="O123" s="65"/>
      <c r="P123" s="183">
        <f>O123*H123</f>
        <v>0</v>
      </c>
      <c r="Q123" s="183">
        <v>0</v>
      </c>
      <c r="R123" s="183">
        <f>Q123*H123</f>
        <v>0</v>
      </c>
      <c r="S123" s="183">
        <v>0</v>
      </c>
      <c r="T123" s="184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85" t="s">
        <v>139</v>
      </c>
      <c r="AT123" s="185" t="s">
        <v>135</v>
      </c>
      <c r="AU123" s="185" t="s">
        <v>81</v>
      </c>
      <c r="AY123" s="18" t="s">
        <v>132</v>
      </c>
      <c r="BE123" s="186">
        <f>IF(N123="základní",J123,0)</f>
        <v>0</v>
      </c>
      <c r="BF123" s="186">
        <f>IF(N123="snížená",J123,0)</f>
        <v>0</v>
      </c>
      <c r="BG123" s="186">
        <f>IF(N123="zákl. přenesená",J123,0)</f>
        <v>0</v>
      </c>
      <c r="BH123" s="186">
        <f>IF(N123="sníž. přenesená",J123,0)</f>
        <v>0</v>
      </c>
      <c r="BI123" s="186">
        <f>IF(N123="nulová",J123,0)</f>
        <v>0</v>
      </c>
      <c r="BJ123" s="18" t="s">
        <v>79</v>
      </c>
      <c r="BK123" s="186">
        <f>ROUND(I123*H123,2)</f>
        <v>0</v>
      </c>
      <c r="BL123" s="18" t="s">
        <v>139</v>
      </c>
      <c r="BM123" s="185" t="s">
        <v>225</v>
      </c>
    </row>
    <row r="124" spans="1:65" s="13" customFormat="1" ht="11.25">
      <c r="B124" s="192"/>
      <c r="C124" s="193"/>
      <c r="D124" s="194" t="s">
        <v>153</v>
      </c>
      <c r="E124" s="195" t="s">
        <v>19</v>
      </c>
      <c r="F124" s="196" t="s">
        <v>226</v>
      </c>
      <c r="G124" s="193"/>
      <c r="H124" s="197">
        <v>590</v>
      </c>
      <c r="I124" s="198"/>
      <c r="J124" s="193"/>
      <c r="K124" s="193"/>
      <c r="L124" s="199"/>
      <c r="M124" s="200"/>
      <c r="N124" s="201"/>
      <c r="O124" s="201"/>
      <c r="P124" s="201"/>
      <c r="Q124" s="201"/>
      <c r="R124" s="201"/>
      <c r="S124" s="201"/>
      <c r="T124" s="202"/>
      <c r="AT124" s="203" t="s">
        <v>153</v>
      </c>
      <c r="AU124" s="203" t="s">
        <v>81</v>
      </c>
      <c r="AV124" s="13" t="s">
        <v>81</v>
      </c>
      <c r="AW124" s="13" t="s">
        <v>33</v>
      </c>
      <c r="AX124" s="13" t="s">
        <v>71</v>
      </c>
      <c r="AY124" s="203" t="s">
        <v>132</v>
      </c>
    </row>
    <row r="125" spans="1:65" s="14" customFormat="1" ht="11.25">
      <c r="B125" s="204"/>
      <c r="C125" s="205"/>
      <c r="D125" s="194" t="s">
        <v>153</v>
      </c>
      <c r="E125" s="206" t="s">
        <v>19</v>
      </c>
      <c r="F125" s="207" t="s">
        <v>154</v>
      </c>
      <c r="G125" s="205"/>
      <c r="H125" s="208">
        <v>590</v>
      </c>
      <c r="I125" s="209"/>
      <c r="J125" s="205"/>
      <c r="K125" s="205"/>
      <c r="L125" s="210"/>
      <c r="M125" s="211"/>
      <c r="N125" s="212"/>
      <c r="O125" s="212"/>
      <c r="P125" s="212"/>
      <c r="Q125" s="212"/>
      <c r="R125" s="212"/>
      <c r="S125" s="212"/>
      <c r="T125" s="213"/>
      <c r="AT125" s="214" t="s">
        <v>153</v>
      </c>
      <c r="AU125" s="214" t="s">
        <v>81</v>
      </c>
      <c r="AV125" s="14" t="s">
        <v>139</v>
      </c>
      <c r="AW125" s="14" t="s">
        <v>33</v>
      </c>
      <c r="AX125" s="14" t="s">
        <v>79</v>
      </c>
      <c r="AY125" s="214" t="s">
        <v>132</v>
      </c>
    </row>
    <row r="126" spans="1:65" s="2" customFormat="1" ht="14.45" customHeight="1">
      <c r="A126" s="35"/>
      <c r="B126" s="36"/>
      <c r="C126" s="222" t="s">
        <v>227</v>
      </c>
      <c r="D126" s="222" t="s">
        <v>217</v>
      </c>
      <c r="E126" s="223" t="s">
        <v>228</v>
      </c>
      <c r="F126" s="224" t="s">
        <v>219</v>
      </c>
      <c r="G126" s="225" t="s">
        <v>220</v>
      </c>
      <c r="H126" s="226">
        <v>1239</v>
      </c>
      <c r="I126" s="227"/>
      <c r="J126" s="228">
        <f>ROUND(I126*H126,2)</f>
        <v>0</v>
      </c>
      <c r="K126" s="224" t="s">
        <v>19</v>
      </c>
      <c r="L126" s="229"/>
      <c r="M126" s="230" t="s">
        <v>19</v>
      </c>
      <c r="N126" s="231" t="s">
        <v>42</v>
      </c>
      <c r="O126" s="65"/>
      <c r="P126" s="183">
        <f>O126*H126</f>
        <v>0</v>
      </c>
      <c r="Q126" s="183">
        <v>0</v>
      </c>
      <c r="R126" s="183">
        <f>Q126*H126</f>
        <v>0</v>
      </c>
      <c r="S126" s="183">
        <v>0</v>
      </c>
      <c r="T126" s="18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5" t="s">
        <v>208</v>
      </c>
      <c r="AT126" s="185" t="s">
        <v>217</v>
      </c>
      <c r="AU126" s="185" t="s">
        <v>81</v>
      </c>
      <c r="AY126" s="18" t="s">
        <v>132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8" t="s">
        <v>79</v>
      </c>
      <c r="BK126" s="186">
        <f>ROUND(I126*H126,2)</f>
        <v>0</v>
      </c>
      <c r="BL126" s="18" t="s">
        <v>139</v>
      </c>
      <c r="BM126" s="185" t="s">
        <v>229</v>
      </c>
    </row>
    <row r="127" spans="1:65" s="13" customFormat="1" ht="11.25">
      <c r="B127" s="192"/>
      <c r="C127" s="193"/>
      <c r="D127" s="194" t="s">
        <v>153</v>
      </c>
      <c r="E127" s="195" t="s">
        <v>19</v>
      </c>
      <c r="F127" s="196" t="s">
        <v>230</v>
      </c>
      <c r="G127" s="193"/>
      <c r="H127" s="197">
        <v>1239</v>
      </c>
      <c r="I127" s="198"/>
      <c r="J127" s="193"/>
      <c r="K127" s="193"/>
      <c r="L127" s="199"/>
      <c r="M127" s="200"/>
      <c r="N127" s="201"/>
      <c r="O127" s="201"/>
      <c r="P127" s="201"/>
      <c r="Q127" s="201"/>
      <c r="R127" s="201"/>
      <c r="S127" s="201"/>
      <c r="T127" s="202"/>
      <c r="AT127" s="203" t="s">
        <v>153</v>
      </c>
      <c r="AU127" s="203" t="s">
        <v>81</v>
      </c>
      <c r="AV127" s="13" t="s">
        <v>81</v>
      </c>
      <c r="AW127" s="13" t="s">
        <v>33</v>
      </c>
      <c r="AX127" s="13" t="s">
        <v>71</v>
      </c>
      <c r="AY127" s="203" t="s">
        <v>132</v>
      </c>
    </row>
    <row r="128" spans="1:65" s="14" customFormat="1" ht="11.25">
      <c r="B128" s="204"/>
      <c r="C128" s="205"/>
      <c r="D128" s="194" t="s">
        <v>153</v>
      </c>
      <c r="E128" s="206" t="s">
        <v>19</v>
      </c>
      <c r="F128" s="207" t="s">
        <v>154</v>
      </c>
      <c r="G128" s="205"/>
      <c r="H128" s="208">
        <v>1239</v>
      </c>
      <c r="I128" s="209"/>
      <c r="J128" s="205"/>
      <c r="K128" s="205"/>
      <c r="L128" s="210"/>
      <c r="M128" s="211"/>
      <c r="N128" s="212"/>
      <c r="O128" s="212"/>
      <c r="P128" s="212"/>
      <c r="Q128" s="212"/>
      <c r="R128" s="212"/>
      <c r="S128" s="212"/>
      <c r="T128" s="213"/>
      <c r="AT128" s="214" t="s">
        <v>153</v>
      </c>
      <c r="AU128" s="214" t="s">
        <v>81</v>
      </c>
      <c r="AV128" s="14" t="s">
        <v>139</v>
      </c>
      <c r="AW128" s="14" t="s">
        <v>33</v>
      </c>
      <c r="AX128" s="14" t="s">
        <v>79</v>
      </c>
      <c r="AY128" s="214" t="s">
        <v>132</v>
      </c>
    </row>
    <row r="129" spans="1:65" s="2" customFormat="1" ht="24.2" customHeight="1">
      <c r="A129" s="35"/>
      <c r="B129" s="36"/>
      <c r="C129" s="174" t="s">
        <v>231</v>
      </c>
      <c r="D129" s="174" t="s">
        <v>135</v>
      </c>
      <c r="E129" s="175" t="s">
        <v>232</v>
      </c>
      <c r="F129" s="176" t="s">
        <v>233</v>
      </c>
      <c r="G129" s="177" t="s">
        <v>220</v>
      </c>
      <c r="H129" s="178">
        <v>720</v>
      </c>
      <c r="I129" s="179"/>
      <c r="J129" s="180">
        <f>ROUND(I129*H129,2)</f>
        <v>0</v>
      </c>
      <c r="K129" s="176" t="s">
        <v>19</v>
      </c>
      <c r="L129" s="40"/>
      <c r="M129" s="181" t="s">
        <v>19</v>
      </c>
      <c r="N129" s="182" t="s">
        <v>42</v>
      </c>
      <c r="O129" s="65"/>
      <c r="P129" s="183">
        <f>O129*H129</f>
        <v>0</v>
      </c>
      <c r="Q129" s="183">
        <v>0</v>
      </c>
      <c r="R129" s="183">
        <f>Q129*H129</f>
        <v>0</v>
      </c>
      <c r="S129" s="183">
        <v>0</v>
      </c>
      <c r="T129" s="18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5" t="s">
        <v>139</v>
      </c>
      <c r="AT129" s="185" t="s">
        <v>135</v>
      </c>
      <c r="AU129" s="185" t="s">
        <v>81</v>
      </c>
      <c r="AY129" s="18" t="s">
        <v>132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0</v>
      </c>
      <c r="BH129" s="186">
        <f>IF(N129="sníž. přenesená",J129,0)</f>
        <v>0</v>
      </c>
      <c r="BI129" s="186">
        <f>IF(N129="nulová",J129,0)</f>
        <v>0</v>
      </c>
      <c r="BJ129" s="18" t="s">
        <v>79</v>
      </c>
      <c r="BK129" s="186">
        <f>ROUND(I129*H129,2)</f>
        <v>0</v>
      </c>
      <c r="BL129" s="18" t="s">
        <v>139</v>
      </c>
      <c r="BM129" s="185" t="s">
        <v>234</v>
      </c>
    </row>
    <row r="130" spans="1:65" s="2" customFormat="1" ht="24.2" customHeight="1">
      <c r="A130" s="35"/>
      <c r="B130" s="36"/>
      <c r="C130" s="174" t="s">
        <v>235</v>
      </c>
      <c r="D130" s="174" t="s">
        <v>135</v>
      </c>
      <c r="E130" s="175" t="s">
        <v>236</v>
      </c>
      <c r="F130" s="176" t="s">
        <v>233</v>
      </c>
      <c r="G130" s="177" t="s">
        <v>220</v>
      </c>
      <c r="H130" s="178">
        <v>3906</v>
      </c>
      <c r="I130" s="179"/>
      <c r="J130" s="180">
        <f>ROUND(I130*H130,2)</f>
        <v>0</v>
      </c>
      <c r="K130" s="176" t="s">
        <v>19</v>
      </c>
      <c r="L130" s="40"/>
      <c r="M130" s="181" t="s">
        <v>19</v>
      </c>
      <c r="N130" s="182" t="s">
        <v>42</v>
      </c>
      <c r="O130" s="65"/>
      <c r="P130" s="183">
        <f>O130*H130</f>
        <v>0</v>
      </c>
      <c r="Q130" s="183">
        <v>0</v>
      </c>
      <c r="R130" s="183">
        <f>Q130*H130</f>
        <v>0</v>
      </c>
      <c r="S130" s="183">
        <v>0</v>
      </c>
      <c r="T130" s="18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5" t="s">
        <v>139</v>
      </c>
      <c r="AT130" s="185" t="s">
        <v>135</v>
      </c>
      <c r="AU130" s="185" t="s">
        <v>81</v>
      </c>
      <c r="AY130" s="18" t="s">
        <v>132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8" t="s">
        <v>79</v>
      </c>
      <c r="BK130" s="186">
        <f>ROUND(I130*H130,2)</f>
        <v>0</v>
      </c>
      <c r="BL130" s="18" t="s">
        <v>139</v>
      </c>
      <c r="BM130" s="185" t="s">
        <v>237</v>
      </c>
    </row>
    <row r="131" spans="1:65" s="2" customFormat="1" ht="29.25">
      <c r="A131" s="35"/>
      <c r="B131" s="36"/>
      <c r="C131" s="37"/>
      <c r="D131" s="194" t="s">
        <v>176</v>
      </c>
      <c r="E131" s="37"/>
      <c r="F131" s="218" t="s">
        <v>198</v>
      </c>
      <c r="G131" s="37"/>
      <c r="H131" s="37"/>
      <c r="I131" s="219"/>
      <c r="J131" s="37"/>
      <c r="K131" s="37"/>
      <c r="L131" s="40"/>
      <c r="M131" s="220"/>
      <c r="N131" s="221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176</v>
      </c>
      <c r="AU131" s="18" t="s">
        <v>81</v>
      </c>
    </row>
    <row r="132" spans="1:65" s="13" customFormat="1" ht="22.5">
      <c r="B132" s="192"/>
      <c r="C132" s="193"/>
      <c r="D132" s="194" t="s">
        <v>153</v>
      </c>
      <c r="E132" s="195" t="s">
        <v>19</v>
      </c>
      <c r="F132" s="196" t="s">
        <v>238</v>
      </c>
      <c r="G132" s="193"/>
      <c r="H132" s="197">
        <v>3906</v>
      </c>
      <c r="I132" s="198"/>
      <c r="J132" s="193"/>
      <c r="K132" s="193"/>
      <c r="L132" s="199"/>
      <c r="M132" s="200"/>
      <c r="N132" s="201"/>
      <c r="O132" s="201"/>
      <c r="P132" s="201"/>
      <c r="Q132" s="201"/>
      <c r="R132" s="201"/>
      <c r="S132" s="201"/>
      <c r="T132" s="202"/>
      <c r="AT132" s="203" t="s">
        <v>153</v>
      </c>
      <c r="AU132" s="203" t="s">
        <v>81</v>
      </c>
      <c r="AV132" s="13" t="s">
        <v>81</v>
      </c>
      <c r="AW132" s="13" t="s">
        <v>33</v>
      </c>
      <c r="AX132" s="13" t="s">
        <v>71</v>
      </c>
      <c r="AY132" s="203" t="s">
        <v>132</v>
      </c>
    </row>
    <row r="133" spans="1:65" s="14" customFormat="1" ht="11.25">
      <c r="B133" s="204"/>
      <c r="C133" s="205"/>
      <c r="D133" s="194" t="s">
        <v>153</v>
      </c>
      <c r="E133" s="206" t="s">
        <v>19</v>
      </c>
      <c r="F133" s="207" t="s">
        <v>154</v>
      </c>
      <c r="G133" s="205"/>
      <c r="H133" s="208">
        <v>3906</v>
      </c>
      <c r="I133" s="209"/>
      <c r="J133" s="205"/>
      <c r="K133" s="205"/>
      <c r="L133" s="210"/>
      <c r="M133" s="211"/>
      <c r="N133" s="212"/>
      <c r="O133" s="212"/>
      <c r="P133" s="212"/>
      <c r="Q133" s="212"/>
      <c r="R133" s="212"/>
      <c r="S133" s="212"/>
      <c r="T133" s="213"/>
      <c r="AT133" s="214" t="s">
        <v>153</v>
      </c>
      <c r="AU133" s="214" t="s">
        <v>81</v>
      </c>
      <c r="AV133" s="14" t="s">
        <v>139</v>
      </c>
      <c r="AW133" s="14" t="s">
        <v>33</v>
      </c>
      <c r="AX133" s="14" t="s">
        <v>79</v>
      </c>
      <c r="AY133" s="214" t="s">
        <v>132</v>
      </c>
    </row>
    <row r="134" spans="1:65" s="2" customFormat="1" ht="24.2" customHeight="1">
      <c r="A134" s="35"/>
      <c r="B134" s="36"/>
      <c r="C134" s="174" t="s">
        <v>8</v>
      </c>
      <c r="D134" s="174" t="s">
        <v>135</v>
      </c>
      <c r="E134" s="175" t="s">
        <v>239</v>
      </c>
      <c r="F134" s="176" t="s">
        <v>240</v>
      </c>
      <c r="G134" s="177" t="s">
        <v>174</v>
      </c>
      <c r="H134" s="178">
        <v>4360</v>
      </c>
      <c r="I134" s="179"/>
      <c r="J134" s="180">
        <f>ROUND(I134*H134,2)</f>
        <v>0</v>
      </c>
      <c r="K134" s="176" t="s">
        <v>19</v>
      </c>
      <c r="L134" s="40"/>
      <c r="M134" s="181" t="s">
        <v>19</v>
      </c>
      <c r="N134" s="182" t="s">
        <v>42</v>
      </c>
      <c r="O134" s="65"/>
      <c r="P134" s="183">
        <f>O134*H134</f>
        <v>0</v>
      </c>
      <c r="Q134" s="183">
        <v>0</v>
      </c>
      <c r="R134" s="183">
        <f>Q134*H134</f>
        <v>0</v>
      </c>
      <c r="S134" s="183">
        <v>0</v>
      </c>
      <c r="T134" s="18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5" t="s">
        <v>139</v>
      </c>
      <c r="AT134" s="185" t="s">
        <v>135</v>
      </c>
      <c r="AU134" s="185" t="s">
        <v>81</v>
      </c>
      <c r="AY134" s="18" t="s">
        <v>132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18" t="s">
        <v>79</v>
      </c>
      <c r="BK134" s="186">
        <f>ROUND(I134*H134,2)</f>
        <v>0</v>
      </c>
      <c r="BL134" s="18" t="s">
        <v>139</v>
      </c>
      <c r="BM134" s="185" t="s">
        <v>241</v>
      </c>
    </row>
    <row r="135" spans="1:65" s="13" customFormat="1" ht="22.5">
      <c r="B135" s="192"/>
      <c r="C135" s="193"/>
      <c r="D135" s="194" t="s">
        <v>153</v>
      </c>
      <c r="E135" s="195" t="s">
        <v>19</v>
      </c>
      <c r="F135" s="196" t="s">
        <v>242</v>
      </c>
      <c r="G135" s="193"/>
      <c r="H135" s="197">
        <v>1770</v>
      </c>
      <c r="I135" s="198"/>
      <c r="J135" s="193"/>
      <c r="K135" s="193"/>
      <c r="L135" s="199"/>
      <c r="M135" s="200"/>
      <c r="N135" s="201"/>
      <c r="O135" s="201"/>
      <c r="P135" s="201"/>
      <c r="Q135" s="201"/>
      <c r="R135" s="201"/>
      <c r="S135" s="201"/>
      <c r="T135" s="202"/>
      <c r="AT135" s="203" t="s">
        <v>153</v>
      </c>
      <c r="AU135" s="203" t="s">
        <v>81</v>
      </c>
      <c r="AV135" s="13" t="s">
        <v>81</v>
      </c>
      <c r="AW135" s="13" t="s">
        <v>33</v>
      </c>
      <c r="AX135" s="13" t="s">
        <v>71</v>
      </c>
      <c r="AY135" s="203" t="s">
        <v>132</v>
      </c>
    </row>
    <row r="136" spans="1:65" s="13" customFormat="1" ht="22.5">
      <c r="B136" s="192"/>
      <c r="C136" s="193"/>
      <c r="D136" s="194" t="s">
        <v>153</v>
      </c>
      <c r="E136" s="195" t="s">
        <v>19</v>
      </c>
      <c r="F136" s="196" t="s">
        <v>243</v>
      </c>
      <c r="G136" s="193"/>
      <c r="H136" s="197">
        <v>870</v>
      </c>
      <c r="I136" s="198"/>
      <c r="J136" s="193"/>
      <c r="K136" s="193"/>
      <c r="L136" s="199"/>
      <c r="M136" s="200"/>
      <c r="N136" s="201"/>
      <c r="O136" s="201"/>
      <c r="P136" s="201"/>
      <c r="Q136" s="201"/>
      <c r="R136" s="201"/>
      <c r="S136" s="201"/>
      <c r="T136" s="202"/>
      <c r="AT136" s="203" t="s">
        <v>153</v>
      </c>
      <c r="AU136" s="203" t="s">
        <v>81</v>
      </c>
      <c r="AV136" s="13" t="s">
        <v>81</v>
      </c>
      <c r="AW136" s="13" t="s">
        <v>33</v>
      </c>
      <c r="AX136" s="13" t="s">
        <v>71</v>
      </c>
      <c r="AY136" s="203" t="s">
        <v>132</v>
      </c>
    </row>
    <row r="137" spans="1:65" s="13" customFormat="1" ht="33.75">
      <c r="B137" s="192"/>
      <c r="C137" s="193"/>
      <c r="D137" s="194" t="s">
        <v>153</v>
      </c>
      <c r="E137" s="195" t="s">
        <v>19</v>
      </c>
      <c r="F137" s="196" t="s">
        <v>244</v>
      </c>
      <c r="G137" s="193"/>
      <c r="H137" s="197">
        <v>50</v>
      </c>
      <c r="I137" s="198"/>
      <c r="J137" s="193"/>
      <c r="K137" s="193"/>
      <c r="L137" s="199"/>
      <c r="M137" s="200"/>
      <c r="N137" s="201"/>
      <c r="O137" s="201"/>
      <c r="P137" s="201"/>
      <c r="Q137" s="201"/>
      <c r="R137" s="201"/>
      <c r="S137" s="201"/>
      <c r="T137" s="202"/>
      <c r="AT137" s="203" t="s">
        <v>153</v>
      </c>
      <c r="AU137" s="203" t="s">
        <v>81</v>
      </c>
      <c r="AV137" s="13" t="s">
        <v>81</v>
      </c>
      <c r="AW137" s="13" t="s">
        <v>33</v>
      </c>
      <c r="AX137" s="13" t="s">
        <v>71</v>
      </c>
      <c r="AY137" s="203" t="s">
        <v>132</v>
      </c>
    </row>
    <row r="138" spans="1:65" s="13" customFormat="1" ht="33.75">
      <c r="B138" s="192"/>
      <c r="C138" s="193"/>
      <c r="D138" s="194" t="s">
        <v>153</v>
      </c>
      <c r="E138" s="195" t="s">
        <v>19</v>
      </c>
      <c r="F138" s="196" t="s">
        <v>245</v>
      </c>
      <c r="G138" s="193"/>
      <c r="H138" s="197">
        <v>1623</v>
      </c>
      <c r="I138" s="198"/>
      <c r="J138" s="193"/>
      <c r="K138" s="193"/>
      <c r="L138" s="199"/>
      <c r="M138" s="200"/>
      <c r="N138" s="201"/>
      <c r="O138" s="201"/>
      <c r="P138" s="201"/>
      <c r="Q138" s="201"/>
      <c r="R138" s="201"/>
      <c r="S138" s="201"/>
      <c r="T138" s="202"/>
      <c r="AT138" s="203" t="s">
        <v>153</v>
      </c>
      <c r="AU138" s="203" t="s">
        <v>81</v>
      </c>
      <c r="AV138" s="13" t="s">
        <v>81</v>
      </c>
      <c r="AW138" s="13" t="s">
        <v>33</v>
      </c>
      <c r="AX138" s="13" t="s">
        <v>71</v>
      </c>
      <c r="AY138" s="203" t="s">
        <v>132</v>
      </c>
    </row>
    <row r="139" spans="1:65" s="13" customFormat="1" ht="11.25">
      <c r="B139" s="192"/>
      <c r="C139" s="193"/>
      <c r="D139" s="194" t="s">
        <v>153</v>
      </c>
      <c r="E139" s="195" t="s">
        <v>19</v>
      </c>
      <c r="F139" s="196" t="s">
        <v>246</v>
      </c>
      <c r="G139" s="193"/>
      <c r="H139" s="197">
        <v>40</v>
      </c>
      <c r="I139" s="198"/>
      <c r="J139" s="193"/>
      <c r="K139" s="193"/>
      <c r="L139" s="199"/>
      <c r="M139" s="200"/>
      <c r="N139" s="201"/>
      <c r="O139" s="201"/>
      <c r="P139" s="201"/>
      <c r="Q139" s="201"/>
      <c r="R139" s="201"/>
      <c r="S139" s="201"/>
      <c r="T139" s="202"/>
      <c r="AT139" s="203" t="s">
        <v>153</v>
      </c>
      <c r="AU139" s="203" t="s">
        <v>81</v>
      </c>
      <c r="AV139" s="13" t="s">
        <v>81</v>
      </c>
      <c r="AW139" s="13" t="s">
        <v>33</v>
      </c>
      <c r="AX139" s="13" t="s">
        <v>71</v>
      </c>
      <c r="AY139" s="203" t="s">
        <v>132</v>
      </c>
    </row>
    <row r="140" spans="1:65" s="13" customFormat="1" ht="22.5">
      <c r="B140" s="192"/>
      <c r="C140" s="193"/>
      <c r="D140" s="194" t="s">
        <v>153</v>
      </c>
      <c r="E140" s="195" t="s">
        <v>19</v>
      </c>
      <c r="F140" s="196" t="s">
        <v>247</v>
      </c>
      <c r="G140" s="193"/>
      <c r="H140" s="197">
        <v>7</v>
      </c>
      <c r="I140" s="198"/>
      <c r="J140" s="193"/>
      <c r="K140" s="193"/>
      <c r="L140" s="199"/>
      <c r="M140" s="200"/>
      <c r="N140" s="201"/>
      <c r="O140" s="201"/>
      <c r="P140" s="201"/>
      <c r="Q140" s="201"/>
      <c r="R140" s="201"/>
      <c r="S140" s="201"/>
      <c r="T140" s="202"/>
      <c r="AT140" s="203" t="s">
        <v>153</v>
      </c>
      <c r="AU140" s="203" t="s">
        <v>81</v>
      </c>
      <c r="AV140" s="13" t="s">
        <v>81</v>
      </c>
      <c r="AW140" s="13" t="s">
        <v>33</v>
      </c>
      <c r="AX140" s="13" t="s">
        <v>71</v>
      </c>
      <c r="AY140" s="203" t="s">
        <v>132</v>
      </c>
    </row>
    <row r="141" spans="1:65" s="14" customFormat="1" ht="11.25">
      <c r="B141" s="204"/>
      <c r="C141" s="205"/>
      <c r="D141" s="194" t="s">
        <v>153</v>
      </c>
      <c r="E141" s="206" t="s">
        <v>19</v>
      </c>
      <c r="F141" s="207" t="s">
        <v>154</v>
      </c>
      <c r="G141" s="205"/>
      <c r="H141" s="208">
        <v>4360</v>
      </c>
      <c r="I141" s="209"/>
      <c r="J141" s="205"/>
      <c r="K141" s="205"/>
      <c r="L141" s="210"/>
      <c r="M141" s="211"/>
      <c r="N141" s="212"/>
      <c r="O141" s="212"/>
      <c r="P141" s="212"/>
      <c r="Q141" s="212"/>
      <c r="R141" s="212"/>
      <c r="S141" s="212"/>
      <c r="T141" s="213"/>
      <c r="AT141" s="214" t="s">
        <v>153</v>
      </c>
      <c r="AU141" s="214" t="s">
        <v>81</v>
      </c>
      <c r="AV141" s="14" t="s">
        <v>139</v>
      </c>
      <c r="AW141" s="14" t="s">
        <v>33</v>
      </c>
      <c r="AX141" s="14" t="s">
        <v>79</v>
      </c>
      <c r="AY141" s="214" t="s">
        <v>132</v>
      </c>
    </row>
    <row r="142" spans="1:65" s="12" customFormat="1" ht="22.9" customHeight="1">
      <c r="B142" s="158"/>
      <c r="C142" s="159"/>
      <c r="D142" s="160" t="s">
        <v>70</v>
      </c>
      <c r="E142" s="172" t="s">
        <v>81</v>
      </c>
      <c r="F142" s="172" t="s">
        <v>248</v>
      </c>
      <c r="G142" s="159"/>
      <c r="H142" s="159"/>
      <c r="I142" s="162"/>
      <c r="J142" s="173">
        <f>BK142</f>
        <v>0</v>
      </c>
      <c r="K142" s="159"/>
      <c r="L142" s="164"/>
      <c r="M142" s="165"/>
      <c r="N142" s="166"/>
      <c r="O142" s="166"/>
      <c r="P142" s="167">
        <f>SUM(P143:P145)</f>
        <v>0</v>
      </c>
      <c r="Q142" s="166"/>
      <c r="R142" s="167">
        <f>SUM(R143:R145)</f>
        <v>0</v>
      </c>
      <c r="S142" s="166"/>
      <c r="T142" s="168">
        <f>SUM(T143:T145)</f>
        <v>0</v>
      </c>
      <c r="AR142" s="169" t="s">
        <v>79</v>
      </c>
      <c r="AT142" s="170" t="s">
        <v>70</v>
      </c>
      <c r="AU142" s="170" t="s">
        <v>79</v>
      </c>
      <c r="AY142" s="169" t="s">
        <v>132</v>
      </c>
      <c r="BK142" s="171">
        <f>SUM(BK143:BK145)</f>
        <v>0</v>
      </c>
    </row>
    <row r="143" spans="1:65" s="2" customFormat="1" ht="37.9" customHeight="1">
      <c r="A143" s="35"/>
      <c r="B143" s="36"/>
      <c r="C143" s="174" t="s">
        <v>249</v>
      </c>
      <c r="D143" s="174" t="s">
        <v>135</v>
      </c>
      <c r="E143" s="175" t="s">
        <v>250</v>
      </c>
      <c r="F143" s="176" t="s">
        <v>251</v>
      </c>
      <c r="G143" s="177" t="s">
        <v>252</v>
      </c>
      <c r="H143" s="178">
        <v>505</v>
      </c>
      <c r="I143" s="179"/>
      <c r="J143" s="180">
        <f>ROUND(I143*H143,2)</f>
        <v>0</v>
      </c>
      <c r="K143" s="176" t="s">
        <v>19</v>
      </c>
      <c r="L143" s="40"/>
      <c r="M143" s="181" t="s">
        <v>19</v>
      </c>
      <c r="N143" s="182" t="s">
        <v>42</v>
      </c>
      <c r="O143" s="65"/>
      <c r="P143" s="183">
        <f>O143*H143</f>
        <v>0</v>
      </c>
      <c r="Q143" s="183">
        <v>0</v>
      </c>
      <c r="R143" s="183">
        <f>Q143*H143</f>
        <v>0</v>
      </c>
      <c r="S143" s="183">
        <v>0</v>
      </c>
      <c r="T143" s="18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5" t="s">
        <v>139</v>
      </c>
      <c r="AT143" s="185" t="s">
        <v>135</v>
      </c>
      <c r="AU143" s="185" t="s">
        <v>81</v>
      </c>
      <c r="AY143" s="18" t="s">
        <v>132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18" t="s">
        <v>79</v>
      </c>
      <c r="BK143" s="186">
        <f>ROUND(I143*H143,2)</f>
        <v>0</v>
      </c>
      <c r="BL143" s="18" t="s">
        <v>139</v>
      </c>
      <c r="BM143" s="185" t="s">
        <v>253</v>
      </c>
    </row>
    <row r="144" spans="1:65" s="13" customFormat="1" ht="33.75">
      <c r="B144" s="192"/>
      <c r="C144" s="193"/>
      <c r="D144" s="194" t="s">
        <v>153</v>
      </c>
      <c r="E144" s="195" t="s">
        <v>19</v>
      </c>
      <c r="F144" s="196" t="s">
        <v>254</v>
      </c>
      <c r="G144" s="193"/>
      <c r="H144" s="197">
        <v>505</v>
      </c>
      <c r="I144" s="198"/>
      <c r="J144" s="193"/>
      <c r="K144" s="193"/>
      <c r="L144" s="199"/>
      <c r="M144" s="200"/>
      <c r="N144" s="201"/>
      <c r="O144" s="201"/>
      <c r="P144" s="201"/>
      <c r="Q144" s="201"/>
      <c r="R144" s="201"/>
      <c r="S144" s="201"/>
      <c r="T144" s="202"/>
      <c r="AT144" s="203" t="s">
        <v>153</v>
      </c>
      <c r="AU144" s="203" t="s">
        <v>81</v>
      </c>
      <c r="AV144" s="13" t="s">
        <v>81</v>
      </c>
      <c r="AW144" s="13" t="s">
        <v>33</v>
      </c>
      <c r="AX144" s="13" t="s">
        <v>71</v>
      </c>
      <c r="AY144" s="203" t="s">
        <v>132</v>
      </c>
    </row>
    <row r="145" spans="1:65" s="14" customFormat="1" ht="11.25">
      <c r="B145" s="204"/>
      <c r="C145" s="205"/>
      <c r="D145" s="194" t="s">
        <v>153</v>
      </c>
      <c r="E145" s="206" t="s">
        <v>19</v>
      </c>
      <c r="F145" s="207" t="s">
        <v>154</v>
      </c>
      <c r="G145" s="205"/>
      <c r="H145" s="208">
        <v>505</v>
      </c>
      <c r="I145" s="209"/>
      <c r="J145" s="205"/>
      <c r="K145" s="205"/>
      <c r="L145" s="210"/>
      <c r="M145" s="211"/>
      <c r="N145" s="212"/>
      <c r="O145" s="212"/>
      <c r="P145" s="212"/>
      <c r="Q145" s="212"/>
      <c r="R145" s="212"/>
      <c r="S145" s="212"/>
      <c r="T145" s="213"/>
      <c r="AT145" s="214" t="s">
        <v>153</v>
      </c>
      <c r="AU145" s="214" t="s">
        <v>81</v>
      </c>
      <c r="AV145" s="14" t="s">
        <v>139</v>
      </c>
      <c r="AW145" s="14" t="s">
        <v>33</v>
      </c>
      <c r="AX145" s="14" t="s">
        <v>79</v>
      </c>
      <c r="AY145" s="214" t="s">
        <v>132</v>
      </c>
    </row>
    <row r="146" spans="1:65" s="12" customFormat="1" ht="22.9" customHeight="1">
      <c r="B146" s="158"/>
      <c r="C146" s="159"/>
      <c r="D146" s="160" t="s">
        <v>70</v>
      </c>
      <c r="E146" s="172" t="s">
        <v>194</v>
      </c>
      <c r="F146" s="172" t="s">
        <v>255</v>
      </c>
      <c r="G146" s="159"/>
      <c r="H146" s="159"/>
      <c r="I146" s="162"/>
      <c r="J146" s="173">
        <f>BK146</f>
        <v>0</v>
      </c>
      <c r="K146" s="159"/>
      <c r="L146" s="164"/>
      <c r="M146" s="165"/>
      <c r="N146" s="166"/>
      <c r="O146" s="166"/>
      <c r="P146" s="167">
        <f>SUM(P147:P200)</f>
        <v>0</v>
      </c>
      <c r="Q146" s="166"/>
      <c r="R146" s="167">
        <f>SUM(R147:R200)</f>
        <v>0</v>
      </c>
      <c r="S146" s="166"/>
      <c r="T146" s="168">
        <f>SUM(T147:T200)</f>
        <v>0</v>
      </c>
      <c r="AR146" s="169" t="s">
        <v>79</v>
      </c>
      <c r="AT146" s="170" t="s">
        <v>70</v>
      </c>
      <c r="AU146" s="170" t="s">
        <v>79</v>
      </c>
      <c r="AY146" s="169" t="s">
        <v>132</v>
      </c>
      <c r="BK146" s="171">
        <f>SUM(BK147:BK200)</f>
        <v>0</v>
      </c>
    </row>
    <row r="147" spans="1:65" s="2" customFormat="1" ht="24.2" customHeight="1">
      <c r="A147" s="35"/>
      <c r="B147" s="36"/>
      <c r="C147" s="174" t="s">
        <v>256</v>
      </c>
      <c r="D147" s="174" t="s">
        <v>135</v>
      </c>
      <c r="E147" s="175" t="s">
        <v>257</v>
      </c>
      <c r="F147" s="176" t="s">
        <v>258</v>
      </c>
      <c r="G147" s="177" t="s">
        <v>174</v>
      </c>
      <c r="H147" s="178">
        <v>5100</v>
      </c>
      <c r="I147" s="179"/>
      <c r="J147" s="180">
        <f>ROUND(I147*H147,2)</f>
        <v>0</v>
      </c>
      <c r="K147" s="176" t="s">
        <v>19</v>
      </c>
      <c r="L147" s="40"/>
      <c r="M147" s="181" t="s">
        <v>19</v>
      </c>
      <c r="N147" s="182" t="s">
        <v>42</v>
      </c>
      <c r="O147" s="65"/>
      <c r="P147" s="183">
        <f>O147*H147</f>
        <v>0</v>
      </c>
      <c r="Q147" s="183">
        <v>0</v>
      </c>
      <c r="R147" s="183">
        <f>Q147*H147</f>
        <v>0</v>
      </c>
      <c r="S147" s="183">
        <v>0</v>
      </c>
      <c r="T147" s="18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5" t="s">
        <v>139</v>
      </c>
      <c r="AT147" s="185" t="s">
        <v>135</v>
      </c>
      <c r="AU147" s="185" t="s">
        <v>81</v>
      </c>
      <c r="AY147" s="18" t="s">
        <v>132</v>
      </c>
      <c r="BE147" s="186">
        <f>IF(N147="základní",J147,0)</f>
        <v>0</v>
      </c>
      <c r="BF147" s="186">
        <f>IF(N147="snížená",J147,0)</f>
        <v>0</v>
      </c>
      <c r="BG147" s="186">
        <f>IF(N147="zákl. přenesená",J147,0)</f>
        <v>0</v>
      </c>
      <c r="BH147" s="186">
        <f>IF(N147="sníž. přenesená",J147,0)</f>
        <v>0</v>
      </c>
      <c r="BI147" s="186">
        <f>IF(N147="nulová",J147,0)</f>
        <v>0</v>
      </c>
      <c r="BJ147" s="18" t="s">
        <v>79</v>
      </c>
      <c r="BK147" s="186">
        <f>ROUND(I147*H147,2)</f>
        <v>0</v>
      </c>
      <c r="BL147" s="18" t="s">
        <v>139</v>
      </c>
      <c r="BM147" s="185" t="s">
        <v>259</v>
      </c>
    </row>
    <row r="148" spans="1:65" s="13" customFormat="1" ht="22.5">
      <c r="B148" s="192"/>
      <c r="C148" s="193"/>
      <c r="D148" s="194" t="s">
        <v>153</v>
      </c>
      <c r="E148" s="195" t="s">
        <v>19</v>
      </c>
      <c r="F148" s="196" t="s">
        <v>260</v>
      </c>
      <c r="G148" s="193"/>
      <c r="H148" s="197">
        <v>3580</v>
      </c>
      <c r="I148" s="198"/>
      <c r="J148" s="193"/>
      <c r="K148" s="193"/>
      <c r="L148" s="199"/>
      <c r="M148" s="200"/>
      <c r="N148" s="201"/>
      <c r="O148" s="201"/>
      <c r="P148" s="201"/>
      <c r="Q148" s="201"/>
      <c r="R148" s="201"/>
      <c r="S148" s="201"/>
      <c r="T148" s="202"/>
      <c r="AT148" s="203" t="s">
        <v>153</v>
      </c>
      <c r="AU148" s="203" t="s">
        <v>81</v>
      </c>
      <c r="AV148" s="13" t="s">
        <v>81</v>
      </c>
      <c r="AW148" s="13" t="s">
        <v>33</v>
      </c>
      <c r="AX148" s="13" t="s">
        <v>71</v>
      </c>
      <c r="AY148" s="203" t="s">
        <v>132</v>
      </c>
    </row>
    <row r="149" spans="1:65" s="13" customFormat="1" ht="33.75">
      <c r="B149" s="192"/>
      <c r="C149" s="193"/>
      <c r="D149" s="194" t="s">
        <v>153</v>
      </c>
      <c r="E149" s="195" t="s">
        <v>19</v>
      </c>
      <c r="F149" s="196" t="s">
        <v>261</v>
      </c>
      <c r="G149" s="193"/>
      <c r="H149" s="197">
        <v>1480</v>
      </c>
      <c r="I149" s="198"/>
      <c r="J149" s="193"/>
      <c r="K149" s="193"/>
      <c r="L149" s="199"/>
      <c r="M149" s="200"/>
      <c r="N149" s="201"/>
      <c r="O149" s="201"/>
      <c r="P149" s="201"/>
      <c r="Q149" s="201"/>
      <c r="R149" s="201"/>
      <c r="S149" s="201"/>
      <c r="T149" s="202"/>
      <c r="AT149" s="203" t="s">
        <v>153</v>
      </c>
      <c r="AU149" s="203" t="s">
        <v>81</v>
      </c>
      <c r="AV149" s="13" t="s">
        <v>81</v>
      </c>
      <c r="AW149" s="13" t="s">
        <v>33</v>
      </c>
      <c r="AX149" s="13" t="s">
        <v>71</v>
      </c>
      <c r="AY149" s="203" t="s">
        <v>132</v>
      </c>
    </row>
    <row r="150" spans="1:65" s="13" customFormat="1" ht="22.5">
      <c r="B150" s="192"/>
      <c r="C150" s="193"/>
      <c r="D150" s="194" t="s">
        <v>153</v>
      </c>
      <c r="E150" s="195" t="s">
        <v>19</v>
      </c>
      <c r="F150" s="196" t="s">
        <v>262</v>
      </c>
      <c r="G150" s="193"/>
      <c r="H150" s="197">
        <v>33</v>
      </c>
      <c r="I150" s="198"/>
      <c r="J150" s="193"/>
      <c r="K150" s="193"/>
      <c r="L150" s="199"/>
      <c r="M150" s="200"/>
      <c r="N150" s="201"/>
      <c r="O150" s="201"/>
      <c r="P150" s="201"/>
      <c r="Q150" s="201"/>
      <c r="R150" s="201"/>
      <c r="S150" s="201"/>
      <c r="T150" s="202"/>
      <c r="AT150" s="203" t="s">
        <v>153</v>
      </c>
      <c r="AU150" s="203" t="s">
        <v>81</v>
      </c>
      <c r="AV150" s="13" t="s">
        <v>81</v>
      </c>
      <c r="AW150" s="13" t="s">
        <v>33</v>
      </c>
      <c r="AX150" s="13" t="s">
        <v>71</v>
      </c>
      <c r="AY150" s="203" t="s">
        <v>132</v>
      </c>
    </row>
    <row r="151" spans="1:65" s="13" customFormat="1" ht="22.5">
      <c r="B151" s="192"/>
      <c r="C151" s="193"/>
      <c r="D151" s="194" t="s">
        <v>153</v>
      </c>
      <c r="E151" s="195" t="s">
        <v>19</v>
      </c>
      <c r="F151" s="196" t="s">
        <v>263</v>
      </c>
      <c r="G151" s="193"/>
      <c r="H151" s="197">
        <v>7</v>
      </c>
      <c r="I151" s="198"/>
      <c r="J151" s="193"/>
      <c r="K151" s="193"/>
      <c r="L151" s="199"/>
      <c r="M151" s="200"/>
      <c r="N151" s="201"/>
      <c r="O151" s="201"/>
      <c r="P151" s="201"/>
      <c r="Q151" s="201"/>
      <c r="R151" s="201"/>
      <c r="S151" s="201"/>
      <c r="T151" s="202"/>
      <c r="AT151" s="203" t="s">
        <v>153</v>
      </c>
      <c r="AU151" s="203" t="s">
        <v>81</v>
      </c>
      <c r="AV151" s="13" t="s">
        <v>81</v>
      </c>
      <c r="AW151" s="13" t="s">
        <v>33</v>
      </c>
      <c r="AX151" s="13" t="s">
        <v>71</v>
      </c>
      <c r="AY151" s="203" t="s">
        <v>132</v>
      </c>
    </row>
    <row r="152" spans="1:65" s="14" customFormat="1" ht="11.25">
      <c r="B152" s="204"/>
      <c r="C152" s="205"/>
      <c r="D152" s="194" t="s">
        <v>153</v>
      </c>
      <c r="E152" s="206" t="s">
        <v>19</v>
      </c>
      <c r="F152" s="207" t="s">
        <v>154</v>
      </c>
      <c r="G152" s="205"/>
      <c r="H152" s="208">
        <v>5100</v>
      </c>
      <c r="I152" s="209"/>
      <c r="J152" s="205"/>
      <c r="K152" s="205"/>
      <c r="L152" s="210"/>
      <c r="M152" s="211"/>
      <c r="N152" s="212"/>
      <c r="O152" s="212"/>
      <c r="P152" s="212"/>
      <c r="Q152" s="212"/>
      <c r="R152" s="212"/>
      <c r="S152" s="212"/>
      <c r="T152" s="213"/>
      <c r="AT152" s="214" t="s">
        <v>153</v>
      </c>
      <c r="AU152" s="214" t="s">
        <v>81</v>
      </c>
      <c r="AV152" s="14" t="s">
        <v>139</v>
      </c>
      <c r="AW152" s="14" t="s">
        <v>33</v>
      </c>
      <c r="AX152" s="14" t="s">
        <v>79</v>
      </c>
      <c r="AY152" s="214" t="s">
        <v>132</v>
      </c>
    </row>
    <row r="153" spans="1:65" s="2" customFormat="1" ht="24.2" customHeight="1">
      <c r="A153" s="35"/>
      <c r="B153" s="36"/>
      <c r="C153" s="174" t="s">
        <v>264</v>
      </c>
      <c r="D153" s="174" t="s">
        <v>135</v>
      </c>
      <c r="E153" s="175" t="s">
        <v>265</v>
      </c>
      <c r="F153" s="176" t="s">
        <v>266</v>
      </c>
      <c r="G153" s="177" t="s">
        <v>174</v>
      </c>
      <c r="H153" s="178">
        <v>1030</v>
      </c>
      <c r="I153" s="179"/>
      <c r="J153" s="180">
        <f>ROUND(I153*H153,2)</f>
        <v>0</v>
      </c>
      <c r="K153" s="176" t="s">
        <v>19</v>
      </c>
      <c r="L153" s="40"/>
      <c r="M153" s="181" t="s">
        <v>19</v>
      </c>
      <c r="N153" s="182" t="s">
        <v>42</v>
      </c>
      <c r="O153" s="65"/>
      <c r="P153" s="183">
        <f>O153*H153</f>
        <v>0</v>
      </c>
      <c r="Q153" s="183">
        <v>0</v>
      </c>
      <c r="R153" s="183">
        <f>Q153*H153</f>
        <v>0</v>
      </c>
      <c r="S153" s="183">
        <v>0</v>
      </c>
      <c r="T153" s="184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5" t="s">
        <v>139</v>
      </c>
      <c r="AT153" s="185" t="s">
        <v>135</v>
      </c>
      <c r="AU153" s="185" t="s">
        <v>81</v>
      </c>
      <c r="AY153" s="18" t="s">
        <v>132</v>
      </c>
      <c r="BE153" s="186">
        <f>IF(N153="základní",J153,0)</f>
        <v>0</v>
      </c>
      <c r="BF153" s="186">
        <f>IF(N153="snížená",J153,0)</f>
        <v>0</v>
      </c>
      <c r="BG153" s="186">
        <f>IF(N153="zákl. přenesená",J153,0)</f>
        <v>0</v>
      </c>
      <c r="BH153" s="186">
        <f>IF(N153="sníž. přenesená",J153,0)</f>
        <v>0</v>
      </c>
      <c r="BI153" s="186">
        <f>IF(N153="nulová",J153,0)</f>
        <v>0</v>
      </c>
      <c r="BJ153" s="18" t="s">
        <v>79</v>
      </c>
      <c r="BK153" s="186">
        <f>ROUND(I153*H153,2)</f>
        <v>0</v>
      </c>
      <c r="BL153" s="18" t="s">
        <v>139</v>
      </c>
      <c r="BM153" s="185" t="s">
        <v>267</v>
      </c>
    </row>
    <row r="154" spans="1:65" s="2" customFormat="1" ht="49.15" customHeight="1">
      <c r="A154" s="35"/>
      <c r="B154" s="36"/>
      <c r="C154" s="174" t="s">
        <v>268</v>
      </c>
      <c r="D154" s="174" t="s">
        <v>135</v>
      </c>
      <c r="E154" s="175" t="s">
        <v>269</v>
      </c>
      <c r="F154" s="176" t="s">
        <v>270</v>
      </c>
      <c r="G154" s="177" t="s">
        <v>174</v>
      </c>
      <c r="H154" s="178">
        <v>1790</v>
      </c>
      <c r="I154" s="179"/>
      <c r="J154" s="180">
        <f>ROUND(I154*H154,2)</f>
        <v>0</v>
      </c>
      <c r="K154" s="176" t="s">
        <v>19</v>
      </c>
      <c r="L154" s="40"/>
      <c r="M154" s="181" t="s">
        <v>19</v>
      </c>
      <c r="N154" s="182" t="s">
        <v>42</v>
      </c>
      <c r="O154" s="65"/>
      <c r="P154" s="183">
        <f>O154*H154</f>
        <v>0</v>
      </c>
      <c r="Q154" s="183">
        <v>0</v>
      </c>
      <c r="R154" s="183">
        <f>Q154*H154</f>
        <v>0</v>
      </c>
      <c r="S154" s="183">
        <v>0</v>
      </c>
      <c r="T154" s="184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5" t="s">
        <v>139</v>
      </c>
      <c r="AT154" s="185" t="s">
        <v>135</v>
      </c>
      <c r="AU154" s="185" t="s">
        <v>81</v>
      </c>
      <c r="AY154" s="18" t="s">
        <v>132</v>
      </c>
      <c r="BE154" s="186">
        <f>IF(N154="základní",J154,0)</f>
        <v>0</v>
      </c>
      <c r="BF154" s="186">
        <f>IF(N154="snížená",J154,0)</f>
        <v>0</v>
      </c>
      <c r="BG154" s="186">
        <f>IF(N154="zákl. přenesená",J154,0)</f>
        <v>0</v>
      </c>
      <c r="BH154" s="186">
        <f>IF(N154="sníž. přenesená",J154,0)</f>
        <v>0</v>
      </c>
      <c r="BI154" s="186">
        <f>IF(N154="nulová",J154,0)</f>
        <v>0</v>
      </c>
      <c r="BJ154" s="18" t="s">
        <v>79</v>
      </c>
      <c r="BK154" s="186">
        <f>ROUND(I154*H154,2)</f>
        <v>0</v>
      </c>
      <c r="BL154" s="18" t="s">
        <v>139</v>
      </c>
      <c r="BM154" s="185" t="s">
        <v>271</v>
      </c>
    </row>
    <row r="155" spans="1:65" s="13" customFormat="1" ht="22.5">
      <c r="B155" s="192"/>
      <c r="C155" s="193"/>
      <c r="D155" s="194" t="s">
        <v>153</v>
      </c>
      <c r="E155" s="195" t="s">
        <v>19</v>
      </c>
      <c r="F155" s="196" t="s">
        <v>272</v>
      </c>
      <c r="G155" s="193"/>
      <c r="H155" s="197">
        <v>1790</v>
      </c>
      <c r="I155" s="198"/>
      <c r="J155" s="193"/>
      <c r="K155" s="193"/>
      <c r="L155" s="199"/>
      <c r="M155" s="200"/>
      <c r="N155" s="201"/>
      <c r="O155" s="201"/>
      <c r="P155" s="201"/>
      <c r="Q155" s="201"/>
      <c r="R155" s="201"/>
      <c r="S155" s="201"/>
      <c r="T155" s="202"/>
      <c r="AT155" s="203" t="s">
        <v>153</v>
      </c>
      <c r="AU155" s="203" t="s">
        <v>81</v>
      </c>
      <c r="AV155" s="13" t="s">
        <v>81</v>
      </c>
      <c r="AW155" s="13" t="s">
        <v>33</v>
      </c>
      <c r="AX155" s="13" t="s">
        <v>71</v>
      </c>
      <c r="AY155" s="203" t="s">
        <v>132</v>
      </c>
    </row>
    <row r="156" spans="1:65" s="14" customFormat="1" ht="11.25">
      <c r="B156" s="204"/>
      <c r="C156" s="205"/>
      <c r="D156" s="194" t="s">
        <v>153</v>
      </c>
      <c r="E156" s="206" t="s">
        <v>19</v>
      </c>
      <c r="F156" s="207" t="s">
        <v>154</v>
      </c>
      <c r="G156" s="205"/>
      <c r="H156" s="208">
        <v>1790</v>
      </c>
      <c r="I156" s="209"/>
      <c r="J156" s="205"/>
      <c r="K156" s="205"/>
      <c r="L156" s="210"/>
      <c r="M156" s="211"/>
      <c r="N156" s="212"/>
      <c r="O156" s="212"/>
      <c r="P156" s="212"/>
      <c r="Q156" s="212"/>
      <c r="R156" s="212"/>
      <c r="S156" s="212"/>
      <c r="T156" s="213"/>
      <c r="AT156" s="214" t="s">
        <v>153</v>
      </c>
      <c r="AU156" s="214" t="s">
        <v>81</v>
      </c>
      <c r="AV156" s="14" t="s">
        <v>139</v>
      </c>
      <c r="AW156" s="14" t="s">
        <v>33</v>
      </c>
      <c r="AX156" s="14" t="s">
        <v>79</v>
      </c>
      <c r="AY156" s="214" t="s">
        <v>132</v>
      </c>
    </row>
    <row r="157" spans="1:65" s="2" customFormat="1" ht="24.2" customHeight="1">
      <c r="A157" s="35"/>
      <c r="B157" s="36"/>
      <c r="C157" s="174" t="s">
        <v>273</v>
      </c>
      <c r="D157" s="174" t="s">
        <v>135</v>
      </c>
      <c r="E157" s="175" t="s">
        <v>274</v>
      </c>
      <c r="F157" s="176" t="s">
        <v>275</v>
      </c>
      <c r="G157" s="177" t="s">
        <v>174</v>
      </c>
      <c r="H157" s="178">
        <v>1790</v>
      </c>
      <c r="I157" s="179"/>
      <c r="J157" s="180">
        <f>ROUND(I157*H157,2)</f>
        <v>0</v>
      </c>
      <c r="K157" s="176" t="s">
        <v>19</v>
      </c>
      <c r="L157" s="40"/>
      <c r="M157" s="181" t="s">
        <v>19</v>
      </c>
      <c r="N157" s="182" t="s">
        <v>42</v>
      </c>
      <c r="O157" s="65"/>
      <c r="P157" s="183">
        <f>O157*H157</f>
        <v>0</v>
      </c>
      <c r="Q157" s="183">
        <v>0</v>
      </c>
      <c r="R157" s="183">
        <f>Q157*H157</f>
        <v>0</v>
      </c>
      <c r="S157" s="183">
        <v>0</v>
      </c>
      <c r="T157" s="184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5" t="s">
        <v>139</v>
      </c>
      <c r="AT157" s="185" t="s">
        <v>135</v>
      </c>
      <c r="AU157" s="185" t="s">
        <v>81</v>
      </c>
      <c r="AY157" s="18" t="s">
        <v>132</v>
      </c>
      <c r="BE157" s="186">
        <f>IF(N157="základní",J157,0)</f>
        <v>0</v>
      </c>
      <c r="BF157" s="186">
        <f>IF(N157="snížená",J157,0)</f>
        <v>0</v>
      </c>
      <c r="BG157" s="186">
        <f>IF(N157="zákl. přenesená",J157,0)</f>
        <v>0</v>
      </c>
      <c r="BH157" s="186">
        <f>IF(N157="sníž. přenesená",J157,0)</f>
        <v>0</v>
      </c>
      <c r="BI157" s="186">
        <f>IF(N157="nulová",J157,0)</f>
        <v>0</v>
      </c>
      <c r="BJ157" s="18" t="s">
        <v>79</v>
      </c>
      <c r="BK157" s="186">
        <f>ROUND(I157*H157,2)</f>
        <v>0</v>
      </c>
      <c r="BL157" s="18" t="s">
        <v>139</v>
      </c>
      <c r="BM157" s="185" t="s">
        <v>276</v>
      </c>
    </row>
    <row r="158" spans="1:65" s="13" customFormat="1" ht="22.5">
      <c r="B158" s="192"/>
      <c r="C158" s="193"/>
      <c r="D158" s="194" t="s">
        <v>153</v>
      </c>
      <c r="E158" s="195" t="s">
        <v>19</v>
      </c>
      <c r="F158" s="196" t="s">
        <v>277</v>
      </c>
      <c r="G158" s="193"/>
      <c r="H158" s="197">
        <v>1790</v>
      </c>
      <c r="I158" s="198"/>
      <c r="J158" s="193"/>
      <c r="K158" s="193"/>
      <c r="L158" s="199"/>
      <c r="M158" s="200"/>
      <c r="N158" s="201"/>
      <c r="O158" s="201"/>
      <c r="P158" s="201"/>
      <c r="Q158" s="201"/>
      <c r="R158" s="201"/>
      <c r="S158" s="201"/>
      <c r="T158" s="202"/>
      <c r="AT158" s="203" t="s">
        <v>153</v>
      </c>
      <c r="AU158" s="203" t="s">
        <v>81</v>
      </c>
      <c r="AV158" s="13" t="s">
        <v>81</v>
      </c>
      <c r="AW158" s="13" t="s">
        <v>33</v>
      </c>
      <c r="AX158" s="13" t="s">
        <v>71</v>
      </c>
      <c r="AY158" s="203" t="s">
        <v>132</v>
      </c>
    </row>
    <row r="159" spans="1:65" s="14" customFormat="1" ht="11.25">
      <c r="B159" s="204"/>
      <c r="C159" s="205"/>
      <c r="D159" s="194" t="s">
        <v>153</v>
      </c>
      <c r="E159" s="206" t="s">
        <v>19</v>
      </c>
      <c r="F159" s="207" t="s">
        <v>154</v>
      </c>
      <c r="G159" s="205"/>
      <c r="H159" s="208">
        <v>1790</v>
      </c>
      <c r="I159" s="209"/>
      <c r="J159" s="205"/>
      <c r="K159" s="205"/>
      <c r="L159" s="210"/>
      <c r="M159" s="211"/>
      <c r="N159" s="212"/>
      <c r="O159" s="212"/>
      <c r="P159" s="212"/>
      <c r="Q159" s="212"/>
      <c r="R159" s="212"/>
      <c r="S159" s="212"/>
      <c r="T159" s="213"/>
      <c r="AT159" s="214" t="s">
        <v>153</v>
      </c>
      <c r="AU159" s="214" t="s">
        <v>81</v>
      </c>
      <c r="AV159" s="14" t="s">
        <v>139</v>
      </c>
      <c r="AW159" s="14" t="s">
        <v>33</v>
      </c>
      <c r="AX159" s="14" t="s">
        <v>79</v>
      </c>
      <c r="AY159" s="214" t="s">
        <v>132</v>
      </c>
    </row>
    <row r="160" spans="1:65" s="2" customFormat="1" ht="24.2" customHeight="1">
      <c r="A160" s="35"/>
      <c r="B160" s="36"/>
      <c r="C160" s="174" t="s">
        <v>7</v>
      </c>
      <c r="D160" s="174" t="s">
        <v>135</v>
      </c>
      <c r="E160" s="175" t="s">
        <v>278</v>
      </c>
      <c r="F160" s="176" t="s">
        <v>279</v>
      </c>
      <c r="G160" s="177" t="s">
        <v>174</v>
      </c>
      <c r="H160" s="178">
        <v>3580</v>
      </c>
      <c r="I160" s="179"/>
      <c r="J160" s="180">
        <f>ROUND(I160*H160,2)</f>
        <v>0</v>
      </c>
      <c r="K160" s="176" t="s">
        <v>19</v>
      </c>
      <c r="L160" s="40"/>
      <c r="M160" s="181" t="s">
        <v>19</v>
      </c>
      <c r="N160" s="182" t="s">
        <v>42</v>
      </c>
      <c r="O160" s="65"/>
      <c r="P160" s="183">
        <f>O160*H160</f>
        <v>0</v>
      </c>
      <c r="Q160" s="183">
        <v>0</v>
      </c>
      <c r="R160" s="183">
        <f>Q160*H160</f>
        <v>0</v>
      </c>
      <c r="S160" s="183">
        <v>0</v>
      </c>
      <c r="T160" s="184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5" t="s">
        <v>139</v>
      </c>
      <c r="AT160" s="185" t="s">
        <v>135</v>
      </c>
      <c r="AU160" s="185" t="s">
        <v>81</v>
      </c>
      <c r="AY160" s="18" t="s">
        <v>132</v>
      </c>
      <c r="BE160" s="186">
        <f>IF(N160="základní",J160,0)</f>
        <v>0</v>
      </c>
      <c r="BF160" s="186">
        <f>IF(N160="snížená",J160,0)</f>
        <v>0</v>
      </c>
      <c r="BG160" s="186">
        <f>IF(N160="zákl. přenesená",J160,0)</f>
        <v>0</v>
      </c>
      <c r="BH160" s="186">
        <f>IF(N160="sníž. přenesená",J160,0)</f>
        <v>0</v>
      </c>
      <c r="BI160" s="186">
        <f>IF(N160="nulová",J160,0)</f>
        <v>0</v>
      </c>
      <c r="BJ160" s="18" t="s">
        <v>79</v>
      </c>
      <c r="BK160" s="186">
        <f>ROUND(I160*H160,2)</f>
        <v>0</v>
      </c>
      <c r="BL160" s="18" t="s">
        <v>139</v>
      </c>
      <c r="BM160" s="185" t="s">
        <v>280</v>
      </c>
    </row>
    <row r="161" spans="1:65" s="13" customFormat="1" ht="22.5">
      <c r="B161" s="192"/>
      <c r="C161" s="193"/>
      <c r="D161" s="194" t="s">
        <v>153</v>
      </c>
      <c r="E161" s="195" t="s">
        <v>19</v>
      </c>
      <c r="F161" s="196" t="s">
        <v>281</v>
      </c>
      <c r="G161" s="193"/>
      <c r="H161" s="197">
        <v>3580</v>
      </c>
      <c r="I161" s="198"/>
      <c r="J161" s="193"/>
      <c r="K161" s="193"/>
      <c r="L161" s="199"/>
      <c r="M161" s="200"/>
      <c r="N161" s="201"/>
      <c r="O161" s="201"/>
      <c r="P161" s="201"/>
      <c r="Q161" s="201"/>
      <c r="R161" s="201"/>
      <c r="S161" s="201"/>
      <c r="T161" s="202"/>
      <c r="AT161" s="203" t="s">
        <v>153</v>
      </c>
      <c r="AU161" s="203" t="s">
        <v>81</v>
      </c>
      <c r="AV161" s="13" t="s">
        <v>81</v>
      </c>
      <c r="AW161" s="13" t="s">
        <v>33</v>
      </c>
      <c r="AX161" s="13" t="s">
        <v>71</v>
      </c>
      <c r="AY161" s="203" t="s">
        <v>132</v>
      </c>
    </row>
    <row r="162" spans="1:65" s="14" customFormat="1" ht="11.25">
      <c r="B162" s="204"/>
      <c r="C162" s="205"/>
      <c r="D162" s="194" t="s">
        <v>153</v>
      </c>
      <c r="E162" s="206" t="s">
        <v>19</v>
      </c>
      <c r="F162" s="207" t="s">
        <v>154</v>
      </c>
      <c r="G162" s="205"/>
      <c r="H162" s="208">
        <v>3580</v>
      </c>
      <c r="I162" s="209"/>
      <c r="J162" s="205"/>
      <c r="K162" s="205"/>
      <c r="L162" s="210"/>
      <c r="M162" s="211"/>
      <c r="N162" s="212"/>
      <c r="O162" s="212"/>
      <c r="P162" s="212"/>
      <c r="Q162" s="212"/>
      <c r="R162" s="212"/>
      <c r="S162" s="212"/>
      <c r="T162" s="213"/>
      <c r="AT162" s="214" t="s">
        <v>153</v>
      </c>
      <c r="AU162" s="214" t="s">
        <v>81</v>
      </c>
      <c r="AV162" s="14" t="s">
        <v>139</v>
      </c>
      <c r="AW162" s="14" t="s">
        <v>33</v>
      </c>
      <c r="AX162" s="14" t="s">
        <v>79</v>
      </c>
      <c r="AY162" s="214" t="s">
        <v>132</v>
      </c>
    </row>
    <row r="163" spans="1:65" s="2" customFormat="1" ht="37.9" customHeight="1">
      <c r="A163" s="35"/>
      <c r="B163" s="36"/>
      <c r="C163" s="174" t="s">
        <v>282</v>
      </c>
      <c r="D163" s="174" t="s">
        <v>135</v>
      </c>
      <c r="E163" s="175" t="s">
        <v>283</v>
      </c>
      <c r="F163" s="176" t="s">
        <v>284</v>
      </c>
      <c r="G163" s="177" t="s">
        <v>174</v>
      </c>
      <c r="H163" s="178">
        <v>1790</v>
      </c>
      <c r="I163" s="179"/>
      <c r="J163" s="180">
        <f>ROUND(I163*H163,2)</f>
        <v>0</v>
      </c>
      <c r="K163" s="176" t="s">
        <v>19</v>
      </c>
      <c r="L163" s="40"/>
      <c r="M163" s="181" t="s">
        <v>19</v>
      </c>
      <c r="N163" s="182" t="s">
        <v>42</v>
      </c>
      <c r="O163" s="65"/>
      <c r="P163" s="183">
        <f>O163*H163</f>
        <v>0</v>
      </c>
      <c r="Q163" s="183">
        <v>0</v>
      </c>
      <c r="R163" s="183">
        <f>Q163*H163</f>
        <v>0</v>
      </c>
      <c r="S163" s="183">
        <v>0</v>
      </c>
      <c r="T163" s="184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5" t="s">
        <v>139</v>
      </c>
      <c r="AT163" s="185" t="s">
        <v>135</v>
      </c>
      <c r="AU163" s="185" t="s">
        <v>81</v>
      </c>
      <c r="AY163" s="18" t="s">
        <v>132</v>
      </c>
      <c r="BE163" s="186">
        <f>IF(N163="základní",J163,0)</f>
        <v>0</v>
      </c>
      <c r="BF163" s="186">
        <f>IF(N163="snížená",J163,0)</f>
        <v>0</v>
      </c>
      <c r="BG163" s="186">
        <f>IF(N163="zákl. přenesená",J163,0)</f>
        <v>0</v>
      </c>
      <c r="BH163" s="186">
        <f>IF(N163="sníž. přenesená",J163,0)</f>
        <v>0</v>
      </c>
      <c r="BI163" s="186">
        <f>IF(N163="nulová",J163,0)</f>
        <v>0</v>
      </c>
      <c r="BJ163" s="18" t="s">
        <v>79</v>
      </c>
      <c r="BK163" s="186">
        <f>ROUND(I163*H163,2)</f>
        <v>0</v>
      </c>
      <c r="BL163" s="18" t="s">
        <v>139</v>
      </c>
      <c r="BM163" s="185" t="s">
        <v>285</v>
      </c>
    </row>
    <row r="164" spans="1:65" s="13" customFormat="1" ht="22.5">
      <c r="B164" s="192"/>
      <c r="C164" s="193"/>
      <c r="D164" s="194" t="s">
        <v>153</v>
      </c>
      <c r="E164" s="195" t="s">
        <v>19</v>
      </c>
      <c r="F164" s="196" t="s">
        <v>286</v>
      </c>
      <c r="G164" s="193"/>
      <c r="H164" s="197">
        <v>1790</v>
      </c>
      <c r="I164" s="198"/>
      <c r="J164" s="193"/>
      <c r="K164" s="193"/>
      <c r="L164" s="199"/>
      <c r="M164" s="200"/>
      <c r="N164" s="201"/>
      <c r="O164" s="201"/>
      <c r="P164" s="201"/>
      <c r="Q164" s="201"/>
      <c r="R164" s="201"/>
      <c r="S164" s="201"/>
      <c r="T164" s="202"/>
      <c r="AT164" s="203" t="s">
        <v>153</v>
      </c>
      <c r="AU164" s="203" t="s">
        <v>81</v>
      </c>
      <c r="AV164" s="13" t="s">
        <v>81</v>
      </c>
      <c r="AW164" s="13" t="s">
        <v>33</v>
      </c>
      <c r="AX164" s="13" t="s">
        <v>71</v>
      </c>
      <c r="AY164" s="203" t="s">
        <v>132</v>
      </c>
    </row>
    <row r="165" spans="1:65" s="14" customFormat="1" ht="11.25">
      <c r="B165" s="204"/>
      <c r="C165" s="205"/>
      <c r="D165" s="194" t="s">
        <v>153</v>
      </c>
      <c r="E165" s="206" t="s">
        <v>19</v>
      </c>
      <c r="F165" s="207" t="s">
        <v>154</v>
      </c>
      <c r="G165" s="205"/>
      <c r="H165" s="208">
        <v>1790</v>
      </c>
      <c r="I165" s="209"/>
      <c r="J165" s="205"/>
      <c r="K165" s="205"/>
      <c r="L165" s="210"/>
      <c r="M165" s="211"/>
      <c r="N165" s="212"/>
      <c r="O165" s="212"/>
      <c r="P165" s="212"/>
      <c r="Q165" s="212"/>
      <c r="R165" s="212"/>
      <c r="S165" s="212"/>
      <c r="T165" s="213"/>
      <c r="AT165" s="214" t="s">
        <v>153</v>
      </c>
      <c r="AU165" s="214" t="s">
        <v>81</v>
      </c>
      <c r="AV165" s="14" t="s">
        <v>139</v>
      </c>
      <c r="AW165" s="14" t="s">
        <v>33</v>
      </c>
      <c r="AX165" s="14" t="s">
        <v>79</v>
      </c>
      <c r="AY165" s="214" t="s">
        <v>132</v>
      </c>
    </row>
    <row r="166" spans="1:65" s="2" customFormat="1" ht="62.65" customHeight="1">
      <c r="A166" s="35"/>
      <c r="B166" s="36"/>
      <c r="C166" s="174" t="s">
        <v>287</v>
      </c>
      <c r="D166" s="174" t="s">
        <v>135</v>
      </c>
      <c r="E166" s="175" t="s">
        <v>288</v>
      </c>
      <c r="F166" s="176" t="s">
        <v>289</v>
      </c>
      <c r="G166" s="177" t="s">
        <v>174</v>
      </c>
      <c r="H166" s="178">
        <v>48</v>
      </c>
      <c r="I166" s="179"/>
      <c r="J166" s="180">
        <f>ROUND(I166*H166,2)</f>
        <v>0</v>
      </c>
      <c r="K166" s="176" t="s">
        <v>19</v>
      </c>
      <c r="L166" s="40"/>
      <c r="M166" s="181" t="s">
        <v>19</v>
      </c>
      <c r="N166" s="182" t="s">
        <v>42</v>
      </c>
      <c r="O166" s="65"/>
      <c r="P166" s="183">
        <f>O166*H166</f>
        <v>0</v>
      </c>
      <c r="Q166" s="183">
        <v>0</v>
      </c>
      <c r="R166" s="183">
        <f>Q166*H166</f>
        <v>0</v>
      </c>
      <c r="S166" s="183">
        <v>0</v>
      </c>
      <c r="T166" s="184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5" t="s">
        <v>139</v>
      </c>
      <c r="AT166" s="185" t="s">
        <v>135</v>
      </c>
      <c r="AU166" s="185" t="s">
        <v>81</v>
      </c>
      <c r="AY166" s="18" t="s">
        <v>132</v>
      </c>
      <c r="BE166" s="186">
        <f>IF(N166="základní",J166,0)</f>
        <v>0</v>
      </c>
      <c r="BF166" s="186">
        <f>IF(N166="snížená",J166,0)</f>
        <v>0</v>
      </c>
      <c r="BG166" s="186">
        <f>IF(N166="zákl. přenesená",J166,0)</f>
        <v>0</v>
      </c>
      <c r="BH166" s="186">
        <f>IF(N166="sníž. přenesená",J166,0)</f>
        <v>0</v>
      </c>
      <c r="BI166" s="186">
        <f>IF(N166="nulová",J166,0)</f>
        <v>0</v>
      </c>
      <c r="BJ166" s="18" t="s">
        <v>79</v>
      </c>
      <c r="BK166" s="186">
        <f>ROUND(I166*H166,2)</f>
        <v>0</v>
      </c>
      <c r="BL166" s="18" t="s">
        <v>139</v>
      </c>
      <c r="BM166" s="185" t="s">
        <v>290</v>
      </c>
    </row>
    <row r="167" spans="1:65" s="2" customFormat="1" ht="19.5">
      <c r="A167" s="35"/>
      <c r="B167" s="36"/>
      <c r="C167" s="37"/>
      <c r="D167" s="194" t="s">
        <v>176</v>
      </c>
      <c r="E167" s="37"/>
      <c r="F167" s="218" t="s">
        <v>291</v>
      </c>
      <c r="G167" s="37"/>
      <c r="H167" s="37"/>
      <c r="I167" s="219"/>
      <c r="J167" s="37"/>
      <c r="K167" s="37"/>
      <c r="L167" s="40"/>
      <c r="M167" s="220"/>
      <c r="N167" s="221"/>
      <c r="O167" s="65"/>
      <c r="P167" s="65"/>
      <c r="Q167" s="65"/>
      <c r="R167" s="65"/>
      <c r="S167" s="65"/>
      <c r="T167" s="6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176</v>
      </c>
      <c r="AU167" s="18" t="s">
        <v>81</v>
      </c>
    </row>
    <row r="168" spans="1:65" s="13" customFormat="1" ht="11.25">
      <c r="B168" s="192"/>
      <c r="C168" s="193"/>
      <c r="D168" s="194" t="s">
        <v>153</v>
      </c>
      <c r="E168" s="195" t="s">
        <v>19</v>
      </c>
      <c r="F168" s="196" t="s">
        <v>292</v>
      </c>
      <c r="G168" s="193"/>
      <c r="H168" s="197">
        <v>32</v>
      </c>
      <c r="I168" s="198"/>
      <c r="J168" s="193"/>
      <c r="K168" s="193"/>
      <c r="L168" s="199"/>
      <c r="M168" s="200"/>
      <c r="N168" s="201"/>
      <c r="O168" s="201"/>
      <c r="P168" s="201"/>
      <c r="Q168" s="201"/>
      <c r="R168" s="201"/>
      <c r="S168" s="201"/>
      <c r="T168" s="202"/>
      <c r="AT168" s="203" t="s">
        <v>153</v>
      </c>
      <c r="AU168" s="203" t="s">
        <v>81</v>
      </c>
      <c r="AV168" s="13" t="s">
        <v>81</v>
      </c>
      <c r="AW168" s="13" t="s">
        <v>33</v>
      </c>
      <c r="AX168" s="13" t="s">
        <v>71</v>
      </c>
      <c r="AY168" s="203" t="s">
        <v>132</v>
      </c>
    </row>
    <row r="169" spans="1:65" s="13" customFormat="1" ht="11.25">
      <c r="B169" s="192"/>
      <c r="C169" s="193"/>
      <c r="D169" s="194" t="s">
        <v>153</v>
      </c>
      <c r="E169" s="195" t="s">
        <v>19</v>
      </c>
      <c r="F169" s="196" t="s">
        <v>293</v>
      </c>
      <c r="G169" s="193"/>
      <c r="H169" s="197">
        <v>16</v>
      </c>
      <c r="I169" s="198"/>
      <c r="J169" s="193"/>
      <c r="K169" s="193"/>
      <c r="L169" s="199"/>
      <c r="M169" s="200"/>
      <c r="N169" s="201"/>
      <c r="O169" s="201"/>
      <c r="P169" s="201"/>
      <c r="Q169" s="201"/>
      <c r="R169" s="201"/>
      <c r="S169" s="201"/>
      <c r="T169" s="202"/>
      <c r="AT169" s="203" t="s">
        <v>153</v>
      </c>
      <c r="AU169" s="203" t="s">
        <v>81</v>
      </c>
      <c r="AV169" s="13" t="s">
        <v>81</v>
      </c>
      <c r="AW169" s="13" t="s">
        <v>33</v>
      </c>
      <c r="AX169" s="13" t="s">
        <v>71</v>
      </c>
      <c r="AY169" s="203" t="s">
        <v>132</v>
      </c>
    </row>
    <row r="170" spans="1:65" s="14" customFormat="1" ht="11.25">
      <c r="B170" s="204"/>
      <c r="C170" s="205"/>
      <c r="D170" s="194" t="s">
        <v>153</v>
      </c>
      <c r="E170" s="206" t="s">
        <v>19</v>
      </c>
      <c r="F170" s="207" t="s">
        <v>154</v>
      </c>
      <c r="G170" s="205"/>
      <c r="H170" s="208">
        <v>48</v>
      </c>
      <c r="I170" s="209"/>
      <c r="J170" s="205"/>
      <c r="K170" s="205"/>
      <c r="L170" s="210"/>
      <c r="M170" s="211"/>
      <c r="N170" s="212"/>
      <c r="O170" s="212"/>
      <c r="P170" s="212"/>
      <c r="Q170" s="212"/>
      <c r="R170" s="212"/>
      <c r="S170" s="212"/>
      <c r="T170" s="213"/>
      <c r="AT170" s="214" t="s">
        <v>153</v>
      </c>
      <c r="AU170" s="214" t="s">
        <v>81</v>
      </c>
      <c r="AV170" s="14" t="s">
        <v>139</v>
      </c>
      <c r="AW170" s="14" t="s">
        <v>33</v>
      </c>
      <c r="AX170" s="14" t="s">
        <v>79</v>
      </c>
      <c r="AY170" s="214" t="s">
        <v>132</v>
      </c>
    </row>
    <row r="171" spans="1:65" s="2" customFormat="1" ht="76.349999999999994" customHeight="1">
      <c r="A171" s="35"/>
      <c r="B171" s="36"/>
      <c r="C171" s="174" t="s">
        <v>294</v>
      </c>
      <c r="D171" s="174" t="s">
        <v>135</v>
      </c>
      <c r="E171" s="175" t="s">
        <v>295</v>
      </c>
      <c r="F171" s="176" t="s">
        <v>296</v>
      </c>
      <c r="G171" s="177" t="s">
        <v>174</v>
      </c>
      <c r="H171" s="178">
        <v>40</v>
      </c>
      <c r="I171" s="179"/>
      <c r="J171" s="180">
        <f>ROUND(I171*H171,2)</f>
        <v>0</v>
      </c>
      <c r="K171" s="176" t="s">
        <v>19</v>
      </c>
      <c r="L171" s="40"/>
      <c r="M171" s="181" t="s">
        <v>19</v>
      </c>
      <c r="N171" s="182" t="s">
        <v>42</v>
      </c>
      <c r="O171" s="65"/>
      <c r="P171" s="183">
        <f>O171*H171</f>
        <v>0</v>
      </c>
      <c r="Q171" s="183">
        <v>0</v>
      </c>
      <c r="R171" s="183">
        <f>Q171*H171</f>
        <v>0</v>
      </c>
      <c r="S171" s="183">
        <v>0</v>
      </c>
      <c r="T171" s="184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85" t="s">
        <v>139</v>
      </c>
      <c r="AT171" s="185" t="s">
        <v>135</v>
      </c>
      <c r="AU171" s="185" t="s">
        <v>81</v>
      </c>
      <c r="AY171" s="18" t="s">
        <v>132</v>
      </c>
      <c r="BE171" s="186">
        <f>IF(N171="základní",J171,0)</f>
        <v>0</v>
      </c>
      <c r="BF171" s="186">
        <f>IF(N171="snížená",J171,0)</f>
        <v>0</v>
      </c>
      <c r="BG171" s="186">
        <f>IF(N171="zákl. přenesená",J171,0)</f>
        <v>0</v>
      </c>
      <c r="BH171" s="186">
        <f>IF(N171="sníž. přenesená",J171,0)</f>
        <v>0</v>
      </c>
      <c r="BI171" s="186">
        <f>IF(N171="nulová",J171,0)</f>
        <v>0</v>
      </c>
      <c r="BJ171" s="18" t="s">
        <v>79</v>
      </c>
      <c r="BK171" s="186">
        <f>ROUND(I171*H171,2)</f>
        <v>0</v>
      </c>
      <c r="BL171" s="18" t="s">
        <v>139</v>
      </c>
      <c r="BM171" s="185" t="s">
        <v>297</v>
      </c>
    </row>
    <row r="172" spans="1:65" s="13" customFormat="1" ht="11.25">
      <c r="B172" s="192"/>
      <c r="C172" s="193"/>
      <c r="D172" s="194" t="s">
        <v>153</v>
      </c>
      <c r="E172" s="195" t="s">
        <v>19</v>
      </c>
      <c r="F172" s="196" t="s">
        <v>298</v>
      </c>
      <c r="G172" s="193"/>
      <c r="H172" s="197">
        <v>33</v>
      </c>
      <c r="I172" s="198"/>
      <c r="J172" s="193"/>
      <c r="K172" s="193"/>
      <c r="L172" s="199"/>
      <c r="M172" s="200"/>
      <c r="N172" s="201"/>
      <c r="O172" s="201"/>
      <c r="P172" s="201"/>
      <c r="Q172" s="201"/>
      <c r="R172" s="201"/>
      <c r="S172" s="201"/>
      <c r="T172" s="202"/>
      <c r="AT172" s="203" t="s">
        <v>153</v>
      </c>
      <c r="AU172" s="203" t="s">
        <v>81</v>
      </c>
      <c r="AV172" s="13" t="s">
        <v>81</v>
      </c>
      <c r="AW172" s="13" t="s">
        <v>33</v>
      </c>
      <c r="AX172" s="13" t="s">
        <v>71</v>
      </c>
      <c r="AY172" s="203" t="s">
        <v>132</v>
      </c>
    </row>
    <row r="173" spans="1:65" s="15" customFormat="1" ht="11.25">
      <c r="B173" s="232"/>
      <c r="C173" s="233"/>
      <c r="D173" s="194" t="s">
        <v>153</v>
      </c>
      <c r="E173" s="234" t="s">
        <v>19</v>
      </c>
      <c r="F173" s="235" t="s">
        <v>299</v>
      </c>
      <c r="G173" s="233"/>
      <c r="H173" s="234" t="s">
        <v>19</v>
      </c>
      <c r="I173" s="236"/>
      <c r="J173" s="233"/>
      <c r="K173" s="233"/>
      <c r="L173" s="237"/>
      <c r="M173" s="238"/>
      <c r="N173" s="239"/>
      <c r="O173" s="239"/>
      <c r="P173" s="239"/>
      <c r="Q173" s="239"/>
      <c r="R173" s="239"/>
      <c r="S173" s="239"/>
      <c r="T173" s="240"/>
      <c r="AT173" s="241" t="s">
        <v>153</v>
      </c>
      <c r="AU173" s="241" t="s">
        <v>81</v>
      </c>
      <c r="AV173" s="15" t="s">
        <v>79</v>
      </c>
      <c r="AW173" s="15" t="s">
        <v>33</v>
      </c>
      <c r="AX173" s="15" t="s">
        <v>71</v>
      </c>
      <c r="AY173" s="241" t="s">
        <v>132</v>
      </c>
    </row>
    <row r="174" spans="1:65" s="13" customFormat="1" ht="11.25">
      <c r="B174" s="192"/>
      <c r="C174" s="193"/>
      <c r="D174" s="194" t="s">
        <v>153</v>
      </c>
      <c r="E174" s="195" t="s">
        <v>19</v>
      </c>
      <c r="F174" s="196" t="s">
        <v>300</v>
      </c>
      <c r="G174" s="193"/>
      <c r="H174" s="197">
        <v>7</v>
      </c>
      <c r="I174" s="198"/>
      <c r="J174" s="193"/>
      <c r="K174" s="193"/>
      <c r="L174" s="199"/>
      <c r="M174" s="200"/>
      <c r="N174" s="201"/>
      <c r="O174" s="201"/>
      <c r="P174" s="201"/>
      <c r="Q174" s="201"/>
      <c r="R174" s="201"/>
      <c r="S174" s="201"/>
      <c r="T174" s="202"/>
      <c r="AT174" s="203" t="s">
        <v>153</v>
      </c>
      <c r="AU174" s="203" t="s">
        <v>81</v>
      </c>
      <c r="AV174" s="13" t="s">
        <v>81</v>
      </c>
      <c r="AW174" s="13" t="s">
        <v>33</v>
      </c>
      <c r="AX174" s="13" t="s">
        <v>71</v>
      </c>
      <c r="AY174" s="203" t="s">
        <v>132</v>
      </c>
    </row>
    <row r="175" spans="1:65" s="14" customFormat="1" ht="11.25">
      <c r="B175" s="204"/>
      <c r="C175" s="205"/>
      <c r="D175" s="194" t="s">
        <v>153</v>
      </c>
      <c r="E175" s="206" t="s">
        <v>19</v>
      </c>
      <c r="F175" s="207" t="s">
        <v>154</v>
      </c>
      <c r="G175" s="205"/>
      <c r="H175" s="208">
        <v>40</v>
      </c>
      <c r="I175" s="209"/>
      <c r="J175" s="205"/>
      <c r="K175" s="205"/>
      <c r="L175" s="210"/>
      <c r="M175" s="211"/>
      <c r="N175" s="212"/>
      <c r="O175" s="212"/>
      <c r="P175" s="212"/>
      <c r="Q175" s="212"/>
      <c r="R175" s="212"/>
      <c r="S175" s="212"/>
      <c r="T175" s="213"/>
      <c r="AT175" s="214" t="s">
        <v>153</v>
      </c>
      <c r="AU175" s="214" t="s">
        <v>81</v>
      </c>
      <c r="AV175" s="14" t="s">
        <v>139</v>
      </c>
      <c r="AW175" s="14" t="s">
        <v>33</v>
      </c>
      <c r="AX175" s="14" t="s">
        <v>79</v>
      </c>
      <c r="AY175" s="214" t="s">
        <v>132</v>
      </c>
    </row>
    <row r="176" spans="1:65" s="2" customFormat="1" ht="24.2" customHeight="1">
      <c r="A176" s="35"/>
      <c r="B176" s="36"/>
      <c r="C176" s="222" t="s">
        <v>301</v>
      </c>
      <c r="D176" s="222" t="s">
        <v>217</v>
      </c>
      <c r="E176" s="223" t="s">
        <v>302</v>
      </c>
      <c r="F176" s="224" t="s">
        <v>303</v>
      </c>
      <c r="G176" s="225" t="s">
        <v>174</v>
      </c>
      <c r="H176" s="226">
        <v>33.99</v>
      </c>
      <c r="I176" s="227"/>
      <c r="J176" s="228">
        <f>ROUND(I176*H176,2)</f>
        <v>0</v>
      </c>
      <c r="K176" s="224" t="s">
        <v>19</v>
      </c>
      <c r="L176" s="229"/>
      <c r="M176" s="230" t="s">
        <v>19</v>
      </c>
      <c r="N176" s="231" t="s">
        <v>42</v>
      </c>
      <c r="O176" s="65"/>
      <c r="P176" s="183">
        <f>O176*H176</f>
        <v>0</v>
      </c>
      <c r="Q176" s="183">
        <v>0</v>
      </c>
      <c r="R176" s="183">
        <f>Q176*H176</f>
        <v>0</v>
      </c>
      <c r="S176" s="183">
        <v>0</v>
      </c>
      <c r="T176" s="184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85" t="s">
        <v>208</v>
      </c>
      <c r="AT176" s="185" t="s">
        <v>217</v>
      </c>
      <c r="AU176" s="185" t="s">
        <v>81</v>
      </c>
      <c r="AY176" s="18" t="s">
        <v>132</v>
      </c>
      <c r="BE176" s="186">
        <f>IF(N176="základní",J176,0)</f>
        <v>0</v>
      </c>
      <c r="BF176" s="186">
        <f>IF(N176="snížená",J176,0)</f>
        <v>0</v>
      </c>
      <c r="BG176" s="186">
        <f>IF(N176="zákl. přenesená",J176,0)</f>
        <v>0</v>
      </c>
      <c r="BH176" s="186">
        <f>IF(N176="sníž. přenesená",J176,0)</f>
        <v>0</v>
      </c>
      <c r="BI176" s="186">
        <f>IF(N176="nulová",J176,0)</f>
        <v>0</v>
      </c>
      <c r="BJ176" s="18" t="s">
        <v>79</v>
      </c>
      <c r="BK176" s="186">
        <f>ROUND(I176*H176,2)</f>
        <v>0</v>
      </c>
      <c r="BL176" s="18" t="s">
        <v>139</v>
      </c>
      <c r="BM176" s="185" t="s">
        <v>304</v>
      </c>
    </row>
    <row r="177" spans="1:65" s="13" customFormat="1" ht="22.5">
      <c r="B177" s="192"/>
      <c r="C177" s="193"/>
      <c r="D177" s="194" t="s">
        <v>153</v>
      </c>
      <c r="E177" s="195" t="s">
        <v>19</v>
      </c>
      <c r="F177" s="196" t="s">
        <v>305</v>
      </c>
      <c r="G177" s="193"/>
      <c r="H177" s="197">
        <v>33.99</v>
      </c>
      <c r="I177" s="198"/>
      <c r="J177" s="193"/>
      <c r="K177" s="193"/>
      <c r="L177" s="199"/>
      <c r="M177" s="200"/>
      <c r="N177" s="201"/>
      <c r="O177" s="201"/>
      <c r="P177" s="201"/>
      <c r="Q177" s="201"/>
      <c r="R177" s="201"/>
      <c r="S177" s="201"/>
      <c r="T177" s="202"/>
      <c r="AT177" s="203" t="s">
        <v>153</v>
      </c>
      <c r="AU177" s="203" t="s">
        <v>81</v>
      </c>
      <c r="AV177" s="13" t="s">
        <v>81</v>
      </c>
      <c r="AW177" s="13" t="s">
        <v>33</v>
      </c>
      <c r="AX177" s="13" t="s">
        <v>71</v>
      </c>
      <c r="AY177" s="203" t="s">
        <v>132</v>
      </c>
    </row>
    <row r="178" spans="1:65" s="14" customFormat="1" ht="11.25">
      <c r="B178" s="204"/>
      <c r="C178" s="205"/>
      <c r="D178" s="194" t="s">
        <v>153</v>
      </c>
      <c r="E178" s="206" t="s">
        <v>19</v>
      </c>
      <c r="F178" s="207" t="s">
        <v>154</v>
      </c>
      <c r="G178" s="205"/>
      <c r="H178" s="208">
        <v>33.99</v>
      </c>
      <c r="I178" s="209"/>
      <c r="J178" s="205"/>
      <c r="K178" s="205"/>
      <c r="L178" s="210"/>
      <c r="M178" s="211"/>
      <c r="N178" s="212"/>
      <c r="O178" s="212"/>
      <c r="P178" s="212"/>
      <c r="Q178" s="212"/>
      <c r="R178" s="212"/>
      <c r="S178" s="212"/>
      <c r="T178" s="213"/>
      <c r="AT178" s="214" t="s">
        <v>153</v>
      </c>
      <c r="AU178" s="214" t="s">
        <v>81</v>
      </c>
      <c r="AV178" s="14" t="s">
        <v>139</v>
      </c>
      <c r="AW178" s="14" t="s">
        <v>33</v>
      </c>
      <c r="AX178" s="14" t="s">
        <v>79</v>
      </c>
      <c r="AY178" s="214" t="s">
        <v>132</v>
      </c>
    </row>
    <row r="179" spans="1:65" s="2" customFormat="1" ht="24.2" customHeight="1">
      <c r="A179" s="35"/>
      <c r="B179" s="36"/>
      <c r="C179" s="222" t="s">
        <v>306</v>
      </c>
      <c r="D179" s="222" t="s">
        <v>217</v>
      </c>
      <c r="E179" s="223" t="s">
        <v>307</v>
      </c>
      <c r="F179" s="224" t="s">
        <v>308</v>
      </c>
      <c r="G179" s="225" t="s">
        <v>174</v>
      </c>
      <c r="H179" s="226">
        <v>7.21</v>
      </c>
      <c r="I179" s="227"/>
      <c r="J179" s="228">
        <f>ROUND(I179*H179,2)</f>
        <v>0</v>
      </c>
      <c r="K179" s="224" t="s">
        <v>19</v>
      </c>
      <c r="L179" s="229"/>
      <c r="M179" s="230" t="s">
        <v>19</v>
      </c>
      <c r="N179" s="231" t="s">
        <v>42</v>
      </c>
      <c r="O179" s="65"/>
      <c r="P179" s="183">
        <f>O179*H179</f>
        <v>0</v>
      </c>
      <c r="Q179" s="183">
        <v>0</v>
      </c>
      <c r="R179" s="183">
        <f>Q179*H179</f>
        <v>0</v>
      </c>
      <c r="S179" s="183">
        <v>0</v>
      </c>
      <c r="T179" s="184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85" t="s">
        <v>208</v>
      </c>
      <c r="AT179" s="185" t="s">
        <v>217</v>
      </c>
      <c r="AU179" s="185" t="s">
        <v>81</v>
      </c>
      <c r="AY179" s="18" t="s">
        <v>132</v>
      </c>
      <c r="BE179" s="186">
        <f>IF(N179="základní",J179,0)</f>
        <v>0</v>
      </c>
      <c r="BF179" s="186">
        <f>IF(N179="snížená",J179,0)</f>
        <v>0</v>
      </c>
      <c r="BG179" s="186">
        <f>IF(N179="zákl. přenesená",J179,0)</f>
        <v>0</v>
      </c>
      <c r="BH179" s="186">
        <f>IF(N179="sníž. přenesená",J179,0)</f>
        <v>0</v>
      </c>
      <c r="BI179" s="186">
        <f>IF(N179="nulová",J179,0)</f>
        <v>0</v>
      </c>
      <c r="BJ179" s="18" t="s">
        <v>79</v>
      </c>
      <c r="BK179" s="186">
        <f>ROUND(I179*H179,2)</f>
        <v>0</v>
      </c>
      <c r="BL179" s="18" t="s">
        <v>139</v>
      </c>
      <c r="BM179" s="185" t="s">
        <v>309</v>
      </c>
    </row>
    <row r="180" spans="1:65" s="13" customFormat="1" ht="22.5">
      <c r="B180" s="192"/>
      <c r="C180" s="193"/>
      <c r="D180" s="194" t="s">
        <v>153</v>
      </c>
      <c r="E180" s="195" t="s">
        <v>19</v>
      </c>
      <c r="F180" s="196" t="s">
        <v>310</v>
      </c>
      <c r="G180" s="193"/>
      <c r="H180" s="197">
        <v>7.21</v>
      </c>
      <c r="I180" s="198"/>
      <c r="J180" s="193"/>
      <c r="K180" s="193"/>
      <c r="L180" s="199"/>
      <c r="M180" s="200"/>
      <c r="N180" s="201"/>
      <c r="O180" s="201"/>
      <c r="P180" s="201"/>
      <c r="Q180" s="201"/>
      <c r="R180" s="201"/>
      <c r="S180" s="201"/>
      <c r="T180" s="202"/>
      <c r="AT180" s="203" t="s">
        <v>153</v>
      </c>
      <c r="AU180" s="203" t="s">
        <v>81</v>
      </c>
      <c r="AV180" s="13" t="s">
        <v>81</v>
      </c>
      <c r="AW180" s="13" t="s">
        <v>33</v>
      </c>
      <c r="AX180" s="13" t="s">
        <v>71</v>
      </c>
      <c r="AY180" s="203" t="s">
        <v>132</v>
      </c>
    </row>
    <row r="181" spans="1:65" s="14" customFormat="1" ht="11.25">
      <c r="B181" s="204"/>
      <c r="C181" s="205"/>
      <c r="D181" s="194" t="s">
        <v>153</v>
      </c>
      <c r="E181" s="206" t="s">
        <v>19</v>
      </c>
      <c r="F181" s="207" t="s">
        <v>154</v>
      </c>
      <c r="G181" s="205"/>
      <c r="H181" s="208">
        <v>7.21</v>
      </c>
      <c r="I181" s="209"/>
      <c r="J181" s="205"/>
      <c r="K181" s="205"/>
      <c r="L181" s="210"/>
      <c r="M181" s="211"/>
      <c r="N181" s="212"/>
      <c r="O181" s="212"/>
      <c r="P181" s="212"/>
      <c r="Q181" s="212"/>
      <c r="R181" s="212"/>
      <c r="S181" s="212"/>
      <c r="T181" s="213"/>
      <c r="AT181" s="214" t="s">
        <v>153</v>
      </c>
      <c r="AU181" s="214" t="s">
        <v>81</v>
      </c>
      <c r="AV181" s="14" t="s">
        <v>139</v>
      </c>
      <c r="AW181" s="14" t="s">
        <v>33</v>
      </c>
      <c r="AX181" s="14" t="s">
        <v>79</v>
      </c>
      <c r="AY181" s="214" t="s">
        <v>132</v>
      </c>
    </row>
    <row r="182" spans="1:65" s="2" customFormat="1" ht="76.349999999999994" customHeight="1">
      <c r="A182" s="35"/>
      <c r="B182" s="36"/>
      <c r="C182" s="174" t="s">
        <v>311</v>
      </c>
      <c r="D182" s="174" t="s">
        <v>135</v>
      </c>
      <c r="E182" s="175" t="s">
        <v>312</v>
      </c>
      <c r="F182" s="176" t="s">
        <v>313</v>
      </c>
      <c r="G182" s="177" t="s">
        <v>174</v>
      </c>
      <c r="H182" s="178">
        <v>1480</v>
      </c>
      <c r="I182" s="179"/>
      <c r="J182" s="180">
        <f>ROUND(I182*H182,2)</f>
        <v>0</v>
      </c>
      <c r="K182" s="176" t="s">
        <v>19</v>
      </c>
      <c r="L182" s="40"/>
      <c r="M182" s="181" t="s">
        <v>19</v>
      </c>
      <c r="N182" s="182" t="s">
        <v>42</v>
      </c>
      <c r="O182" s="65"/>
      <c r="P182" s="183">
        <f>O182*H182</f>
        <v>0</v>
      </c>
      <c r="Q182" s="183">
        <v>0</v>
      </c>
      <c r="R182" s="183">
        <f>Q182*H182</f>
        <v>0</v>
      </c>
      <c r="S182" s="183">
        <v>0</v>
      </c>
      <c r="T182" s="184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85" t="s">
        <v>139</v>
      </c>
      <c r="AT182" s="185" t="s">
        <v>135</v>
      </c>
      <c r="AU182" s="185" t="s">
        <v>81</v>
      </c>
      <c r="AY182" s="18" t="s">
        <v>132</v>
      </c>
      <c r="BE182" s="186">
        <f>IF(N182="základní",J182,0)</f>
        <v>0</v>
      </c>
      <c r="BF182" s="186">
        <f>IF(N182="snížená",J182,0)</f>
        <v>0</v>
      </c>
      <c r="BG182" s="186">
        <f>IF(N182="zákl. přenesená",J182,0)</f>
        <v>0</v>
      </c>
      <c r="BH182" s="186">
        <f>IF(N182="sníž. přenesená",J182,0)</f>
        <v>0</v>
      </c>
      <c r="BI182" s="186">
        <f>IF(N182="nulová",J182,0)</f>
        <v>0</v>
      </c>
      <c r="BJ182" s="18" t="s">
        <v>79</v>
      </c>
      <c r="BK182" s="186">
        <f>ROUND(I182*H182,2)</f>
        <v>0</v>
      </c>
      <c r="BL182" s="18" t="s">
        <v>139</v>
      </c>
      <c r="BM182" s="185" t="s">
        <v>314</v>
      </c>
    </row>
    <row r="183" spans="1:65" s="15" customFormat="1" ht="22.5">
      <c r="B183" s="232"/>
      <c r="C183" s="233"/>
      <c r="D183" s="194" t="s">
        <v>153</v>
      </c>
      <c r="E183" s="234" t="s">
        <v>19</v>
      </c>
      <c r="F183" s="235" t="s">
        <v>315</v>
      </c>
      <c r="G183" s="233"/>
      <c r="H183" s="234" t="s">
        <v>19</v>
      </c>
      <c r="I183" s="236"/>
      <c r="J183" s="233"/>
      <c r="K183" s="233"/>
      <c r="L183" s="237"/>
      <c r="M183" s="238"/>
      <c r="N183" s="239"/>
      <c r="O183" s="239"/>
      <c r="P183" s="239"/>
      <c r="Q183" s="239"/>
      <c r="R183" s="239"/>
      <c r="S183" s="239"/>
      <c r="T183" s="240"/>
      <c r="AT183" s="241" t="s">
        <v>153</v>
      </c>
      <c r="AU183" s="241" t="s">
        <v>81</v>
      </c>
      <c r="AV183" s="15" t="s">
        <v>79</v>
      </c>
      <c r="AW183" s="15" t="s">
        <v>33</v>
      </c>
      <c r="AX183" s="15" t="s">
        <v>71</v>
      </c>
      <c r="AY183" s="241" t="s">
        <v>132</v>
      </c>
    </row>
    <row r="184" spans="1:65" s="13" customFormat="1" ht="11.25">
      <c r="B184" s="192"/>
      <c r="C184" s="193"/>
      <c r="D184" s="194" t="s">
        <v>153</v>
      </c>
      <c r="E184" s="195" t="s">
        <v>19</v>
      </c>
      <c r="F184" s="196" t="s">
        <v>316</v>
      </c>
      <c r="G184" s="193"/>
      <c r="H184" s="197">
        <v>1480</v>
      </c>
      <c r="I184" s="198"/>
      <c r="J184" s="193"/>
      <c r="K184" s="193"/>
      <c r="L184" s="199"/>
      <c r="M184" s="200"/>
      <c r="N184" s="201"/>
      <c r="O184" s="201"/>
      <c r="P184" s="201"/>
      <c r="Q184" s="201"/>
      <c r="R184" s="201"/>
      <c r="S184" s="201"/>
      <c r="T184" s="202"/>
      <c r="AT184" s="203" t="s">
        <v>153</v>
      </c>
      <c r="AU184" s="203" t="s">
        <v>81</v>
      </c>
      <c r="AV184" s="13" t="s">
        <v>81</v>
      </c>
      <c r="AW184" s="13" t="s">
        <v>33</v>
      </c>
      <c r="AX184" s="13" t="s">
        <v>71</v>
      </c>
      <c r="AY184" s="203" t="s">
        <v>132</v>
      </c>
    </row>
    <row r="185" spans="1:65" s="14" customFormat="1" ht="11.25">
      <c r="B185" s="204"/>
      <c r="C185" s="205"/>
      <c r="D185" s="194" t="s">
        <v>153</v>
      </c>
      <c r="E185" s="206" t="s">
        <v>19</v>
      </c>
      <c r="F185" s="207" t="s">
        <v>154</v>
      </c>
      <c r="G185" s="205"/>
      <c r="H185" s="208">
        <v>1480</v>
      </c>
      <c r="I185" s="209"/>
      <c r="J185" s="205"/>
      <c r="K185" s="205"/>
      <c r="L185" s="210"/>
      <c r="M185" s="211"/>
      <c r="N185" s="212"/>
      <c r="O185" s="212"/>
      <c r="P185" s="212"/>
      <c r="Q185" s="212"/>
      <c r="R185" s="212"/>
      <c r="S185" s="212"/>
      <c r="T185" s="213"/>
      <c r="AT185" s="214" t="s">
        <v>153</v>
      </c>
      <c r="AU185" s="214" t="s">
        <v>81</v>
      </c>
      <c r="AV185" s="14" t="s">
        <v>139</v>
      </c>
      <c r="AW185" s="14" t="s">
        <v>33</v>
      </c>
      <c r="AX185" s="14" t="s">
        <v>79</v>
      </c>
      <c r="AY185" s="214" t="s">
        <v>132</v>
      </c>
    </row>
    <row r="186" spans="1:65" s="2" customFormat="1" ht="14.45" customHeight="1">
      <c r="A186" s="35"/>
      <c r="B186" s="36"/>
      <c r="C186" s="222" t="s">
        <v>317</v>
      </c>
      <c r="D186" s="222" t="s">
        <v>217</v>
      </c>
      <c r="E186" s="223" t="s">
        <v>318</v>
      </c>
      <c r="F186" s="224" t="s">
        <v>319</v>
      </c>
      <c r="G186" s="225" t="s">
        <v>174</v>
      </c>
      <c r="H186" s="226">
        <v>1494.8</v>
      </c>
      <c r="I186" s="227"/>
      <c r="J186" s="228">
        <f>ROUND(I186*H186,2)</f>
        <v>0</v>
      </c>
      <c r="K186" s="224" t="s">
        <v>19</v>
      </c>
      <c r="L186" s="229"/>
      <c r="M186" s="230" t="s">
        <v>19</v>
      </c>
      <c r="N186" s="231" t="s">
        <v>42</v>
      </c>
      <c r="O186" s="65"/>
      <c r="P186" s="183">
        <f>O186*H186</f>
        <v>0</v>
      </c>
      <c r="Q186" s="183">
        <v>0</v>
      </c>
      <c r="R186" s="183">
        <f>Q186*H186</f>
        <v>0</v>
      </c>
      <c r="S186" s="183">
        <v>0</v>
      </c>
      <c r="T186" s="184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85" t="s">
        <v>208</v>
      </c>
      <c r="AT186" s="185" t="s">
        <v>217</v>
      </c>
      <c r="AU186" s="185" t="s">
        <v>81</v>
      </c>
      <c r="AY186" s="18" t="s">
        <v>132</v>
      </c>
      <c r="BE186" s="186">
        <f>IF(N186="základní",J186,0)</f>
        <v>0</v>
      </c>
      <c r="BF186" s="186">
        <f>IF(N186="snížená",J186,0)</f>
        <v>0</v>
      </c>
      <c r="BG186" s="186">
        <f>IF(N186="zákl. přenesená",J186,0)</f>
        <v>0</v>
      </c>
      <c r="BH186" s="186">
        <f>IF(N186="sníž. přenesená",J186,0)</f>
        <v>0</v>
      </c>
      <c r="BI186" s="186">
        <f>IF(N186="nulová",J186,0)</f>
        <v>0</v>
      </c>
      <c r="BJ186" s="18" t="s">
        <v>79</v>
      </c>
      <c r="BK186" s="186">
        <f>ROUND(I186*H186,2)</f>
        <v>0</v>
      </c>
      <c r="BL186" s="18" t="s">
        <v>139</v>
      </c>
      <c r="BM186" s="185" t="s">
        <v>320</v>
      </c>
    </row>
    <row r="187" spans="1:65" s="13" customFormat="1" ht="11.25">
      <c r="B187" s="192"/>
      <c r="C187" s="193"/>
      <c r="D187" s="194" t="s">
        <v>153</v>
      </c>
      <c r="E187" s="195" t="s">
        <v>19</v>
      </c>
      <c r="F187" s="196" t="s">
        <v>321</v>
      </c>
      <c r="G187" s="193"/>
      <c r="H187" s="197">
        <v>1494.8</v>
      </c>
      <c r="I187" s="198"/>
      <c r="J187" s="193"/>
      <c r="K187" s="193"/>
      <c r="L187" s="199"/>
      <c r="M187" s="200"/>
      <c r="N187" s="201"/>
      <c r="O187" s="201"/>
      <c r="P187" s="201"/>
      <c r="Q187" s="201"/>
      <c r="R187" s="201"/>
      <c r="S187" s="201"/>
      <c r="T187" s="202"/>
      <c r="AT187" s="203" t="s">
        <v>153</v>
      </c>
      <c r="AU187" s="203" t="s">
        <v>81</v>
      </c>
      <c r="AV187" s="13" t="s">
        <v>81</v>
      </c>
      <c r="AW187" s="13" t="s">
        <v>33</v>
      </c>
      <c r="AX187" s="13" t="s">
        <v>71</v>
      </c>
      <c r="AY187" s="203" t="s">
        <v>132</v>
      </c>
    </row>
    <row r="188" spans="1:65" s="14" customFormat="1" ht="11.25">
      <c r="B188" s="204"/>
      <c r="C188" s="205"/>
      <c r="D188" s="194" t="s">
        <v>153</v>
      </c>
      <c r="E188" s="206" t="s">
        <v>19</v>
      </c>
      <c r="F188" s="207" t="s">
        <v>154</v>
      </c>
      <c r="G188" s="205"/>
      <c r="H188" s="208">
        <v>1494.8</v>
      </c>
      <c r="I188" s="209"/>
      <c r="J188" s="205"/>
      <c r="K188" s="205"/>
      <c r="L188" s="210"/>
      <c r="M188" s="211"/>
      <c r="N188" s="212"/>
      <c r="O188" s="212"/>
      <c r="P188" s="212"/>
      <c r="Q188" s="212"/>
      <c r="R188" s="212"/>
      <c r="S188" s="212"/>
      <c r="T188" s="213"/>
      <c r="AT188" s="214" t="s">
        <v>153</v>
      </c>
      <c r="AU188" s="214" t="s">
        <v>81</v>
      </c>
      <c r="AV188" s="14" t="s">
        <v>139</v>
      </c>
      <c r="AW188" s="14" t="s">
        <v>33</v>
      </c>
      <c r="AX188" s="14" t="s">
        <v>79</v>
      </c>
      <c r="AY188" s="214" t="s">
        <v>132</v>
      </c>
    </row>
    <row r="189" spans="1:65" s="2" customFormat="1" ht="76.349999999999994" customHeight="1">
      <c r="A189" s="35"/>
      <c r="B189" s="36"/>
      <c r="C189" s="174" t="s">
        <v>322</v>
      </c>
      <c r="D189" s="174" t="s">
        <v>135</v>
      </c>
      <c r="E189" s="175" t="s">
        <v>323</v>
      </c>
      <c r="F189" s="176" t="s">
        <v>324</v>
      </c>
      <c r="G189" s="177" t="s">
        <v>174</v>
      </c>
      <c r="H189" s="178">
        <v>50</v>
      </c>
      <c r="I189" s="179"/>
      <c r="J189" s="180">
        <f>ROUND(I189*H189,2)</f>
        <v>0</v>
      </c>
      <c r="K189" s="176" t="s">
        <v>19</v>
      </c>
      <c r="L189" s="40"/>
      <c r="M189" s="181" t="s">
        <v>19</v>
      </c>
      <c r="N189" s="182" t="s">
        <v>42</v>
      </c>
      <c r="O189" s="65"/>
      <c r="P189" s="183">
        <f>O189*H189</f>
        <v>0</v>
      </c>
      <c r="Q189" s="183">
        <v>0</v>
      </c>
      <c r="R189" s="183">
        <f>Q189*H189</f>
        <v>0</v>
      </c>
      <c r="S189" s="183">
        <v>0</v>
      </c>
      <c r="T189" s="184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85" t="s">
        <v>139</v>
      </c>
      <c r="AT189" s="185" t="s">
        <v>135</v>
      </c>
      <c r="AU189" s="185" t="s">
        <v>81</v>
      </c>
      <c r="AY189" s="18" t="s">
        <v>132</v>
      </c>
      <c r="BE189" s="186">
        <f>IF(N189="základní",J189,0)</f>
        <v>0</v>
      </c>
      <c r="BF189" s="186">
        <f>IF(N189="snížená",J189,0)</f>
        <v>0</v>
      </c>
      <c r="BG189" s="186">
        <f>IF(N189="zákl. přenesená",J189,0)</f>
        <v>0</v>
      </c>
      <c r="BH189" s="186">
        <f>IF(N189="sníž. přenesená",J189,0)</f>
        <v>0</v>
      </c>
      <c r="BI189" s="186">
        <f>IF(N189="nulová",J189,0)</f>
        <v>0</v>
      </c>
      <c r="BJ189" s="18" t="s">
        <v>79</v>
      </c>
      <c r="BK189" s="186">
        <f>ROUND(I189*H189,2)</f>
        <v>0</v>
      </c>
      <c r="BL189" s="18" t="s">
        <v>139</v>
      </c>
      <c r="BM189" s="185" t="s">
        <v>325</v>
      </c>
    </row>
    <row r="190" spans="1:65" s="13" customFormat="1" ht="11.25">
      <c r="B190" s="192"/>
      <c r="C190" s="193"/>
      <c r="D190" s="194" t="s">
        <v>153</v>
      </c>
      <c r="E190" s="195" t="s">
        <v>19</v>
      </c>
      <c r="F190" s="196" t="s">
        <v>326</v>
      </c>
      <c r="G190" s="193"/>
      <c r="H190" s="197">
        <v>50</v>
      </c>
      <c r="I190" s="198"/>
      <c r="J190" s="193"/>
      <c r="K190" s="193"/>
      <c r="L190" s="199"/>
      <c r="M190" s="200"/>
      <c r="N190" s="201"/>
      <c r="O190" s="201"/>
      <c r="P190" s="201"/>
      <c r="Q190" s="201"/>
      <c r="R190" s="201"/>
      <c r="S190" s="201"/>
      <c r="T190" s="202"/>
      <c r="AT190" s="203" t="s">
        <v>153</v>
      </c>
      <c r="AU190" s="203" t="s">
        <v>81</v>
      </c>
      <c r="AV190" s="13" t="s">
        <v>81</v>
      </c>
      <c r="AW190" s="13" t="s">
        <v>33</v>
      </c>
      <c r="AX190" s="13" t="s">
        <v>71</v>
      </c>
      <c r="AY190" s="203" t="s">
        <v>132</v>
      </c>
    </row>
    <row r="191" spans="1:65" s="14" customFormat="1" ht="11.25">
      <c r="B191" s="204"/>
      <c r="C191" s="205"/>
      <c r="D191" s="194" t="s">
        <v>153</v>
      </c>
      <c r="E191" s="206" t="s">
        <v>19</v>
      </c>
      <c r="F191" s="207" t="s">
        <v>154</v>
      </c>
      <c r="G191" s="205"/>
      <c r="H191" s="208">
        <v>50</v>
      </c>
      <c r="I191" s="209"/>
      <c r="J191" s="205"/>
      <c r="K191" s="205"/>
      <c r="L191" s="210"/>
      <c r="M191" s="211"/>
      <c r="N191" s="212"/>
      <c r="O191" s="212"/>
      <c r="P191" s="212"/>
      <c r="Q191" s="212"/>
      <c r="R191" s="212"/>
      <c r="S191" s="212"/>
      <c r="T191" s="213"/>
      <c r="AT191" s="214" t="s">
        <v>153</v>
      </c>
      <c r="AU191" s="214" t="s">
        <v>81</v>
      </c>
      <c r="AV191" s="14" t="s">
        <v>139</v>
      </c>
      <c r="AW191" s="14" t="s">
        <v>33</v>
      </c>
      <c r="AX191" s="14" t="s">
        <v>79</v>
      </c>
      <c r="AY191" s="214" t="s">
        <v>132</v>
      </c>
    </row>
    <row r="192" spans="1:65" s="2" customFormat="1" ht="24.2" customHeight="1">
      <c r="A192" s="35"/>
      <c r="B192" s="36"/>
      <c r="C192" s="222" t="s">
        <v>327</v>
      </c>
      <c r="D192" s="222" t="s">
        <v>217</v>
      </c>
      <c r="E192" s="223" t="s">
        <v>328</v>
      </c>
      <c r="F192" s="224" t="s">
        <v>329</v>
      </c>
      <c r="G192" s="225" t="s">
        <v>174</v>
      </c>
      <c r="H192" s="226">
        <v>51.5</v>
      </c>
      <c r="I192" s="227"/>
      <c r="J192" s="228">
        <f>ROUND(I192*H192,2)</f>
        <v>0</v>
      </c>
      <c r="K192" s="224" t="s">
        <v>19</v>
      </c>
      <c r="L192" s="229"/>
      <c r="M192" s="230" t="s">
        <v>19</v>
      </c>
      <c r="N192" s="231" t="s">
        <v>42</v>
      </c>
      <c r="O192" s="65"/>
      <c r="P192" s="183">
        <f>O192*H192</f>
        <v>0</v>
      </c>
      <c r="Q192" s="183">
        <v>0</v>
      </c>
      <c r="R192" s="183">
        <f>Q192*H192</f>
        <v>0</v>
      </c>
      <c r="S192" s="183">
        <v>0</v>
      </c>
      <c r="T192" s="184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85" t="s">
        <v>208</v>
      </c>
      <c r="AT192" s="185" t="s">
        <v>217</v>
      </c>
      <c r="AU192" s="185" t="s">
        <v>81</v>
      </c>
      <c r="AY192" s="18" t="s">
        <v>132</v>
      </c>
      <c r="BE192" s="186">
        <f>IF(N192="základní",J192,0)</f>
        <v>0</v>
      </c>
      <c r="BF192" s="186">
        <f>IF(N192="snížená",J192,0)</f>
        <v>0</v>
      </c>
      <c r="BG192" s="186">
        <f>IF(N192="zákl. přenesená",J192,0)</f>
        <v>0</v>
      </c>
      <c r="BH192" s="186">
        <f>IF(N192="sníž. přenesená",J192,0)</f>
        <v>0</v>
      </c>
      <c r="BI192" s="186">
        <f>IF(N192="nulová",J192,0)</f>
        <v>0</v>
      </c>
      <c r="BJ192" s="18" t="s">
        <v>79</v>
      </c>
      <c r="BK192" s="186">
        <f>ROUND(I192*H192,2)</f>
        <v>0</v>
      </c>
      <c r="BL192" s="18" t="s">
        <v>139</v>
      </c>
      <c r="BM192" s="185" t="s">
        <v>330</v>
      </c>
    </row>
    <row r="193" spans="1:65" s="13" customFormat="1" ht="11.25">
      <c r="B193" s="192"/>
      <c r="C193" s="193"/>
      <c r="D193" s="194" t="s">
        <v>153</v>
      </c>
      <c r="E193" s="195" t="s">
        <v>19</v>
      </c>
      <c r="F193" s="196" t="s">
        <v>331</v>
      </c>
      <c r="G193" s="193"/>
      <c r="H193" s="197">
        <v>51.5</v>
      </c>
      <c r="I193" s="198"/>
      <c r="J193" s="193"/>
      <c r="K193" s="193"/>
      <c r="L193" s="199"/>
      <c r="M193" s="200"/>
      <c r="N193" s="201"/>
      <c r="O193" s="201"/>
      <c r="P193" s="201"/>
      <c r="Q193" s="201"/>
      <c r="R193" s="201"/>
      <c r="S193" s="201"/>
      <c r="T193" s="202"/>
      <c r="AT193" s="203" t="s">
        <v>153</v>
      </c>
      <c r="AU193" s="203" t="s">
        <v>81</v>
      </c>
      <c r="AV193" s="13" t="s">
        <v>81</v>
      </c>
      <c r="AW193" s="13" t="s">
        <v>33</v>
      </c>
      <c r="AX193" s="13" t="s">
        <v>71</v>
      </c>
      <c r="AY193" s="203" t="s">
        <v>132</v>
      </c>
    </row>
    <row r="194" spans="1:65" s="14" customFormat="1" ht="11.25">
      <c r="B194" s="204"/>
      <c r="C194" s="205"/>
      <c r="D194" s="194" t="s">
        <v>153</v>
      </c>
      <c r="E194" s="206" t="s">
        <v>19</v>
      </c>
      <c r="F194" s="207" t="s">
        <v>154</v>
      </c>
      <c r="G194" s="205"/>
      <c r="H194" s="208">
        <v>51.5</v>
      </c>
      <c r="I194" s="209"/>
      <c r="J194" s="205"/>
      <c r="K194" s="205"/>
      <c r="L194" s="210"/>
      <c r="M194" s="211"/>
      <c r="N194" s="212"/>
      <c r="O194" s="212"/>
      <c r="P194" s="212"/>
      <c r="Q194" s="212"/>
      <c r="R194" s="212"/>
      <c r="S194" s="212"/>
      <c r="T194" s="213"/>
      <c r="AT194" s="214" t="s">
        <v>153</v>
      </c>
      <c r="AU194" s="214" t="s">
        <v>81</v>
      </c>
      <c r="AV194" s="14" t="s">
        <v>139</v>
      </c>
      <c r="AW194" s="14" t="s">
        <v>33</v>
      </c>
      <c r="AX194" s="14" t="s">
        <v>79</v>
      </c>
      <c r="AY194" s="214" t="s">
        <v>132</v>
      </c>
    </row>
    <row r="195" spans="1:65" s="2" customFormat="1" ht="76.349999999999994" customHeight="1">
      <c r="A195" s="35"/>
      <c r="B195" s="36"/>
      <c r="C195" s="174" t="s">
        <v>332</v>
      </c>
      <c r="D195" s="174" t="s">
        <v>135</v>
      </c>
      <c r="E195" s="175" t="s">
        <v>333</v>
      </c>
      <c r="F195" s="176" t="s">
        <v>334</v>
      </c>
      <c r="G195" s="177" t="s">
        <v>174</v>
      </c>
      <c r="H195" s="178">
        <v>980</v>
      </c>
      <c r="I195" s="179"/>
      <c r="J195" s="180">
        <f>ROUND(I195*H195,2)</f>
        <v>0</v>
      </c>
      <c r="K195" s="176" t="s">
        <v>19</v>
      </c>
      <c r="L195" s="40"/>
      <c r="M195" s="181" t="s">
        <v>19</v>
      </c>
      <c r="N195" s="182" t="s">
        <v>42</v>
      </c>
      <c r="O195" s="65"/>
      <c r="P195" s="183">
        <f>O195*H195</f>
        <v>0</v>
      </c>
      <c r="Q195" s="183">
        <v>0</v>
      </c>
      <c r="R195" s="183">
        <f>Q195*H195</f>
        <v>0</v>
      </c>
      <c r="S195" s="183">
        <v>0</v>
      </c>
      <c r="T195" s="184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85" t="s">
        <v>139</v>
      </c>
      <c r="AT195" s="185" t="s">
        <v>135</v>
      </c>
      <c r="AU195" s="185" t="s">
        <v>81</v>
      </c>
      <c r="AY195" s="18" t="s">
        <v>132</v>
      </c>
      <c r="BE195" s="186">
        <f>IF(N195="základní",J195,0)</f>
        <v>0</v>
      </c>
      <c r="BF195" s="186">
        <f>IF(N195="snížená",J195,0)</f>
        <v>0</v>
      </c>
      <c r="BG195" s="186">
        <f>IF(N195="zákl. přenesená",J195,0)</f>
        <v>0</v>
      </c>
      <c r="BH195" s="186">
        <f>IF(N195="sníž. přenesená",J195,0)</f>
        <v>0</v>
      </c>
      <c r="BI195" s="186">
        <f>IF(N195="nulová",J195,0)</f>
        <v>0</v>
      </c>
      <c r="BJ195" s="18" t="s">
        <v>79</v>
      </c>
      <c r="BK195" s="186">
        <f>ROUND(I195*H195,2)</f>
        <v>0</v>
      </c>
      <c r="BL195" s="18" t="s">
        <v>139</v>
      </c>
      <c r="BM195" s="185" t="s">
        <v>335</v>
      </c>
    </row>
    <row r="196" spans="1:65" s="13" customFormat="1" ht="11.25">
      <c r="B196" s="192"/>
      <c r="C196" s="193"/>
      <c r="D196" s="194" t="s">
        <v>153</v>
      </c>
      <c r="E196" s="195" t="s">
        <v>19</v>
      </c>
      <c r="F196" s="196" t="s">
        <v>336</v>
      </c>
      <c r="G196" s="193"/>
      <c r="H196" s="197">
        <v>980</v>
      </c>
      <c r="I196" s="198"/>
      <c r="J196" s="193"/>
      <c r="K196" s="193"/>
      <c r="L196" s="199"/>
      <c r="M196" s="200"/>
      <c r="N196" s="201"/>
      <c r="O196" s="201"/>
      <c r="P196" s="201"/>
      <c r="Q196" s="201"/>
      <c r="R196" s="201"/>
      <c r="S196" s="201"/>
      <c r="T196" s="202"/>
      <c r="AT196" s="203" t="s">
        <v>153</v>
      </c>
      <c r="AU196" s="203" t="s">
        <v>81</v>
      </c>
      <c r="AV196" s="13" t="s">
        <v>81</v>
      </c>
      <c r="AW196" s="13" t="s">
        <v>33</v>
      </c>
      <c r="AX196" s="13" t="s">
        <v>71</v>
      </c>
      <c r="AY196" s="203" t="s">
        <v>132</v>
      </c>
    </row>
    <row r="197" spans="1:65" s="14" customFormat="1" ht="11.25">
      <c r="B197" s="204"/>
      <c r="C197" s="205"/>
      <c r="D197" s="194" t="s">
        <v>153</v>
      </c>
      <c r="E197" s="206" t="s">
        <v>19</v>
      </c>
      <c r="F197" s="207" t="s">
        <v>154</v>
      </c>
      <c r="G197" s="205"/>
      <c r="H197" s="208">
        <v>980</v>
      </c>
      <c r="I197" s="209"/>
      <c r="J197" s="205"/>
      <c r="K197" s="205"/>
      <c r="L197" s="210"/>
      <c r="M197" s="211"/>
      <c r="N197" s="212"/>
      <c r="O197" s="212"/>
      <c r="P197" s="212"/>
      <c r="Q197" s="212"/>
      <c r="R197" s="212"/>
      <c r="S197" s="212"/>
      <c r="T197" s="213"/>
      <c r="AT197" s="214" t="s">
        <v>153</v>
      </c>
      <c r="AU197" s="214" t="s">
        <v>81</v>
      </c>
      <c r="AV197" s="14" t="s">
        <v>139</v>
      </c>
      <c r="AW197" s="14" t="s">
        <v>33</v>
      </c>
      <c r="AX197" s="14" t="s">
        <v>79</v>
      </c>
      <c r="AY197" s="214" t="s">
        <v>132</v>
      </c>
    </row>
    <row r="198" spans="1:65" s="2" customFormat="1" ht="24.2" customHeight="1">
      <c r="A198" s="35"/>
      <c r="B198" s="36"/>
      <c r="C198" s="222" t="s">
        <v>337</v>
      </c>
      <c r="D198" s="222" t="s">
        <v>217</v>
      </c>
      <c r="E198" s="223" t="s">
        <v>338</v>
      </c>
      <c r="F198" s="224" t="s">
        <v>339</v>
      </c>
      <c r="G198" s="225" t="s">
        <v>174</v>
      </c>
      <c r="H198" s="226">
        <v>989.8</v>
      </c>
      <c r="I198" s="227"/>
      <c r="J198" s="228">
        <f>ROUND(I198*H198,2)</f>
        <v>0</v>
      </c>
      <c r="K198" s="224" t="s">
        <v>19</v>
      </c>
      <c r="L198" s="229"/>
      <c r="M198" s="230" t="s">
        <v>19</v>
      </c>
      <c r="N198" s="231" t="s">
        <v>42</v>
      </c>
      <c r="O198" s="65"/>
      <c r="P198" s="183">
        <f>O198*H198</f>
        <v>0</v>
      </c>
      <c r="Q198" s="183">
        <v>0</v>
      </c>
      <c r="R198" s="183">
        <f>Q198*H198</f>
        <v>0</v>
      </c>
      <c r="S198" s="183">
        <v>0</v>
      </c>
      <c r="T198" s="184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85" t="s">
        <v>208</v>
      </c>
      <c r="AT198" s="185" t="s">
        <v>217</v>
      </c>
      <c r="AU198" s="185" t="s">
        <v>81</v>
      </c>
      <c r="AY198" s="18" t="s">
        <v>132</v>
      </c>
      <c r="BE198" s="186">
        <f>IF(N198="základní",J198,0)</f>
        <v>0</v>
      </c>
      <c r="BF198" s="186">
        <f>IF(N198="snížená",J198,0)</f>
        <v>0</v>
      </c>
      <c r="BG198" s="186">
        <f>IF(N198="zákl. přenesená",J198,0)</f>
        <v>0</v>
      </c>
      <c r="BH198" s="186">
        <f>IF(N198="sníž. přenesená",J198,0)</f>
        <v>0</v>
      </c>
      <c r="BI198" s="186">
        <f>IF(N198="nulová",J198,0)</f>
        <v>0</v>
      </c>
      <c r="BJ198" s="18" t="s">
        <v>79</v>
      </c>
      <c r="BK198" s="186">
        <f>ROUND(I198*H198,2)</f>
        <v>0</v>
      </c>
      <c r="BL198" s="18" t="s">
        <v>139</v>
      </c>
      <c r="BM198" s="185" t="s">
        <v>340</v>
      </c>
    </row>
    <row r="199" spans="1:65" s="13" customFormat="1" ht="11.25">
      <c r="B199" s="192"/>
      <c r="C199" s="193"/>
      <c r="D199" s="194" t="s">
        <v>153</v>
      </c>
      <c r="E199" s="195" t="s">
        <v>19</v>
      </c>
      <c r="F199" s="196" t="s">
        <v>341</v>
      </c>
      <c r="G199" s="193"/>
      <c r="H199" s="197">
        <v>989.8</v>
      </c>
      <c r="I199" s="198"/>
      <c r="J199" s="193"/>
      <c r="K199" s="193"/>
      <c r="L199" s="199"/>
      <c r="M199" s="200"/>
      <c r="N199" s="201"/>
      <c r="O199" s="201"/>
      <c r="P199" s="201"/>
      <c r="Q199" s="201"/>
      <c r="R199" s="201"/>
      <c r="S199" s="201"/>
      <c r="T199" s="202"/>
      <c r="AT199" s="203" t="s">
        <v>153</v>
      </c>
      <c r="AU199" s="203" t="s">
        <v>81</v>
      </c>
      <c r="AV199" s="13" t="s">
        <v>81</v>
      </c>
      <c r="AW199" s="13" t="s">
        <v>33</v>
      </c>
      <c r="AX199" s="13" t="s">
        <v>71</v>
      </c>
      <c r="AY199" s="203" t="s">
        <v>132</v>
      </c>
    </row>
    <row r="200" spans="1:65" s="14" customFormat="1" ht="11.25">
      <c r="B200" s="204"/>
      <c r="C200" s="205"/>
      <c r="D200" s="194" t="s">
        <v>153</v>
      </c>
      <c r="E200" s="206" t="s">
        <v>19</v>
      </c>
      <c r="F200" s="207" t="s">
        <v>154</v>
      </c>
      <c r="G200" s="205"/>
      <c r="H200" s="208">
        <v>989.8</v>
      </c>
      <c r="I200" s="209"/>
      <c r="J200" s="205"/>
      <c r="K200" s="205"/>
      <c r="L200" s="210"/>
      <c r="M200" s="211"/>
      <c r="N200" s="212"/>
      <c r="O200" s="212"/>
      <c r="P200" s="212"/>
      <c r="Q200" s="212"/>
      <c r="R200" s="212"/>
      <c r="S200" s="212"/>
      <c r="T200" s="213"/>
      <c r="AT200" s="214" t="s">
        <v>153</v>
      </c>
      <c r="AU200" s="214" t="s">
        <v>81</v>
      </c>
      <c r="AV200" s="14" t="s">
        <v>139</v>
      </c>
      <c r="AW200" s="14" t="s">
        <v>33</v>
      </c>
      <c r="AX200" s="14" t="s">
        <v>79</v>
      </c>
      <c r="AY200" s="214" t="s">
        <v>132</v>
      </c>
    </row>
    <row r="201" spans="1:65" s="12" customFormat="1" ht="22.9" customHeight="1">
      <c r="B201" s="158"/>
      <c r="C201" s="159"/>
      <c r="D201" s="160" t="s">
        <v>70</v>
      </c>
      <c r="E201" s="172" t="s">
        <v>211</v>
      </c>
      <c r="F201" s="172" t="s">
        <v>342</v>
      </c>
      <c r="G201" s="159"/>
      <c r="H201" s="159"/>
      <c r="I201" s="162"/>
      <c r="J201" s="173">
        <f>BK201</f>
        <v>0</v>
      </c>
      <c r="K201" s="159"/>
      <c r="L201" s="164"/>
      <c r="M201" s="165"/>
      <c r="N201" s="166"/>
      <c r="O201" s="166"/>
      <c r="P201" s="167">
        <f>SUM(P202:P254)</f>
        <v>0</v>
      </c>
      <c r="Q201" s="166"/>
      <c r="R201" s="167">
        <f>SUM(R202:R254)</f>
        <v>0</v>
      </c>
      <c r="S201" s="166"/>
      <c r="T201" s="168">
        <f>SUM(T202:T254)</f>
        <v>0</v>
      </c>
      <c r="AR201" s="169" t="s">
        <v>79</v>
      </c>
      <c r="AT201" s="170" t="s">
        <v>70</v>
      </c>
      <c r="AU201" s="170" t="s">
        <v>79</v>
      </c>
      <c r="AY201" s="169" t="s">
        <v>132</v>
      </c>
      <c r="BK201" s="171">
        <f>SUM(BK202:BK254)</f>
        <v>0</v>
      </c>
    </row>
    <row r="202" spans="1:65" s="2" customFormat="1" ht="24.2" customHeight="1">
      <c r="A202" s="35"/>
      <c r="B202" s="36"/>
      <c r="C202" s="174" t="s">
        <v>343</v>
      </c>
      <c r="D202" s="174" t="s">
        <v>135</v>
      </c>
      <c r="E202" s="175" t="s">
        <v>344</v>
      </c>
      <c r="F202" s="176" t="s">
        <v>345</v>
      </c>
      <c r="G202" s="177" t="s">
        <v>346</v>
      </c>
      <c r="H202" s="178">
        <v>14</v>
      </c>
      <c r="I202" s="179"/>
      <c r="J202" s="180">
        <f>ROUND(I202*H202,2)</f>
        <v>0</v>
      </c>
      <c r="K202" s="176" t="s">
        <v>19</v>
      </c>
      <c r="L202" s="40"/>
      <c r="M202" s="181" t="s">
        <v>19</v>
      </c>
      <c r="N202" s="182" t="s">
        <v>42</v>
      </c>
      <c r="O202" s="65"/>
      <c r="P202" s="183">
        <f>O202*H202</f>
        <v>0</v>
      </c>
      <c r="Q202" s="183">
        <v>0</v>
      </c>
      <c r="R202" s="183">
        <f>Q202*H202</f>
        <v>0</v>
      </c>
      <c r="S202" s="183">
        <v>0</v>
      </c>
      <c r="T202" s="184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85" t="s">
        <v>139</v>
      </c>
      <c r="AT202" s="185" t="s">
        <v>135</v>
      </c>
      <c r="AU202" s="185" t="s">
        <v>81</v>
      </c>
      <c r="AY202" s="18" t="s">
        <v>132</v>
      </c>
      <c r="BE202" s="186">
        <f>IF(N202="základní",J202,0)</f>
        <v>0</v>
      </c>
      <c r="BF202" s="186">
        <f>IF(N202="snížená",J202,0)</f>
        <v>0</v>
      </c>
      <c r="BG202" s="186">
        <f>IF(N202="zákl. přenesená",J202,0)</f>
        <v>0</v>
      </c>
      <c r="BH202" s="186">
        <f>IF(N202="sníž. přenesená",J202,0)</f>
        <v>0</v>
      </c>
      <c r="BI202" s="186">
        <f>IF(N202="nulová",J202,0)</f>
        <v>0</v>
      </c>
      <c r="BJ202" s="18" t="s">
        <v>79</v>
      </c>
      <c r="BK202" s="186">
        <f>ROUND(I202*H202,2)</f>
        <v>0</v>
      </c>
      <c r="BL202" s="18" t="s">
        <v>139</v>
      </c>
      <c r="BM202" s="185" t="s">
        <v>347</v>
      </c>
    </row>
    <row r="203" spans="1:65" s="13" customFormat="1" ht="22.5">
      <c r="B203" s="192"/>
      <c r="C203" s="193"/>
      <c r="D203" s="194" t="s">
        <v>153</v>
      </c>
      <c r="E203" s="195" t="s">
        <v>19</v>
      </c>
      <c r="F203" s="196" t="s">
        <v>348</v>
      </c>
      <c r="G203" s="193"/>
      <c r="H203" s="197">
        <v>14</v>
      </c>
      <c r="I203" s="198"/>
      <c r="J203" s="193"/>
      <c r="K203" s="193"/>
      <c r="L203" s="199"/>
      <c r="M203" s="200"/>
      <c r="N203" s="201"/>
      <c r="O203" s="201"/>
      <c r="P203" s="201"/>
      <c r="Q203" s="201"/>
      <c r="R203" s="201"/>
      <c r="S203" s="201"/>
      <c r="T203" s="202"/>
      <c r="AT203" s="203" t="s">
        <v>153</v>
      </c>
      <c r="AU203" s="203" t="s">
        <v>81</v>
      </c>
      <c r="AV203" s="13" t="s">
        <v>81</v>
      </c>
      <c r="AW203" s="13" t="s">
        <v>33</v>
      </c>
      <c r="AX203" s="13" t="s">
        <v>71</v>
      </c>
      <c r="AY203" s="203" t="s">
        <v>132</v>
      </c>
    </row>
    <row r="204" spans="1:65" s="14" customFormat="1" ht="11.25">
      <c r="B204" s="204"/>
      <c r="C204" s="205"/>
      <c r="D204" s="194" t="s">
        <v>153</v>
      </c>
      <c r="E204" s="206" t="s">
        <v>19</v>
      </c>
      <c r="F204" s="207" t="s">
        <v>154</v>
      </c>
      <c r="G204" s="205"/>
      <c r="H204" s="208">
        <v>14</v>
      </c>
      <c r="I204" s="209"/>
      <c r="J204" s="205"/>
      <c r="K204" s="205"/>
      <c r="L204" s="210"/>
      <c r="M204" s="211"/>
      <c r="N204" s="212"/>
      <c r="O204" s="212"/>
      <c r="P204" s="212"/>
      <c r="Q204" s="212"/>
      <c r="R204" s="212"/>
      <c r="S204" s="212"/>
      <c r="T204" s="213"/>
      <c r="AT204" s="214" t="s">
        <v>153</v>
      </c>
      <c r="AU204" s="214" t="s">
        <v>81</v>
      </c>
      <c r="AV204" s="14" t="s">
        <v>139</v>
      </c>
      <c r="AW204" s="14" t="s">
        <v>33</v>
      </c>
      <c r="AX204" s="14" t="s">
        <v>79</v>
      </c>
      <c r="AY204" s="214" t="s">
        <v>132</v>
      </c>
    </row>
    <row r="205" spans="1:65" s="2" customFormat="1" ht="101.25" customHeight="1">
      <c r="A205" s="35"/>
      <c r="B205" s="36"/>
      <c r="C205" s="222" t="s">
        <v>349</v>
      </c>
      <c r="D205" s="222" t="s">
        <v>217</v>
      </c>
      <c r="E205" s="223" t="s">
        <v>350</v>
      </c>
      <c r="F205" s="224" t="s">
        <v>351</v>
      </c>
      <c r="G205" s="225" t="s">
        <v>346</v>
      </c>
      <c r="H205" s="226">
        <v>14</v>
      </c>
      <c r="I205" s="227"/>
      <c r="J205" s="228">
        <f>ROUND(I205*H205,2)</f>
        <v>0</v>
      </c>
      <c r="K205" s="224" t="s">
        <v>19</v>
      </c>
      <c r="L205" s="229"/>
      <c r="M205" s="230" t="s">
        <v>19</v>
      </c>
      <c r="N205" s="231" t="s">
        <v>42</v>
      </c>
      <c r="O205" s="65"/>
      <c r="P205" s="183">
        <f>O205*H205</f>
        <v>0</v>
      </c>
      <c r="Q205" s="183">
        <v>0</v>
      </c>
      <c r="R205" s="183">
        <f>Q205*H205</f>
        <v>0</v>
      </c>
      <c r="S205" s="183">
        <v>0</v>
      </c>
      <c r="T205" s="184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85" t="s">
        <v>208</v>
      </c>
      <c r="AT205" s="185" t="s">
        <v>217</v>
      </c>
      <c r="AU205" s="185" t="s">
        <v>81</v>
      </c>
      <c r="AY205" s="18" t="s">
        <v>132</v>
      </c>
      <c r="BE205" s="186">
        <f>IF(N205="základní",J205,0)</f>
        <v>0</v>
      </c>
      <c r="BF205" s="186">
        <f>IF(N205="snížená",J205,0)</f>
        <v>0</v>
      </c>
      <c r="BG205" s="186">
        <f>IF(N205="zákl. přenesená",J205,0)</f>
        <v>0</v>
      </c>
      <c r="BH205" s="186">
        <f>IF(N205="sníž. přenesená",J205,0)</f>
        <v>0</v>
      </c>
      <c r="BI205" s="186">
        <f>IF(N205="nulová",J205,0)</f>
        <v>0</v>
      </c>
      <c r="BJ205" s="18" t="s">
        <v>79</v>
      </c>
      <c r="BK205" s="186">
        <f>ROUND(I205*H205,2)</f>
        <v>0</v>
      </c>
      <c r="BL205" s="18" t="s">
        <v>139</v>
      </c>
      <c r="BM205" s="185" t="s">
        <v>352</v>
      </c>
    </row>
    <row r="206" spans="1:65" s="13" customFormat="1" ht="22.5">
      <c r="B206" s="192"/>
      <c r="C206" s="193"/>
      <c r="D206" s="194" t="s">
        <v>153</v>
      </c>
      <c r="E206" s="195" t="s">
        <v>19</v>
      </c>
      <c r="F206" s="196" t="s">
        <v>348</v>
      </c>
      <c r="G206" s="193"/>
      <c r="H206" s="197">
        <v>14</v>
      </c>
      <c r="I206" s="198"/>
      <c r="J206" s="193"/>
      <c r="K206" s="193"/>
      <c r="L206" s="199"/>
      <c r="M206" s="200"/>
      <c r="N206" s="201"/>
      <c r="O206" s="201"/>
      <c r="P206" s="201"/>
      <c r="Q206" s="201"/>
      <c r="R206" s="201"/>
      <c r="S206" s="201"/>
      <c r="T206" s="202"/>
      <c r="AT206" s="203" t="s">
        <v>153</v>
      </c>
      <c r="AU206" s="203" t="s">
        <v>81</v>
      </c>
      <c r="AV206" s="13" t="s">
        <v>81</v>
      </c>
      <c r="AW206" s="13" t="s">
        <v>33</v>
      </c>
      <c r="AX206" s="13" t="s">
        <v>71</v>
      </c>
      <c r="AY206" s="203" t="s">
        <v>132</v>
      </c>
    </row>
    <row r="207" spans="1:65" s="14" customFormat="1" ht="11.25">
      <c r="B207" s="204"/>
      <c r="C207" s="205"/>
      <c r="D207" s="194" t="s">
        <v>153</v>
      </c>
      <c r="E207" s="206" t="s">
        <v>19</v>
      </c>
      <c r="F207" s="207" t="s">
        <v>154</v>
      </c>
      <c r="G207" s="205"/>
      <c r="H207" s="208">
        <v>14</v>
      </c>
      <c r="I207" s="209"/>
      <c r="J207" s="205"/>
      <c r="K207" s="205"/>
      <c r="L207" s="210"/>
      <c r="M207" s="211"/>
      <c r="N207" s="212"/>
      <c r="O207" s="212"/>
      <c r="P207" s="212"/>
      <c r="Q207" s="212"/>
      <c r="R207" s="212"/>
      <c r="S207" s="212"/>
      <c r="T207" s="213"/>
      <c r="AT207" s="214" t="s">
        <v>153</v>
      </c>
      <c r="AU207" s="214" t="s">
        <v>81</v>
      </c>
      <c r="AV207" s="14" t="s">
        <v>139</v>
      </c>
      <c r="AW207" s="14" t="s">
        <v>33</v>
      </c>
      <c r="AX207" s="14" t="s">
        <v>79</v>
      </c>
      <c r="AY207" s="214" t="s">
        <v>132</v>
      </c>
    </row>
    <row r="208" spans="1:65" s="2" customFormat="1" ht="24.2" customHeight="1">
      <c r="A208" s="35"/>
      <c r="B208" s="36"/>
      <c r="C208" s="174" t="s">
        <v>353</v>
      </c>
      <c r="D208" s="174" t="s">
        <v>135</v>
      </c>
      <c r="E208" s="175" t="s">
        <v>354</v>
      </c>
      <c r="F208" s="176" t="s">
        <v>355</v>
      </c>
      <c r="G208" s="177" t="s">
        <v>346</v>
      </c>
      <c r="H208" s="178">
        <v>2</v>
      </c>
      <c r="I208" s="179"/>
      <c r="J208" s="180">
        <f>ROUND(I208*H208,2)</f>
        <v>0</v>
      </c>
      <c r="K208" s="176" t="s">
        <v>19</v>
      </c>
      <c r="L208" s="40"/>
      <c r="M208" s="181" t="s">
        <v>19</v>
      </c>
      <c r="N208" s="182" t="s">
        <v>42</v>
      </c>
      <c r="O208" s="65"/>
      <c r="P208" s="183">
        <f>O208*H208</f>
        <v>0</v>
      </c>
      <c r="Q208" s="183">
        <v>0</v>
      </c>
      <c r="R208" s="183">
        <f>Q208*H208</f>
        <v>0</v>
      </c>
      <c r="S208" s="183">
        <v>0</v>
      </c>
      <c r="T208" s="184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85" t="s">
        <v>139</v>
      </c>
      <c r="AT208" s="185" t="s">
        <v>135</v>
      </c>
      <c r="AU208" s="185" t="s">
        <v>81</v>
      </c>
      <c r="AY208" s="18" t="s">
        <v>132</v>
      </c>
      <c r="BE208" s="186">
        <f>IF(N208="základní",J208,0)</f>
        <v>0</v>
      </c>
      <c r="BF208" s="186">
        <f>IF(N208="snížená",J208,0)</f>
        <v>0</v>
      </c>
      <c r="BG208" s="186">
        <f>IF(N208="zákl. přenesená",J208,0)</f>
        <v>0</v>
      </c>
      <c r="BH208" s="186">
        <f>IF(N208="sníž. přenesená",J208,0)</f>
        <v>0</v>
      </c>
      <c r="BI208" s="186">
        <f>IF(N208="nulová",J208,0)</f>
        <v>0</v>
      </c>
      <c r="BJ208" s="18" t="s">
        <v>79</v>
      </c>
      <c r="BK208" s="186">
        <f>ROUND(I208*H208,2)</f>
        <v>0</v>
      </c>
      <c r="BL208" s="18" t="s">
        <v>139</v>
      </c>
      <c r="BM208" s="185" t="s">
        <v>356</v>
      </c>
    </row>
    <row r="209" spans="1:65" s="13" customFormat="1" ht="22.5">
      <c r="B209" s="192"/>
      <c r="C209" s="193"/>
      <c r="D209" s="194" t="s">
        <v>153</v>
      </c>
      <c r="E209" s="195" t="s">
        <v>19</v>
      </c>
      <c r="F209" s="196" t="s">
        <v>357</v>
      </c>
      <c r="G209" s="193"/>
      <c r="H209" s="197">
        <v>2</v>
      </c>
      <c r="I209" s="198"/>
      <c r="J209" s="193"/>
      <c r="K209" s="193"/>
      <c r="L209" s="199"/>
      <c r="M209" s="200"/>
      <c r="N209" s="201"/>
      <c r="O209" s="201"/>
      <c r="P209" s="201"/>
      <c r="Q209" s="201"/>
      <c r="R209" s="201"/>
      <c r="S209" s="201"/>
      <c r="T209" s="202"/>
      <c r="AT209" s="203" t="s">
        <v>153</v>
      </c>
      <c r="AU209" s="203" t="s">
        <v>81</v>
      </c>
      <c r="AV209" s="13" t="s">
        <v>81</v>
      </c>
      <c r="AW209" s="13" t="s">
        <v>33</v>
      </c>
      <c r="AX209" s="13" t="s">
        <v>71</v>
      </c>
      <c r="AY209" s="203" t="s">
        <v>132</v>
      </c>
    </row>
    <row r="210" spans="1:65" s="14" customFormat="1" ht="11.25">
      <c r="B210" s="204"/>
      <c r="C210" s="205"/>
      <c r="D210" s="194" t="s">
        <v>153</v>
      </c>
      <c r="E210" s="206" t="s">
        <v>19</v>
      </c>
      <c r="F210" s="207" t="s">
        <v>154</v>
      </c>
      <c r="G210" s="205"/>
      <c r="H210" s="208">
        <v>2</v>
      </c>
      <c r="I210" s="209"/>
      <c r="J210" s="205"/>
      <c r="K210" s="205"/>
      <c r="L210" s="210"/>
      <c r="M210" s="211"/>
      <c r="N210" s="212"/>
      <c r="O210" s="212"/>
      <c r="P210" s="212"/>
      <c r="Q210" s="212"/>
      <c r="R210" s="212"/>
      <c r="S210" s="212"/>
      <c r="T210" s="213"/>
      <c r="AT210" s="214" t="s">
        <v>153</v>
      </c>
      <c r="AU210" s="214" t="s">
        <v>81</v>
      </c>
      <c r="AV210" s="14" t="s">
        <v>139</v>
      </c>
      <c r="AW210" s="14" t="s">
        <v>33</v>
      </c>
      <c r="AX210" s="14" t="s">
        <v>79</v>
      </c>
      <c r="AY210" s="214" t="s">
        <v>132</v>
      </c>
    </row>
    <row r="211" spans="1:65" s="2" customFormat="1" ht="101.25" customHeight="1">
      <c r="A211" s="35"/>
      <c r="B211" s="36"/>
      <c r="C211" s="222" t="s">
        <v>358</v>
      </c>
      <c r="D211" s="222" t="s">
        <v>217</v>
      </c>
      <c r="E211" s="223" t="s">
        <v>359</v>
      </c>
      <c r="F211" s="224" t="s">
        <v>360</v>
      </c>
      <c r="G211" s="225" t="s">
        <v>346</v>
      </c>
      <c r="H211" s="226">
        <v>2</v>
      </c>
      <c r="I211" s="227"/>
      <c r="J211" s="228">
        <f>ROUND(I211*H211,2)</f>
        <v>0</v>
      </c>
      <c r="K211" s="224" t="s">
        <v>19</v>
      </c>
      <c r="L211" s="229"/>
      <c r="M211" s="230" t="s">
        <v>19</v>
      </c>
      <c r="N211" s="231" t="s">
        <v>42</v>
      </c>
      <c r="O211" s="65"/>
      <c r="P211" s="183">
        <f>O211*H211</f>
        <v>0</v>
      </c>
      <c r="Q211" s="183">
        <v>0</v>
      </c>
      <c r="R211" s="183">
        <f>Q211*H211</f>
        <v>0</v>
      </c>
      <c r="S211" s="183">
        <v>0</v>
      </c>
      <c r="T211" s="184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85" t="s">
        <v>208</v>
      </c>
      <c r="AT211" s="185" t="s">
        <v>217</v>
      </c>
      <c r="AU211" s="185" t="s">
        <v>81</v>
      </c>
      <c r="AY211" s="18" t="s">
        <v>132</v>
      </c>
      <c r="BE211" s="186">
        <f>IF(N211="základní",J211,0)</f>
        <v>0</v>
      </c>
      <c r="BF211" s="186">
        <f>IF(N211="snížená",J211,0)</f>
        <v>0</v>
      </c>
      <c r="BG211" s="186">
        <f>IF(N211="zákl. přenesená",J211,0)</f>
        <v>0</v>
      </c>
      <c r="BH211" s="186">
        <f>IF(N211="sníž. přenesená",J211,0)</f>
        <v>0</v>
      </c>
      <c r="BI211" s="186">
        <f>IF(N211="nulová",J211,0)</f>
        <v>0</v>
      </c>
      <c r="BJ211" s="18" t="s">
        <v>79</v>
      </c>
      <c r="BK211" s="186">
        <f>ROUND(I211*H211,2)</f>
        <v>0</v>
      </c>
      <c r="BL211" s="18" t="s">
        <v>139</v>
      </c>
      <c r="BM211" s="185" t="s">
        <v>361</v>
      </c>
    </row>
    <row r="212" spans="1:65" s="13" customFormat="1" ht="22.5">
      <c r="B212" s="192"/>
      <c r="C212" s="193"/>
      <c r="D212" s="194" t="s">
        <v>153</v>
      </c>
      <c r="E212" s="195" t="s">
        <v>19</v>
      </c>
      <c r="F212" s="196" t="s">
        <v>357</v>
      </c>
      <c r="G212" s="193"/>
      <c r="H212" s="197">
        <v>2</v>
      </c>
      <c r="I212" s="198"/>
      <c r="J212" s="193"/>
      <c r="K212" s="193"/>
      <c r="L212" s="199"/>
      <c r="M212" s="200"/>
      <c r="N212" s="201"/>
      <c r="O212" s="201"/>
      <c r="P212" s="201"/>
      <c r="Q212" s="201"/>
      <c r="R212" s="201"/>
      <c r="S212" s="201"/>
      <c r="T212" s="202"/>
      <c r="AT212" s="203" t="s">
        <v>153</v>
      </c>
      <c r="AU212" s="203" t="s">
        <v>81</v>
      </c>
      <c r="AV212" s="13" t="s">
        <v>81</v>
      </c>
      <c r="AW212" s="13" t="s">
        <v>33</v>
      </c>
      <c r="AX212" s="13" t="s">
        <v>71</v>
      </c>
      <c r="AY212" s="203" t="s">
        <v>132</v>
      </c>
    </row>
    <row r="213" spans="1:65" s="14" customFormat="1" ht="11.25">
      <c r="B213" s="204"/>
      <c r="C213" s="205"/>
      <c r="D213" s="194" t="s">
        <v>153</v>
      </c>
      <c r="E213" s="206" t="s">
        <v>19</v>
      </c>
      <c r="F213" s="207" t="s">
        <v>154</v>
      </c>
      <c r="G213" s="205"/>
      <c r="H213" s="208">
        <v>2</v>
      </c>
      <c r="I213" s="209"/>
      <c r="J213" s="205"/>
      <c r="K213" s="205"/>
      <c r="L213" s="210"/>
      <c r="M213" s="211"/>
      <c r="N213" s="212"/>
      <c r="O213" s="212"/>
      <c r="P213" s="212"/>
      <c r="Q213" s="212"/>
      <c r="R213" s="212"/>
      <c r="S213" s="212"/>
      <c r="T213" s="213"/>
      <c r="AT213" s="214" t="s">
        <v>153</v>
      </c>
      <c r="AU213" s="214" t="s">
        <v>81</v>
      </c>
      <c r="AV213" s="14" t="s">
        <v>139</v>
      </c>
      <c r="AW213" s="14" t="s">
        <v>33</v>
      </c>
      <c r="AX213" s="14" t="s">
        <v>79</v>
      </c>
      <c r="AY213" s="214" t="s">
        <v>132</v>
      </c>
    </row>
    <row r="214" spans="1:65" s="2" customFormat="1" ht="24.2" customHeight="1">
      <c r="A214" s="35"/>
      <c r="B214" s="36"/>
      <c r="C214" s="174" t="s">
        <v>362</v>
      </c>
      <c r="D214" s="174" t="s">
        <v>135</v>
      </c>
      <c r="E214" s="175" t="s">
        <v>363</v>
      </c>
      <c r="F214" s="176" t="s">
        <v>364</v>
      </c>
      <c r="G214" s="177" t="s">
        <v>346</v>
      </c>
      <c r="H214" s="178">
        <v>11</v>
      </c>
      <c r="I214" s="179"/>
      <c r="J214" s="180">
        <f>ROUND(I214*H214,2)</f>
        <v>0</v>
      </c>
      <c r="K214" s="176" t="s">
        <v>19</v>
      </c>
      <c r="L214" s="40"/>
      <c r="M214" s="181" t="s">
        <v>19</v>
      </c>
      <c r="N214" s="182" t="s">
        <v>42</v>
      </c>
      <c r="O214" s="65"/>
      <c r="P214" s="183">
        <f>O214*H214</f>
        <v>0</v>
      </c>
      <c r="Q214" s="183">
        <v>0</v>
      </c>
      <c r="R214" s="183">
        <f>Q214*H214</f>
        <v>0</v>
      </c>
      <c r="S214" s="183">
        <v>0</v>
      </c>
      <c r="T214" s="184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85" t="s">
        <v>139</v>
      </c>
      <c r="AT214" s="185" t="s">
        <v>135</v>
      </c>
      <c r="AU214" s="185" t="s">
        <v>81</v>
      </c>
      <c r="AY214" s="18" t="s">
        <v>132</v>
      </c>
      <c r="BE214" s="186">
        <f>IF(N214="základní",J214,0)</f>
        <v>0</v>
      </c>
      <c r="BF214" s="186">
        <f>IF(N214="snížená",J214,0)</f>
        <v>0</v>
      </c>
      <c r="BG214" s="186">
        <f>IF(N214="zákl. přenesená",J214,0)</f>
        <v>0</v>
      </c>
      <c r="BH214" s="186">
        <f>IF(N214="sníž. přenesená",J214,0)</f>
        <v>0</v>
      </c>
      <c r="BI214" s="186">
        <f>IF(N214="nulová",J214,0)</f>
        <v>0</v>
      </c>
      <c r="BJ214" s="18" t="s">
        <v>79</v>
      </c>
      <c r="BK214" s="186">
        <f>ROUND(I214*H214,2)</f>
        <v>0</v>
      </c>
      <c r="BL214" s="18" t="s">
        <v>139</v>
      </c>
      <c r="BM214" s="185" t="s">
        <v>365</v>
      </c>
    </row>
    <row r="215" spans="1:65" s="13" customFormat="1" ht="22.5">
      <c r="B215" s="192"/>
      <c r="C215" s="193"/>
      <c r="D215" s="194" t="s">
        <v>153</v>
      </c>
      <c r="E215" s="195" t="s">
        <v>19</v>
      </c>
      <c r="F215" s="196" t="s">
        <v>366</v>
      </c>
      <c r="G215" s="193"/>
      <c r="H215" s="197">
        <v>11</v>
      </c>
      <c r="I215" s="198"/>
      <c r="J215" s="193"/>
      <c r="K215" s="193"/>
      <c r="L215" s="199"/>
      <c r="M215" s="200"/>
      <c r="N215" s="201"/>
      <c r="O215" s="201"/>
      <c r="P215" s="201"/>
      <c r="Q215" s="201"/>
      <c r="R215" s="201"/>
      <c r="S215" s="201"/>
      <c r="T215" s="202"/>
      <c r="AT215" s="203" t="s">
        <v>153</v>
      </c>
      <c r="AU215" s="203" t="s">
        <v>81</v>
      </c>
      <c r="AV215" s="13" t="s">
        <v>81</v>
      </c>
      <c r="AW215" s="13" t="s">
        <v>33</v>
      </c>
      <c r="AX215" s="13" t="s">
        <v>71</v>
      </c>
      <c r="AY215" s="203" t="s">
        <v>132</v>
      </c>
    </row>
    <row r="216" spans="1:65" s="14" customFormat="1" ht="11.25">
      <c r="B216" s="204"/>
      <c r="C216" s="205"/>
      <c r="D216" s="194" t="s">
        <v>153</v>
      </c>
      <c r="E216" s="206" t="s">
        <v>19</v>
      </c>
      <c r="F216" s="207" t="s">
        <v>154</v>
      </c>
      <c r="G216" s="205"/>
      <c r="H216" s="208">
        <v>11</v>
      </c>
      <c r="I216" s="209"/>
      <c r="J216" s="205"/>
      <c r="K216" s="205"/>
      <c r="L216" s="210"/>
      <c r="M216" s="211"/>
      <c r="N216" s="212"/>
      <c r="O216" s="212"/>
      <c r="P216" s="212"/>
      <c r="Q216" s="212"/>
      <c r="R216" s="212"/>
      <c r="S216" s="212"/>
      <c r="T216" s="213"/>
      <c r="AT216" s="214" t="s">
        <v>153</v>
      </c>
      <c r="AU216" s="214" t="s">
        <v>81</v>
      </c>
      <c r="AV216" s="14" t="s">
        <v>139</v>
      </c>
      <c r="AW216" s="14" t="s">
        <v>33</v>
      </c>
      <c r="AX216" s="14" t="s">
        <v>79</v>
      </c>
      <c r="AY216" s="214" t="s">
        <v>132</v>
      </c>
    </row>
    <row r="217" spans="1:65" s="2" customFormat="1" ht="37.9" customHeight="1">
      <c r="A217" s="35"/>
      <c r="B217" s="36"/>
      <c r="C217" s="222" t="s">
        <v>367</v>
      </c>
      <c r="D217" s="222" t="s">
        <v>217</v>
      </c>
      <c r="E217" s="223" t="s">
        <v>368</v>
      </c>
      <c r="F217" s="224" t="s">
        <v>369</v>
      </c>
      <c r="G217" s="225" t="s">
        <v>346</v>
      </c>
      <c r="H217" s="226">
        <v>11</v>
      </c>
      <c r="I217" s="227"/>
      <c r="J217" s="228">
        <f>ROUND(I217*H217,2)</f>
        <v>0</v>
      </c>
      <c r="K217" s="224" t="s">
        <v>19</v>
      </c>
      <c r="L217" s="229"/>
      <c r="M217" s="230" t="s">
        <v>19</v>
      </c>
      <c r="N217" s="231" t="s">
        <v>42</v>
      </c>
      <c r="O217" s="65"/>
      <c r="P217" s="183">
        <f>O217*H217</f>
        <v>0</v>
      </c>
      <c r="Q217" s="183">
        <v>0</v>
      </c>
      <c r="R217" s="183">
        <f>Q217*H217</f>
        <v>0</v>
      </c>
      <c r="S217" s="183">
        <v>0</v>
      </c>
      <c r="T217" s="184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85" t="s">
        <v>208</v>
      </c>
      <c r="AT217" s="185" t="s">
        <v>217</v>
      </c>
      <c r="AU217" s="185" t="s">
        <v>81</v>
      </c>
      <c r="AY217" s="18" t="s">
        <v>132</v>
      </c>
      <c r="BE217" s="186">
        <f>IF(N217="základní",J217,0)</f>
        <v>0</v>
      </c>
      <c r="BF217" s="186">
        <f>IF(N217="snížená",J217,0)</f>
        <v>0</v>
      </c>
      <c r="BG217" s="186">
        <f>IF(N217="zákl. přenesená",J217,0)</f>
        <v>0</v>
      </c>
      <c r="BH217" s="186">
        <f>IF(N217="sníž. přenesená",J217,0)</f>
        <v>0</v>
      </c>
      <c r="BI217" s="186">
        <f>IF(N217="nulová",J217,0)</f>
        <v>0</v>
      </c>
      <c r="BJ217" s="18" t="s">
        <v>79</v>
      </c>
      <c r="BK217" s="186">
        <f>ROUND(I217*H217,2)</f>
        <v>0</v>
      </c>
      <c r="BL217" s="18" t="s">
        <v>139</v>
      </c>
      <c r="BM217" s="185" t="s">
        <v>370</v>
      </c>
    </row>
    <row r="218" spans="1:65" s="13" customFormat="1" ht="22.5">
      <c r="B218" s="192"/>
      <c r="C218" s="193"/>
      <c r="D218" s="194" t="s">
        <v>153</v>
      </c>
      <c r="E218" s="195" t="s">
        <v>19</v>
      </c>
      <c r="F218" s="196" t="s">
        <v>366</v>
      </c>
      <c r="G218" s="193"/>
      <c r="H218" s="197">
        <v>11</v>
      </c>
      <c r="I218" s="198"/>
      <c r="J218" s="193"/>
      <c r="K218" s="193"/>
      <c r="L218" s="199"/>
      <c r="M218" s="200"/>
      <c r="N218" s="201"/>
      <c r="O218" s="201"/>
      <c r="P218" s="201"/>
      <c r="Q218" s="201"/>
      <c r="R218" s="201"/>
      <c r="S218" s="201"/>
      <c r="T218" s="202"/>
      <c r="AT218" s="203" t="s">
        <v>153</v>
      </c>
      <c r="AU218" s="203" t="s">
        <v>81</v>
      </c>
      <c r="AV218" s="13" t="s">
        <v>81</v>
      </c>
      <c r="AW218" s="13" t="s">
        <v>33</v>
      </c>
      <c r="AX218" s="13" t="s">
        <v>71</v>
      </c>
      <c r="AY218" s="203" t="s">
        <v>132</v>
      </c>
    </row>
    <row r="219" spans="1:65" s="14" customFormat="1" ht="11.25">
      <c r="B219" s="204"/>
      <c r="C219" s="205"/>
      <c r="D219" s="194" t="s">
        <v>153</v>
      </c>
      <c r="E219" s="206" t="s">
        <v>19</v>
      </c>
      <c r="F219" s="207" t="s">
        <v>154</v>
      </c>
      <c r="G219" s="205"/>
      <c r="H219" s="208">
        <v>11</v>
      </c>
      <c r="I219" s="209"/>
      <c r="J219" s="205"/>
      <c r="K219" s="205"/>
      <c r="L219" s="210"/>
      <c r="M219" s="211"/>
      <c r="N219" s="212"/>
      <c r="O219" s="212"/>
      <c r="P219" s="212"/>
      <c r="Q219" s="212"/>
      <c r="R219" s="212"/>
      <c r="S219" s="212"/>
      <c r="T219" s="213"/>
      <c r="AT219" s="214" t="s">
        <v>153</v>
      </c>
      <c r="AU219" s="214" t="s">
        <v>81</v>
      </c>
      <c r="AV219" s="14" t="s">
        <v>139</v>
      </c>
      <c r="AW219" s="14" t="s">
        <v>33</v>
      </c>
      <c r="AX219" s="14" t="s">
        <v>79</v>
      </c>
      <c r="AY219" s="214" t="s">
        <v>132</v>
      </c>
    </row>
    <row r="220" spans="1:65" s="2" customFormat="1" ht="24.2" customHeight="1">
      <c r="A220" s="35"/>
      <c r="B220" s="36"/>
      <c r="C220" s="174" t="s">
        <v>371</v>
      </c>
      <c r="D220" s="174" t="s">
        <v>135</v>
      </c>
      <c r="E220" s="175" t="s">
        <v>372</v>
      </c>
      <c r="F220" s="176" t="s">
        <v>373</v>
      </c>
      <c r="G220" s="177" t="s">
        <v>174</v>
      </c>
      <c r="H220" s="178">
        <v>15</v>
      </c>
      <c r="I220" s="179"/>
      <c r="J220" s="180">
        <f>ROUND(I220*H220,2)</f>
        <v>0</v>
      </c>
      <c r="K220" s="176" t="s">
        <v>19</v>
      </c>
      <c r="L220" s="40"/>
      <c r="M220" s="181" t="s">
        <v>19</v>
      </c>
      <c r="N220" s="182" t="s">
        <v>42</v>
      </c>
      <c r="O220" s="65"/>
      <c r="P220" s="183">
        <f>O220*H220</f>
        <v>0</v>
      </c>
      <c r="Q220" s="183">
        <v>0</v>
      </c>
      <c r="R220" s="183">
        <f>Q220*H220</f>
        <v>0</v>
      </c>
      <c r="S220" s="183">
        <v>0</v>
      </c>
      <c r="T220" s="184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85" t="s">
        <v>139</v>
      </c>
      <c r="AT220" s="185" t="s">
        <v>135</v>
      </c>
      <c r="AU220" s="185" t="s">
        <v>81</v>
      </c>
      <c r="AY220" s="18" t="s">
        <v>132</v>
      </c>
      <c r="BE220" s="186">
        <f>IF(N220="základní",J220,0)</f>
        <v>0</v>
      </c>
      <c r="BF220" s="186">
        <f>IF(N220="snížená",J220,0)</f>
        <v>0</v>
      </c>
      <c r="BG220" s="186">
        <f>IF(N220="zákl. přenesená",J220,0)</f>
        <v>0</v>
      </c>
      <c r="BH220" s="186">
        <f>IF(N220="sníž. přenesená",J220,0)</f>
        <v>0</v>
      </c>
      <c r="BI220" s="186">
        <f>IF(N220="nulová",J220,0)</f>
        <v>0</v>
      </c>
      <c r="BJ220" s="18" t="s">
        <v>79</v>
      </c>
      <c r="BK220" s="186">
        <f>ROUND(I220*H220,2)</f>
        <v>0</v>
      </c>
      <c r="BL220" s="18" t="s">
        <v>139</v>
      </c>
      <c r="BM220" s="185" t="s">
        <v>374</v>
      </c>
    </row>
    <row r="221" spans="1:65" s="2" customFormat="1" ht="29.25">
      <c r="A221" s="35"/>
      <c r="B221" s="36"/>
      <c r="C221" s="37"/>
      <c r="D221" s="194" t="s">
        <v>176</v>
      </c>
      <c r="E221" s="37"/>
      <c r="F221" s="218" t="s">
        <v>375</v>
      </c>
      <c r="G221" s="37"/>
      <c r="H221" s="37"/>
      <c r="I221" s="219"/>
      <c r="J221" s="37"/>
      <c r="K221" s="37"/>
      <c r="L221" s="40"/>
      <c r="M221" s="220"/>
      <c r="N221" s="221"/>
      <c r="O221" s="65"/>
      <c r="P221" s="65"/>
      <c r="Q221" s="65"/>
      <c r="R221" s="65"/>
      <c r="S221" s="65"/>
      <c r="T221" s="66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176</v>
      </c>
      <c r="AU221" s="18" t="s">
        <v>81</v>
      </c>
    </row>
    <row r="222" spans="1:65" s="13" customFormat="1" ht="11.25">
      <c r="B222" s="192"/>
      <c r="C222" s="193"/>
      <c r="D222" s="194" t="s">
        <v>153</v>
      </c>
      <c r="E222" s="195" t="s">
        <v>19</v>
      </c>
      <c r="F222" s="196" t="s">
        <v>376</v>
      </c>
      <c r="G222" s="193"/>
      <c r="H222" s="197">
        <v>15</v>
      </c>
      <c r="I222" s="198"/>
      <c r="J222" s="193"/>
      <c r="K222" s="193"/>
      <c r="L222" s="199"/>
      <c r="M222" s="200"/>
      <c r="N222" s="201"/>
      <c r="O222" s="201"/>
      <c r="P222" s="201"/>
      <c r="Q222" s="201"/>
      <c r="R222" s="201"/>
      <c r="S222" s="201"/>
      <c r="T222" s="202"/>
      <c r="AT222" s="203" t="s">
        <v>153</v>
      </c>
      <c r="AU222" s="203" t="s">
        <v>81</v>
      </c>
      <c r="AV222" s="13" t="s">
        <v>81</v>
      </c>
      <c r="AW222" s="13" t="s">
        <v>33</v>
      </c>
      <c r="AX222" s="13" t="s">
        <v>71</v>
      </c>
      <c r="AY222" s="203" t="s">
        <v>132</v>
      </c>
    </row>
    <row r="223" spans="1:65" s="14" customFormat="1" ht="11.25">
      <c r="B223" s="204"/>
      <c r="C223" s="205"/>
      <c r="D223" s="194" t="s">
        <v>153</v>
      </c>
      <c r="E223" s="206" t="s">
        <v>19</v>
      </c>
      <c r="F223" s="207" t="s">
        <v>154</v>
      </c>
      <c r="G223" s="205"/>
      <c r="H223" s="208">
        <v>15</v>
      </c>
      <c r="I223" s="209"/>
      <c r="J223" s="205"/>
      <c r="K223" s="205"/>
      <c r="L223" s="210"/>
      <c r="M223" s="211"/>
      <c r="N223" s="212"/>
      <c r="O223" s="212"/>
      <c r="P223" s="212"/>
      <c r="Q223" s="212"/>
      <c r="R223" s="212"/>
      <c r="S223" s="212"/>
      <c r="T223" s="213"/>
      <c r="AT223" s="214" t="s">
        <v>153</v>
      </c>
      <c r="AU223" s="214" t="s">
        <v>81</v>
      </c>
      <c r="AV223" s="14" t="s">
        <v>139</v>
      </c>
      <c r="AW223" s="14" t="s">
        <v>33</v>
      </c>
      <c r="AX223" s="14" t="s">
        <v>79</v>
      </c>
      <c r="AY223" s="214" t="s">
        <v>132</v>
      </c>
    </row>
    <row r="224" spans="1:65" s="2" customFormat="1" ht="37.9" customHeight="1">
      <c r="A224" s="35"/>
      <c r="B224" s="36"/>
      <c r="C224" s="174" t="s">
        <v>377</v>
      </c>
      <c r="D224" s="174" t="s">
        <v>135</v>
      </c>
      <c r="E224" s="175" t="s">
        <v>378</v>
      </c>
      <c r="F224" s="176" t="s">
        <v>379</v>
      </c>
      <c r="G224" s="177" t="s">
        <v>174</v>
      </c>
      <c r="H224" s="178">
        <v>15</v>
      </c>
      <c r="I224" s="179"/>
      <c r="J224" s="180">
        <f>ROUND(I224*H224,2)</f>
        <v>0</v>
      </c>
      <c r="K224" s="176" t="s">
        <v>19</v>
      </c>
      <c r="L224" s="40"/>
      <c r="M224" s="181" t="s">
        <v>19</v>
      </c>
      <c r="N224" s="182" t="s">
        <v>42</v>
      </c>
      <c r="O224" s="65"/>
      <c r="P224" s="183">
        <f>O224*H224</f>
        <v>0</v>
      </c>
      <c r="Q224" s="183">
        <v>0</v>
      </c>
      <c r="R224" s="183">
        <f>Q224*H224</f>
        <v>0</v>
      </c>
      <c r="S224" s="183">
        <v>0</v>
      </c>
      <c r="T224" s="184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85" t="s">
        <v>139</v>
      </c>
      <c r="AT224" s="185" t="s">
        <v>135</v>
      </c>
      <c r="AU224" s="185" t="s">
        <v>81</v>
      </c>
      <c r="AY224" s="18" t="s">
        <v>132</v>
      </c>
      <c r="BE224" s="186">
        <f>IF(N224="základní",J224,0)</f>
        <v>0</v>
      </c>
      <c r="BF224" s="186">
        <f>IF(N224="snížená",J224,0)</f>
        <v>0</v>
      </c>
      <c r="BG224" s="186">
        <f>IF(N224="zákl. přenesená",J224,0)</f>
        <v>0</v>
      </c>
      <c r="BH224" s="186">
        <f>IF(N224="sníž. přenesená",J224,0)</f>
        <v>0</v>
      </c>
      <c r="BI224" s="186">
        <f>IF(N224="nulová",J224,0)</f>
        <v>0</v>
      </c>
      <c r="BJ224" s="18" t="s">
        <v>79</v>
      </c>
      <c r="BK224" s="186">
        <f>ROUND(I224*H224,2)</f>
        <v>0</v>
      </c>
      <c r="BL224" s="18" t="s">
        <v>139</v>
      </c>
      <c r="BM224" s="185" t="s">
        <v>380</v>
      </c>
    </row>
    <row r="225" spans="1:65" s="2" customFormat="1" ht="29.25">
      <c r="A225" s="35"/>
      <c r="B225" s="36"/>
      <c r="C225" s="37"/>
      <c r="D225" s="194" t="s">
        <v>176</v>
      </c>
      <c r="E225" s="37"/>
      <c r="F225" s="218" t="s">
        <v>375</v>
      </c>
      <c r="G225" s="37"/>
      <c r="H225" s="37"/>
      <c r="I225" s="219"/>
      <c r="J225" s="37"/>
      <c r="K225" s="37"/>
      <c r="L225" s="40"/>
      <c r="M225" s="220"/>
      <c r="N225" s="221"/>
      <c r="O225" s="65"/>
      <c r="P225" s="65"/>
      <c r="Q225" s="65"/>
      <c r="R225" s="65"/>
      <c r="S225" s="65"/>
      <c r="T225" s="66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176</v>
      </c>
      <c r="AU225" s="18" t="s">
        <v>81</v>
      </c>
    </row>
    <row r="226" spans="1:65" s="13" customFormat="1" ht="11.25">
      <c r="B226" s="192"/>
      <c r="C226" s="193"/>
      <c r="D226" s="194" t="s">
        <v>153</v>
      </c>
      <c r="E226" s="195" t="s">
        <v>19</v>
      </c>
      <c r="F226" s="196" t="s">
        <v>381</v>
      </c>
      <c r="G226" s="193"/>
      <c r="H226" s="197">
        <v>15</v>
      </c>
      <c r="I226" s="198"/>
      <c r="J226" s="193"/>
      <c r="K226" s="193"/>
      <c r="L226" s="199"/>
      <c r="M226" s="200"/>
      <c r="N226" s="201"/>
      <c r="O226" s="201"/>
      <c r="P226" s="201"/>
      <c r="Q226" s="201"/>
      <c r="R226" s="201"/>
      <c r="S226" s="201"/>
      <c r="T226" s="202"/>
      <c r="AT226" s="203" t="s">
        <v>153</v>
      </c>
      <c r="AU226" s="203" t="s">
        <v>81</v>
      </c>
      <c r="AV226" s="13" t="s">
        <v>81</v>
      </c>
      <c r="AW226" s="13" t="s">
        <v>33</v>
      </c>
      <c r="AX226" s="13" t="s">
        <v>71</v>
      </c>
      <c r="AY226" s="203" t="s">
        <v>132</v>
      </c>
    </row>
    <row r="227" spans="1:65" s="14" customFormat="1" ht="11.25">
      <c r="B227" s="204"/>
      <c r="C227" s="205"/>
      <c r="D227" s="194" t="s">
        <v>153</v>
      </c>
      <c r="E227" s="206" t="s">
        <v>19</v>
      </c>
      <c r="F227" s="207" t="s">
        <v>154</v>
      </c>
      <c r="G227" s="205"/>
      <c r="H227" s="208">
        <v>15</v>
      </c>
      <c r="I227" s="209"/>
      <c r="J227" s="205"/>
      <c r="K227" s="205"/>
      <c r="L227" s="210"/>
      <c r="M227" s="211"/>
      <c r="N227" s="212"/>
      <c r="O227" s="212"/>
      <c r="P227" s="212"/>
      <c r="Q227" s="212"/>
      <c r="R227" s="212"/>
      <c r="S227" s="212"/>
      <c r="T227" s="213"/>
      <c r="AT227" s="214" t="s">
        <v>153</v>
      </c>
      <c r="AU227" s="214" t="s">
        <v>81</v>
      </c>
      <c r="AV227" s="14" t="s">
        <v>139</v>
      </c>
      <c r="AW227" s="14" t="s">
        <v>33</v>
      </c>
      <c r="AX227" s="14" t="s">
        <v>79</v>
      </c>
      <c r="AY227" s="214" t="s">
        <v>132</v>
      </c>
    </row>
    <row r="228" spans="1:65" s="2" customFormat="1" ht="37.9" customHeight="1">
      <c r="A228" s="35"/>
      <c r="B228" s="36"/>
      <c r="C228" s="174" t="s">
        <v>382</v>
      </c>
      <c r="D228" s="174" t="s">
        <v>135</v>
      </c>
      <c r="E228" s="175" t="s">
        <v>383</v>
      </c>
      <c r="F228" s="176" t="s">
        <v>384</v>
      </c>
      <c r="G228" s="177" t="s">
        <v>174</v>
      </c>
      <c r="H228" s="178">
        <v>15</v>
      </c>
      <c r="I228" s="179"/>
      <c r="J228" s="180">
        <f>ROUND(I228*H228,2)</f>
        <v>0</v>
      </c>
      <c r="K228" s="176" t="s">
        <v>19</v>
      </c>
      <c r="L228" s="40"/>
      <c r="M228" s="181" t="s">
        <v>19</v>
      </c>
      <c r="N228" s="182" t="s">
        <v>42</v>
      </c>
      <c r="O228" s="65"/>
      <c r="P228" s="183">
        <f>O228*H228</f>
        <v>0</v>
      </c>
      <c r="Q228" s="183">
        <v>0</v>
      </c>
      <c r="R228" s="183">
        <f>Q228*H228</f>
        <v>0</v>
      </c>
      <c r="S228" s="183">
        <v>0</v>
      </c>
      <c r="T228" s="184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85" t="s">
        <v>139</v>
      </c>
      <c r="AT228" s="185" t="s">
        <v>135</v>
      </c>
      <c r="AU228" s="185" t="s">
        <v>81</v>
      </c>
      <c r="AY228" s="18" t="s">
        <v>132</v>
      </c>
      <c r="BE228" s="186">
        <f>IF(N228="základní",J228,0)</f>
        <v>0</v>
      </c>
      <c r="BF228" s="186">
        <f>IF(N228="snížená",J228,0)</f>
        <v>0</v>
      </c>
      <c r="BG228" s="186">
        <f>IF(N228="zákl. přenesená",J228,0)</f>
        <v>0</v>
      </c>
      <c r="BH228" s="186">
        <f>IF(N228="sníž. přenesená",J228,0)</f>
        <v>0</v>
      </c>
      <c r="BI228" s="186">
        <f>IF(N228="nulová",J228,0)</f>
        <v>0</v>
      </c>
      <c r="BJ228" s="18" t="s">
        <v>79</v>
      </c>
      <c r="BK228" s="186">
        <f>ROUND(I228*H228,2)</f>
        <v>0</v>
      </c>
      <c r="BL228" s="18" t="s">
        <v>139</v>
      </c>
      <c r="BM228" s="185" t="s">
        <v>385</v>
      </c>
    </row>
    <row r="229" spans="1:65" s="2" customFormat="1" ht="29.25">
      <c r="A229" s="35"/>
      <c r="B229" s="36"/>
      <c r="C229" s="37"/>
      <c r="D229" s="194" t="s">
        <v>176</v>
      </c>
      <c r="E229" s="37"/>
      <c r="F229" s="218" t="s">
        <v>375</v>
      </c>
      <c r="G229" s="37"/>
      <c r="H229" s="37"/>
      <c r="I229" s="219"/>
      <c r="J229" s="37"/>
      <c r="K229" s="37"/>
      <c r="L229" s="40"/>
      <c r="M229" s="220"/>
      <c r="N229" s="221"/>
      <c r="O229" s="65"/>
      <c r="P229" s="65"/>
      <c r="Q229" s="65"/>
      <c r="R229" s="65"/>
      <c r="S229" s="65"/>
      <c r="T229" s="66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8" t="s">
        <v>176</v>
      </c>
      <c r="AU229" s="18" t="s">
        <v>81</v>
      </c>
    </row>
    <row r="230" spans="1:65" s="13" customFormat="1" ht="11.25">
      <c r="B230" s="192"/>
      <c r="C230" s="193"/>
      <c r="D230" s="194" t="s">
        <v>153</v>
      </c>
      <c r="E230" s="195" t="s">
        <v>19</v>
      </c>
      <c r="F230" s="196" t="s">
        <v>386</v>
      </c>
      <c r="G230" s="193"/>
      <c r="H230" s="197">
        <v>15</v>
      </c>
      <c r="I230" s="198"/>
      <c r="J230" s="193"/>
      <c r="K230" s="193"/>
      <c r="L230" s="199"/>
      <c r="M230" s="200"/>
      <c r="N230" s="201"/>
      <c r="O230" s="201"/>
      <c r="P230" s="201"/>
      <c r="Q230" s="201"/>
      <c r="R230" s="201"/>
      <c r="S230" s="201"/>
      <c r="T230" s="202"/>
      <c r="AT230" s="203" t="s">
        <v>153</v>
      </c>
      <c r="AU230" s="203" t="s">
        <v>81</v>
      </c>
      <c r="AV230" s="13" t="s">
        <v>81</v>
      </c>
      <c r="AW230" s="13" t="s">
        <v>33</v>
      </c>
      <c r="AX230" s="13" t="s">
        <v>71</v>
      </c>
      <c r="AY230" s="203" t="s">
        <v>132</v>
      </c>
    </row>
    <row r="231" spans="1:65" s="14" customFormat="1" ht="11.25">
      <c r="B231" s="204"/>
      <c r="C231" s="205"/>
      <c r="D231" s="194" t="s">
        <v>153</v>
      </c>
      <c r="E231" s="206" t="s">
        <v>19</v>
      </c>
      <c r="F231" s="207" t="s">
        <v>154</v>
      </c>
      <c r="G231" s="205"/>
      <c r="H231" s="208">
        <v>15</v>
      </c>
      <c r="I231" s="209"/>
      <c r="J231" s="205"/>
      <c r="K231" s="205"/>
      <c r="L231" s="210"/>
      <c r="M231" s="211"/>
      <c r="N231" s="212"/>
      <c r="O231" s="212"/>
      <c r="P231" s="212"/>
      <c r="Q231" s="212"/>
      <c r="R231" s="212"/>
      <c r="S231" s="212"/>
      <c r="T231" s="213"/>
      <c r="AT231" s="214" t="s">
        <v>153</v>
      </c>
      <c r="AU231" s="214" t="s">
        <v>81</v>
      </c>
      <c r="AV231" s="14" t="s">
        <v>139</v>
      </c>
      <c r="AW231" s="14" t="s">
        <v>33</v>
      </c>
      <c r="AX231" s="14" t="s">
        <v>79</v>
      </c>
      <c r="AY231" s="214" t="s">
        <v>132</v>
      </c>
    </row>
    <row r="232" spans="1:65" s="2" customFormat="1" ht="49.15" customHeight="1">
      <c r="A232" s="35"/>
      <c r="B232" s="36"/>
      <c r="C232" s="174" t="s">
        <v>387</v>
      </c>
      <c r="D232" s="174" t="s">
        <v>135</v>
      </c>
      <c r="E232" s="175" t="s">
        <v>388</v>
      </c>
      <c r="F232" s="176" t="s">
        <v>389</v>
      </c>
      <c r="G232" s="177" t="s">
        <v>252</v>
      </c>
      <c r="H232" s="178">
        <v>715</v>
      </c>
      <c r="I232" s="179"/>
      <c r="J232" s="180">
        <f>ROUND(I232*H232,2)</f>
        <v>0</v>
      </c>
      <c r="K232" s="176" t="s">
        <v>19</v>
      </c>
      <c r="L232" s="40"/>
      <c r="M232" s="181" t="s">
        <v>19</v>
      </c>
      <c r="N232" s="182" t="s">
        <v>42</v>
      </c>
      <c r="O232" s="65"/>
      <c r="P232" s="183">
        <f>O232*H232</f>
        <v>0</v>
      </c>
      <c r="Q232" s="183">
        <v>0</v>
      </c>
      <c r="R232" s="183">
        <f>Q232*H232</f>
        <v>0</v>
      </c>
      <c r="S232" s="183">
        <v>0</v>
      </c>
      <c r="T232" s="184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85" t="s">
        <v>139</v>
      </c>
      <c r="AT232" s="185" t="s">
        <v>135</v>
      </c>
      <c r="AU232" s="185" t="s">
        <v>81</v>
      </c>
      <c r="AY232" s="18" t="s">
        <v>132</v>
      </c>
      <c r="BE232" s="186">
        <f>IF(N232="základní",J232,0)</f>
        <v>0</v>
      </c>
      <c r="BF232" s="186">
        <f>IF(N232="snížená",J232,0)</f>
        <v>0</v>
      </c>
      <c r="BG232" s="186">
        <f>IF(N232="zákl. přenesená",J232,0)</f>
        <v>0</v>
      </c>
      <c r="BH232" s="186">
        <f>IF(N232="sníž. přenesená",J232,0)</f>
        <v>0</v>
      </c>
      <c r="BI232" s="186">
        <f>IF(N232="nulová",J232,0)</f>
        <v>0</v>
      </c>
      <c r="BJ232" s="18" t="s">
        <v>79</v>
      </c>
      <c r="BK232" s="186">
        <f>ROUND(I232*H232,2)</f>
        <v>0</v>
      </c>
      <c r="BL232" s="18" t="s">
        <v>139</v>
      </c>
      <c r="BM232" s="185" t="s">
        <v>390</v>
      </c>
    </row>
    <row r="233" spans="1:65" s="13" customFormat="1" ht="22.5">
      <c r="B233" s="192"/>
      <c r="C233" s="193"/>
      <c r="D233" s="194" t="s">
        <v>153</v>
      </c>
      <c r="E233" s="195" t="s">
        <v>19</v>
      </c>
      <c r="F233" s="196" t="s">
        <v>391</v>
      </c>
      <c r="G233" s="193"/>
      <c r="H233" s="197">
        <v>675</v>
      </c>
      <c r="I233" s="198"/>
      <c r="J233" s="193"/>
      <c r="K233" s="193"/>
      <c r="L233" s="199"/>
      <c r="M233" s="200"/>
      <c r="N233" s="201"/>
      <c r="O233" s="201"/>
      <c r="P233" s="201"/>
      <c r="Q233" s="201"/>
      <c r="R233" s="201"/>
      <c r="S233" s="201"/>
      <c r="T233" s="202"/>
      <c r="AT233" s="203" t="s">
        <v>153</v>
      </c>
      <c r="AU233" s="203" t="s">
        <v>81</v>
      </c>
      <c r="AV233" s="13" t="s">
        <v>81</v>
      </c>
      <c r="AW233" s="13" t="s">
        <v>33</v>
      </c>
      <c r="AX233" s="13" t="s">
        <v>71</v>
      </c>
      <c r="AY233" s="203" t="s">
        <v>132</v>
      </c>
    </row>
    <row r="234" spans="1:65" s="13" customFormat="1" ht="22.5">
      <c r="B234" s="192"/>
      <c r="C234" s="193"/>
      <c r="D234" s="194" t="s">
        <v>153</v>
      </c>
      <c r="E234" s="195" t="s">
        <v>19</v>
      </c>
      <c r="F234" s="196" t="s">
        <v>392</v>
      </c>
      <c r="G234" s="193"/>
      <c r="H234" s="197">
        <v>40</v>
      </c>
      <c r="I234" s="198"/>
      <c r="J234" s="193"/>
      <c r="K234" s="193"/>
      <c r="L234" s="199"/>
      <c r="M234" s="200"/>
      <c r="N234" s="201"/>
      <c r="O234" s="201"/>
      <c r="P234" s="201"/>
      <c r="Q234" s="201"/>
      <c r="R234" s="201"/>
      <c r="S234" s="201"/>
      <c r="T234" s="202"/>
      <c r="AT234" s="203" t="s">
        <v>153</v>
      </c>
      <c r="AU234" s="203" t="s">
        <v>81</v>
      </c>
      <c r="AV234" s="13" t="s">
        <v>81</v>
      </c>
      <c r="AW234" s="13" t="s">
        <v>33</v>
      </c>
      <c r="AX234" s="13" t="s">
        <v>71</v>
      </c>
      <c r="AY234" s="203" t="s">
        <v>132</v>
      </c>
    </row>
    <row r="235" spans="1:65" s="14" customFormat="1" ht="11.25">
      <c r="B235" s="204"/>
      <c r="C235" s="205"/>
      <c r="D235" s="194" t="s">
        <v>153</v>
      </c>
      <c r="E235" s="206" t="s">
        <v>19</v>
      </c>
      <c r="F235" s="207" t="s">
        <v>154</v>
      </c>
      <c r="G235" s="205"/>
      <c r="H235" s="208">
        <v>715</v>
      </c>
      <c r="I235" s="209"/>
      <c r="J235" s="205"/>
      <c r="K235" s="205"/>
      <c r="L235" s="210"/>
      <c r="M235" s="211"/>
      <c r="N235" s="212"/>
      <c r="O235" s="212"/>
      <c r="P235" s="212"/>
      <c r="Q235" s="212"/>
      <c r="R235" s="212"/>
      <c r="S235" s="212"/>
      <c r="T235" s="213"/>
      <c r="AT235" s="214" t="s">
        <v>153</v>
      </c>
      <c r="AU235" s="214" t="s">
        <v>81</v>
      </c>
      <c r="AV235" s="14" t="s">
        <v>139</v>
      </c>
      <c r="AW235" s="14" t="s">
        <v>33</v>
      </c>
      <c r="AX235" s="14" t="s">
        <v>79</v>
      </c>
      <c r="AY235" s="214" t="s">
        <v>132</v>
      </c>
    </row>
    <row r="236" spans="1:65" s="2" customFormat="1" ht="24.2" customHeight="1">
      <c r="A236" s="35"/>
      <c r="B236" s="36"/>
      <c r="C236" s="222" t="s">
        <v>393</v>
      </c>
      <c r="D236" s="222" t="s">
        <v>217</v>
      </c>
      <c r="E236" s="223" t="s">
        <v>394</v>
      </c>
      <c r="F236" s="224" t="s">
        <v>395</v>
      </c>
      <c r="G236" s="225" t="s">
        <v>252</v>
      </c>
      <c r="H236" s="226">
        <v>675</v>
      </c>
      <c r="I236" s="227"/>
      <c r="J236" s="228">
        <f>ROUND(I236*H236,2)</f>
        <v>0</v>
      </c>
      <c r="K236" s="224" t="s">
        <v>19</v>
      </c>
      <c r="L236" s="229"/>
      <c r="M236" s="230" t="s">
        <v>19</v>
      </c>
      <c r="N236" s="231" t="s">
        <v>42</v>
      </c>
      <c r="O236" s="65"/>
      <c r="P236" s="183">
        <f>O236*H236</f>
        <v>0</v>
      </c>
      <c r="Q236" s="183">
        <v>0</v>
      </c>
      <c r="R236" s="183">
        <f>Q236*H236</f>
        <v>0</v>
      </c>
      <c r="S236" s="183">
        <v>0</v>
      </c>
      <c r="T236" s="184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185" t="s">
        <v>208</v>
      </c>
      <c r="AT236" s="185" t="s">
        <v>217</v>
      </c>
      <c r="AU236" s="185" t="s">
        <v>81</v>
      </c>
      <c r="AY236" s="18" t="s">
        <v>132</v>
      </c>
      <c r="BE236" s="186">
        <f>IF(N236="základní",J236,0)</f>
        <v>0</v>
      </c>
      <c r="BF236" s="186">
        <f>IF(N236="snížená",J236,0)</f>
        <v>0</v>
      </c>
      <c r="BG236" s="186">
        <f>IF(N236="zákl. přenesená",J236,0)</f>
        <v>0</v>
      </c>
      <c r="BH236" s="186">
        <f>IF(N236="sníž. přenesená",J236,0)</f>
        <v>0</v>
      </c>
      <c r="BI236" s="186">
        <f>IF(N236="nulová",J236,0)</f>
        <v>0</v>
      </c>
      <c r="BJ236" s="18" t="s">
        <v>79</v>
      </c>
      <c r="BK236" s="186">
        <f>ROUND(I236*H236,2)</f>
        <v>0</v>
      </c>
      <c r="BL236" s="18" t="s">
        <v>139</v>
      </c>
      <c r="BM236" s="185" t="s">
        <v>396</v>
      </c>
    </row>
    <row r="237" spans="1:65" s="13" customFormat="1" ht="22.5">
      <c r="B237" s="192"/>
      <c r="C237" s="193"/>
      <c r="D237" s="194" t="s">
        <v>153</v>
      </c>
      <c r="E237" s="195" t="s">
        <v>19</v>
      </c>
      <c r="F237" s="196" t="s">
        <v>391</v>
      </c>
      <c r="G237" s="193"/>
      <c r="H237" s="197">
        <v>675</v>
      </c>
      <c r="I237" s="198"/>
      <c r="J237" s="193"/>
      <c r="K237" s="193"/>
      <c r="L237" s="199"/>
      <c r="M237" s="200"/>
      <c r="N237" s="201"/>
      <c r="O237" s="201"/>
      <c r="P237" s="201"/>
      <c r="Q237" s="201"/>
      <c r="R237" s="201"/>
      <c r="S237" s="201"/>
      <c r="T237" s="202"/>
      <c r="AT237" s="203" t="s">
        <v>153</v>
      </c>
      <c r="AU237" s="203" t="s">
        <v>81</v>
      </c>
      <c r="AV237" s="13" t="s">
        <v>81</v>
      </c>
      <c r="AW237" s="13" t="s">
        <v>33</v>
      </c>
      <c r="AX237" s="13" t="s">
        <v>71</v>
      </c>
      <c r="AY237" s="203" t="s">
        <v>132</v>
      </c>
    </row>
    <row r="238" spans="1:65" s="14" customFormat="1" ht="11.25">
      <c r="B238" s="204"/>
      <c r="C238" s="205"/>
      <c r="D238" s="194" t="s">
        <v>153</v>
      </c>
      <c r="E238" s="206" t="s">
        <v>19</v>
      </c>
      <c r="F238" s="207" t="s">
        <v>154</v>
      </c>
      <c r="G238" s="205"/>
      <c r="H238" s="208">
        <v>675</v>
      </c>
      <c r="I238" s="209"/>
      <c r="J238" s="205"/>
      <c r="K238" s="205"/>
      <c r="L238" s="210"/>
      <c r="M238" s="211"/>
      <c r="N238" s="212"/>
      <c r="O238" s="212"/>
      <c r="P238" s="212"/>
      <c r="Q238" s="212"/>
      <c r="R238" s="212"/>
      <c r="S238" s="212"/>
      <c r="T238" s="213"/>
      <c r="AT238" s="214" t="s">
        <v>153</v>
      </c>
      <c r="AU238" s="214" t="s">
        <v>81</v>
      </c>
      <c r="AV238" s="14" t="s">
        <v>139</v>
      </c>
      <c r="AW238" s="14" t="s">
        <v>33</v>
      </c>
      <c r="AX238" s="14" t="s">
        <v>79</v>
      </c>
      <c r="AY238" s="214" t="s">
        <v>132</v>
      </c>
    </row>
    <row r="239" spans="1:65" s="2" customFormat="1" ht="24.2" customHeight="1">
      <c r="A239" s="35"/>
      <c r="B239" s="36"/>
      <c r="C239" s="222" t="s">
        <v>397</v>
      </c>
      <c r="D239" s="222" t="s">
        <v>217</v>
      </c>
      <c r="E239" s="223" t="s">
        <v>398</v>
      </c>
      <c r="F239" s="224" t="s">
        <v>399</v>
      </c>
      <c r="G239" s="225" t="s">
        <v>252</v>
      </c>
      <c r="H239" s="226">
        <v>40</v>
      </c>
      <c r="I239" s="227"/>
      <c r="J239" s="228">
        <f>ROUND(I239*H239,2)</f>
        <v>0</v>
      </c>
      <c r="K239" s="224" t="s">
        <v>19</v>
      </c>
      <c r="L239" s="229"/>
      <c r="M239" s="230" t="s">
        <v>19</v>
      </c>
      <c r="N239" s="231" t="s">
        <v>42</v>
      </c>
      <c r="O239" s="65"/>
      <c r="P239" s="183">
        <f>O239*H239</f>
        <v>0</v>
      </c>
      <c r="Q239" s="183">
        <v>0</v>
      </c>
      <c r="R239" s="183">
        <f>Q239*H239</f>
        <v>0</v>
      </c>
      <c r="S239" s="183">
        <v>0</v>
      </c>
      <c r="T239" s="184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185" t="s">
        <v>208</v>
      </c>
      <c r="AT239" s="185" t="s">
        <v>217</v>
      </c>
      <c r="AU239" s="185" t="s">
        <v>81</v>
      </c>
      <c r="AY239" s="18" t="s">
        <v>132</v>
      </c>
      <c r="BE239" s="186">
        <f>IF(N239="základní",J239,0)</f>
        <v>0</v>
      </c>
      <c r="BF239" s="186">
        <f>IF(N239="snížená",J239,0)</f>
        <v>0</v>
      </c>
      <c r="BG239" s="186">
        <f>IF(N239="zákl. přenesená",J239,0)</f>
        <v>0</v>
      </c>
      <c r="BH239" s="186">
        <f>IF(N239="sníž. přenesená",J239,0)</f>
        <v>0</v>
      </c>
      <c r="BI239" s="186">
        <f>IF(N239="nulová",J239,0)</f>
        <v>0</v>
      </c>
      <c r="BJ239" s="18" t="s">
        <v>79</v>
      </c>
      <c r="BK239" s="186">
        <f>ROUND(I239*H239,2)</f>
        <v>0</v>
      </c>
      <c r="BL239" s="18" t="s">
        <v>139</v>
      </c>
      <c r="BM239" s="185" t="s">
        <v>400</v>
      </c>
    </row>
    <row r="240" spans="1:65" s="13" customFormat="1" ht="22.5">
      <c r="B240" s="192"/>
      <c r="C240" s="193"/>
      <c r="D240" s="194" t="s">
        <v>153</v>
      </c>
      <c r="E240" s="195" t="s">
        <v>19</v>
      </c>
      <c r="F240" s="196" t="s">
        <v>392</v>
      </c>
      <c r="G240" s="193"/>
      <c r="H240" s="197">
        <v>40</v>
      </c>
      <c r="I240" s="198"/>
      <c r="J240" s="193"/>
      <c r="K240" s="193"/>
      <c r="L240" s="199"/>
      <c r="M240" s="200"/>
      <c r="N240" s="201"/>
      <c r="O240" s="201"/>
      <c r="P240" s="201"/>
      <c r="Q240" s="201"/>
      <c r="R240" s="201"/>
      <c r="S240" s="201"/>
      <c r="T240" s="202"/>
      <c r="AT240" s="203" t="s">
        <v>153</v>
      </c>
      <c r="AU240" s="203" t="s">
        <v>81</v>
      </c>
      <c r="AV240" s="13" t="s">
        <v>81</v>
      </c>
      <c r="AW240" s="13" t="s">
        <v>33</v>
      </c>
      <c r="AX240" s="13" t="s">
        <v>71</v>
      </c>
      <c r="AY240" s="203" t="s">
        <v>132</v>
      </c>
    </row>
    <row r="241" spans="1:65" s="14" customFormat="1" ht="11.25">
      <c r="B241" s="204"/>
      <c r="C241" s="205"/>
      <c r="D241" s="194" t="s">
        <v>153</v>
      </c>
      <c r="E241" s="206" t="s">
        <v>19</v>
      </c>
      <c r="F241" s="207" t="s">
        <v>154</v>
      </c>
      <c r="G241" s="205"/>
      <c r="H241" s="208">
        <v>40</v>
      </c>
      <c r="I241" s="209"/>
      <c r="J241" s="205"/>
      <c r="K241" s="205"/>
      <c r="L241" s="210"/>
      <c r="M241" s="211"/>
      <c r="N241" s="212"/>
      <c r="O241" s="212"/>
      <c r="P241" s="212"/>
      <c r="Q241" s="212"/>
      <c r="R241" s="212"/>
      <c r="S241" s="212"/>
      <c r="T241" s="213"/>
      <c r="AT241" s="214" t="s">
        <v>153</v>
      </c>
      <c r="AU241" s="214" t="s">
        <v>81</v>
      </c>
      <c r="AV241" s="14" t="s">
        <v>139</v>
      </c>
      <c r="AW241" s="14" t="s">
        <v>33</v>
      </c>
      <c r="AX241" s="14" t="s">
        <v>79</v>
      </c>
      <c r="AY241" s="214" t="s">
        <v>132</v>
      </c>
    </row>
    <row r="242" spans="1:65" s="2" customFormat="1" ht="37.9" customHeight="1">
      <c r="A242" s="35"/>
      <c r="B242" s="36"/>
      <c r="C242" s="174" t="s">
        <v>401</v>
      </c>
      <c r="D242" s="174" t="s">
        <v>135</v>
      </c>
      <c r="E242" s="175" t="s">
        <v>402</v>
      </c>
      <c r="F242" s="176" t="s">
        <v>403</v>
      </c>
      <c r="G242" s="177" t="s">
        <v>252</v>
      </c>
      <c r="H242" s="178">
        <v>575</v>
      </c>
      <c r="I242" s="179"/>
      <c r="J242" s="180">
        <f>ROUND(I242*H242,2)</f>
        <v>0</v>
      </c>
      <c r="K242" s="176" t="s">
        <v>19</v>
      </c>
      <c r="L242" s="40"/>
      <c r="M242" s="181" t="s">
        <v>19</v>
      </c>
      <c r="N242" s="182" t="s">
        <v>42</v>
      </c>
      <c r="O242" s="65"/>
      <c r="P242" s="183">
        <f>O242*H242</f>
        <v>0</v>
      </c>
      <c r="Q242" s="183">
        <v>0</v>
      </c>
      <c r="R242" s="183">
        <f>Q242*H242</f>
        <v>0</v>
      </c>
      <c r="S242" s="183">
        <v>0</v>
      </c>
      <c r="T242" s="184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85" t="s">
        <v>139</v>
      </c>
      <c r="AT242" s="185" t="s">
        <v>135</v>
      </c>
      <c r="AU242" s="185" t="s">
        <v>81</v>
      </c>
      <c r="AY242" s="18" t="s">
        <v>132</v>
      </c>
      <c r="BE242" s="186">
        <f>IF(N242="základní",J242,0)</f>
        <v>0</v>
      </c>
      <c r="BF242" s="186">
        <f>IF(N242="snížená",J242,0)</f>
        <v>0</v>
      </c>
      <c r="BG242" s="186">
        <f>IF(N242="zákl. přenesená",J242,0)</f>
        <v>0</v>
      </c>
      <c r="BH242" s="186">
        <f>IF(N242="sníž. přenesená",J242,0)</f>
        <v>0</v>
      </c>
      <c r="BI242" s="186">
        <f>IF(N242="nulová",J242,0)</f>
        <v>0</v>
      </c>
      <c r="BJ242" s="18" t="s">
        <v>79</v>
      </c>
      <c r="BK242" s="186">
        <f>ROUND(I242*H242,2)</f>
        <v>0</v>
      </c>
      <c r="BL242" s="18" t="s">
        <v>139</v>
      </c>
      <c r="BM242" s="185" t="s">
        <v>404</v>
      </c>
    </row>
    <row r="243" spans="1:65" s="13" customFormat="1" ht="22.5">
      <c r="B243" s="192"/>
      <c r="C243" s="193"/>
      <c r="D243" s="194" t="s">
        <v>153</v>
      </c>
      <c r="E243" s="195" t="s">
        <v>19</v>
      </c>
      <c r="F243" s="196" t="s">
        <v>405</v>
      </c>
      <c r="G243" s="193"/>
      <c r="H243" s="197">
        <v>575</v>
      </c>
      <c r="I243" s="198"/>
      <c r="J243" s="193"/>
      <c r="K243" s="193"/>
      <c r="L243" s="199"/>
      <c r="M243" s="200"/>
      <c r="N243" s="201"/>
      <c r="O243" s="201"/>
      <c r="P243" s="201"/>
      <c r="Q243" s="201"/>
      <c r="R243" s="201"/>
      <c r="S243" s="201"/>
      <c r="T243" s="202"/>
      <c r="AT243" s="203" t="s">
        <v>153</v>
      </c>
      <c r="AU243" s="203" t="s">
        <v>81</v>
      </c>
      <c r="AV243" s="13" t="s">
        <v>81</v>
      </c>
      <c r="AW243" s="13" t="s">
        <v>33</v>
      </c>
      <c r="AX243" s="13" t="s">
        <v>71</v>
      </c>
      <c r="AY243" s="203" t="s">
        <v>132</v>
      </c>
    </row>
    <row r="244" spans="1:65" s="14" customFormat="1" ht="11.25">
      <c r="B244" s="204"/>
      <c r="C244" s="205"/>
      <c r="D244" s="194" t="s">
        <v>153</v>
      </c>
      <c r="E244" s="206" t="s">
        <v>19</v>
      </c>
      <c r="F244" s="207" t="s">
        <v>154</v>
      </c>
      <c r="G244" s="205"/>
      <c r="H244" s="208">
        <v>575</v>
      </c>
      <c r="I244" s="209"/>
      <c r="J244" s="205"/>
      <c r="K244" s="205"/>
      <c r="L244" s="210"/>
      <c r="M244" s="211"/>
      <c r="N244" s="212"/>
      <c r="O244" s="212"/>
      <c r="P244" s="212"/>
      <c r="Q244" s="212"/>
      <c r="R244" s="212"/>
      <c r="S244" s="212"/>
      <c r="T244" s="213"/>
      <c r="AT244" s="214" t="s">
        <v>153</v>
      </c>
      <c r="AU244" s="214" t="s">
        <v>81</v>
      </c>
      <c r="AV244" s="14" t="s">
        <v>139</v>
      </c>
      <c r="AW244" s="14" t="s">
        <v>33</v>
      </c>
      <c r="AX244" s="14" t="s">
        <v>79</v>
      </c>
      <c r="AY244" s="214" t="s">
        <v>132</v>
      </c>
    </row>
    <row r="245" spans="1:65" s="2" customFormat="1" ht="14.45" customHeight="1">
      <c r="A245" s="35"/>
      <c r="B245" s="36"/>
      <c r="C245" s="222" t="s">
        <v>406</v>
      </c>
      <c r="D245" s="222" t="s">
        <v>217</v>
      </c>
      <c r="E245" s="223" t="s">
        <v>407</v>
      </c>
      <c r="F245" s="224" t="s">
        <v>408</v>
      </c>
      <c r="G245" s="225" t="s">
        <v>346</v>
      </c>
      <c r="H245" s="226">
        <v>1150</v>
      </c>
      <c r="I245" s="227"/>
      <c r="J245" s="228">
        <f>ROUND(I245*H245,2)</f>
        <v>0</v>
      </c>
      <c r="K245" s="224" t="s">
        <v>19</v>
      </c>
      <c r="L245" s="229"/>
      <c r="M245" s="230" t="s">
        <v>19</v>
      </c>
      <c r="N245" s="231" t="s">
        <v>42</v>
      </c>
      <c r="O245" s="65"/>
      <c r="P245" s="183">
        <f>O245*H245</f>
        <v>0</v>
      </c>
      <c r="Q245" s="183">
        <v>0</v>
      </c>
      <c r="R245" s="183">
        <f>Q245*H245</f>
        <v>0</v>
      </c>
      <c r="S245" s="183">
        <v>0</v>
      </c>
      <c r="T245" s="184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85" t="s">
        <v>208</v>
      </c>
      <c r="AT245" s="185" t="s">
        <v>217</v>
      </c>
      <c r="AU245" s="185" t="s">
        <v>81</v>
      </c>
      <c r="AY245" s="18" t="s">
        <v>132</v>
      </c>
      <c r="BE245" s="186">
        <f>IF(N245="základní",J245,0)</f>
        <v>0</v>
      </c>
      <c r="BF245" s="186">
        <f>IF(N245="snížená",J245,0)</f>
        <v>0</v>
      </c>
      <c r="BG245" s="186">
        <f>IF(N245="zákl. přenesená",J245,0)</f>
        <v>0</v>
      </c>
      <c r="BH245" s="186">
        <f>IF(N245="sníž. přenesená",J245,0)</f>
        <v>0</v>
      </c>
      <c r="BI245" s="186">
        <f>IF(N245="nulová",J245,0)</f>
        <v>0</v>
      </c>
      <c r="BJ245" s="18" t="s">
        <v>79</v>
      </c>
      <c r="BK245" s="186">
        <f>ROUND(I245*H245,2)</f>
        <v>0</v>
      </c>
      <c r="BL245" s="18" t="s">
        <v>139</v>
      </c>
      <c r="BM245" s="185" t="s">
        <v>409</v>
      </c>
    </row>
    <row r="246" spans="1:65" s="13" customFormat="1" ht="22.5">
      <c r="B246" s="192"/>
      <c r="C246" s="193"/>
      <c r="D246" s="194" t="s">
        <v>153</v>
      </c>
      <c r="E246" s="195" t="s">
        <v>19</v>
      </c>
      <c r="F246" s="196" t="s">
        <v>410</v>
      </c>
      <c r="G246" s="193"/>
      <c r="H246" s="197">
        <v>1150</v>
      </c>
      <c r="I246" s="198"/>
      <c r="J246" s="193"/>
      <c r="K246" s="193"/>
      <c r="L246" s="199"/>
      <c r="M246" s="200"/>
      <c r="N246" s="201"/>
      <c r="O246" s="201"/>
      <c r="P246" s="201"/>
      <c r="Q246" s="201"/>
      <c r="R246" s="201"/>
      <c r="S246" s="201"/>
      <c r="T246" s="202"/>
      <c r="AT246" s="203" t="s">
        <v>153</v>
      </c>
      <c r="AU246" s="203" t="s">
        <v>81</v>
      </c>
      <c r="AV246" s="13" t="s">
        <v>81</v>
      </c>
      <c r="AW246" s="13" t="s">
        <v>33</v>
      </c>
      <c r="AX246" s="13" t="s">
        <v>71</v>
      </c>
      <c r="AY246" s="203" t="s">
        <v>132</v>
      </c>
    </row>
    <row r="247" spans="1:65" s="14" customFormat="1" ht="11.25">
      <c r="B247" s="204"/>
      <c r="C247" s="205"/>
      <c r="D247" s="194" t="s">
        <v>153</v>
      </c>
      <c r="E247" s="206" t="s">
        <v>19</v>
      </c>
      <c r="F247" s="207" t="s">
        <v>154</v>
      </c>
      <c r="G247" s="205"/>
      <c r="H247" s="208">
        <v>1150</v>
      </c>
      <c r="I247" s="209"/>
      <c r="J247" s="205"/>
      <c r="K247" s="205"/>
      <c r="L247" s="210"/>
      <c r="M247" s="211"/>
      <c r="N247" s="212"/>
      <c r="O247" s="212"/>
      <c r="P247" s="212"/>
      <c r="Q247" s="212"/>
      <c r="R247" s="212"/>
      <c r="S247" s="212"/>
      <c r="T247" s="213"/>
      <c r="AT247" s="214" t="s">
        <v>153</v>
      </c>
      <c r="AU247" s="214" t="s">
        <v>81</v>
      </c>
      <c r="AV247" s="14" t="s">
        <v>139</v>
      </c>
      <c r="AW247" s="14" t="s">
        <v>33</v>
      </c>
      <c r="AX247" s="14" t="s">
        <v>79</v>
      </c>
      <c r="AY247" s="214" t="s">
        <v>132</v>
      </c>
    </row>
    <row r="248" spans="1:65" s="2" customFormat="1" ht="24.2" customHeight="1">
      <c r="A248" s="35"/>
      <c r="B248" s="36"/>
      <c r="C248" s="174" t="s">
        <v>411</v>
      </c>
      <c r="D248" s="174" t="s">
        <v>135</v>
      </c>
      <c r="E248" s="175" t="s">
        <v>412</v>
      </c>
      <c r="F248" s="176" t="s">
        <v>413</v>
      </c>
      <c r="G248" s="177" t="s">
        <v>174</v>
      </c>
      <c r="H248" s="178">
        <v>5014</v>
      </c>
      <c r="I248" s="179"/>
      <c r="J248" s="180">
        <f>ROUND(I248*H248,2)</f>
        <v>0</v>
      </c>
      <c r="K248" s="176" t="s">
        <v>19</v>
      </c>
      <c r="L248" s="40"/>
      <c r="M248" s="181" t="s">
        <v>19</v>
      </c>
      <c r="N248" s="182" t="s">
        <v>42</v>
      </c>
      <c r="O248" s="65"/>
      <c r="P248" s="183">
        <f>O248*H248</f>
        <v>0</v>
      </c>
      <c r="Q248" s="183">
        <v>0</v>
      </c>
      <c r="R248" s="183">
        <f>Q248*H248</f>
        <v>0</v>
      </c>
      <c r="S248" s="183">
        <v>0</v>
      </c>
      <c r="T248" s="184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85" t="s">
        <v>139</v>
      </c>
      <c r="AT248" s="185" t="s">
        <v>135</v>
      </c>
      <c r="AU248" s="185" t="s">
        <v>81</v>
      </c>
      <c r="AY248" s="18" t="s">
        <v>132</v>
      </c>
      <c r="BE248" s="186">
        <f>IF(N248="základní",J248,0)</f>
        <v>0</v>
      </c>
      <c r="BF248" s="186">
        <f>IF(N248="snížená",J248,0)</f>
        <v>0</v>
      </c>
      <c r="BG248" s="186">
        <f>IF(N248="zákl. přenesená",J248,0)</f>
        <v>0</v>
      </c>
      <c r="BH248" s="186">
        <f>IF(N248="sníž. přenesená",J248,0)</f>
        <v>0</v>
      </c>
      <c r="BI248" s="186">
        <f>IF(N248="nulová",J248,0)</f>
        <v>0</v>
      </c>
      <c r="BJ248" s="18" t="s">
        <v>79</v>
      </c>
      <c r="BK248" s="186">
        <f>ROUND(I248*H248,2)</f>
        <v>0</v>
      </c>
      <c r="BL248" s="18" t="s">
        <v>139</v>
      </c>
      <c r="BM248" s="185" t="s">
        <v>414</v>
      </c>
    </row>
    <row r="249" spans="1:65" s="2" customFormat="1" ht="49.15" customHeight="1">
      <c r="A249" s="35"/>
      <c r="B249" s="36"/>
      <c r="C249" s="174" t="s">
        <v>415</v>
      </c>
      <c r="D249" s="174" t="s">
        <v>135</v>
      </c>
      <c r="E249" s="175" t="s">
        <v>416</v>
      </c>
      <c r="F249" s="176" t="s">
        <v>417</v>
      </c>
      <c r="G249" s="177" t="s">
        <v>252</v>
      </c>
      <c r="H249" s="178">
        <v>183</v>
      </c>
      <c r="I249" s="179"/>
      <c r="J249" s="180">
        <f>ROUND(I249*H249,2)</f>
        <v>0</v>
      </c>
      <c r="K249" s="176" t="s">
        <v>19</v>
      </c>
      <c r="L249" s="40"/>
      <c r="M249" s="181" t="s">
        <v>19</v>
      </c>
      <c r="N249" s="182" t="s">
        <v>42</v>
      </c>
      <c r="O249" s="65"/>
      <c r="P249" s="183">
        <f>O249*H249</f>
        <v>0</v>
      </c>
      <c r="Q249" s="183">
        <v>0</v>
      </c>
      <c r="R249" s="183">
        <f>Q249*H249</f>
        <v>0</v>
      </c>
      <c r="S249" s="183">
        <v>0</v>
      </c>
      <c r="T249" s="184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85" t="s">
        <v>139</v>
      </c>
      <c r="AT249" s="185" t="s">
        <v>135</v>
      </c>
      <c r="AU249" s="185" t="s">
        <v>81</v>
      </c>
      <c r="AY249" s="18" t="s">
        <v>132</v>
      </c>
      <c r="BE249" s="186">
        <f>IF(N249="základní",J249,0)</f>
        <v>0</v>
      </c>
      <c r="BF249" s="186">
        <f>IF(N249="snížená",J249,0)</f>
        <v>0</v>
      </c>
      <c r="BG249" s="186">
        <f>IF(N249="zákl. přenesená",J249,0)</f>
        <v>0</v>
      </c>
      <c r="BH249" s="186">
        <f>IF(N249="sníž. přenesená",J249,0)</f>
        <v>0</v>
      </c>
      <c r="BI249" s="186">
        <f>IF(N249="nulová",J249,0)</f>
        <v>0</v>
      </c>
      <c r="BJ249" s="18" t="s">
        <v>79</v>
      </c>
      <c r="BK249" s="186">
        <f>ROUND(I249*H249,2)</f>
        <v>0</v>
      </c>
      <c r="BL249" s="18" t="s">
        <v>139</v>
      </c>
      <c r="BM249" s="185" t="s">
        <v>418</v>
      </c>
    </row>
    <row r="250" spans="1:65" s="13" customFormat="1" ht="22.5">
      <c r="B250" s="192"/>
      <c r="C250" s="193"/>
      <c r="D250" s="194" t="s">
        <v>153</v>
      </c>
      <c r="E250" s="195" t="s">
        <v>19</v>
      </c>
      <c r="F250" s="196" t="s">
        <v>419</v>
      </c>
      <c r="G250" s="193"/>
      <c r="H250" s="197">
        <v>183</v>
      </c>
      <c r="I250" s="198"/>
      <c r="J250" s="193"/>
      <c r="K250" s="193"/>
      <c r="L250" s="199"/>
      <c r="M250" s="200"/>
      <c r="N250" s="201"/>
      <c r="O250" s="201"/>
      <c r="P250" s="201"/>
      <c r="Q250" s="201"/>
      <c r="R250" s="201"/>
      <c r="S250" s="201"/>
      <c r="T250" s="202"/>
      <c r="AT250" s="203" t="s">
        <v>153</v>
      </c>
      <c r="AU250" s="203" t="s">
        <v>81</v>
      </c>
      <c r="AV250" s="13" t="s">
        <v>81</v>
      </c>
      <c r="AW250" s="13" t="s">
        <v>33</v>
      </c>
      <c r="AX250" s="13" t="s">
        <v>71</v>
      </c>
      <c r="AY250" s="203" t="s">
        <v>132</v>
      </c>
    </row>
    <row r="251" spans="1:65" s="14" customFormat="1" ht="11.25">
      <c r="B251" s="204"/>
      <c r="C251" s="205"/>
      <c r="D251" s="194" t="s">
        <v>153</v>
      </c>
      <c r="E251" s="206" t="s">
        <v>19</v>
      </c>
      <c r="F251" s="207" t="s">
        <v>154</v>
      </c>
      <c r="G251" s="205"/>
      <c r="H251" s="208">
        <v>183</v>
      </c>
      <c r="I251" s="209"/>
      <c r="J251" s="205"/>
      <c r="K251" s="205"/>
      <c r="L251" s="210"/>
      <c r="M251" s="211"/>
      <c r="N251" s="212"/>
      <c r="O251" s="212"/>
      <c r="P251" s="212"/>
      <c r="Q251" s="212"/>
      <c r="R251" s="212"/>
      <c r="S251" s="212"/>
      <c r="T251" s="213"/>
      <c r="AT251" s="214" t="s">
        <v>153</v>
      </c>
      <c r="AU251" s="214" t="s">
        <v>81</v>
      </c>
      <c r="AV251" s="14" t="s">
        <v>139</v>
      </c>
      <c r="AW251" s="14" t="s">
        <v>33</v>
      </c>
      <c r="AX251" s="14" t="s">
        <v>79</v>
      </c>
      <c r="AY251" s="214" t="s">
        <v>132</v>
      </c>
    </row>
    <row r="252" spans="1:65" s="2" customFormat="1" ht="37.9" customHeight="1">
      <c r="A252" s="35"/>
      <c r="B252" s="36"/>
      <c r="C252" s="174" t="s">
        <v>420</v>
      </c>
      <c r="D252" s="174" t="s">
        <v>135</v>
      </c>
      <c r="E252" s="175" t="s">
        <v>421</v>
      </c>
      <c r="F252" s="176" t="s">
        <v>422</v>
      </c>
      <c r="G252" s="177" t="s">
        <v>346</v>
      </c>
      <c r="H252" s="178">
        <v>9</v>
      </c>
      <c r="I252" s="179"/>
      <c r="J252" s="180">
        <f>ROUND(I252*H252,2)</f>
        <v>0</v>
      </c>
      <c r="K252" s="176" t="s">
        <v>19</v>
      </c>
      <c r="L252" s="40"/>
      <c r="M252" s="181" t="s">
        <v>19</v>
      </c>
      <c r="N252" s="182" t="s">
        <v>42</v>
      </c>
      <c r="O252" s="65"/>
      <c r="P252" s="183">
        <f>O252*H252</f>
        <v>0</v>
      </c>
      <c r="Q252" s="183">
        <v>0</v>
      </c>
      <c r="R252" s="183">
        <f>Q252*H252</f>
        <v>0</v>
      </c>
      <c r="S252" s="183">
        <v>0</v>
      </c>
      <c r="T252" s="184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85" t="s">
        <v>139</v>
      </c>
      <c r="AT252" s="185" t="s">
        <v>135</v>
      </c>
      <c r="AU252" s="185" t="s">
        <v>81</v>
      </c>
      <c r="AY252" s="18" t="s">
        <v>132</v>
      </c>
      <c r="BE252" s="186">
        <f>IF(N252="základní",J252,0)</f>
        <v>0</v>
      </c>
      <c r="BF252" s="186">
        <f>IF(N252="snížená",J252,0)</f>
        <v>0</v>
      </c>
      <c r="BG252" s="186">
        <f>IF(N252="zákl. přenesená",J252,0)</f>
        <v>0</v>
      </c>
      <c r="BH252" s="186">
        <f>IF(N252="sníž. přenesená",J252,0)</f>
        <v>0</v>
      </c>
      <c r="BI252" s="186">
        <f>IF(N252="nulová",J252,0)</f>
        <v>0</v>
      </c>
      <c r="BJ252" s="18" t="s">
        <v>79</v>
      </c>
      <c r="BK252" s="186">
        <f>ROUND(I252*H252,2)</f>
        <v>0</v>
      </c>
      <c r="BL252" s="18" t="s">
        <v>139</v>
      </c>
      <c r="BM252" s="185" t="s">
        <v>423</v>
      </c>
    </row>
    <row r="253" spans="1:65" s="13" customFormat="1" ht="22.5">
      <c r="B253" s="192"/>
      <c r="C253" s="193"/>
      <c r="D253" s="194" t="s">
        <v>153</v>
      </c>
      <c r="E253" s="195" t="s">
        <v>19</v>
      </c>
      <c r="F253" s="196" t="s">
        <v>424</v>
      </c>
      <c r="G253" s="193"/>
      <c r="H253" s="197">
        <v>9</v>
      </c>
      <c r="I253" s="198"/>
      <c r="J253" s="193"/>
      <c r="K253" s="193"/>
      <c r="L253" s="199"/>
      <c r="M253" s="200"/>
      <c r="N253" s="201"/>
      <c r="O253" s="201"/>
      <c r="P253" s="201"/>
      <c r="Q253" s="201"/>
      <c r="R253" s="201"/>
      <c r="S253" s="201"/>
      <c r="T253" s="202"/>
      <c r="AT253" s="203" t="s">
        <v>153</v>
      </c>
      <c r="AU253" s="203" t="s">
        <v>81</v>
      </c>
      <c r="AV253" s="13" t="s">
        <v>81</v>
      </c>
      <c r="AW253" s="13" t="s">
        <v>33</v>
      </c>
      <c r="AX253" s="13" t="s">
        <v>71</v>
      </c>
      <c r="AY253" s="203" t="s">
        <v>132</v>
      </c>
    </row>
    <row r="254" spans="1:65" s="14" customFormat="1" ht="11.25">
      <c r="B254" s="204"/>
      <c r="C254" s="205"/>
      <c r="D254" s="194" t="s">
        <v>153</v>
      </c>
      <c r="E254" s="206" t="s">
        <v>19</v>
      </c>
      <c r="F254" s="207" t="s">
        <v>154</v>
      </c>
      <c r="G254" s="205"/>
      <c r="H254" s="208">
        <v>9</v>
      </c>
      <c r="I254" s="209"/>
      <c r="J254" s="205"/>
      <c r="K254" s="205"/>
      <c r="L254" s="210"/>
      <c r="M254" s="211"/>
      <c r="N254" s="212"/>
      <c r="O254" s="212"/>
      <c r="P254" s="212"/>
      <c r="Q254" s="212"/>
      <c r="R254" s="212"/>
      <c r="S254" s="212"/>
      <c r="T254" s="213"/>
      <c r="AT254" s="214" t="s">
        <v>153</v>
      </c>
      <c r="AU254" s="214" t="s">
        <v>81</v>
      </c>
      <c r="AV254" s="14" t="s">
        <v>139</v>
      </c>
      <c r="AW254" s="14" t="s">
        <v>33</v>
      </c>
      <c r="AX254" s="14" t="s">
        <v>79</v>
      </c>
      <c r="AY254" s="214" t="s">
        <v>132</v>
      </c>
    </row>
    <row r="255" spans="1:65" s="12" customFormat="1" ht="22.9" customHeight="1">
      <c r="B255" s="158"/>
      <c r="C255" s="159"/>
      <c r="D255" s="160" t="s">
        <v>70</v>
      </c>
      <c r="E255" s="172" t="s">
        <v>425</v>
      </c>
      <c r="F255" s="172" t="s">
        <v>426</v>
      </c>
      <c r="G255" s="159"/>
      <c r="H255" s="159"/>
      <c r="I255" s="162"/>
      <c r="J255" s="173">
        <f>BK255</f>
        <v>0</v>
      </c>
      <c r="K255" s="159"/>
      <c r="L255" s="164"/>
      <c r="M255" s="165"/>
      <c r="N255" s="166"/>
      <c r="O255" s="166"/>
      <c r="P255" s="167">
        <f>P256</f>
        <v>0</v>
      </c>
      <c r="Q255" s="166"/>
      <c r="R255" s="167">
        <f>R256</f>
        <v>0</v>
      </c>
      <c r="S255" s="166"/>
      <c r="T255" s="168">
        <f>T256</f>
        <v>0</v>
      </c>
      <c r="AR255" s="169" t="s">
        <v>79</v>
      </c>
      <c r="AT255" s="170" t="s">
        <v>70</v>
      </c>
      <c r="AU255" s="170" t="s">
        <v>79</v>
      </c>
      <c r="AY255" s="169" t="s">
        <v>132</v>
      </c>
      <c r="BK255" s="171">
        <f>BK256</f>
        <v>0</v>
      </c>
    </row>
    <row r="256" spans="1:65" s="2" customFormat="1" ht="37.9" customHeight="1">
      <c r="A256" s="35"/>
      <c r="B256" s="36"/>
      <c r="C256" s="174" t="s">
        <v>427</v>
      </c>
      <c r="D256" s="174" t="s">
        <v>135</v>
      </c>
      <c r="E256" s="175" t="s">
        <v>428</v>
      </c>
      <c r="F256" s="176" t="s">
        <v>429</v>
      </c>
      <c r="G256" s="177" t="s">
        <v>220</v>
      </c>
      <c r="H256" s="178">
        <v>865.41099999999994</v>
      </c>
      <c r="I256" s="179"/>
      <c r="J256" s="180">
        <f>ROUND(I256*H256,2)</f>
        <v>0</v>
      </c>
      <c r="K256" s="176" t="s">
        <v>19</v>
      </c>
      <c r="L256" s="40"/>
      <c r="M256" s="181" t="s">
        <v>19</v>
      </c>
      <c r="N256" s="182" t="s">
        <v>42</v>
      </c>
      <c r="O256" s="65"/>
      <c r="P256" s="183">
        <f>O256*H256</f>
        <v>0</v>
      </c>
      <c r="Q256" s="183">
        <v>0</v>
      </c>
      <c r="R256" s="183">
        <f>Q256*H256</f>
        <v>0</v>
      </c>
      <c r="S256" s="183">
        <v>0</v>
      </c>
      <c r="T256" s="184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185" t="s">
        <v>139</v>
      </c>
      <c r="AT256" s="185" t="s">
        <v>135</v>
      </c>
      <c r="AU256" s="185" t="s">
        <v>81</v>
      </c>
      <c r="AY256" s="18" t="s">
        <v>132</v>
      </c>
      <c r="BE256" s="186">
        <f>IF(N256="základní",J256,0)</f>
        <v>0</v>
      </c>
      <c r="BF256" s="186">
        <f>IF(N256="snížená",J256,0)</f>
        <v>0</v>
      </c>
      <c r="BG256" s="186">
        <f>IF(N256="zákl. přenesená",J256,0)</f>
        <v>0</v>
      </c>
      <c r="BH256" s="186">
        <f>IF(N256="sníž. přenesená",J256,0)</f>
        <v>0</v>
      </c>
      <c r="BI256" s="186">
        <f>IF(N256="nulová",J256,0)</f>
        <v>0</v>
      </c>
      <c r="BJ256" s="18" t="s">
        <v>79</v>
      </c>
      <c r="BK256" s="186">
        <f>ROUND(I256*H256,2)</f>
        <v>0</v>
      </c>
      <c r="BL256" s="18" t="s">
        <v>139</v>
      </c>
      <c r="BM256" s="185" t="s">
        <v>430</v>
      </c>
    </row>
    <row r="257" spans="1:65" s="12" customFormat="1" ht="25.9" customHeight="1">
      <c r="B257" s="158"/>
      <c r="C257" s="159"/>
      <c r="D257" s="160" t="s">
        <v>70</v>
      </c>
      <c r="E257" s="161" t="s">
        <v>76</v>
      </c>
      <c r="F257" s="161" t="s">
        <v>77</v>
      </c>
      <c r="G257" s="159"/>
      <c r="H257" s="159"/>
      <c r="I257" s="162"/>
      <c r="J257" s="163">
        <f>BK257</f>
        <v>0</v>
      </c>
      <c r="K257" s="159"/>
      <c r="L257" s="164"/>
      <c r="M257" s="165"/>
      <c r="N257" s="166"/>
      <c r="O257" s="166"/>
      <c r="P257" s="167">
        <f>P258</f>
        <v>0</v>
      </c>
      <c r="Q257" s="166"/>
      <c r="R257" s="167">
        <f>R258</f>
        <v>0</v>
      </c>
      <c r="S257" s="166"/>
      <c r="T257" s="168">
        <f>T258</f>
        <v>0</v>
      </c>
      <c r="AR257" s="169" t="s">
        <v>194</v>
      </c>
      <c r="AT257" s="170" t="s">
        <v>70</v>
      </c>
      <c r="AU257" s="170" t="s">
        <v>71</v>
      </c>
      <c r="AY257" s="169" t="s">
        <v>132</v>
      </c>
      <c r="BK257" s="171">
        <f>BK258</f>
        <v>0</v>
      </c>
    </row>
    <row r="258" spans="1:65" s="12" customFormat="1" ht="22.9" customHeight="1">
      <c r="B258" s="158"/>
      <c r="C258" s="159"/>
      <c r="D258" s="160" t="s">
        <v>70</v>
      </c>
      <c r="E258" s="172" t="s">
        <v>431</v>
      </c>
      <c r="F258" s="172" t="s">
        <v>83</v>
      </c>
      <c r="G258" s="159"/>
      <c r="H258" s="159"/>
      <c r="I258" s="162"/>
      <c r="J258" s="173">
        <f>BK258</f>
        <v>0</v>
      </c>
      <c r="K258" s="159"/>
      <c r="L258" s="164"/>
      <c r="M258" s="165"/>
      <c r="N258" s="166"/>
      <c r="O258" s="166"/>
      <c r="P258" s="167">
        <f>SUM(P259:P261)</f>
        <v>0</v>
      </c>
      <c r="Q258" s="166"/>
      <c r="R258" s="167">
        <f>SUM(R259:R261)</f>
        <v>0</v>
      </c>
      <c r="S258" s="166"/>
      <c r="T258" s="168">
        <f>SUM(T259:T261)</f>
        <v>0</v>
      </c>
      <c r="AR258" s="169" t="s">
        <v>194</v>
      </c>
      <c r="AT258" s="170" t="s">
        <v>70</v>
      </c>
      <c r="AU258" s="170" t="s">
        <v>79</v>
      </c>
      <c r="AY258" s="169" t="s">
        <v>132</v>
      </c>
      <c r="BK258" s="171">
        <f>SUM(BK259:BK261)</f>
        <v>0</v>
      </c>
    </row>
    <row r="259" spans="1:65" s="2" customFormat="1" ht="24.2" customHeight="1">
      <c r="A259" s="35"/>
      <c r="B259" s="36"/>
      <c r="C259" s="174" t="s">
        <v>432</v>
      </c>
      <c r="D259" s="174" t="s">
        <v>135</v>
      </c>
      <c r="E259" s="175" t="s">
        <v>433</v>
      </c>
      <c r="F259" s="176" t="s">
        <v>434</v>
      </c>
      <c r="G259" s="177" t="s">
        <v>435</v>
      </c>
      <c r="H259" s="178">
        <v>1</v>
      </c>
      <c r="I259" s="179"/>
      <c r="J259" s="180">
        <f>ROUND(I259*H259,2)</f>
        <v>0</v>
      </c>
      <c r="K259" s="176" t="s">
        <v>19</v>
      </c>
      <c r="L259" s="40"/>
      <c r="M259" s="181" t="s">
        <v>19</v>
      </c>
      <c r="N259" s="182" t="s">
        <v>42</v>
      </c>
      <c r="O259" s="65"/>
      <c r="P259" s="183">
        <f>O259*H259</f>
        <v>0</v>
      </c>
      <c r="Q259" s="183">
        <v>0</v>
      </c>
      <c r="R259" s="183">
        <f>Q259*H259</f>
        <v>0</v>
      </c>
      <c r="S259" s="183">
        <v>0</v>
      </c>
      <c r="T259" s="184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85" t="s">
        <v>139</v>
      </c>
      <c r="AT259" s="185" t="s">
        <v>135</v>
      </c>
      <c r="AU259" s="185" t="s">
        <v>81</v>
      </c>
      <c r="AY259" s="18" t="s">
        <v>132</v>
      </c>
      <c r="BE259" s="186">
        <f>IF(N259="základní",J259,0)</f>
        <v>0</v>
      </c>
      <c r="BF259" s="186">
        <f>IF(N259="snížená",J259,0)</f>
        <v>0</v>
      </c>
      <c r="BG259" s="186">
        <f>IF(N259="zákl. přenesená",J259,0)</f>
        <v>0</v>
      </c>
      <c r="BH259" s="186">
        <f>IF(N259="sníž. přenesená",J259,0)</f>
        <v>0</v>
      </c>
      <c r="BI259" s="186">
        <f>IF(N259="nulová",J259,0)</f>
        <v>0</v>
      </c>
      <c r="BJ259" s="18" t="s">
        <v>79</v>
      </c>
      <c r="BK259" s="186">
        <f>ROUND(I259*H259,2)</f>
        <v>0</v>
      </c>
      <c r="BL259" s="18" t="s">
        <v>139</v>
      </c>
      <c r="BM259" s="185" t="s">
        <v>436</v>
      </c>
    </row>
    <row r="260" spans="1:65" s="13" customFormat="1" ht="11.25">
      <c r="B260" s="192"/>
      <c r="C260" s="193"/>
      <c r="D260" s="194" t="s">
        <v>153</v>
      </c>
      <c r="E260" s="195" t="s">
        <v>19</v>
      </c>
      <c r="F260" s="196" t="s">
        <v>437</v>
      </c>
      <c r="G260" s="193"/>
      <c r="H260" s="197">
        <v>1</v>
      </c>
      <c r="I260" s="198"/>
      <c r="J260" s="193"/>
      <c r="K260" s="193"/>
      <c r="L260" s="199"/>
      <c r="M260" s="200"/>
      <c r="N260" s="201"/>
      <c r="O260" s="201"/>
      <c r="P260" s="201"/>
      <c r="Q260" s="201"/>
      <c r="R260" s="201"/>
      <c r="S260" s="201"/>
      <c r="T260" s="202"/>
      <c r="AT260" s="203" t="s">
        <v>153</v>
      </c>
      <c r="AU260" s="203" t="s">
        <v>81</v>
      </c>
      <c r="AV260" s="13" t="s">
        <v>81</v>
      </c>
      <c r="AW260" s="13" t="s">
        <v>33</v>
      </c>
      <c r="AX260" s="13" t="s">
        <v>71</v>
      </c>
      <c r="AY260" s="203" t="s">
        <v>132</v>
      </c>
    </row>
    <row r="261" spans="1:65" s="14" customFormat="1" ht="11.25">
      <c r="B261" s="204"/>
      <c r="C261" s="205"/>
      <c r="D261" s="194" t="s">
        <v>153</v>
      </c>
      <c r="E261" s="206" t="s">
        <v>19</v>
      </c>
      <c r="F261" s="207" t="s">
        <v>154</v>
      </c>
      <c r="G261" s="205"/>
      <c r="H261" s="208">
        <v>1</v>
      </c>
      <c r="I261" s="209"/>
      <c r="J261" s="205"/>
      <c r="K261" s="205"/>
      <c r="L261" s="210"/>
      <c r="M261" s="215"/>
      <c r="N261" s="216"/>
      <c r="O261" s="216"/>
      <c r="P261" s="216"/>
      <c r="Q261" s="216"/>
      <c r="R261" s="216"/>
      <c r="S261" s="216"/>
      <c r="T261" s="217"/>
      <c r="AT261" s="214" t="s">
        <v>153</v>
      </c>
      <c r="AU261" s="214" t="s">
        <v>81</v>
      </c>
      <c r="AV261" s="14" t="s">
        <v>139</v>
      </c>
      <c r="AW261" s="14" t="s">
        <v>33</v>
      </c>
      <c r="AX261" s="14" t="s">
        <v>79</v>
      </c>
      <c r="AY261" s="214" t="s">
        <v>132</v>
      </c>
    </row>
    <row r="262" spans="1:65" s="2" customFormat="1" ht="6.95" customHeight="1">
      <c r="A262" s="35"/>
      <c r="B262" s="48"/>
      <c r="C262" s="49"/>
      <c r="D262" s="49"/>
      <c r="E262" s="49"/>
      <c r="F262" s="49"/>
      <c r="G262" s="49"/>
      <c r="H262" s="49"/>
      <c r="I262" s="49"/>
      <c r="J262" s="49"/>
      <c r="K262" s="49"/>
      <c r="L262" s="40"/>
      <c r="M262" s="35"/>
      <c r="O262" s="35"/>
      <c r="P262" s="35"/>
      <c r="Q262" s="35"/>
      <c r="R262" s="35"/>
      <c r="S262" s="35"/>
      <c r="T262" s="35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</row>
  </sheetData>
  <sheetProtection algorithmName="SHA-512" hashValue="ejSm8cvzPMZWsJ5+8DVuMuX/guxF8KPO2tomD4G7gfcluWA9vn/exNEp7QVRJbV7ZthOI4NxBba+BFZx37enHA==" saltValue="AzAnCJ4QlO4fONyBt39+rrrbSSBqZ5wqiigcofcvJFhTuztX/68frtSpm7u2wLAqCcY/R/JMHl8y8x+3WQsGjg==" spinCount="100000" sheet="1" objects="1" scenarios="1" formatColumns="0" formatRows="0" autoFilter="0"/>
  <autoFilter ref="C86:K261" xr:uid="{00000000-0009-0000-0000-000003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412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AT2" s="18" t="s">
        <v>90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81</v>
      </c>
    </row>
    <row r="4" spans="1:46" s="1" customFormat="1" ht="24.95" customHeight="1">
      <c r="B4" s="21"/>
      <c r="D4" s="104" t="s">
        <v>109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3" t="str">
        <f>'Rekapitulace stavby'!K6</f>
        <v>Sportovní hala Sušice - Venkovní stavební objekty</v>
      </c>
      <c r="F7" s="364"/>
      <c r="G7" s="364"/>
      <c r="H7" s="364"/>
      <c r="L7" s="21"/>
    </row>
    <row r="8" spans="1:46" s="2" customFormat="1" ht="12" customHeight="1">
      <c r="A8" s="35"/>
      <c r="B8" s="40"/>
      <c r="C8" s="35"/>
      <c r="D8" s="106" t="s">
        <v>110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30" customHeight="1">
      <c r="A9" s="35"/>
      <c r="B9" s="40"/>
      <c r="C9" s="35"/>
      <c r="D9" s="35"/>
      <c r="E9" s="365" t="s">
        <v>438</v>
      </c>
      <c r="F9" s="366"/>
      <c r="G9" s="366"/>
      <c r="H9" s="366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20. 5. 2019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7" t="str">
        <f>'Rekapitulace stavby'!E14</f>
        <v>Vyplň údaj</v>
      </c>
      <c r="F18" s="368"/>
      <c r="G18" s="368"/>
      <c r="H18" s="368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22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35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9" t="s">
        <v>19</v>
      </c>
      <c r="F27" s="369"/>
      <c r="G27" s="369"/>
      <c r="H27" s="369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37</v>
      </c>
      <c r="E30" s="35"/>
      <c r="F30" s="35"/>
      <c r="G30" s="35"/>
      <c r="H30" s="35"/>
      <c r="I30" s="35"/>
      <c r="J30" s="115">
        <f>ROUND(J87,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39</v>
      </c>
      <c r="G32" s="35"/>
      <c r="H32" s="35"/>
      <c r="I32" s="116" t="s">
        <v>38</v>
      </c>
      <c r="J32" s="116" t="s">
        <v>40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41</v>
      </c>
      <c r="E33" s="106" t="s">
        <v>42</v>
      </c>
      <c r="F33" s="118">
        <f>ROUND((SUM(BE87:BE411)),  2)</f>
        <v>0</v>
      </c>
      <c r="G33" s="35"/>
      <c r="H33" s="35"/>
      <c r="I33" s="119">
        <v>0.21</v>
      </c>
      <c r="J33" s="118">
        <f>ROUND(((SUM(BE87:BE411))*I33),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43</v>
      </c>
      <c r="F34" s="118">
        <f>ROUND((SUM(BF87:BF411)),  2)</f>
        <v>0</v>
      </c>
      <c r="G34" s="35"/>
      <c r="H34" s="35"/>
      <c r="I34" s="119">
        <v>0.15</v>
      </c>
      <c r="J34" s="118">
        <f>ROUND(((SUM(BF87:BF411))*I34),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44</v>
      </c>
      <c r="F35" s="118">
        <f>ROUND((SUM(BG87:BG411)),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45</v>
      </c>
      <c r="F36" s="118">
        <f>ROUND((SUM(BH87:BH411)),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46</v>
      </c>
      <c r="F37" s="118">
        <f>ROUND((SUM(BI87:BI411)),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47</v>
      </c>
      <c r="E39" s="122"/>
      <c r="F39" s="122"/>
      <c r="G39" s="123" t="s">
        <v>48</v>
      </c>
      <c r="H39" s="124" t="s">
        <v>49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112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0" t="str">
        <f>E7</f>
        <v>Sportovní hala Sušice - Venkovní stavební objekty</v>
      </c>
      <c r="F48" s="371"/>
      <c r="G48" s="371"/>
      <c r="H48" s="371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110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30" customHeight="1">
      <c r="A50" s="35"/>
      <c r="B50" s="36"/>
      <c r="C50" s="37"/>
      <c r="D50" s="37"/>
      <c r="E50" s="327" t="str">
        <f>E9</f>
        <v>SO-03 - Systém likvidace dešťových vod vč. napojení na dešťovou kanalizaci</v>
      </c>
      <c r="F50" s="372"/>
      <c r="G50" s="372"/>
      <c r="H50" s="372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20. 5. 2019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0.15" customHeight="1">
      <c r="A54" s="35"/>
      <c r="B54" s="36"/>
      <c r="C54" s="30" t="s">
        <v>25</v>
      </c>
      <c r="D54" s="37"/>
      <c r="E54" s="37"/>
      <c r="F54" s="28" t="str">
        <f>E15</f>
        <v>Město Sušice, nám. Svobody 138, 342 01 Sušice</v>
      </c>
      <c r="G54" s="37"/>
      <c r="H54" s="37"/>
      <c r="I54" s="30" t="s">
        <v>31</v>
      </c>
      <c r="J54" s="33" t="str">
        <f>E21</f>
        <v>APRIS 3MP s.r.o., Baarova 36, 140 00 Praha 4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113</v>
      </c>
      <c r="D57" s="132"/>
      <c r="E57" s="132"/>
      <c r="F57" s="132"/>
      <c r="G57" s="132"/>
      <c r="H57" s="132"/>
      <c r="I57" s="132"/>
      <c r="J57" s="133" t="s">
        <v>114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69</v>
      </c>
      <c r="D59" s="37"/>
      <c r="E59" s="37"/>
      <c r="F59" s="37"/>
      <c r="G59" s="37"/>
      <c r="H59" s="37"/>
      <c r="I59" s="37"/>
      <c r="J59" s="78">
        <f>J87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115</v>
      </c>
    </row>
    <row r="60" spans="1:47" s="9" customFormat="1" ht="24.95" customHeight="1">
      <c r="B60" s="135"/>
      <c r="C60" s="136"/>
      <c r="D60" s="137" t="s">
        <v>163</v>
      </c>
      <c r="E60" s="138"/>
      <c r="F60" s="138"/>
      <c r="G60" s="138"/>
      <c r="H60" s="138"/>
      <c r="I60" s="138"/>
      <c r="J60" s="139">
        <f>J88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164</v>
      </c>
      <c r="E61" s="144"/>
      <c r="F61" s="144"/>
      <c r="G61" s="144"/>
      <c r="H61" s="144"/>
      <c r="I61" s="144"/>
      <c r="J61" s="145">
        <f>J89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439</v>
      </c>
      <c r="E62" s="144"/>
      <c r="F62" s="144"/>
      <c r="G62" s="144"/>
      <c r="H62" s="144"/>
      <c r="I62" s="144"/>
      <c r="J62" s="145">
        <f>J184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166</v>
      </c>
      <c r="E63" s="144"/>
      <c r="F63" s="144"/>
      <c r="G63" s="144"/>
      <c r="H63" s="144"/>
      <c r="I63" s="144"/>
      <c r="J63" s="145">
        <f>J210</f>
        <v>0</v>
      </c>
      <c r="K63" s="142"/>
      <c r="L63" s="146"/>
    </row>
    <row r="64" spans="1:47" s="10" customFormat="1" ht="19.899999999999999" customHeight="1">
      <c r="B64" s="141"/>
      <c r="C64" s="142"/>
      <c r="D64" s="143" t="s">
        <v>440</v>
      </c>
      <c r="E64" s="144"/>
      <c r="F64" s="144"/>
      <c r="G64" s="144"/>
      <c r="H64" s="144"/>
      <c r="I64" s="144"/>
      <c r="J64" s="145">
        <f>J233</f>
        <v>0</v>
      </c>
      <c r="K64" s="142"/>
      <c r="L64" s="146"/>
    </row>
    <row r="65" spans="1:31" s="10" customFormat="1" ht="19.899999999999999" customHeight="1">
      <c r="B65" s="141"/>
      <c r="C65" s="142"/>
      <c r="D65" s="143" t="s">
        <v>167</v>
      </c>
      <c r="E65" s="144"/>
      <c r="F65" s="144"/>
      <c r="G65" s="144"/>
      <c r="H65" s="144"/>
      <c r="I65" s="144"/>
      <c r="J65" s="145">
        <f>J386</f>
        <v>0</v>
      </c>
      <c r="K65" s="142"/>
      <c r="L65" s="146"/>
    </row>
    <row r="66" spans="1:31" s="10" customFormat="1" ht="19.899999999999999" customHeight="1">
      <c r="B66" s="141"/>
      <c r="C66" s="142"/>
      <c r="D66" s="143" t="s">
        <v>441</v>
      </c>
      <c r="E66" s="144"/>
      <c r="F66" s="144"/>
      <c r="G66" s="144"/>
      <c r="H66" s="144"/>
      <c r="I66" s="144"/>
      <c r="J66" s="145">
        <f>J399</f>
        <v>0</v>
      </c>
      <c r="K66" s="142"/>
      <c r="L66" s="146"/>
    </row>
    <row r="67" spans="1:31" s="10" customFormat="1" ht="19.899999999999999" customHeight="1">
      <c r="B67" s="141"/>
      <c r="C67" s="142"/>
      <c r="D67" s="143" t="s">
        <v>442</v>
      </c>
      <c r="E67" s="144"/>
      <c r="F67" s="144"/>
      <c r="G67" s="144"/>
      <c r="H67" s="144"/>
      <c r="I67" s="144"/>
      <c r="J67" s="145">
        <f>J401</f>
        <v>0</v>
      </c>
      <c r="K67" s="142"/>
      <c r="L67" s="146"/>
    </row>
    <row r="68" spans="1:31" s="2" customFormat="1" ht="21.75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3" spans="1:31" s="2" customFormat="1" ht="6.95" customHeight="1">
      <c r="A73" s="35"/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24.95" customHeight="1">
      <c r="A74" s="35"/>
      <c r="B74" s="36"/>
      <c r="C74" s="24" t="s">
        <v>118</v>
      </c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16</v>
      </c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70" t="str">
        <f>E7</f>
        <v>Sportovní hala Sušice - Venkovní stavební objekty</v>
      </c>
      <c r="F77" s="371"/>
      <c r="G77" s="371"/>
      <c r="H77" s="371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110</v>
      </c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30" customHeight="1">
      <c r="A79" s="35"/>
      <c r="B79" s="36"/>
      <c r="C79" s="37"/>
      <c r="D79" s="37"/>
      <c r="E79" s="327" t="str">
        <f>E9</f>
        <v>SO-03 - Systém likvidace dešťových vod vč. napojení na dešťovou kanalizaci</v>
      </c>
      <c r="F79" s="372"/>
      <c r="G79" s="372"/>
      <c r="H79" s="372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>
      <c r="A81" s="35"/>
      <c r="B81" s="36"/>
      <c r="C81" s="30" t="s">
        <v>21</v>
      </c>
      <c r="D81" s="37"/>
      <c r="E81" s="37"/>
      <c r="F81" s="28" t="str">
        <f>F12</f>
        <v xml:space="preserve"> </v>
      </c>
      <c r="G81" s="37"/>
      <c r="H81" s="37"/>
      <c r="I81" s="30" t="s">
        <v>23</v>
      </c>
      <c r="J81" s="60" t="str">
        <f>IF(J12="","",J12)</f>
        <v>20. 5. 2019</v>
      </c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6.95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40.15" customHeight="1">
      <c r="A83" s="35"/>
      <c r="B83" s="36"/>
      <c r="C83" s="30" t="s">
        <v>25</v>
      </c>
      <c r="D83" s="37"/>
      <c r="E83" s="37"/>
      <c r="F83" s="28" t="str">
        <f>E15</f>
        <v>Město Sušice, nám. Svobody 138, 342 01 Sušice</v>
      </c>
      <c r="G83" s="37"/>
      <c r="H83" s="37"/>
      <c r="I83" s="30" t="s">
        <v>31</v>
      </c>
      <c r="J83" s="33" t="str">
        <f>E21</f>
        <v>APRIS 3MP s.r.o., Baarova 36, 140 00 Praha 4</v>
      </c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5.2" customHeight="1">
      <c r="A84" s="35"/>
      <c r="B84" s="36"/>
      <c r="C84" s="30" t="s">
        <v>29</v>
      </c>
      <c r="D84" s="37"/>
      <c r="E84" s="37"/>
      <c r="F84" s="28" t="str">
        <f>IF(E18="","",E18)</f>
        <v>Vyplň údaj</v>
      </c>
      <c r="G84" s="37"/>
      <c r="H84" s="37"/>
      <c r="I84" s="30" t="s">
        <v>34</v>
      </c>
      <c r="J84" s="33" t="str">
        <f>E24</f>
        <v xml:space="preserve"> </v>
      </c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0.35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11" customFormat="1" ht="29.25" customHeight="1">
      <c r="A86" s="147"/>
      <c r="B86" s="148"/>
      <c r="C86" s="149" t="s">
        <v>119</v>
      </c>
      <c r="D86" s="150" t="s">
        <v>56</v>
      </c>
      <c r="E86" s="150" t="s">
        <v>52</v>
      </c>
      <c r="F86" s="150" t="s">
        <v>53</v>
      </c>
      <c r="G86" s="150" t="s">
        <v>120</v>
      </c>
      <c r="H86" s="150" t="s">
        <v>121</v>
      </c>
      <c r="I86" s="150" t="s">
        <v>122</v>
      </c>
      <c r="J86" s="150" t="s">
        <v>114</v>
      </c>
      <c r="K86" s="151" t="s">
        <v>123</v>
      </c>
      <c r="L86" s="152"/>
      <c r="M86" s="69" t="s">
        <v>19</v>
      </c>
      <c r="N86" s="70" t="s">
        <v>41</v>
      </c>
      <c r="O86" s="70" t="s">
        <v>124</v>
      </c>
      <c r="P86" s="70" t="s">
        <v>125</v>
      </c>
      <c r="Q86" s="70" t="s">
        <v>126</v>
      </c>
      <c r="R86" s="70" t="s">
        <v>127</v>
      </c>
      <c r="S86" s="70" t="s">
        <v>128</v>
      </c>
      <c r="T86" s="71" t="s">
        <v>129</v>
      </c>
      <c r="U86" s="147"/>
      <c r="V86" s="147"/>
      <c r="W86" s="147"/>
      <c r="X86" s="147"/>
      <c r="Y86" s="147"/>
      <c r="Z86" s="147"/>
      <c r="AA86" s="147"/>
      <c r="AB86" s="147"/>
      <c r="AC86" s="147"/>
      <c r="AD86" s="147"/>
      <c r="AE86" s="147"/>
    </row>
    <row r="87" spans="1:65" s="2" customFormat="1" ht="22.9" customHeight="1">
      <c r="A87" s="35"/>
      <c r="B87" s="36"/>
      <c r="C87" s="76" t="s">
        <v>130</v>
      </c>
      <c r="D87" s="37"/>
      <c r="E87" s="37"/>
      <c r="F87" s="37"/>
      <c r="G87" s="37"/>
      <c r="H87" s="37"/>
      <c r="I87" s="37"/>
      <c r="J87" s="153">
        <f>BK87</f>
        <v>0</v>
      </c>
      <c r="K87" s="37"/>
      <c r="L87" s="40"/>
      <c r="M87" s="72"/>
      <c r="N87" s="154"/>
      <c r="O87" s="73"/>
      <c r="P87" s="155">
        <f>P88</f>
        <v>0</v>
      </c>
      <c r="Q87" s="73"/>
      <c r="R87" s="155">
        <f>R88</f>
        <v>0.50642999999999994</v>
      </c>
      <c r="S87" s="73"/>
      <c r="T87" s="156">
        <f>T88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70</v>
      </c>
      <c r="AU87" s="18" t="s">
        <v>115</v>
      </c>
      <c r="BK87" s="157">
        <f>BK88</f>
        <v>0</v>
      </c>
    </row>
    <row r="88" spans="1:65" s="12" customFormat="1" ht="25.9" customHeight="1">
      <c r="B88" s="158"/>
      <c r="C88" s="159"/>
      <c r="D88" s="160" t="s">
        <v>70</v>
      </c>
      <c r="E88" s="161" t="s">
        <v>131</v>
      </c>
      <c r="F88" s="161" t="s">
        <v>170</v>
      </c>
      <c r="G88" s="159"/>
      <c r="H88" s="159"/>
      <c r="I88" s="162"/>
      <c r="J88" s="163">
        <f>BK88</f>
        <v>0</v>
      </c>
      <c r="K88" s="159"/>
      <c r="L88" s="164"/>
      <c r="M88" s="165"/>
      <c r="N88" s="166"/>
      <c r="O88" s="166"/>
      <c r="P88" s="167">
        <f>P89+P184+P210+P233+P386+P399+P401</f>
        <v>0</v>
      </c>
      <c r="Q88" s="166"/>
      <c r="R88" s="167">
        <f>R89+R184+R210+R233+R386+R399+R401</f>
        <v>0.50642999999999994</v>
      </c>
      <c r="S88" s="166"/>
      <c r="T88" s="168">
        <f>T89+T184+T210+T233+T386+T399+T401</f>
        <v>0</v>
      </c>
      <c r="AR88" s="169" t="s">
        <v>79</v>
      </c>
      <c r="AT88" s="170" t="s">
        <v>70</v>
      </c>
      <c r="AU88" s="170" t="s">
        <v>71</v>
      </c>
      <c r="AY88" s="169" t="s">
        <v>132</v>
      </c>
      <c r="BK88" s="171">
        <f>BK89+BK184+BK210+BK233+BK386+BK399+BK401</f>
        <v>0</v>
      </c>
    </row>
    <row r="89" spans="1:65" s="12" customFormat="1" ht="22.9" customHeight="1">
      <c r="B89" s="158"/>
      <c r="C89" s="159"/>
      <c r="D89" s="160" t="s">
        <v>70</v>
      </c>
      <c r="E89" s="172" t="s">
        <v>79</v>
      </c>
      <c r="F89" s="172" t="s">
        <v>171</v>
      </c>
      <c r="G89" s="159"/>
      <c r="H89" s="159"/>
      <c r="I89" s="162"/>
      <c r="J89" s="173">
        <f>BK89</f>
        <v>0</v>
      </c>
      <c r="K89" s="159"/>
      <c r="L89" s="164"/>
      <c r="M89" s="165"/>
      <c r="N89" s="166"/>
      <c r="O89" s="166"/>
      <c r="P89" s="167">
        <f>SUM(P90:P183)</f>
        <v>0</v>
      </c>
      <c r="Q89" s="166"/>
      <c r="R89" s="167">
        <f>SUM(R90:R183)</f>
        <v>0</v>
      </c>
      <c r="S89" s="166"/>
      <c r="T89" s="168">
        <f>SUM(T90:T183)</f>
        <v>0</v>
      </c>
      <c r="AR89" s="169" t="s">
        <v>79</v>
      </c>
      <c r="AT89" s="170" t="s">
        <v>70</v>
      </c>
      <c r="AU89" s="170" t="s">
        <v>79</v>
      </c>
      <c r="AY89" s="169" t="s">
        <v>132</v>
      </c>
      <c r="BK89" s="171">
        <f>SUM(BK90:BK183)</f>
        <v>0</v>
      </c>
    </row>
    <row r="90" spans="1:65" s="2" customFormat="1" ht="24.2" customHeight="1">
      <c r="A90" s="35"/>
      <c r="B90" s="36"/>
      <c r="C90" s="174" t="s">
        <v>79</v>
      </c>
      <c r="D90" s="174" t="s">
        <v>135</v>
      </c>
      <c r="E90" s="175" t="s">
        <v>443</v>
      </c>
      <c r="F90" s="176" t="s">
        <v>444</v>
      </c>
      <c r="G90" s="177" t="s">
        <v>174</v>
      </c>
      <c r="H90" s="178">
        <v>2</v>
      </c>
      <c r="I90" s="179"/>
      <c r="J90" s="180">
        <f>ROUND(I90*H90,2)</f>
        <v>0</v>
      </c>
      <c r="K90" s="176" t="s">
        <v>19</v>
      </c>
      <c r="L90" s="40"/>
      <c r="M90" s="181" t="s">
        <v>19</v>
      </c>
      <c r="N90" s="182" t="s">
        <v>42</v>
      </c>
      <c r="O90" s="65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5" t="s">
        <v>139</v>
      </c>
      <c r="AT90" s="185" t="s">
        <v>135</v>
      </c>
      <c r="AU90" s="185" t="s">
        <v>81</v>
      </c>
      <c r="AY90" s="18" t="s">
        <v>132</v>
      </c>
      <c r="BE90" s="186">
        <f>IF(N90="základní",J90,0)</f>
        <v>0</v>
      </c>
      <c r="BF90" s="186">
        <f>IF(N90="snížená",J90,0)</f>
        <v>0</v>
      </c>
      <c r="BG90" s="186">
        <f>IF(N90="zákl. přenesená",J90,0)</f>
        <v>0</v>
      </c>
      <c r="BH90" s="186">
        <f>IF(N90="sníž. přenesená",J90,0)</f>
        <v>0</v>
      </c>
      <c r="BI90" s="186">
        <f>IF(N90="nulová",J90,0)</f>
        <v>0</v>
      </c>
      <c r="BJ90" s="18" t="s">
        <v>79</v>
      </c>
      <c r="BK90" s="186">
        <f>ROUND(I90*H90,2)</f>
        <v>0</v>
      </c>
      <c r="BL90" s="18" t="s">
        <v>139</v>
      </c>
      <c r="BM90" s="185" t="s">
        <v>445</v>
      </c>
    </row>
    <row r="91" spans="1:65" s="13" customFormat="1" ht="11.25">
      <c r="B91" s="192"/>
      <c r="C91" s="193"/>
      <c r="D91" s="194" t="s">
        <v>153</v>
      </c>
      <c r="E91" s="195" t="s">
        <v>19</v>
      </c>
      <c r="F91" s="196" t="s">
        <v>446</v>
      </c>
      <c r="G91" s="193"/>
      <c r="H91" s="197">
        <v>2</v>
      </c>
      <c r="I91" s="198"/>
      <c r="J91" s="193"/>
      <c r="K91" s="193"/>
      <c r="L91" s="199"/>
      <c r="M91" s="200"/>
      <c r="N91" s="201"/>
      <c r="O91" s="201"/>
      <c r="P91" s="201"/>
      <c r="Q91" s="201"/>
      <c r="R91" s="201"/>
      <c r="S91" s="201"/>
      <c r="T91" s="202"/>
      <c r="AT91" s="203" t="s">
        <v>153</v>
      </c>
      <c r="AU91" s="203" t="s">
        <v>81</v>
      </c>
      <c r="AV91" s="13" t="s">
        <v>81</v>
      </c>
      <c r="AW91" s="13" t="s">
        <v>33</v>
      </c>
      <c r="AX91" s="13" t="s">
        <v>71</v>
      </c>
      <c r="AY91" s="203" t="s">
        <v>132</v>
      </c>
    </row>
    <row r="92" spans="1:65" s="14" customFormat="1" ht="11.25">
      <c r="B92" s="204"/>
      <c r="C92" s="205"/>
      <c r="D92" s="194" t="s">
        <v>153</v>
      </c>
      <c r="E92" s="206" t="s">
        <v>19</v>
      </c>
      <c r="F92" s="207" t="s">
        <v>154</v>
      </c>
      <c r="G92" s="205"/>
      <c r="H92" s="208">
        <v>2</v>
      </c>
      <c r="I92" s="209"/>
      <c r="J92" s="205"/>
      <c r="K92" s="205"/>
      <c r="L92" s="210"/>
      <c r="M92" s="211"/>
      <c r="N92" s="212"/>
      <c r="O92" s="212"/>
      <c r="P92" s="212"/>
      <c r="Q92" s="212"/>
      <c r="R92" s="212"/>
      <c r="S92" s="212"/>
      <c r="T92" s="213"/>
      <c r="AT92" s="214" t="s">
        <v>153</v>
      </c>
      <c r="AU92" s="214" t="s">
        <v>81</v>
      </c>
      <c r="AV92" s="14" t="s">
        <v>139</v>
      </c>
      <c r="AW92" s="14" t="s">
        <v>33</v>
      </c>
      <c r="AX92" s="14" t="s">
        <v>79</v>
      </c>
      <c r="AY92" s="214" t="s">
        <v>132</v>
      </c>
    </row>
    <row r="93" spans="1:65" s="2" customFormat="1" ht="24.2" customHeight="1">
      <c r="A93" s="35"/>
      <c r="B93" s="36"/>
      <c r="C93" s="174" t="s">
        <v>81</v>
      </c>
      <c r="D93" s="174" t="s">
        <v>135</v>
      </c>
      <c r="E93" s="175" t="s">
        <v>447</v>
      </c>
      <c r="F93" s="176" t="s">
        <v>448</v>
      </c>
      <c r="G93" s="177" t="s">
        <v>174</v>
      </c>
      <c r="H93" s="178">
        <v>2</v>
      </c>
      <c r="I93" s="179"/>
      <c r="J93" s="180">
        <f>ROUND(I93*H93,2)</f>
        <v>0</v>
      </c>
      <c r="K93" s="176" t="s">
        <v>19</v>
      </c>
      <c r="L93" s="40"/>
      <c r="M93" s="181" t="s">
        <v>19</v>
      </c>
      <c r="N93" s="182" t="s">
        <v>42</v>
      </c>
      <c r="O93" s="65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5" t="s">
        <v>139</v>
      </c>
      <c r="AT93" s="185" t="s">
        <v>135</v>
      </c>
      <c r="AU93" s="185" t="s">
        <v>81</v>
      </c>
      <c r="AY93" s="18" t="s">
        <v>132</v>
      </c>
      <c r="BE93" s="186">
        <f>IF(N93="základní",J93,0)</f>
        <v>0</v>
      </c>
      <c r="BF93" s="186">
        <f>IF(N93="snížená",J93,0)</f>
        <v>0</v>
      </c>
      <c r="BG93" s="186">
        <f>IF(N93="zákl. přenesená",J93,0)</f>
        <v>0</v>
      </c>
      <c r="BH93" s="186">
        <f>IF(N93="sníž. přenesená",J93,0)</f>
        <v>0</v>
      </c>
      <c r="BI93" s="186">
        <f>IF(N93="nulová",J93,0)</f>
        <v>0</v>
      </c>
      <c r="BJ93" s="18" t="s">
        <v>79</v>
      </c>
      <c r="BK93" s="186">
        <f>ROUND(I93*H93,2)</f>
        <v>0</v>
      </c>
      <c r="BL93" s="18" t="s">
        <v>139</v>
      </c>
      <c r="BM93" s="185" t="s">
        <v>449</v>
      </c>
    </row>
    <row r="94" spans="1:65" s="13" customFormat="1" ht="11.25">
      <c r="B94" s="192"/>
      <c r="C94" s="193"/>
      <c r="D94" s="194" t="s">
        <v>153</v>
      </c>
      <c r="E94" s="195" t="s">
        <v>19</v>
      </c>
      <c r="F94" s="196" t="s">
        <v>446</v>
      </c>
      <c r="G94" s="193"/>
      <c r="H94" s="197">
        <v>2</v>
      </c>
      <c r="I94" s="198"/>
      <c r="J94" s="193"/>
      <c r="K94" s="193"/>
      <c r="L94" s="199"/>
      <c r="M94" s="200"/>
      <c r="N94" s="201"/>
      <c r="O94" s="201"/>
      <c r="P94" s="201"/>
      <c r="Q94" s="201"/>
      <c r="R94" s="201"/>
      <c r="S94" s="201"/>
      <c r="T94" s="202"/>
      <c r="AT94" s="203" t="s">
        <v>153</v>
      </c>
      <c r="AU94" s="203" t="s">
        <v>81</v>
      </c>
      <c r="AV94" s="13" t="s">
        <v>81</v>
      </c>
      <c r="AW94" s="13" t="s">
        <v>33</v>
      </c>
      <c r="AX94" s="13" t="s">
        <v>71</v>
      </c>
      <c r="AY94" s="203" t="s">
        <v>132</v>
      </c>
    </row>
    <row r="95" spans="1:65" s="14" customFormat="1" ht="11.25">
      <c r="B95" s="204"/>
      <c r="C95" s="205"/>
      <c r="D95" s="194" t="s">
        <v>153</v>
      </c>
      <c r="E95" s="206" t="s">
        <v>19</v>
      </c>
      <c r="F95" s="207" t="s">
        <v>154</v>
      </c>
      <c r="G95" s="205"/>
      <c r="H95" s="208">
        <v>2</v>
      </c>
      <c r="I95" s="209"/>
      <c r="J95" s="205"/>
      <c r="K95" s="205"/>
      <c r="L95" s="210"/>
      <c r="M95" s="211"/>
      <c r="N95" s="212"/>
      <c r="O95" s="212"/>
      <c r="P95" s="212"/>
      <c r="Q95" s="212"/>
      <c r="R95" s="212"/>
      <c r="S95" s="212"/>
      <c r="T95" s="213"/>
      <c r="AT95" s="214" t="s">
        <v>153</v>
      </c>
      <c r="AU95" s="214" t="s">
        <v>81</v>
      </c>
      <c r="AV95" s="14" t="s">
        <v>139</v>
      </c>
      <c r="AW95" s="14" t="s">
        <v>33</v>
      </c>
      <c r="AX95" s="14" t="s">
        <v>79</v>
      </c>
      <c r="AY95" s="214" t="s">
        <v>132</v>
      </c>
    </row>
    <row r="96" spans="1:65" s="2" customFormat="1" ht="24.2" customHeight="1">
      <c r="A96" s="35"/>
      <c r="B96" s="36"/>
      <c r="C96" s="174" t="s">
        <v>144</v>
      </c>
      <c r="D96" s="174" t="s">
        <v>135</v>
      </c>
      <c r="E96" s="175" t="s">
        <v>450</v>
      </c>
      <c r="F96" s="176" t="s">
        <v>451</v>
      </c>
      <c r="G96" s="177" t="s">
        <v>452</v>
      </c>
      <c r="H96" s="178">
        <v>80</v>
      </c>
      <c r="I96" s="179"/>
      <c r="J96" s="180">
        <f>ROUND(I96*H96,2)</f>
        <v>0</v>
      </c>
      <c r="K96" s="176" t="s">
        <v>19</v>
      </c>
      <c r="L96" s="40"/>
      <c r="M96" s="181" t="s">
        <v>19</v>
      </c>
      <c r="N96" s="182" t="s">
        <v>42</v>
      </c>
      <c r="O96" s="65"/>
      <c r="P96" s="183">
        <f>O96*H96</f>
        <v>0</v>
      </c>
      <c r="Q96" s="183">
        <v>0</v>
      </c>
      <c r="R96" s="183">
        <f>Q96*H96</f>
        <v>0</v>
      </c>
      <c r="S96" s="183">
        <v>0</v>
      </c>
      <c r="T96" s="184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5" t="s">
        <v>139</v>
      </c>
      <c r="AT96" s="185" t="s">
        <v>135</v>
      </c>
      <c r="AU96" s="185" t="s">
        <v>81</v>
      </c>
      <c r="AY96" s="18" t="s">
        <v>132</v>
      </c>
      <c r="BE96" s="186">
        <f>IF(N96="základní",J96,0)</f>
        <v>0</v>
      </c>
      <c r="BF96" s="186">
        <f>IF(N96="snížená",J96,0)</f>
        <v>0</v>
      </c>
      <c r="BG96" s="186">
        <f>IF(N96="zákl. přenesená",J96,0)</f>
        <v>0</v>
      </c>
      <c r="BH96" s="186">
        <f>IF(N96="sníž. přenesená",J96,0)</f>
        <v>0</v>
      </c>
      <c r="BI96" s="186">
        <f>IF(N96="nulová",J96,0)</f>
        <v>0</v>
      </c>
      <c r="BJ96" s="18" t="s">
        <v>79</v>
      </c>
      <c r="BK96" s="186">
        <f>ROUND(I96*H96,2)</f>
        <v>0</v>
      </c>
      <c r="BL96" s="18" t="s">
        <v>139</v>
      </c>
      <c r="BM96" s="185" t="s">
        <v>453</v>
      </c>
    </row>
    <row r="97" spans="1:65" s="13" customFormat="1" ht="11.25">
      <c r="B97" s="192"/>
      <c r="C97" s="193"/>
      <c r="D97" s="194" t="s">
        <v>153</v>
      </c>
      <c r="E97" s="195" t="s">
        <v>19</v>
      </c>
      <c r="F97" s="196" t="s">
        <v>454</v>
      </c>
      <c r="G97" s="193"/>
      <c r="H97" s="197">
        <v>80</v>
      </c>
      <c r="I97" s="198"/>
      <c r="J97" s="193"/>
      <c r="K97" s="193"/>
      <c r="L97" s="199"/>
      <c r="M97" s="200"/>
      <c r="N97" s="201"/>
      <c r="O97" s="201"/>
      <c r="P97" s="201"/>
      <c r="Q97" s="201"/>
      <c r="R97" s="201"/>
      <c r="S97" s="201"/>
      <c r="T97" s="202"/>
      <c r="AT97" s="203" t="s">
        <v>153</v>
      </c>
      <c r="AU97" s="203" t="s">
        <v>81</v>
      </c>
      <c r="AV97" s="13" t="s">
        <v>81</v>
      </c>
      <c r="AW97" s="13" t="s">
        <v>33</v>
      </c>
      <c r="AX97" s="13" t="s">
        <v>71</v>
      </c>
      <c r="AY97" s="203" t="s">
        <v>132</v>
      </c>
    </row>
    <row r="98" spans="1:65" s="14" customFormat="1" ht="11.25">
      <c r="B98" s="204"/>
      <c r="C98" s="205"/>
      <c r="D98" s="194" t="s">
        <v>153</v>
      </c>
      <c r="E98" s="206" t="s">
        <v>19</v>
      </c>
      <c r="F98" s="207" t="s">
        <v>154</v>
      </c>
      <c r="G98" s="205"/>
      <c r="H98" s="208">
        <v>80</v>
      </c>
      <c r="I98" s="209"/>
      <c r="J98" s="205"/>
      <c r="K98" s="205"/>
      <c r="L98" s="210"/>
      <c r="M98" s="211"/>
      <c r="N98" s="212"/>
      <c r="O98" s="212"/>
      <c r="P98" s="212"/>
      <c r="Q98" s="212"/>
      <c r="R98" s="212"/>
      <c r="S98" s="212"/>
      <c r="T98" s="213"/>
      <c r="AT98" s="214" t="s">
        <v>153</v>
      </c>
      <c r="AU98" s="214" t="s">
        <v>81</v>
      </c>
      <c r="AV98" s="14" t="s">
        <v>139</v>
      </c>
      <c r="AW98" s="14" t="s">
        <v>33</v>
      </c>
      <c r="AX98" s="14" t="s">
        <v>79</v>
      </c>
      <c r="AY98" s="214" t="s">
        <v>132</v>
      </c>
    </row>
    <row r="99" spans="1:65" s="2" customFormat="1" ht="24.2" customHeight="1">
      <c r="A99" s="35"/>
      <c r="B99" s="36"/>
      <c r="C99" s="174" t="s">
        <v>139</v>
      </c>
      <c r="D99" s="174" t="s">
        <v>135</v>
      </c>
      <c r="E99" s="175" t="s">
        <v>455</v>
      </c>
      <c r="F99" s="176" t="s">
        <v>456</v>
      </c>
      <c r="G99" s="177" t="s">
        <v>457</v>
      </c>
      <c r="H99" s="178">
        <v>10</v>
      </c>
      <c r="I99" s="179"/>
      <c r="J99" s="180">
        <f>ROUND(I99*H99,2)</f>
        <v>0</v>
      </c>
      <c r="K99" s="176" t="s">
        <v>19</v>
      </c>
      <c r="L99" s="40"/>
      <c r="M99" s="181" t="s">
        <v>19</v>
      </c>
      <c r="N99" s="182" t="s">
        <v>42</v>
      </c>
      <c r="O99" s="65"/>
      <c r="P99" s="183">
        <f>O99*H99</f>
        <v>0</v>
      </c>
      <c r="Q99" s="183">
        <v>0</v>
      </c>
      <c r="R99" s="183">
        <f>Q99*H99</f>
        <v>0</v>
      </c>
      <c r="S99" s="183">
        <v>0</v>
      </c>
      <c r="T99" s="184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139</v>
      </c>
      <c r="AT99" s="185" t="s">
        <v>135</v>
      </c>
      <c r="AU99" s="185" t="s">
        <v>81</v>
      </c>
      <c r="AY99" s="18" t="s">
        <v>132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8" t="s">
        <v>79</v>
      </c>
      <c r="BK99" s="186">
        <f>ROUND(I99*H99,2)</f>
        <v>0</v>
      </c>
      <c r="BL99" s="18" t="s">
        <v>139</v>
      </c>
      <c r="BM99" s="185" t="s">
        <v>458</v>
      </c>
    </row>
    <row r="100" spans="1:65" s="13" customFormat="1" ht="11.25">
      <c r="B100" s="192"/>
      <c r="C100" s="193"/>
      <c r="D100" s="194" t="s">
        <v>153</v>
      </c>
      <c r="E100" s="195" t="s">
        <v>19</v>
      </c>
      <c r="F100" s="196" t="s">
        <v>459</v>
      </c>
      <c r="G100" s="193"/>
      <c r="H100" s="197">
        <v>10</v>
      </c>
      <c r="I100" s="198"/>
      <c r="J100" s="193"/>
      <c r="K100" s="193"/>
      <c r="L100" s="199"/>
      <c r="M100" s="200"/>
      <c r="N100" s="201"/>
      <c r="O100" s="201"/>
      <c r="P100" s="201"/>
      <c r="Q100" s="201"/>
      <c r="R100" s="201"/>
      <c r="S100" s="201"/>
      <c r="T100" s="202"/>
      <c r="AT100" s="203" t="s">
        <v>153</v>
      </c>
      <c r="AU100" s="203" t="s">
        <v>81</v>
      </c>
      <c r="AV100" s="13" t="s">
        <v>81</v>
      </c>
      <c r="AW100" s="13" t="s">
        <v>33</v>
      </c>
      <c r="AX100" s="13" t="s">
        <v>71</v>
      </c>
      <c r="AY100" s="203" t="s">
        <v>132</v>
      </c>
    </row>
    <row r="101" spans="1:65" s="14" customFormat="1" ht="11.25">
      <c r="B101" s="204"/>
      <c r="C101" s="205"/>
      <c r="D101" s="194" t="s">
        <v>153</v>
      </c>
      <c r="E101" s="206" t="s">
        <v>19</v>
      </c>
      <c r="F101" s="207" t="s">
        <v>154</v>
      </c>
      <c r="G101" s="205"/>
      <c r="H101" s="208">
        <v>10</v>
      </c>
      <c r="I101" s="209"/>
      <c r="J101" s="205"/>
      <c r="K101" s="205"/>
      <c r="L101" s="210"/>
      <c r="M101" s="211"/>
      <c r="N101" s="212"/>
      <c r="O101" s="212"/>
      <c r="P101" s="212"/>
      <c r="Q101" s="212"/>
      <c r="R101" s="212"/>
      <c r="S101" s="212"/>
      <c r="T101" s="213"/>
      <c r="AT101" s="214" t="s">
        <v>153</v>
      </c>
      <c r="AU101" s="214" t="s">
        <v>81</v>
      </c>
      <c r="AV101" s="14" t="s">
        <v>139</v>
      </c>
      <c r="AW101" s="14" t="s">
        <v>33</v>
      </c>
      <c r="AX101" s="14" t="s">
        <v>79</v>
      </c>
      <c r="AY101" s="214" t="s">
        <v>132</v>
      </c>
    </row>
    <row r="102" spans="1:65" s="2" customFormat="1" ht="24.2" customHeight="1">
      <c r="A102" s="35"/>
      <c r="B102" s="36"/>
      <c r="C102" s="174" t="s">
        <v>194</v>
      </c>
      <c r="D102" s="174" t="s">
        <v>135</v>
      </c>
      <c r="E102" s="175" t="s">
        <v>460</v>
      </c>
      <c r="F102" s="176" t="s">
        <v>461</v>
      </c>
      <c r="G102" s="177" t="s">
        <v>252</v>
      </c>
      <c r="H102" s="178">
        <v>8.1999999999999993</v>
      </c>
      <c r="I102" s="179"/>
      <c r="J102" s="180">
        <f>ROUND(I102*H102,2)</f>
        <v>0</v>
      </c>
      <c r="K102" s="176" t="s">
        <v>19</v>
      </c>
      <c r="L102" s="40"/>
      <c r="M102" s="181" t="s">
        <v>19</v>
      </c>
      <c r="N102" s="182" t="s">
        <v>42</v>
      </c>
      <c r="O102" s="65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139</v>
      </c>
      <c r="AT102" s="185" t="s">
        <v>135</v>
      </c>
      <c r="AU102" s="185" t="s">
        <v>81</v>
      </c>
      <c r="AY102" s="18" t="s">
        <v>132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8" t="s">
        <v>79</v>
      </c>
      <c r="BK102" s="186">
        <f>ROUND(I102*H102,2)</f>
        <v>0</v>
      </c>
      <c r="BL102" s="18" t="s">
        <v>139</v>
      </c>
      <c r="BM102" s="185" t="s">
        <v>462</v>
      </c>
    </row>
    <row r="103" spans="1:65" s="13" customFormat="1" ht="11.25">
      <c r="B103" s="192"/>
      <c r="C103" s="193"/>
      <c r="D103" s="194" t="s">
        <v>153</v>
      </c>
      <c r="E103" s="195" t="s">
        <v>19</v>
      </c>
      <c r="F103" s="196" t="s">
        <v>463</v>
      </c>
      <c r="G103" s="193"/>
      <c r="H103" s="197">
        <v>3.2</v>
      </c>
      <c r="I103" s="198"/>
      <c r="J103" s="193"/>
      <c r="K103" s="193"/>
      <c r="L103" s="199"/>
      <c r="M103" s="200"/>
      <c r="N103" s="201"/>
      <c r="O103" s="201"/>
      <c r="P103" s="201"/>
      <c r="Q103" s="201"/>
      <c r="R103" s="201"/>
      <c r="S103" s="201"/>
      <c r="T103" s="202"/>
      <c r="AT103" s="203" t="s">
        <v>153</v>
      </c>
      <c r="AU103" s="203" t="s">
        <v>81</v>
      </c>
      <c r="AV103" s="13" t="s">
        <v>81</v>
      </c>
      <c r="AW103" s="13" t="s">
        <v>33</v>
      </c>
      <c r="AX103" s="13" t="s">
        <v>71</v>
      </c>
      <c r="AY103" s="203" t="s">
        <v>132</v>
      </c>
    </row>
    <row r="104" spans="1:65" s="13" customFormat="1" ht="11.25">
      <c r="B104" s="192"/>
      <c r="C104" s="193"/>
      <c r="D104" s="194" t="s">
        <v>153</v>
      </c>
      <c r="E104" s="195" t="s">
        <v>19</v>
      </c>
      <c r="F104" s="196" t="s">
        <v>464</v>
      </c>
      <c r="G104" s="193"/>
      <c r="H104" s="197">
        <v>5</v>
      </c>
      <c r="I104" s="198"/>
      <c r="J104" s="193"/>
      <c r="K104" s="193"/>
      <c r="L104" s="199"/>
      <c r="M104" s="200"/>
      <c r="N104" s="201"/>
      <c r="O104" s="201"/>
      <c r="P104" s="201"/>
      <c r="Q104" s="201"/>
      <c r="R104" s="201"/>
      <c r="S104" s="201"/>
      <c r="T104" s="202"/>
      <c r="AT104" s="203" t="s">
        <v>153</v>
      </c>
      <c r="AU104" s="203" t="s">
        <v>81</v>
      </c>
      <c r="AV104" s="13" t="s">
        <v>81</v>
      </c>
      <c r="AW104" s="13" t="s">
        <v>33</v>
      </c>
      <c r="AX104" s="13" t="s">
        <v>71</v>
      </c>
      <c r="AY104" s="203" t="s">
        <v>132</v>
      </c>
    </row>
    <row r="105" spans="1:65" s="14" customFormat="1" ht="11.25">
      <c r="B105" s="204"/>
      <c r="C105" s="205"/>
      <c r="D105" s="194" t="s">
        <v>153</v>
      </c>
      <c r="E105" s="206" t="s">
        <v>19</v>
      </c>
      <c r="F105" s="207" t="s">
        <v>154</v>
      </c>
      <c r="G105" s="205"/>
      <c r="H105" s="208">
        <v>8.1999999999999993</v>
      </c>
      <c r="I105" s="209"/>
      <c r="J105" s="205"/>
      <c r="K105" s="205"/>
      <c r="L105" s="210"/>
      <c r="M105" s="211"/>
      <c r="N105" s="212"/>
      <c r="O105" s="212"/>
      <c r="P105" s="212"/>
      <c r="Q105" s="212"/>
      <c r="R105" s="212"/>
      <c r="S105" s="212"/>
      <c r="T105" s="213"/>
      <c r="AT105" s="214" t="s">
        <v>153</v>
      </c>
      <c r="AU105" s="214" t="s">
        <v>81</v>
      </c>
      <c r="AV105" s="14" t="s">
        <v>139</v>
      </c>
      <c r="AW105" s="14" t="s">
        <v>33</v>
      </c>
      <c r="AX105" s="14" t="s">
        <v>79</v>
      </c>
      <c r="AY105" s="214" t="s">
        <v>132</v>
      </c>
    </row>
    <row r="106" spans="1:65" s="2" customFormat="1" ht="24.2" customHeight="1">
      <c r="A106" s="35"/>
      <c r="B106" s="36"/>
      <c r="C106" s="174" t="s">
        <v>200</v>
      </c>
      <c r="D106" s="174" t="s">
        <v>135</v>
      </c>
      <c r="E106" s="175" t="s">
        <v>465</v>
      </c>
      <c r="F106" s="176" t="s">
        <v>466</v>
      </c>
      <c r="G106" s="177" t="s">
        <v>252</v>
      </c>
      <c r="H106" s="178">
        <v>6.4</v>
      </c>
      <c r="I106" s="179"/>
      <c r="J106" s="180">
        <f>ROUND(I106*H106,2)</f>
        <v>0</v>
      </c>
      <c r="K106" s="176" t="s">
        <v>19</v>
      </c>
      <c r="L106" s="40"/>
      <c r="M106" s="181" t="s">
        <v>19</v>
      </c>
      <c r="N106" s="182" t="s">
        <v>42</v>
      </c>
      <c r="O106" s="65"/>
      <c r="P106" s="183">
        <f>O106*H106</f>
        <v>0</v>
      </c>
      <c r="Q106" s="183">
        <v>0</v>
      </c>
      <c r="R106" s="183">
        <f>Q106*H106</f>
        <v>0</v>
      </c>
      <c r="S106" s="183">
        <v>0</v>
      </c>
      <c r="T106" s="184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5" t="s">
        <v>139</v>
      </c>
      <c r="AT106" s="185" t="s">
        <v>135</v>
      </c>
      <c r="AU106" s="185" t="s">
        <v>81</v>
      </c>
      <c r="AY106" s="18" t="s">
        <v>132</v>
      </c>
      <c r="BE106" s="186">
        <f>IF(N106="základní",J106,0)</f>
        <v>0</v>
      </c>
      <c r="BF106" s="186">
        <f>IF(N106="snížená",J106,0)</f>
        <v>0</v>
      </c>
      <c r="BG106" s="186">
        <f>IF(N106="zákl. přenesená",J106,0)</f>
        <v>0</v>
      </c>
      <c r="BH106" s="186">
        <f>IF(N106="sníž. přenesená",J106,0)</f>
        <v>0</v>
      </c>
      <c r="BI106" s="186">
        <f>IF(N106="nulová",J106,0)</f>
        <v>0</v>
      </c>
      <c r="BJ106" s="18" t="s">
        <v>79</v>
      </c>
      <c r="BK106" s="186">
        <f>ROUND(I106*H106,2)</f>
        <v>0</v>
      </c>
      <c r="BL106" s="18" t="s">
        <v>139</v>
      </c>
      <c r="BM106" s="185" t="s">
        <v>467</v>
      </c>
    </row>
    <row r="107" spans="1:65" s="13" customFormat="1" ht="11.25">
      <c r="B107" s="192"/>
      <c r="C107" s="193"/>
      <c r="D107" s="194" t="s">
        <v>153</v>
      </c>
      <c r="E107" s="195" t="s">
        <v>19</v>
      </c>
      <c r="F107" s="196" t="s">
        <v>468</v>
      </c>
      <c r="G107" s="193"/>
      <c r="H107" s="197">
        <v>6.4</v>
      </c>
      <c r="I107" s="198"/>
      <c r="J107" s="193"/>
      <c r="K107" s="193"/>
      <c r="L107" s="199"/>
      <c r="M107" s="200"/>
      <c r="N107" s="201"/>
      <c r="O107" s="201"/>
      <c r="P107" s="201"/>
      <c r="Q107" s="201"/>
      <c r="R107" s="201"/>
      <c r="S107" s="201"/>
      <c r="T107" s="202"/>
      <c r="AT107" s="203" t="s">
        <v>153</v>
      </c>
      <c r="AU107" s="203" t="s">
        <v>81</v>
      </c>
      <c r="AV107" s="13" t="s">
        <v>81</v>
      </c>
      <c r="AW107" s="13" t="s">
        <v>33</v>
      </c>
      <c r="AX107" s="13" t="s">
        <v>71</v>
      </c>
      <c r="AY107" s="203" t="s">
        <v>132</v>
      </c>
    </row>
    <row r="108" spans="1:65" s="14" customFormat="1" ht="11.25">
      <c r="B108" s="204"/>
      <c r="C108" s="205"/>
      <c r="D108" s="194" t="s">
        <v>153</v>
      </c>
      <c r="E108" s="206" t="s">
        <v>19</v>
      </c>
      <c r="F108" s="207" t="s">
        <v>154</v>
      </c>
      <c r="G108" s="205"/>
      <c r="H108" s="208">
        <v>6.4</v>
      </c>
      <c r="I108" s="209"/>
      <c r="J108" s="205"/>
      <c r="K108" s="205"/>
      <c r="L108" s="210"/>
      <c r="M108" s="211"/>
      <c r="N108" s="212"/>
      <c r="O108" s="212"/>
      <c r="P108" s="212"/>
      <c r="Q108" s="212"/>
      <c r="R108" s="212"/>
      <c r="S108" s="212"/>
      <c r="T108" s="213"/>
      <c r="AT108" s="214" t="s">
        <v>153</v>
      </c>
      <c r="AU108" s="214" t="s">
        <v>81</v>
      </c>
      <c r="AV108" s="14" t="s">
        <v>139</v>
      </c>
      <c r="AW108" s="14" t="s">
        <v>33</v>
      </c>
      <c r="AX108" s="14" t="s">
        <v>79</v>
      </c>
      <c r="AY108" s="214" t="s">
        <v>132</v>
      </c>
    </row>
    <row r="109" spans="1:65" s="2" customFormat="1" ht="24.2" customHeight="1">
      <c r="A109" s="35"/>
      <c r="B109" s="36"/>
      <c r="C109" s="174" t="s">
        <v>204</v>
      </c>
      <c r="D109" s="174" t="s">
        <v>135</v>
      </c>
      <c r="E109" s="175" t="s">
        <v>469</v>
      </c>
      <c r="F109" s="176" t="s">
        <v>470</v>
      </c>
      <c r="G109" s="177" t="s">
        <v>182</v>
      </c>
      <c r="H109" s="178">
        <v>40.72</v>
      </c>
      <c r="I109" s="179"/>
      <c r="J109" s="180">
        <f>ROUND(I109*H109,2)</f>
        <v>0</v>
      </c>
      <c r="K109" s="176" t="s">
        <v>19</v>
      </c>
      <c r="L109" s="40"/>
      <c r="M109" s="181" t="s">
        <v>19</v>
      </c>
      <c r="N109" s="182" t="s">
        <v>42</v>
      </c>
      <c r="O109" s="65"/>
      <c r="P109" s="183">
        <f>O109*H109</f>
        <v>0</v>
      </c>
      <c r="Q109" s="183">
        <v>0</v>
      </c>
      <c r="R109" s="183">
        <f>Q109*H109</f>
        <v>0</v>
      </c>
      <c r="S109" s="183">
        <v>0</v>
      </c>
      <c r="T109" s="184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5" t="s">
        <v>139</v>
      </c>
      <c r="AT109" s="185" t="s">
        <v>135</v>
      </c>
      <c r="AU109" s="185" t="s">
        <v>81</v>
      </c>
      <c r="AY109" s="18" t="s">
        <v>132</v>
      </c>
      <c r="BE109" s="186">
        <f>IF(N109="základní",J109,0)</f>
        <v>0</v>
      </c>
      <c r="BF109" s="186">
        <f>IF(N109="snížená",J109,0)</f>
        <v>0</v>
      </c>
      <c r="BG109" s="186">
        <f>IF(N109="zákl. přenesená",J109,0)</f>
        <v>0</v>
      </c>
      <c r="BH109" s="186">
        <f>IF(N109="sníž. přenesená",J109,0)</f>
        <v>0</v>
      </c>
      <c r="BI109" s="186">
        <f>IF(N109="nulová",J109,0)</f>
        <v>0</v>
      </c>
      <c r="BJ109" s="18" t="s">
        <v>79</v>
      </c>
      <c r="BK109" s="186">
        <f>ROUND(I109*H109,2)</f>
        <v>0</v>
      </c>
      <c r="BL109" s="18" t="s">
        <v>139</v>
      </c>
      <c r="BM109" s="185" t="s">
        <v>471</v>
      </c>
    </row>
    <row r="110" spans="1:65" s="13" customFormat="1" ht="11.25">
      <c r="B110" s="192"/>
      <c r="C110" s="193"/>
      <c r="D110" s="194" t="s">
        <v>153</v>
      </c>
      <c r="E110" s="195" t="s">
        <v>19</v>
      </c>
      <c r="F110" s="196" t="s">
        <v>472</v>
      </c>
      <c r="G110" s="193"/>
      <c r="H110" s="197">
        <v>30.72</v>
      </c>
      <c r="I110" s="198"/>
      <c r="J110" s="193"/>
      <c r="K110" s="193"/>
      <c r="L110" s="199"/>
      <c r="M110" s="200"/>
      <c r="N110" s="201"/>
      <c r="O110" s="201"/>
      <c r="P110" s="201"/>
      <c r="Q110" s="201"/>
      <c r="R110" s="201"/>
      <c r="S110" s="201"/>
      <c r="T110" s="202"/>
      <c r="AT110" s="203" t="s">
        <v>153</v>
      </c>
      <c r="AU110" s="203" t="s">
        <v>81</v>
      </c>
      <c r="AV110" s="13" t="s">
        <v>81</v>
      </c>
      <c r="AW110" s="13" t="s">
        <v>33</v>
      </c>
      <c r="AX110" s="13" t="s">
        <v>71</v>
      </c>
      <c r="AY110" s="203" t="s">
        <v>132</v>
      </c>
    </row>
    <row r="111" spans="1:65" s="13" customFormat="1" ht="11.25">
      <c r="B111" s="192"/>
      <c r="C111" s="193"/>
      <c r="D111" s="194" t="s">
        <v>153</v>
      </c>
      <c r="E111" s="195" t="s">
        <v>19</v>
      </c>
      <c r="F111" s="196" t="s">
        <v>473</v>
      </c>
      <c r="G111" s="193"/>
      <c r="H111" s="197">
        <v>10</v>
      </c>
      <c r="I111" s="198"/>
      <c r="J111" s="193"/>
      <c r="K111" s="193"/>
      <c r="L111" s="199"/>
      <c r="M111" s="200"/>
      <c r="N111" s="201"/>
      <c r="O111" s="201"/>
      <c r="P111" s="201"/>
      <c r="Q111" s="201"/>
      <c r="R111" s="201"/>
      <c r="S111" s="201"/>
      <c r="T111" s="202"/>
      <c r="AT111" s="203" t="s">
        <v>153</v>
      </c>
      <c r="AU111" s="203" t="s">
        <v>81</v>
      </c>
      <c r="AV111" s="13" t="s">
        <v>81</v>
      </c>
      <c r="AW111" s="13" t="s">
        <v>33</v>
      </c>
      <c r="AX111" s="13" t="s">
        <v>71</v>
      </c>
      <c r="AY111" s="203" t="s">
        <v>132</v>
      </c>
    </row>
    <row r="112" spans="1:65" s="14" customFormat="1" ht="11.25">
      <c r="B112" s="204"/>
      <c r="C112" s="205"/>
      <c r="D112" s="194" t="s">
        <v>153</v>
      </c>
      <c r="E112" s="206" t="s">
        <v>19</v>
      </c>
      <c r="F112" s="207" t="s">
        <v>154</v>
      </c>
      <c r="G112" s="205"/>
      <c r="H112" s="208">
        <v>40.72</v>
      </c>
      <c r="I112" s="209"/>
      <c r="J112" s="205"/>
      <c r="K112" s="205"/>
      <c r="L112" s="210"/>
      <c r="M112" s="211"/>
      <c r="N112" s="212"/>
      <c r="O112" s="212"/>
      <c r="P112" s="212"/>
      <c r="Q112" s="212"/>
      <c r="R112" s="212"/>
      <c r="S112" s="212"/>
      <c r="T112" s="213"/>
      <c r="AT112" s="214" t="s">
        <v>153</v>
      </c>
      <c r="AU112" s="214" t="s">
        <v>81</v>
      </c>
      <c r="AV112" s="14" t="s">
        <v>139</v>
      </c>
      <c r="AW112" s="14" t="s">
        <v>33</v>
      </c>
      <c r="AX112" s="14" t="s">
        <v>79</v>
      </c>
      <c r="AY112" s="214" t="s">
        <v>132</v>
      </c>
    </row>
    <row r="113" spans="1:65" s="2" customFormat="1" ht="24.2" customHeight="1">
      <c r="A113" s="35"/>
      <c r="B113" s="36"/>
      <c r="C113" s="174" t="s">
        <v>208</v>
      </c>
      <c r="D113" s="174" t="s">
        <v>135</v>
      </c>
      <c r="E113" s="175" t="s">
        <v>474</v>
      </c>
      <c r="F113" s="176" t="s">
        <v>475</v>
      </c>
      <c r="G113" s="177" t="s">
        <v>182</v>
      </c>
      <c r="H113" s="178">
        <v>21.335000000000001</v>
      </c>
      <c r="I113" s="179"/>
      <c r="J113" s="180">
        <f>ROUND(I113*H113,2)</f>
        <v>0</v>
      </c>
      <c r="K113" s="176" t="s">
        <v>19</v>
      </c>
      <c r="L113" s="40"/>
      <c r="M113" s="181" t="s">
        <v>19</v>
      </c>
      <c r="N113" s="182" t="s">
        <v>42</v>
      </c>
      <c r="O113" s="65"/>
      <c r="P113" s="183">
        <f>O113*H113</f>
        <v>0</v>
      </c>
      <c r="Q113" s="183">
        <v>0</v>
      </c>
      <c r="R113" s="183">
        <f>Q113*H113</f>
        <v>0</v>
      </c>
      <c r="S113" s="183">
        <v>0</v>
      </c>
      <c r="T113" s="184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85" t="s">
        <v>139</v>
      </c>
      <c r="AT113" s="185" t="s">
        <v>135</v>
      </c>
      <c r="AU113" s="185" t="s">
        <v>81</v>
      </c>
      <c r="AY113" s="18" t="s">
        <v>132</v>
      </c>
      <c r="BE113" s="186">
        <f>IF(N113="základní",J113,0)</f>
        <v>0</v>
      </c>
      <c r="BF113" s="186">
        <f>IF(N113="snížená",J113,0)</f>
        <v>0</v>
      </c>
      <c r="BG113" s="186">
        <f>IF(N113="zákl. přenesená",J113,0)</f>
        <v>0</v>
      </c>
      <c r="BH113" s="186">
        <f>IF(N113="sníž. přenesená",J113,0)</f>
        <v>0</v>
      </c>
      <c r="BI113" s="186">
        <f>IF(N113="nulová",J113,0)</f>
        <v>0</v>
      </c>
      <c r="BJ113" s="18" t="s">
        <v>79</v>
      </c>
      <c r="BK113" s="186">
        <f>ROUND(I113*H113,2)</f>
        <v>0</v>
      </c>
      <c r="BL113" s="18" t="s">
        <v>139</v>
      </c>
      <c r="BM113" s="185" t="s">
        <v>476</v>
      </c>
    </row>
    <row r="114" spans="1:65" s="13" customFormat="1" ht="11.25">
      <c r="B114" s="192"/>
      <c r="C114" s="193"/>
      <c r="D114" s="194" t="s">
        <v>153</v>
      </c>
      <c r="E114" s="195" t="s">
        <v>19</v>
      </c>
      <c r="F114" s="196" t="s">
        <v>477</v>
      </c>
      <c r="G114" s="193"/>
      <c r="H114" s="197">
        <v>21.335000000000001</v>
      </c>
      <c r="I114" s="198"/>
      <c r="J114" s="193"/>
      <c r="K114" s="193"/>
      <c r="L114" s="199"/>
      <c r="M114" s="200"/>
      <c r="N114" s="201"/>
      <c r="O114" s="201"/>
      <c r="P114" s="201"/>
      <c r="Q114" s="201"/>
      <c r="R114" s="201"/>
      <c r="S114" s="201"/>
      <c r="T114" s="202"/>
      <c r="AT114" s="203" t="s">
        <v>153</v>
      </c>
      <c r="AU114" s="203" t="s">
        <v>81</v>
      </c>
      <c r="AV114" s="13" t="s">
        <v>81</v>
      </c>
      <c r="AW114" s="13" t="s">
        <v>33</v>
      </c>
      <c r="AX114" s="13" t="s">
        <v>71</v>
      </c>
      <c r="AY114" s="203" t="s">
        <v>132</v>
      </c>
    </row>
    <row r="115" spans="1:65" s="14" customFormat="1" ht="11.25">
      <c r="B115" s="204"/>
      <c r="C115" s="205"/>
      <c r="D115" s="194" t="s">
        <v>153</v>
      </c>
      <c r="E115" s="206" t="s">
        <v>19</v>
      </c>
      <c r="F115" s="207" t="s">
        <v>154</v>
      </c>
      <c r="G115" s="205"/>
      <c r="H115" s="208">
        <v>21.335000000000001</v>
      </c>
      <c r="I115" s="209"/>
      <c r="J115" s="205"/>
      <c r="K115" s="205"/>
      <c r="L115" s="210"/>
      <c r="M115" s="211"/>
      <c r="N115" s="212"/>
      <c r="O115" s="212"/>
      <c r="P115" s="212"/>
      <c r="Q115" s="212"/>
      <c r="R115" s="212"/>
      <c r="S115" s="212"/>
      <c r="T115" s="213"/>
      <c r="AT115" s="214" t="s">
        <v>153</v>
      </c>
      <c r="AU115" s="214" t="s">
        <v>81</v>
      </c>
      <c r="AV115" s="14" t="s">
        <v>139</v>
      </c>
      <c r="AW115" s="14" t="s">
        <v>33</v>
      </c>
      <c r="AX115" s="14" t="s">
        <v>79</v>
      </c>
      <c r="AY115" s="214" t="s">
        <v>132</v>
      </c>
    </row>
    <row r="116" spans="1:65" s="2" customFormat="1" ht="24.2" customHeight="1">
      <c r="A116" s="35"/>
      <c r="B116" s="36"/>
      <c r="C116" s="174" t="s">
        <v>211</v>
      </c>
      <c r="D116" s="174" t="s">
        <v>135</v>
      </c>
      <c r="E116" s="175" t="s">
        <v>478</v>
      </c>
      <c r="F116" s="176" t="s">
        <v>479</v>
      </c>
      <c r="G116" s="177" t="s">
        <v>182</v>
      </c>
      <c r="H116" s="178">
        <v>10.667999999999999</v>
      </c>
      <c r="I116" s="179"/>
      <c r="J116" s="180">
        <f>ROUND(I116*H116,2)</f>
        <v>0</v>
      </c>
      <c r="K116" s="176" t="s">
        <v>19</v>
      </c>
      <c r="L116" s="40"/>
      <c r="M116" s="181" t="s">
        <v>19</v>
      </c>
      <c r="N116" s="182" t="s">
        <v>42</v>
      </c>
      <c r="O116" s="65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5" t="s">
        <v>139</v>
      </c>
      <c r="AT116" s="185" t="s">
        <v>135</v>
      </c>
      <c r="AU116" s="185" t="s">
        <v>81</v>
      </c>
      <c r="AY116" s="18" t="s">
        <v>132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0</v>
      </c>
      <c r="BH116" s="186">
        <f>IF(N116="sníž. přenesená",J116,0)</f>
        <v>0</v>
      </c>
      <c r="BI116" s="186">
        <f>IF(N116="nulová",J116,0)</f>
        <v>0</v>
      </c>
      <c r="BJ116" s="18" t="s">
        <v>79</v>
      </c>
      <c r="BK116" s="186">
        <f>ROUND(I116*H116,2)</f>
        <v>0</v>
      </c>
      <c r="BL116" s="18" t="s">
        <v>139</v>
      </c>
      <c r="BM116" s="185" t="s">
        <v>480</v>
      </c>
    </row>
    <row r="117" spans="1:65" s="13" customFormat="1" ht="11.25">
      <c r="B117" s="192"/>
      <c r="C117" s="193"/>
      <c r="D117" s="194" t="s">
        <v>153</v>
      </c>
      <c r="E117" s="195" t="s">
        <v>19</v>
      </c>
      <c r="F117" s="196" t="s">
        <v>481</v>
      </c>
      <c r="G117" s="193"/>
      <c r="H117" s="197">
        <v>10.667999999999999</v>
      </c>
      <c r="I117" s="198"/>
      <c r="J117" s="193"/>
      <c r="K117" s="193"/>
      <c r="L117" s="199"/>
      <c r="M117" s="200"/>
      <c r="N117" s="201"/>
      <c r="O117" s="201"/>
      <c r="P117" s="201"/>
      <c r="Q117" s="201"/>
      <c r="R117" s="201"/>
      <c r="S117" s="201"/>
      <c r="T117" s="202"/>
      <c r="AT117" s="203" t="s">
        <v>153</v>
      </c>
      <c r="AU117" s="203" t="s">
        <v>81</v>
      </c>
      <c r="AV117" s="13" t="s">
        <v>81</v>
      </c>
      <c r="AW117" s="13" t="s">
        <v>33</v>
      </c>
      <c r="AX117" s="13" t="s">
        <v>71</v>
      </c>
      <c r="AY117" s="203" t="s">
        <v>132</v>
      </c>
    </row>
    <row r="118" spans="1:65" s="14" customFormat="1" ht="11.25">
      <c r="B118" s="204"/>
      <c r="C118" s="205"/>
      <c r="D118" s="194" t="s">
        <v>153</v>
      </c>
      <c r="E118" s="206" t="s">
        <v>19</v>
      </c>
      <c r="F118" s="207" t="s">
        <v>154</v>
      </c>
      <c r="G118" s="205"/>
      <c r="H118" s="208">
        <v>10.667999999999999</v>
      </c>
      <c r="I118" s="209"/>
      <c r="J118" s="205"/>
      <c r="K118" s="205"/>
      <c r="L118" s="210"/>
      <c r="M118" s="211"/>
      <c r="N118" s="212"/>
      <c r="O118" s="212"/>
      <c r="P118" s="212"/>
      <c r="Q118" s="212"/>
      <c r="R118" s="212"/>
      <c r="S118" s="212"/>
      <c r="T118" s="213"/>
      <c r="AT118" s="214" t="s">
        <v>153</v>
      </c>
      <c r="AU118" s="214" t="s">
        <v>81</v>
      </c>
      <c r="AV118" s="14" t="s">
        <v>139</v>
      </c>
      <c r="AW118" s="14" t="s">
        <v>33</v>
      </c>
      <c r="AX118" s="14" t="s">
        <v>79</v>
      </c>
      <c r="AY118" s="214" t="s">
        <v>132</v>
      </c>
    </row>
    <row r="119" spans="1:65" s="2" customFormat="1" ht="24.2" customHeight="1">
      <c r="A119" s="35"/>
      <c r="B119" s="36"/>
      <c r="C119" s="174" t="s">
        <v>216</v>
      </c>
      <c r="D119" s="174" t="s">
        <v>135</v>
      </c>
      <c r="E119" s="175" t="s">
        <v>482</v>
      </c>
      <c r="F119" s="176" t="s">
        <v>483</v>
      </c>
      <c r="G119" s="177" t="s">
        <v>182</v>
      </c>
      <c r="H119" s="178">
        <v>21.335000000000001</v>
      </c>
      <c r="I119" s="179"/>
      <c r="J119" s="180">
        <f>ROUND(I119*H119,2)</f>
        <v>0</v>
      </c>
      <c r="K119" s="176" t="s">
        <v>19</v>
      </c>
      <c r="L119" s="40"/>
      <c r="M119" s="181" t="s">
        <v>19</v>
      </c>
      <c r="N119" s="182" t="s">
        <v>42</v>
      </c>
      <c r="O119" s="65"/>
      <c r="P119" s="183">
        <f>O119*H119</f>
        <v>0</v>
      </c>
      <c r="Q119" s="183">
        <v>0</v>
      </c>
      <c r="R119" s="183">
        <f>Q119*H119</f>
        <v>0</v>
      </c>
      <c r="S119" s="183">
        <v>0</v>
      </c>
      <c r="T119" s="184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5" t="s">
        <v>139</v>
      </c>
      <c r="AT119" s="185" t="s">
        <v>135</v>
      </c>
      <c r="AU119" s="185" t="s">
        <v>81</v>
      </c>
      <c r="AY119" s="18" t="s">
        <v>132</v>
      </c>
      <c r="BE119" s="186">
        <f>IF(N119="základní",J119,0)</f>
        <v>0</v>
      </c>
      <c r="BF119" s="186">
        <f>IF(N119="snížená",J119,0)</f>
        <v>0</v>
      </c>
      <c r="BG119" s="186">
        <f>IF(N119="zákl. přenesená",J119,0)</f>
        <v>0</v>
      </c>
      <c r="BH119" s="186">
        <f>IF(N119="sníž. přenesená",J119,0)</f>
        <v>0</v>
      </c>
      <c r="BI119" s="186">
        <f>IF(N119="nulová",J119,0)</f>
        <v>0</v>
      </c>
      <c r="BJ119" s="18" t="s">
        <v>79</v>
      </c>
      <c r="BK119" s="186">
        <f>ROUND(I119*H119,2)</f>
        <v>0</v>
      </c>
      <c r="BL119" s="18" t="s">
        <v>139</v>
      </c>
      <c r="BM119" s="185" t="s">
        <v>484</v>
      </c>
    </row>
    <row r="120" spans="1:65" s="13" customFormat="1" ht="11.25">
      <c r="B120" s="192"/>
      <c r="C120" s="193"/>
      <c r="D120" s="194" t="s">
        <v>153</v>
      </c>
      <c r="E120" s="195" t="s">
        <v>19</v>
      </c>
      <c r="F120" s="196" t="s">
        <v>477</v>
      </c>
      <c r="G120" s="193"/>
      <c r="H120" s="197">
        <v>21.335000000000001</v>
      </c>
      <c r="I120" s="198"/>
      <c r="J120" s="193"/>
      <c r="K120" s="193"/>
      <c r="L120" s="199"/>
      <c r="M120" s="200"/>
      <c r="N120" s="201"/>
      <c r="O120" s="201"/>
      <c r="P120" s="201"/>
      <c r="Q120" s="201"/>
      <c r="R120" s="201"/>
      <c r="S120" s="201"/>
      <c r="T120" s="202"/>
      <c r="AT120" s="203" t="s">
        <v>153</v>
      </c>
      <c r="AU120" s="203" t="s">
        <v>81</v>
      </c>
      <c r="AV120" s="13" t="s">
        <v>81</v>
      </c>
      <c r="AW120" s="13" t="s">
        <v>33</v>
      </c>
      <c r="AX120" s="13" t="s">
        <v>71</v>
      </c>
      <c r="AY120" s="203" t="s">
        <v>132</v>
      </c>
    </row>
    <row r="121" spans="1:65" s="14" customFormat="1" ht="11.25">
      <c r="B121" s="204"/>
      <c r="C121" s="205"/>
      <c r="D121" s="194" t="s">
        <v>153</v>
      </c>
      <c r="E121" s="206" t="s">
        <v>19</v>
      </c>
      <c r="F121" s="207" t="s">
        <v>154</v>
      </c>
      <c r="G121" s="205"/>
      <c r="H121" s="208">
        <v>21.335000000000001</v>
      </c>
      <c r="I121" s="209"/>
      <c r="J121" s="205"/>
      <c r="K121" s="205"/>
      <c r="L121" s="210"/>
      <c r="M121" s="211"/>
      <c r="N121" s="212"/>
      <c r="O121" s="212"/>
      <c r="P121" s="212"/>
      <c r="Q121" s="212"/>
      <c r="R121" s="212"/>
      <c r="S121" s="212"/>
      <c r="T121" s="213"/>
      <c r="AT121" s="214" t="s">
        <v>153</v>
      </c>
      <c r="AU121" s="214" t="s">
        <v>81</v>
      </c>
      <c r="AV121" s="14" t="s">
        <v>139</v>
      </c>
      <c r="AW121" s="14" t="s">
        <v>33</v>
      </c>
      <c r="AX121" s="14" t="s">
        <v>79</v>
      </c>
      <c r="AY121" s="214" t="s">
        <v>132</v>
      </c>
    </row>
    <row r="122" spans="1:65" s="2" customFormat="1" ht="24.2" customHeight="1">
      <c r="A122" s="35"/>
      <c r="B122" s="36"/>
      <c r="C122" s="174" t="s">
        <v>222</v>
      </c>
      <c r="D122" s="174" t="s">
        <v>135</v>
      </c>
      <c r="E122" s="175" t="s">
        <v>485</v>
      </c>
      <c r="F122" s="176" t="s">
        <v>486</v>
      </c>
      <c r="G122" s="177" t="s">
        <v>182</v>
      </c>
      <c r="H122" s="178">
        <v>10.667999999999999</v>
      </c>
      <c r="I122" s="179"/>
      <c r="J122" s="180">
        <f>ROUND(I122*H122,2)</f>
        <v>0</v>
      </c>
      <c r="K122" s="176" t="s">
        <v>19</v>
      </c>
      <c r="L122" s="40"/>
      <c r="M122" s="181" t="s">
        <v>19</v>
      </c>
      <c r="N122" s="182" t="s">
        <v>42</v>
      </c>
      <c r="O122" s="65"/>
      <c r="P122" s="183">
        <f>O122*H122</f>
        <v>0</v>
      </c>
      <c r="Q122" s="183">
        <v>0</v>
      </c>
      <c r="R122" s="183">
        <f>Q122*H122</f>
        <v>0</v>
      </c>
      <c r="S122" s="183">
        <v>0</v>
      </c>
      <c r="T122" s="184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5" t="s">
        <v>139</v>
      </c>
      <c r="AT122" s="185" t="s">
        <v>135</v>
      </c>
      <c r="AU122" s="185" t="s">
        <v>81</v>
      </c>
      <c r="AY122" s="18" t="s">
        <v>132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18" t="s">
        <v>79</v>
      </c>
      <c r="BK122" s="186">
        <f>ROUND(I122*H122,2)</f>
        <v>0</v>
      </c>
      <c r="BL122" s="18" t="s">
        <v>139</v>
      </c>
      <c r="BM122" s="185" t="s">
        <v>487</v>
      </c>
    </row>
    <row r="123" spans="1:65" s="13" customFormat="1" ht="11.25">
      <c r="B123" s="192"/>
      <c r="C123" s="193"/>
      <c r="D123" s="194" t="s">
        <v>153</v>
      </c>
      <c r="E123" s="195" t="s">
        <v>19</v>
      </c>
      <c r="F123" s="196" t="s">
        <v>481</v>
      </c>
      <c r="G123" s="193"/>
      <c r="H123" s="197">
        <v>10.667999999999999</v>
      </c>
      <c r="I123" s="198"/>
      <c r="J123" s="193"/>
      <c r="K123" s="193"/>
      <c r="L123" s="199"/>
      <c r="M123" s="200"/>
      <c r="N123" s="201"/>
      <c r="O123" s="201"/>
      <c r="P123" s="201"/>
      <c r="Q123" s="201"/>
      <c r="R123" s="201"/>
      <c r="S123" s="201"/>
      <c r="T123" s="202"/>
      <c r="AT123" s="203" t="s">
        <v>153</v>
      </c>
      <c r="AU123" s="203" t="s">
        <v>81</v>
      </c>
      <c r="AV123" s="13" t="s">
        <v>81</v>
      </c>
      <c r="AW123" s="13" t="s">
        <v>33</v>
      </c>
      <c r="AX123" s="13" t="s">
        <v>71</v>
      </c>
      <c r="AY123" s="203" t="s">
        <v>132</v>
      </c>
    </row>
    <row r="124" spans="1:65" s="14" customFormat="1" ht="11.25">
      <c r="B124" s="204"/>
      <c r="C124" s="205"/>
      <c r="D124" s="194" t="s">
        <v>153</v>
      </c>
      <c r="E124" s="206" t="s">
        <v>19</v>
      </c>
      <c r="F124" s="207" t="s">
        <v>154</v>
      </c>
      <c r="G124" s="205"/>
      <c r="H124" s="208">
        <v>10.667999999999999</v>
      </c>
      <c r="I124" s="209"/>
      <c r="J124" s="205"/>
      <c r="K124" s="205"/>
      <c r="L124" s="210"/>
      <c r="M124" s="211"/>
      <c r="N124" s="212"/>
      <c r="O124" s="212"/>
      <c r="P124" s="212"/>
      <c r="Q124" s="212"/>
      <c r="R124" s="212"/>
      <c r="S124" s="212"/>
      <c r="T124" s="213"/>
      <c r="AT124" s="214" t="s">
        <v>153</v>
      </c>
      <c r="AU124" s="214" t="s">
        <v>81</v>
      </c>
      <c r="AV124" s="14" t="s">
        <v>139</v>
      </c>
      <c r="AW124" s="14" t="s">
        <v>33</v>
      </c>
      <c r="AX124" s="14" t="s">
        <v>79</v>
      </c>
      <c r="AY124" s="214" t="s">
        <v>132</v>
      </c>
    </row>
    <row r="125" spans="1:65" s="2" customFormat="1" ht="24.2" customHeight="1">
      <c r="A125" s="35"/>
      <c r="B125" s="36"/>
      <c r="C125" s="174" t="s">
        <v>227</v>
      </c>
      <c r="D125" s="174" t="s">
        <v>135</v>
      </c>
      <c r="E125" s="175" t="s">
        <v>488</v>
      </c>
      <c r="F125" s="176" t="s">
        <v>489</v>
      </c>
      <c r="G125" s="177" t="s">
        <v>182</v>
      </c>
      <c r="H125" s="178">
        <v>85.57</v>
      </c>
      <c r="I125" s="179"/>
      <c r="J125" s="180">
        <f>ROUND(I125*H125,2)</f>
        <v>0</v>
      </c>
      <c r="K125" s="176" t="s">
        <v>19</v>
      </c>
      <c r="L125" s="40"/>
      <c r="M125" s="181" t="s">
        <v>19</v>
      </c>
      <c r="N125" s="182" t="s">
        <v>42</v>
      </c>
      <c r="O125" s="65"/>
      <c r="P125" s="183">
        <f>O125*H125</f>
        <v>0</v>
      </c>
      <c r="Q125" s="183">
        <v>0</v>
      </c>
      <c r="R125" s="183">
        <f>Q125*H125</f>
        <v>0</v>
      </c>
      <c r="S125" s="183">
        <v>0</v>
      </c>
      <c r="T125" s="184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5" t="s">
        <v>139</v>
      </c>
      <c r="AT125" s="185" t="s">
        <v>135</v>
      </c>
      <c r="AU125" s="185" t="s">
        <v>81</v>
      </c>
      <c r="AY125" s="18" t="s">
        <v>132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18" t="s">
        <v>79</v>
      </c>
      <c r="BK125" s="186">
        <f>ROUND(I125*H125,2)</f>
        <v>0</v>
      </c>
      <c r="BL125" s="18" t="s">
        <v>139</v>
      </c>
      <c r="BM125" s="185" t="s">
        <v>490</v>
      </c>
    </row>
    <row r="126" spans="1:65" s="13" customFormat="1" ht="11.25">
      <c r="B126" s="192"/>
      <c r="C126" s="193"/>
      <c r="D126" s="194" t="s">
        <v>153</v>
      </c>
      <c r="E126" s="195" t="s">
        <v>19</v>
      </c>
      <c r="F126" s="196" t="s">
        <v>491</v>
      </c>
      <c r="G126" s="193"/>
      <c r="H126" s="197">
        <v>85.57</v>
      </c>
      <c r="I126" s="198"/>
      <c r="J126" s="193"/>
      <c r="K126" s="193"/>
      <c r="L126" s="199"/>
      <c r="M126" s="200"/>
      <c r="N126" s="201"/>
      <c r="O126" s="201"/>
      <c r="P126" s="201"/>
      <c r="Q126" s="201"/>
      <c r="R126" s="201"/>
      <c r="S126" s="201"/>
      <c r="T126" s="202"/>
      <c r="AT126" s="203" t="s">
        <v>153</v>
      </c>
      <c r="AU126" s="203" t="s">
        <v>81</v>
      </c>
      <c r="AV126" s="13" t="s">
        <v>81</v>
      </c>
      <c r="AW126" s="13" t="s">
        <v>33</v>
      </c>
      <c r="AX126" s="13" t="s">
        <v>71</v>
      </c>
      <c r="AY126" s="203" t="s">
        <v>132</v>
      </c>
    </row>
    <row r="127" spans="1:65" s="14" customFormat="1" ht="11.25">
      <c r="B127" s="204"/>
      <c r="C127" s="205"/>
      <c r="D127" s="194" t="s">
        <v>153</v>
      </c>
      <c r="E127" s="206" t="s">
        <v>19</v>
      </c>
      <c r="F127" s="207" t="s">
        <v>154</v>
      </c>
      <c r="G127" s="205"/>
      <c r="H127" s="208">
        <v>85.57</v>
      </c>
      <c r="I127" s="209"/>
      <c r="J127" s="205"/>
      <c r="K127" s="205"/>
      <c r="L127" s="210"/>
      <c r="M127" s="211"/>
      <c r="N127" s="212"/>
      <c r="O127" s="212"/>
      <c r="P127" s="212"/>
      <c r="Q127" s="212"/>
      <c r="R127" s="212"/>
      <c r="S127" s="212"/>
      <c r="T127" s="213"/>
      <c r="AT127" s="214" t="s">
        <v>153</v>
      </c>
      <c r="AU127" s="214" t="s">
        <v>81</v>
      </c>
      <c r="AV127" s="14" t="s">
        <v>139</v>
      </c>
      <c r="AW127" s="14" t="s">
        <v>33</v>
      </c>
      <c r="AX127" s="14" t="s">
        <v>79</v>
      </c>
      <c r="AY127" s="214" t="s">
        <v>132</v>
      </c>
    </row>
    <row r="128" spans="1:65" s="2" customFormat="1" ht="24.2" customHeight="1">
      <c r="A128" s="35"/>
      <c r="B128" s="36"/>
      <c r="C128" s="174" t="s">
        <v>231</v>
      </c>
      <c r="D128" s="174" t="s">
        <v>135</v>
      </c>
      <c r="E128" s="175" t="s">
        <v>492</v>
      </c>
      <c r="F128" s="176" t="s">
        <v>493</v>
      </c>
      <c r="G128" s="177" t="s">
        <v>182</v>
      </c>
      <c r="H128" s="178">
        <v>145.33000000000001</v>
      </c>
      <c r="I128" s="179"/>
      <c r="J128" s="180">
        <f>ROUND(I128*H128,2)</f>
        <v>0</v>
      </c>
      <c r="K128" s="176" t="s">
        <v>19</v>
      </c>
      <c r="L128" s="40"/>
      <c r="M128" s="181" t="s">
        <v>19</v>
      </c>
      <c r="N128" s="182" t="s">
        <v>42</v>
      </c>
      <c r="O128" s="65"/>
      <c r="P128" s="183">
        <f>O128*H128</f>
        <v>0</v>
      </c>
      <c r="Q128" s="183">
        <v>0</v>
      </c>
      <c r="R128" s="183">
        <f>Q128*H128</f>
        <v>0</v>
      </c>
      <c r="S128" s="183">
        <v>0</v>
      </c>
      <c r="T128" s="18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5" t="s">
        <v>139</v>
      </c>
      <c r="AT128" s="185" t="s">
        <v>135</v>
      </c>
      <c r="AU128" s="185" t="s">
        <v>81</v>
      </c>
      <c r="AY128" s="18" t="s">
        <v>132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18" t="s">
        <v>79</v>
      </c>
      <c r="BK128" s="186">
        <f>ROUND(I128*H128,2)</f>
        <v>0</v>
      </c>
      <c r="BL128" s="18" t="s">
        <v>139</v>
      </c>
      <c r="BM128" s="185" t="s">
        <v>494</v>
      </c>
    </row>
    <row r="129" spans="1:65" s="13" customFormat="1" ht="11.25">
      <c r="B129" s="192"/>
      <c r="C129" s="193"/>
      <c r="D129" s="194" t="s">
        <v>153</v>
      </c>
      <c r="E129" s="195" t="s">
        <v>19</v>
      </c>
      <c r="F129" s="196" t="s">
        <v>495</v>
      </c>
      <c r="G129" s="193"/>
      <c r="H129" s="197">
        <v>145.33000000000001</v>
      </c>
      <c r="I129" s="198"/>
      <c r="J129" s="193"/>
      <c r="K129" s="193"/>
      <c r="L129" s="199"/>
      <c r="M129" s="200"/>
      <c r="N129" s="201"/>
      <c r="O129" s="201"/>
      <c r="P129" s="201"/>
      <c r="Q129" s="201"/>
      <c r="R129" s="201"/>
      <c r="S129" s="201"/>
      <c r="T129" s="202"/>
      <c r="AT129" s="203" t="s">
        <v>153</v>
      </c>
      <c r="AU129" s="203" t="s">
        <v>81</v>
      </c>
      <c r="AV129" s="13" t="s">
        <v>81</v>
      </c>
      <c r="AW129" s="13" t="s">
        <v>33</v>
      </c>
      <c r="AX129" s="13" t="s">
        <v>71</v>
      </c>
      <c r="AY129" s="203" t="s">
        <v>132</v>
      </c>
    </row>
    <row r="130" spans="1:65" s="14" customFormat="1" ht="11.25">
      <c r="B130" s="204"/>
      <c r="C130" s="205"/>
      <c r="D130" s="194" t="s">
        <v>153</v>
      </c>
      <c r="E130" s="206" t="s">
        <v>19</v>
      </c>
      <c r="F130" s="207" t="s">
        <v>154</v>
      </c>
      <c r="G130" s="205"/>
      <c r="H130" s="208">
        <v>145.33000000000001</v>
      </c>
      <c r="I130" s="209"/>
      <c r="J130" s="205"/>
      <c r="K130" s="205"/>
      <c r="L130" s="210"/>
      <c r="M130" s="211"/>
      <c r="N130" s="212"/>
      <c r="O130" s="212"/>
      <c r="P130" s="212"/>
      <c r="Q130" s="212"/>
      <c r="R130" s="212"/>
      <c r="S130" s="212"/>
      <c r="T130" s="213"/>
      <c r="AT130" s="214" t="s">
        <v>153</v>
      </c>
      <c r="AU130" s="214" t="s">
        <v>81</v>
      </c>
      <c r="AV130" s="14" t="s">
        <v>139</v>
      </c>
      <c r="AW130" s="14" t="s">
        <v>33</v>
      </c>
      <c r="AX130" s="14" t="s">
        <v>79</v>
      </c>
      <c r="AY130" s="214" t="s">
        <v>132</v>
      </c>
    </row>
    <row r="131" spans="1:65" s="2" customFormat="1" ht="24.2" customHeight="1">
      <c r="A131" s="35"/>
      <c r="B131" s="36"/>
      <c r="C131" s="174" t="s">
        <v>235</v>
      </c>
      <c r="D131" s="174" t="s">
        <v>135</v>
      </c>
      <c r="E131" s="175" t="s">
        <v>496</v>
      </c>
      <c r="F131" s="176" t="s">
        <v>497</v>
      </c>
      <c r="G131" s="177" t="s">
        <v>182</v>
      </c>
      <c r="H131" s="178">
        <v>115.45</v>
      </c>
      <c r="I131" s="179"/>
      <c r="J131" s="180">
        <f>ROUND(I131*H131,2)</f>
        <v>0</v>
      </c>
      <c r="K131" s="176" t="s">
        <v>19</v>
      </c>
      <c r="L131" s="40"/>
      <c r="M131" s="181" t="s">
        <v>19</v>
      </c>
      <c r="N131" s="182" t="s">
        <v>42</v>
      </c>
      <c r="O131" s="65"/>
      <c r="P131" s="183">
        <f>O131*H131</f>
        <v>0</v>
      </c>
      <c r="Q131" s="183">
        <v>0</v>
      </c>
      <c r="R131" s="183">
        <f>Q131*H131</f>
        <v>0</v>
      </c>
      <c r="S131" s="183">
        <v>0</v>
      </c>
      <c r="T131" s="184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5" t="s">
        <v>139</v>
      </c>
      <c r="AT131" s="185" t="s">
        <v>135</v>
      </c>
      <c r="AU131" s="185" t="s">
        <v>81</v>
      </c>
      <c r="AY131" s="18" t="s">
        <v>132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8" t="s">
        <v>79</v>
      </c>
      <c r="BK131" s="186">
        <f>ROUND(I131*H131,2)</f>
        <v>0</v>
      </c>
      <c r="BL131" s="18" t="s">
        <v>139</v>
      </c>
      <c r="BM131" s="185" t="s">
        <v>498</v>
      </c>
    </row>
    <row r="132" spans="1:65" s="13" customFormat="1" ht="11.25">
      <c r="B132" s="192"/>
      <c r="C132" s="193"/>
      <c r="D132" s="194" t="s">
        <v>153</v>
      </c>
      <c r="E132" s="195" t="s">
        <v>19</v>
      </c>
      <c r="F132" s="196" t="s">
        <v>495</v>
      </c>
      <c r="G132" s="193"/>
      <c r="H132" s="197">
        <v>145.33000000000001</v>
      </c>
      <c r="I132" s="198"/>
      <c r="J132" s="193"/>
      <c r="K132" s="193"/>
      <c r="L132" s="199"/>
      <c r="M132" s="200"/>
      <c r="N132" s="201"/>
      <c r="O132" s="201"/>
      <c r="P132" s="201"/>
      <c r="Q132" s="201"/>
      <c r="R132" s="201"/>
      <c r="S132" s="201"/>
      <c r="T132" s="202"/>
      <c r="AT132" s="203" t="s">
        <v>153</v>
      </c>
      <c r="AU132" s="203" t="s">
        <v>81</v>
      </c>
      <c r="AV132" s="13" t="s">
        <v>81</v>
      </c>
      <c r="AW132" s="13" t="s">
        <v>33</v>
      </c>
      <c r="AX132" s="13" t="s">
        <v>71</v>
      </c>
      <c r="AY132" s="203" t="s">
        <v>132</v>
      </c>
    </row>
    <row r="133" spans="1:65" s="13" customFormat="1" ht="11.25">
      <c r="B133" s="192"/>
      <c r="C133" s="193"/>
      <c r="D133" s="194" t="s">
        <v>153</v>
      </c>
      <c r="E133" s="195" t="s">
        <v>19</v>
      </c>
      <c r="F133" s="196" t="s">
        <v>491</v>
      </c>
      <c r="G133" s="193"/>
      <c r="H133" s="197">
        <v>85.57</v>
      </c>
      <c r="I133" s="198"/>
      <c r="J133" s="193"/>
      <c r="K133" s="193"/>
      <c r="L133" s="199"/>
      <c r="M133" s="200"/>
      <c r="N133" s="201"/>
      <c r="O133" s="201"/>
      <c r="P133" s="201"/>
      <c r="Q133" s="201"/>
      <c r="R133" s="201"/>
      <c r="S133" s="201"/>
      <c r="T133" s="202"/>
      <c r="AT133" s="203" t="s">
        <v>153</v>
      </c>
      <c r="AU133" s="203" t="s">
        <v>81</v>
      </c>
      <c r="AV133" s="13" t="s">
        <v>81</v>
      </c>
      <c r="AW133" s="13" t="s">
        <v>33</v>
      </c>
      <c r="AX133" s="13" t="s">
        <v>71</v>
      </c>
      <c r="AY133" s="203" t="s">
        <v>132</v>
      </c>
    </row>
    <row r="134" spans="1:65" s="14" customFormat="1" ht="11.25">
      <c r="B134" s="204"/>
      <c r="C134" s="205"/>
      <c r="D134" s="194" t="s">
        <v>153</v>
      </c>
      <c r="E134" s="206" t="s">
        <v>19</v>
      </c>
      <c r="F134" s="207" t="s">
        <v>154</v>
      </c>
      <c r="G134" s="205"/>
      <c r="H134" s="208">
        <v>230.9</v>
      </c>
      <c r="I134" s="209"/>
      <c r="J134" s="205"/>
      <c r="K134" s="205"/>
      <c r="L134" s="210"/>
      <c r="M134" s="211"/>
      <c r="N134" s="212"/>
      <c r="O134" s="212"/>
      <c r="P134" s="212"/>
      <c r="Q134" s="212"/>
      <c r="R134" s="212"/>
      <c r="S134" s="212"/>
      <c r="T134" s="213"/>
      <c r="AT134" s="214" t="s">
        <v>153</v>
      </c>
      <c r="AU134" s="214" t="s">
        <v>81</v>
      </c>
      <c r="AV134" s="14" t="s">
        <v>139</v>
      </c>
      <c r="AW134" s="14" t="s">
        <v>33</v>
      </c>
      <c r="AX134" s="14" t="s">
        <v>71</v>
      </c>
      <c r="AY134" s="214" t="s">
        <v>132</v>
      </c>
    </row>
    <row r="135" spans="1:65" s="13" customFormat="1" ht="11.25">
      <c r="B135" s="192"/>
      <c r="C135" s="193"/>
      <c r="D135" s="194" t="s">
        <v>153</v>
      </c>
      <c r="E135" s="195" t="s">
        <v>19</v>
      </c>
      <c r="F135" s="196" t="s">
        <v>499</v>
      </c>
      <c r="G135" s="193"/>
      <c r="H135" s="197">
        <v>115.45</v>
      </c>
      <c r="I135" s="198"/>
      <c r="J135" s="193"/>
      <c r="K135" s="193"/>
      <c r="L135" s="199"/>
      <c r="M135" s="200"/>
      <c r="N135" s="201"/>
      <c r="O135" s="201"/>
      <c r="P135" s="201"/>
      <c r="Q135" s="201"/>
      <c r="R135" s="201"/>
      <c r="S135" s="201"/>
      <c r="T135" s="202"/>
      <c r="AT135" s="203" t="s">
        <v>153</v>
      </c>
      <c r="AU135" s="203" t="s">
        <v>81</v>
      </c>
      <c r="AV135" s="13" t="s">
        <v>81</v>
      </c>
      <c r="AW135" s="13" t="s">
        <v>33</v>
      </c>
      <c r="AX135" s="13" t="s">
        <v>71</v>
      </c>
      <c r="AY135" s="203" t="s">
        <v>132</v>
      </c>
    </row>
    <row r="136" spans="1:65" s="14" customFormat="1" ht="11.25">
      <c r="B136" s="204"/>
      <c r="C136" s="205"/>
      <c r="D136" s="194" t="s">
        <v>153</v>
      </c>
      <c r="E136" s="206" t="s">
        <v>19</v>
      </c>
      <c r="F136" s="207" t="s">
        <v>154</v>
      </c>
      <c r="G136" s="205"/>
      <c r="H136" s="208">
        <v>115.45</v>
      </c>
      <c r="I136" s="209"/>
      <c r="J136" s="205"/>
      <c r="K136" s="205"/>
      <c r="L136" s="210"/>
      <c r="M136" s="211"/>
      <c r="N136" s="212"/>
      <c r="O136" s="212"/>
      <c r="P136" s="212"/>
      <c r="Q136" s="212"/>
      <c r="R136" s="212"/>
      <c r="S136" s="212"/>
      <c r="T136" s="213"/>
      <c r="AT136" s="214" t="s">
        <v>153</v>
      </c>
      <c r="AU136" s="214" t="s">
        <v>81</v>
      </c>
      <c r="AV136" s="14" t="s">
        <v>139</v>
      </c>
      <c r="AW136" s="14" t="s">
        <v>33</v>
      </c>
      <c r="AX136" s="14" t="s">
        <v>79</v>
      </c>
      <c r="AY136" s="214" t="s">
        <v>132</v>
      </c>
    </row>
    <row r="137" spans="1:65" s="2" customFormat="1" ht="24.2" customHeight="1">
      <c r="A137" s="35"/>
      <c r="B137" s="36"/>
      <c r="C137" s="174" t="s">
        <v>8</v>
      </c>
      <c r="D137" s="174" t="s">
        <v>135</v>
      </c>
      <c r="E137" s="175" t="s">
        <v>500</v>
      </c>
      <c r="F137" s="176" t="s">
        <v>501</v>
      </c>
      <c r="G137" s="177" t="s">
        <v>182</v>
      </c>
      <c r="H137" s="178">
        <v>85.57</v>
      </c>
      <c r="I137" s="179"/>
      <c r="J137" s="180">
        <f>ROUND(I137*H137,2)</f>
        <v>0</v>
      </c>
      <c r="K137" s="176" t="s">
        <v>19</v>
      </c>
      <c r="L137" s="40"/>
      <c r="M137" s="181" t="s">
        <v>19</v>
      </c>
      <c r="N137" s="182" t="s">
        <v>42</v>
      </c>
      <c r="O137" s="65"/>
      <c r="P137" s="183">
        <f>O137*H137</f>
        <v>0</v>
      </c>
      <c r="Q137" s="183">
        <v>0</v>
      </c>
      <c r="R137" s="183">
        <f>Q137*H137</f>
        <v>0</v>
      </c>
      <c r="S137" s="183">
        <v>0</v>
      </c>
      <c r="T137" s="18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5" t="s">
        <v>139</v>
      </c>
      <c r="AT137" s="185" t="s">
        <v>135</v>
      </c>
      <c r="AU137" s="185" t="s">
        <v>81</v>
      </c>
      <c r="AY137" s="18" t="s">
        <v>132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18" t="s">
        <v>79</v>
      </c>
      <c r="BK137" s="186">
        <f>ROUND(I137*H137,2)</f>
        <v>0</v>
      </c>
      <c r="BL137" s="18" t="s">
        <v>139</v>
      </c>
      <c r="BM137" s="185" t="s">
        <v>502</v>
      </c>
    </row>
    <row r="138" spans="1:65" s="13" customFormat="1" ht="11.25">
      <c r="B138" s="192"/>
      <c r="C138" s="193"/>
      <c r="D138" s="194" t="s">
        <v>153</v>
      </c>
      <c r="E138" s="195" t="s">
        <v>19</v>
      </c>
      <c r="F138" s="196" t="s">
        <v>491</v>
      </c>
      <c r="G138" s="193"/>
      <c r="H138" s="197">
        <v>85.57</v>
      </c>
      <c r="I138" s="198"/>
      <c r="J138" s="193"/>
      <c r="K138" s="193"/>
      <c r="L138" s="199"/>
      <c r="M138" s="200"/>
      <c r="N138" s="201"/>
      <c r="O138" s="201"/>
      <c r="P138" s="201"/>
      <c r="Q138" s="201"/>
      <c r="R138" s="201"/>
      <c r="S138" s="201"/>
      <c r="T138" s="202"/>
      <c r="AT138" s="203" t="s">
        <v>153</v>
      </c>
      <c r="AU138" s="203" t="s">
        <v>81</v>
      </c>
      <c r="AV138" s="13" t="s">
        <v>81</v>
      </c>
      <c r="AW138" s="13" t="s">
        <v>33</v>
      </c>
      <c r="AX138" s="13" t="s">
        <v>71</v>
      </c>
      <c r="AY138" s="203" t="s">
        <v>132</v>
      </c>
    </row>
    <row r="139" spans="1:65" s="14" customFormat="1" ht="11.25">
      <c r="B139" s="204"/>
      <c r="C139" s="205"/>
      <c r="D139" s="194" t="s">
        <v>153</v>
      </c>
      <c r="E139" s="206" t="s">
        <v>19</v>
      </c>
      <c r="F139" s="207" t="s">
        <v>154</v>
      </c>
      <c r="G139" s="205"/>
      <c r="H139" s="208">
        <v>85.57</v>
      </c>
      <c r="I139" s="209"/>
      <c r="J139" s="205"/>
      <c r="K139" s="205"/>
      <c r="L139" s="210"/>
      <c r="M139" s="211"/>
      <c r="N139" s="212"/>
      <c r="O139" s="212"/>
      <c r="P139" s="212"/>
      <c r="Q139" s="212"/>
      <c r="R139" s="212"/>
      <c r="S139" s="212"/>
      <c r="T139" s="213"/>
      <c r="AT139" s="214" t="s">
        <v>153</v>
      </c>
      <c r="AU139" s="214" t="s">
        <v>81</v>
      </c>
      <c r="AV139" s="14" t="s">
        <v>139</v>
      </c>
      <c r="AW139" s="14" t="s">
        <v>33</v>
      </c>
      <c r="AX139" s="14" t="s">
        <v>79</v>
      </c>
      <c r="AY139" s="214" t="s">
        <v>132</v>
      </c>
    </row>
    <row r="140" spans="1:65" s="2" customFormat="1" ht="24.2" customHeight="1">
      <c r="A140" s="35"/>
      <c r="B140" s="36"/>
      <c r="C140" s="174" t="s">
        <v>249</v>
      </c>
      <c r="D140" s="174" t="s">
        <v>135</v>
      </c>
      <c r="E140" s="175" t="s">
        <v>503</v>
      </c>
      <c r="F140" s="176" t="s">
        <v>504</v>
      </c>
      <c r="G140" s="177" t="s">
        <v>182</v>
      </c>
      <c r="H140" s="178">
        <v>145.33000000000001</v>
      </c>
      <c r="I140" s="179"/>
      <c r="J140" s="180">
        <f>ROUND(I140*H140,2)</f>
        <v>0</v>
      </c>
      <c r="K140" s="176" t="s">
        <v>19</v>
      </c>
      <c r="L140" s="40"/>
      <c r="M140" s="181" t="s">
        <v>19</v>
      </c>
      <c r="N140" s="182" t="s">
        <v>42</v>
      </c>
      <c r="O140" s="65"/>
      <c r="P140" s="183">
        <f>O140*H140</f>
        <v>0</v>
      </c>
      <c r="Q140" s="183">
        <v>0</v>
      </c>
      <c r="R140" s="183">
        <f>Q140*H140</f>
        <v>0</v>
      </c>
      <c r="S140" s="183">
        <v>0</v>
      </c>
      <c r="T140" s="18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5" t="s">
        <v>139</v>
      </c>
      <c r="AT140" s="185" t="s">
        <v>135</v>
      </c>
      <c r="AU140" s="185" t="s">
        <v>81</v>
      </c>
      <c r="AY140" s="18" t="s">
        <v>132</v>
      </c>
      <c r="BE140" s="186">
        <f>IF(N140="základní",J140,0)</f>
        <v>0</v>
      </c>
      <c r="BF140" s="186">
        <f>IF(N140="snížená",J140,0)</f>
        <v>0</v>
      </c>
      <c r="BG140" s="186">
        <f>IF(N140="zákl. přenesená",J140,0)</f>
        <v>0</v>
      </c>
      <c r="BH140" s="186">
        <f>IF(N140="sníž. přenesená",J140,0)</f>
        <v>0</v>
      </c>
      <c r="BI140" s="186">
        <f>IF(N140="nulová",J140,0)</f>
        <v>0</v>
      </c>
      <c r="BJ140" s="18" t="s">
        <v>79</v>
      </c>
      <c r="BK140" s="186">
        <f>ROUND(I140*H140,2)</f>
        <v>0</v>
      </c>
      <c r="BL140" s="18" t="s">
        <v>139</v>
      </c>
      <c r="BM140" s="185" t="s">
        <v>505</v>
      </c>
    </row>
    <row r="141" spans="1:65" s="13" customFormat="1" ht="11.25">
      <c r="B141" s="192"/>
      <c r="C141" s="193"/>
      <c r="D141" s="194" t="s">
        <v>153</v>
      </c>
      <c r="E141" s="195" t="s">
        <v>19</v>
      </c>
      <c r="F141" s="196" t="s">
        <v>495</v>
      </c>
      <c r="G141" s="193"/>
      <c r="H141" s="197">
        <v>145.33000000000001</v>
      </c>
      <c r="I141" s="198"/>
      <c r="J141" s="193"/>
      <c r="K141" s="193"/>
      <c r="L141" s="199"/>
      <c r="M141" s="200"/>
      <c r="N141" s="201"/>
      <c r="O141" s="201"/>
      <c r="P141" s="201"/>
      <c r="Q141" s="201"/>
      <c r="R141" s="201"/>
      <c r="S141" s="201"/>
      <c r="T141" s="202"/>
      <c r="AT141" s="203" t="s">
        <v>153</v>
      </c>
      <c r="AU141" s="203" t="s">
        <v>81</v>
      </c>
      <c r="AV141" s="13" t="s">
        <v>81</v>
      </c>
      <c r="AW141" s="13" t="s">
        <v>33</v>
      </c>
      <c r="AX141" s="13" t="s">
        <v>71</v>
      </c>
      <c r="AY141" s="203" t="s">
        <v>132</v>
      </c>
    </row>
    <row r="142" spans="1:65" s="14" customFormat="1" ht="11.25">
      <c r="B142" s="204"/>
      <c r="C142" s="205"/>
      <c r="D142" s="194" t="s">
        <v>153</v>
      </c>
      <c r="E142" s="206" t="s">
        <v>19</v>
      </c>
      <c r="F142" s="207" t="s">
        <v>154</v>
      </c>
      <c r="G142" s="205"/>
      <c r="H142" s="208">
        <v>145.33000000000001</v>
      </c>
      <c r="I142" s="209"/>
      <c r="J142" s="205"/>
      <c r="K142" s="205"/>
      <c r="L142" s="210"/>
      <c r="M142" s="211"/>
      <c r="N142" s="212"/>
      <c r="O142" s="212"/>
      <c r="P142" s="212"/>
      <c r="Q142" s="212"/>
      <c r="R142" s="212"/>
      <c r="S142" s="212"/>
      <c r="T142" s="213"/>
      <c r="AT142" s="214" t="s">
        <v>153</v>
      </c>
      <c r="AU142" s="214" t="s">
        <v>81</v>
      </c>
      <c r="AV142" s="14" t="s">
        <v>139</v>
      </c>
      <c r="AW142" s="14" t="s">
        <v>33</v>
      </c>
      <c r="AX142" s="14" t="s">
        <v>79</v>
      </c>
      <c r="AY142" s="214" t="s">
        <v>132</v>
      </c>
    </row>
    <row r="143" spans="1:65" s="2" customFormat="1" ht="24.2" customHeight="1">
      <c r="A143" s="35"/>
      <c r="B143" s="36"/>
      <c r="C143" s="174" t="s">
        <v>256</v>
      </c>
      <c r="D143" s="174" t="s">
        <v>135</v>
      </c>
      <c r="E143" s="175" t="s">
        <v>506</v>
      </c>
      <c r="F143" s="176" t="s">
        <v>507</v>
      </c>
      <c r="G143" s="177" t="s">
        <v>182</v>
      </c>
      <c r="H143" s="178">
        <v>115.45</v>
      </c>
      <c r="I143" s="179"/>
      <c r="J143" s="180">
        <f>ROUND(I143*H143,2)</f>
        <v>0</v>
      </c>
      <c r="K143" s="176" t="s">
        <v>19</v>
      </c>
      <c r="L143" s="40"/>
      <c r="M143" s="181" t="s">
        <v>19</v>
      </c>
      <c r="N143" s="182" t="s">
        <v>42</v>
      </c>
      <c r="O143" s="65"/>
      <c r="P143" s="183">
        <f>O143*H143</f>
        <v>0</v>
      </c>
      <c r="Q143" s="183">
        <v>0</v>
      </c>
      <c r="R143" s="183">
        <f>Q143*H143</f>
        <v>0</v>
      </c>
      <c r="S143" s="183">
        <v>0</v>
      </c>
      <c r="T143" s="18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5" t="s">
        <v>139</v>
      </c>
      <c r="AT143" s="185" t="s">
        <v>135</v>
      </c>
      <c r="AU143" s="185" t="s">
        <v>81</v>
      </c>
      <c r="AY143" s="18" t="s">
        <v>132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18" t="s">
        <v>79</v>
      </c>
      <c r="BK143" s="186">
        <f>ROUND(I143*H143,2)</f>
        <v>0</v>
      </c>
      <c r="BL143" s="18" t="s">
        <v>139</v>
      </c>
      <c r="BM143" s="185" t="s">
        <v>508</v>
      </c>
    </row>
    <row r="144" spans="1:65" s="13" customFormat="1" ht="11.25">
      <c r="B144" s="192"/>
      <c r="C144" s="193"/>
      <c r="D144" s="194" t="s">
        <v>153</v>
      </c>
      <c r="E144" s="195" t="s">
        <v>19</v>
      </c>
      <c r="F144" s="196" t="s">
        <v>495</v>
      </c>
      <c r="G144" s="193"/>
      <c r="H144" s="197">
        <v>145.33000000000001</v>
      </c>
      <c r="I144" s="198"/>
      <c r="J144" s="193"/>
      <c r="K144" s="193"/>
      <c r="L144" s="199"/>
      <c r="M144" s="200"/>
      <c r="N144" s="201"/>
      <c r="O144" s="201"/>
      <c r="P144" s="201"/>
      <c r="Q144" s="201"/>
      <c r="R144" s="201"/>
      <c r="S144" s="201"/>
      <c r="T144" s="202"/>
      <c r="AT144" s="203" t="s">
        <v>153</v>
      </c>
      <c r="AU144" s="203" t="s">
        <v>81</v>
      </c>
      <c r="AV144" s="13" t="s">
        <v>81</v>
      </c>
      <c r="AW144" s="13" t="s">
        <v>33</v>
      </c>
      <c r="AX144" s="13" t="s">
        <v>71</v>
      </c>
      <c r="AY144" s="203" t="s">
        <v>132</v>
      </c>
    </row>
    <row r="145" spans="1:65" s="13" customFormat="1" ht="11.25">
      <c r="B145" s="192"/>
      <c r="C145" s="193"/>
      <c r="D145" s="194" t="s">
        <v>153</v>
      </c>
      <c r="E145" s="195" t="s">
        <v>19</v>
      </c>
      <c r="F145" s="196" t="s">
        <v>491</v>
      </c>
      <c r="G145" s="193"/>
      <c r="H145" s="197">
        <v>85.57</v>
      </c>
      <c r="I145" s="198"/>
      <c r="J145" s="193"/>
      <c r="K145" s="193"/>
      <c r="L145" s="199"/>
      <c r="M145" s="200"/>
      <c r="N145" s="201"/>
      <c r="O145" s="201"/>
      <c r="P145" s="201"/>
      <c r="Q145" s="201"/>
      <c r="R145" s="201"/>
      <c r="S145" s="201"/>
      <c r="T145" s="202"/>
      <c r="AT145" s="203" t="s">
        <v>153</v>
      </c>
      <c r="AU145" s="203" t="s">
        <v>81</v>
      </c>
      <c r="AV145" s="13" t="s">
        <v>81</v>
      </c>
      <c r="AW145" s="13" t="s">
        <v>33</v>
      </c>
      <c r="AX145" s="13" t="s">
        <v>71</v>
      </c>
      <c r="AY145" s="203" t="s">
        <v>132</v>
      </c>
    </row>
    <row r="146" spans="1:65" s="14" customFormat="1" ht="11.25">
      <c r="B146" s="204"/>
      <c r="C146" s="205"/>
      <c r="D146" s="194" t="s">
        <v>153</v>
      </c>
      <c r="E146" s="206" t="s">
        <v>19</v>
      </c>
      <c r="F146" s="207" t="s">
        <v>154</v>
      </c>
      <c r="G146" s="205"/>
      <c r="H146" s="208">
        <v>230.9</v>
      </c>
      <c r="I146" s="209"/>
      <c r="J146" s="205"/>
      <c r="K146" s="205"/>
      <c r="L146" s="210"/>
      <c r="M146" s="211"/>
      <c r="N146" s="212"/>
      <c r="O146" s="212"/>
      <c r="P146" s="212"/>
      <c r="Q146" s="212"/>
      <c r="R146" s="212"/>
      <c r="S146" s="212"/>
      <c r="T146" s="213"/>
      <c r="AT146" s="214" t="s">
        <v>153</v>
      </c>
      <c r="AU146" s="214" t="s">
        <v>81</v>
      </c>
      <c r="AV146" s="14" t="s">
        <v>139</v>
      </c>
      <c r="AW146" s="14" t="s">
        <v>33</v>
      </c>
      <c r="AX146" s="14" t="s">
        <v>71</v>
      </c>
      <c r="AY146" s="214" t="s">
        <v>132</v>
      </c>
    </row>
    <row r="147" spans="1:65" s="13" customFormat="1" ht="11.25">
      <c r="B147" s="192"/>
      <c r="C147" s="193"/>
      <c r="D147" s="194" t="s">
        <v>153</v>
      </c>
      <c r="E147" s="195" t="s">
        <v>19</v>
      </c>
      <c r="F147" s="196" t="s">
        <v>499</v>
      </c>
      <c r="G147" s="193"/>
      <c r="H147" s="197">
        <v>115.45</v>
      </c>
      <c r="I147" s="198"/>
      <c r="J147" s="193"/>
      <c r="K147" s="193"/>
      <c r="L147" s="199"/>
      <c r="M147" s="200"/>
      <c r="N147" s="201"/>
      <c r="O147" s="201"/>
      <c r="P147" s="201"/>
      <c r="Q147" s="201"/>
      <c r="R147" s="201"/>
      <c r="S147" s="201"/>
      <c r="T147" s="202"/>
      <c r="AT147" s="203" t="s">
        <v>153</v>
      </c>
      <c r="AU147" s="203" t="s">
        <v>81</v>
      </c>
      <c r="AV147" s="13" t="s">
        <v>81</v>
      </c>
      <c r="AW147" s="13" t="s">
        <v>33</v>
      </c>
      <c r="AX147" s="13" t="s">
        <v>71</v>
      </c>
      <c r="AY147" s="203" t="s">
        <v>132</v>
      </c>
    </row>
    <row r="148" spans="1:65" s="14" customFormat="1" ht="11.25">
      <c r="B148" s="204"/>
      <c r="C148" s="205"/>
      <c r="D148" s="194" t="s">
        <v>153</v>
      </c>
      <c r="E148" s="206" t="s">
        <v>19</v>
      </c>
      <c r="F148" s="207" t="s">
        <v>154</v>
      </c>
      <c r="G148" s="205"/>
      <c r="H148" s="208">
        <v>115.45</v>
      </c>
      <c r="I148" s="209"/>
      <c r="J148" s="205"/>
      <c r="K148" s="205"/>
      <c r="L148" s="210"/>
      <c r="M148" s="211"/>
      <c r="N148" s="212"/>
      <c r="O148" s="212"/>
      <c r="P148" s="212"/>
      <c r="Q148" s="212"/>
      <c r="R148" s="212"/>
      <c r="S148" s="212"/>
      <c r="T148" s="213"/>
      <c r="AT148" s="214" t="s">
        <v>153</v>
      </c>
      <c r="AU148" s="214" t="s">
        <v>81</v>
      </c>
      <c r="AV148" s="14" t="s">
        <v>139</v>
      </c>
      <c r="AW148" s="14" t="s">
        <v>33</v>
      </c>
      <c r="AX148" s="14" t="s">
        <v>79</v>
      </c>
      <c r="AY148" s="214" t="s">
        <v>132</v>
      </c>
    </row>
    <row r="149" spans="1:65" s="2" customFormat="1" ht="14.45" customHeight="1">
      <c r="A149" s="35"/>
      <c r="B149" s="36"/>
      <c r="C149" s="174" t="s">
        <v>264</v>
      </c>
      <c r="D149" s="174" t="s">
        <v>135</v>
      </c>
      <c r="E149" s="175" t="s">
        <v>509</v>
      </c>
      <c r="F149" s="176" t="s">
        <v>510</v>
      </c>
      <c r="G149" s="177" t="s">
        <v>174</v>
      </c>
      <c r="H149" s="178">
        <v>4.2699999999999996</v>
      </c>
      <c r="I149" s="179"/>
      <c r="J149" s="180">
        <f>ROUND(I149*H149,2)</f>
        <v>0</v>
      </c>
      <c r="K149" s="176" t="s">
        <v>19</v>
      </c>
      <c r="L149" s="40"/>
      <c r="M149" s="181" t="s">
        <v>19</v>
      </c>
      <c r="N149" s="182" t="s">
        <v>42</v>
      </c>
      <c r="O149" s="65"/>
      <c r="P149" s="183">
        <f>O149*H149</f>
        <v>0</v>
      </c>
      <c r="Q149" s="183">
        <v>0</v>
      </c>
      <c r="R149" s="183">
        <f>Q149*H149</f>
        <v>0</v>
      </c>
      <c r="S149" s="183">
        <v>0</v>
      </c>
      <c r="T149" s="184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5" t="s">
        <v>139</v>
      </c>
      <c r="AT149" s="185" t="s">
        <v>135</v>
      </c>
      <c r="AU149" s="185" t="s">
        <v>81</v>
      </c>
      <c r="AY149" s="18" t="s">
        <v>132</v>
      </c>
      <c r="BE149" s="186">
        <f>IF(N149="základní",J149,0)</f>
        <v>0</v>
      </c>
      <c r="BF149" s="186">
        <f>IF(N149="snížená",J149,0)</f>
        <v>0</v>
      </c>
      <c r="BG149" s="186">
        <f>IF(N149="zákl. přenesená",J149,0)</f>
        <v>0</v>
      </c>
      <c r="BH149" s="186">
        <f>IF(N149="sníž. přenesená",J149,0)</f>
        <v>0</v>
      </c>
      <c r="BI149" s="186">
        <f>IF(N149="nulová",J149,0)</f>
        <v>0</v>
      </c>
      <c r="BJ149" s="18" t="s">
        <v>79</v>
      </c>
      <c r="BK149" s="186">
        <f>ROUND(I149*H149,2)</f>
        <v>0</v>
      </c>
      <c r="BL149" s="18" t="s">
        <v>139</v>
      </c>
      <c r="BM149" s="185" t="s">
        <v>511</v>
      </c>
    </row>
    <row r="150" spans="1:65" s="13" customFormat="1" ht="11.25">
      <c r="B150" s="192"/>
      <c r="C150" s="193"/>
      <c r="D150" s="194" t="s">
        <v>153</v>
      </c>
      <c r="E150" s="195" t="s">
        <v>19</v>
      </c>
      <c r="F150" s="196" t="s">
        <v>512</v>
      </c>
      <c r="G150" s="193"/>
      <c r="H150" s="197">
        <v>4.2699999999999996</v>
      </c>
      <c r="I150" s="198"/>
      <c r="J150" s="193"/>
      <c r="K150" s="193"/>
      <c r="L150" s="199"/>
      <c r="M150" s="200"/>
      <c r="N150" s="201"/>
      <c r="O150" s="201"/>
      <c r="P150" s="201"/>
      <c r="Q150" s="201"/>
      <c r="R150" s="201"/>
      <c r="S150" s="201"/>
      <c r="T150" s="202"/>
      <c r="AT150" s="203" t="s">
        <v>153</v>
      </c>
      <c r="AU150" s="203" t="s">
        <v>81</v>
      </c>
      <c r="AV150" s="13" t="s">
        <v>81</v>
      </c>
      <c r="AW150" s="13" t="s">
        <v>33</v>
      </c>
      <c r="AX150" s="13" t="s">
        <v>71</v>
      </c>
      <c r="AY150" s="203" t="s">
        <v>132</v>
      </c>
    </row>
    <row r="151" spans="1:65" s="14" customFormat="1" ht="11.25">
      <c r="B151" s="204"/>
      <c r="C151" s="205"/>
      <c r="D151" s="194" t="s">
        <v>153</v>
      </c>
      <c r="E151" s="206" t="s">
        <v>19</v>
      </c>
      <c r="F151" s="207" t="s">
        <v>154</v>
      </c>
      <c r="G151" s="205"/>
      <c r="H151" s="208">
        <v>4.2699999999999996</v>
      </c>
      <c r="I151" s="209"/>
      <c r="J151" s="205"/>
      <c r="K151" s="205"/>
      <c r="L151" s="210"/>
      <c r="M151" s="211"/>
      <c r="N151" s="212"/>
      <c r="O151" s="212"/>
      <c r="P151" s="212"/>
      <c r="Q151" s="212"/>
      <c r="R151" s="212"/>
      <c r="S151" s="212"/>
      <c r="T151" s="213"/>
      <c r="AT151" s="214" t="s">
        <v>153</v>
      </c>
      <c r="AU151" s="214" t="s">
        <v>81</v>
      </c>
      <c r="AV151" s="14" t="s">
        <v>139</v>
      </c>
      <c r="AW151" s="14" t="s">
        <v>33</v>
      </c>
      <c r="AX151" s="14" t="s">
        <v>79</v>
      </c>
      <c r="AY151" s="214" t="s">
        <v>132</v>
      </c>
    </row>
    <row r="152" spans="1:65" s="2" customFormat="1" ht="24.2" customHeight="1">
      <c r="A152" s="35"/>
      <c r="B152" s="36"/>
      <c r="C152" s="174" t="s">
        <v>268</v>
      </c>
      <c r="D152" s="174" t="s">
        <v>135</v>
      </c>
      <c r="E152" s="175" t="s">
        <v>513</v>
      </c>
      <c r="F152" s="176" t="s">
        <v>514</v>
      </c>
      <c r="G152" s="177" t="s">
        <v>174</v>
      </c>
      <c r="H152" s="178">
        <v>4.2699999999999996</v>
      </c>
      <c r="I152" s="179"/>
      <c r="J152" s="180">
        <f>ROUND(I152*H152,2)</f>
        <v>0</v>
      </c>
      <c r="K152" s="176" t="s">
        <v>19</v>
      </c>
      <c r="L152" s="40"/>
      <c r="M152" s="181" t="s">
        <v>19</v>
      </c>
      <c r="N152" s="182" t="s">
        <v>42</v>
      </c>
      <c r="O152" s="65"/>
      <c r="P152" s="183">
        <f>O152*H152</f>
        <v>0</v>
      </c>
      <c r="Q152" s="183">
        <v>0</v>
      </c>
      <c r="R152" s="183">
        <f>Q152*H152</f>
        <v>0</v>
      </c>
      <c r="S152" s="183">
        <v>0</v>
      </c>
      <c r="T152" s="18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5" t="s">
        <v>139</v>
      </c>
      <c r="AT152" s="185" t="s">
        <v>135</v>
      </c>
      <c r="AU152" s="185" t="s">
        <v>81</v>
      </c>
      <c r="AY152" s="18" t="s">
        <v>132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18" t="s">
        <v>79</v>
      </c>
      <c r="BK152" s="186">
        <f>ROUND(I152*H152,2)</f>
        <v>0</v>
      </c>
      <c r="BL152" s="18" t="s">
        <v>139</v>
      </c>
      <c r="BM152" s="185" t="s">
        <v>515</v>
      </c>
    </row>
    <row r="153" spans="1:65" s="13" customFormat="1" ht="11.25">
      <c r="B153" s="192"/>
      <c r="C153" s="193"/>
      <c r="D153" s="194" t="s">
        <v>153</v>
      </c>
      <c r="E153" s="195" t="s">
        <v>19</v>
      </c>
      <c r="F153" s="196" t="s">
        <v>512</v>
      </c>
      <c r="G153" s="193"/>
      <c r="H153" s="197">
        <v>4.2699999999999996</v>
      </c>
      <c r="I153" s="198"/>
      <c r="J153" s="193"/>
      <c r="K153" s="193"/>
      <c r="L153" s="199"/>
      <c r="M153" s="200"/>
      <c r="N153" s="201"/>
      <c r="O153" s="201"/>
      <c r="P153" s="201"/>
      <c r="Q153" s="201"/>
      <c r="R153" s="201"/>
      <c r="S153" s="201"/>
      <c r="T153" s="202"/>
      <c r="AT153" s="203" t="s">
        <v>153</v>
      </c>
      <c r="AU153" s="203" t="s">
        <v>81</v>
      </c>
      <c r="AV153" s="13" t="s">
        <v>81</v>
      </c>
      <c r="AW153" s="13" t="s">
        <v>33</v>
      </c>
      <c r="AX153" s="13" t="s">
        <v>71</v>
      </c>
      <c r="AY153" s="203" t="s">
        <v>132</v>
      </c>
    </row>
    <row r="154" spans="1:65" s="14" customFormat="1" ht="11.25">
      <c r="B154" s="204"/>
      <c r="C154" s="205"/>
      <c r="D154" s="194" t="s">
        <v>153</v>
      </c>
      <c r="E154" s="206" t="s">
        <v>19</v>
      </c>
      <c r="F154" s="207" t="s">
        <v>154</v>
      </c>
      <c r="G154" s="205"/>
      <c r="H154" s="208">
        <v>4.2699999999999996</v>
      </c>
      <c r="I154" s="209"/>
      <c r="J154" s="205"/>
      <c r="K154" s="205"/>
      <c r="L154" s="210"/>
      <c r="M154" s="211"/>
      <c r="N154" s="212"/>
      <c r="O154" s="212"/>
      <c r="P154" s="212"/>
      <c r="Q154" s="212"/>
      <c r="R154" s="212"/>
      <c r="S154" s="212"/>
      <c r="T154" s="213"/>
      <c r="AT154" s="214" t="s">
        <v>153</v>
      </c>
      <c r="AU154" s="214" t="s">
        <v>81</v>
      </c>
      <c r="AV154" s="14" t="s">
        <v>139</v>
      </c>
      <c r="AW154" s="14" t="s">
        <v>33</v>
      </c>
      <c r="AX154" s="14" t="s">
        <v>79</v>
      </c>
      <c r="AY154" s="214" t="s">
        <v>132</v>
      </c>
    </row>
    <row r="155" spans="1:65" s="2" customFormat="1" ht="24.2" customHeight="1">
      <c r="A155" s="35"/>
      <c r="B155" s="36"/>
      <c r="C155" s="174" t="s">
        <v>273</v>
      </c>
      <c r="D155" s="174" t="s">
        <v>135</v>
      </c>
      <c r="E155" s="175" t="s">
        <v>516</v>
      </c>
      <c r="F155" s="176" t="s">
        <v>517</v>
      </c>
      <c r="G155" s="177" t="s">
        <v>182</v>
      </c>
      <c r="H155" s="178">
        <v>180.17500000000001</v>
      </c>
      <c r="I155" s="179"/>
      <c r="J155" s="180">
        <f>ROUND(I155*H155,2)</f>
        <v>0</v>
      </c>
      <c r="K155" s="176" t="s">
        <v>19</v>
      </c>
      <c r="L155" s="40"/>
      <c r="M155" s="181" t="s">
        <v>19</v>
      </c>
      <c r="N155" s="182" t="s">
        <v>42</v>
      </c>
      <c r="O155" s="65"/>
      <c r="P155" s="183">
        <f>O155*H155</f>
        <v>0</v>
      </c>
      <c r="Q155" s="183">
        <v>0</v>
      </c>
      <c r="R155" s="183">
        <f>Q155*H155</f>
        <v>0</v>
      </c>
      <c r="S155" s="183">
        <v>0</v>
      </c>
      <c r="T155" s="18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5" t="s">
        <v>139</v>
      </c>
      <c r="AT155" s="185" t="s">
        <v>135</v>
      </c>
      <c r="AU155" s="185" t="s">
        <v>81</v>
      </c>
      <c r="AY155" s="18" t="s">
        <v>132</v>
      </c>
      <c r="BE155" s="186">
        <f>IF(N155="základní",J155,0)</f>
        <v>0</v>
      </c>
      <c r="BF155" s="186">
        <f>IF(N155="snížená",J155,0)</f>
        <v>0</v>
      </c>
      <c r="BG155" s="186">
        <f>IF(N155="zákl. přenesená",J155,0)</f>
        <v>0</v>
      </c>
      <c r="BH155" s="186">
        <f>IF(N155="sníž. přenesená",J155,0)</f>
        <v>0</v>
      </c>
      <c r="BI155" s="186">
        <f>IF(N155="nulová",J155,0)</f>
        <v>0</v>
      </c>
      <c r="BJ155" s="18" t="s">
        <v>79</v>
      </c>
      <c r="BK155" s="186">
        <f>ROUND(I155*H155,2)</f>
        <v>0</v>
      </c>
      <c r="BL155" s="18" t="s">
        <v>139</v>
      </c>
      <c r="BM155" s="185" t="s">
        <v>518</v>
      </c>
    </row>
    <row r="156" spans="1:65" s="13" customFormat="1" ht="11.25">
      <c r="B156" s="192"/>
      <c r="C156" s="193"/>
      <c r="D156" s="194" t="s">
        <v>153</v>
      </c>
      <c r="E156" s="195" t="s">
        <v>19</v>
      </c>
      <c r="F156" s="196" t="s">
        <v>519</v>
      </c>
      <c r="G156" s="193"/>
      <c r="H156" s="197">
        <v>126.545</v>
      </c>
      <c r="I156" s="198"/>
      <c r="J156" s="193"/>
      <c r="K156" s="193"/>
      <c r="L156" s="199"/>
      <c r="M156" s="200"/>
      <c r="N156" s="201"/>
      <c r="O156" s="201"/>
      <c r="P156" s="201"/>
      <c r="Q156" s="201"/>
      <c r="R156" s="201"/>
      <c r="S156" s="201"/>
      <c r="T156" s="202"/>
      <c r="AT156" s="203" t="s">
        <v>153</v>
      </c>
      <c r="AU156" s="203" t="s">
        <v>81</v>
      </c>
      <c r="AV156" s="13" t="s">
        <v>81</v>
      </c>
      <c r="AW156" s="13" t="s">
        <v>33</v>
      </c>
      <c r="AX156" s="13" t="s">
        <v>71</v>
      </c>
      <c r="AY156" s="203" t="s">
        <v>132</v>
      </c>
    </row>
    <row r="157" spans="1:65" s="13" customFormat="1" ht="11.25">
      <c r="B157" s="192"/>
      <c r="C157" s="193"/>
      <c r="D157" s="194" t="s">
        <v>153</v>
      </c>
      <c r="E157" s="195" t="s">
        <v>19</v>
      </c>
      <c r="F157" s="196" t="s">
        <v>520</v>
      </c>
      <c r="G157" s="193"/>
      <c r="H157" s="197">
        <v>10.96</v>
      </c>
      <c r="I157" s="198"/>
      <c r="J157" s="193"/>
      <c r="K157" s="193"/>
      <c r="L157" s="199"/>
      <c r="M157" s="200"/>
      <c r="N157" s="201"/>
      <c r="O157" s="201"/>
      <c r="P157" s="201"/>
      <c r="Q157" s="201"/>
      <c r="R157" s="201"/>
      <c r="S157" s="201"/>
      <c r="T157" s="202"/>
      <c r="AT157" s="203" t="s">
        <v>153</v>
      </c>
      <c r="AU157" s="203" t="s">
        <v>81</v>
      </c>
      <c r="AV157" s="13" t="s">
        <v>81</v>
      </c>
      <c r="AW157" s="13" t="s">
        <v>33</v>
      </c>
      <c r="AX157" s="13" t="s">
        <v>71</v>
      </c>
      <c r="AY157" s="203" t="s">
        <v>132</v>
      </c>
    </row>
    <row r="158" spans="1:65" s="13" customFormat="1" ht="11.25">
      <c r="B158" s="192"/>
      <c r="C158" s="193"/>
      <c r="D158" s="194" t="s">
        <v>153</v>
      </c>
      <c r="E158" s="195" t="s">
        <v>19</v>
      </c>
      <c r="F158" s="196" t="s">
        <v>521</v>
      </c>
      <c r="G158" s="193"/>
      <c r="H158" s="197">
        <v>42.67</v>
      </c>
      <c r="I158" s="198"/>
      <c r="J158" s="193"/>
      <c r="K158" s="193"/>
      <c r="L158" s="199"/>
      <c r="M158" s="200"/>
      <c r="N158" s="201"/>
      <c r="O158" s="201"/>
      <c r="P158" s="201"/>
      <c r="Q158" s="201"/>
      <c r="R158" s="201"/>
      <c r="S158" s="201"/>
      <c r="T158" s="202"/>
      <c r="AT158" s="203" t="s">
        <v>153</v>
      </c>
      <c r="AU158" s="203" t="s">
        <v>81</v>
      </c>
      <c r="AV158" s="13" t="s">
        <v>81</v>
      </c>
      <c r="AW158" s="13" t="s">
        <v>33</v>
      </c>
      <c r="AX158" s="13" t="s">
        <v>71</v>
      </c>
      <c r="AY158" s="203" t="s">
        <v>132</v>
      </c>
    </row>
    <row r="159" spans="1:65" s="14" customFormat="1" ht="11.25">
      <c r="B159" s="204"/>
      <c r="C159" s="205"/>
      <c r="D159" s="194" t="s">
        <v>153</v>
      </c>
      <c r="E159" s="206" t="s">
        <v>19</v>
      </c>
      <c r="F159" s="207" t="s">
        <v>154</v>
      </c>
      <c r="G159" s="205"/>
      <c r="H159" s="208">
        <v>180.17500000000001</v>
      </c>
      <c r="I159" s="209"/>
      <c r="J159" s="205"/>
      <c r="K159" s="205"/>
      <c r="L159" s="210"/>
      <c r="M159" s="211"/>
      <c r="N159" s="212"/>
      <c r="O159" s="212"/>
      <c r="P159" s="212"/>
      <c r="Q159" s="212"/>
      <c r="R159" s="212"/>
      <c r="S159" s="212"/>
      <c r="T159" s="213"/>
      <c r="AT159" s="214" t="s">
        <v>153</v>
      </c>
      <c r="AU159" s="214" t="s">
        <v>81</v>
      </c>
      <c r="AV159" s="14" t="s">
        <v>139</v>
      </c>
      <c r="AW159" s="14" t="s">
        <v>33</v>
      </c>
      <c r="AX159" s="14" t="s">
        <v>79</v>
      </c>
      <c r="AY159" s="214" t="s">
        <v>132</v>
      </c>
    </row>
    <row r="160" spans="1:65" s="2" customFormat="1" ht="24.2" customHeight="1">
      <c r="A160" s="35"/>
      <c r="B160" s="36"/>
      <c r="C160" s="174" t="s">
        <v>7</v>
      </c>
      <c r="D160" s="174" t="s">
        <v>135</v>
      </c>
      <c r="E160" s="175" t="s">
        <v>522</v>
      </c>
      <c r="F160" s="176" t="s">
        <v>523</v>
      </c>
      <c r="G160" s="177" t="s">
        <v>182</v>
      </c>
      <c r="H160" s="178">
        <v>666.22</v>
      </c>
      <c r="I160" s="179"/>
      <c r="J160" s="180">
        <f>ROUND(I160*H160,2)</f>
        <v>0</v>
      </c>
      <c r="K160" s="176" t="s">
        <v>19</v>
      </c>
      <c r="L160" s="40"/>
      <c r="M160" s="181" t="s">
        <v>19</v>
      </c>
      <c r="N160" s="182" t="s">
        <v>42</v>
      </c>
      <c r="O160" s="65"/>
      <c r="P160" s="183">
        <f>O160*H160</f>
        <v>0</v>
      </c>
      <c r="Q160" s="183">
        <v>0</v>
      </c>
      <c r="R160" s="183">
        <f>Q160*H160</f>
        <v>0</v>
      </c>
      <c r="S160" s="183">
        <v>0</v>
      </c>
      <c r="T160" s="184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5" t="s">
        <v>139</v>
      </c>
      <c r="AT160" s="185" t="s">
        <v>135</v>
      </c>
      <c r="AU160" s="185" t="s">
        <v>81</v>
      </c>
      <c r="AY160" s="18" t="s">
        <v>132</v>
      </c>
      <c r="BE160" s="186">
        <f>IF(N160="základní",J160,0)</f>
        <v>0</v>
      </c>
      <c r="BF160" s="186">
        <f>IF(N160="snížená",J160,0)</f>
        <v>0</v>
      </c>
      <c r="BG160" s="186">
        <f>IF(N160="zákl. přenesená",J160,0)</f>
        <v>0</v>
      </c>
      <c r="BH160" s="186">
        <f>IF(N160="sníž. přenesená",J160,0)</f>
        <v>0</v>
      </c>
      <c r="BI160" s="186">
        <f>IF(N160="nulová",J160,0)</f>
        <v>0</v>
      </c>
      <c r="BJ160" s="18" t="s">
        <v>79</v>
      </c>
      <c r="BK160" s="186">
        <f>ROUND(I160*H160,2)</f>
        <v>0</v>
      </c>
      <c r="BL160" s="18" t="s">
        <v>139</v>
      </c>
      <c r="BM160" s="185" t="s">
        <v>524</v>
      </c>
    </row>
    <row r="161" spans="1:65" s="13" customFormat="1" ht="11.25">
      <c r="B161" s="192"/>
      <c r="C161" s="193"/>
      <c r="D161" s="194" t="s">
        <v>153</v>
      </c>
      <c r="E161" s="195" t="s">
        <v>19</v>
      </c>
      <c r="F161" s="196" t="s">
        <v>525</v>
      </c>
      <c r="G161" s="193"/>
      <c r="H161" s="197">
        <v>290.66000000000003</v>
      </c>
      <c r="I161" s="198"/>
      <c r="J161" s="193"/>
      <c r="K161" s="193"/>
      <c r="L161" s="199"/>
      <c r="M161" s="200"/>
      <c r="N161" s="201"/>
      <c r="O161" s="201"/>
      <c r="P161" s="201"/>
      <c r="Q161" s="201"/>
      <c r="R161" s="201"/>
      <c r="S161" s="201"/>
      <c r="T161" s="202"/>
      <c r="AT161" s="203" t="s">
        <v>153</v>
      </c>
      <c r="AU161" s="203" t="s">
        <v>81</v>
      </c>
      <c r="AV161" s="13" t="s">
        <v>81</v>
      </c>
      <c r="AW161" s="13" t="s">
        <v>33</v>
      </c>
      <c r="AX161" s="13" t="s">
        <v>71</v>
      </c>
      <c r="AY161" s="203" t="s">
        <v>132</v>
      </c>
    </row>
    <row r="162" spans="1:65" s="13" customFormat="1" ht="11.25">
      <c r="B162" s="192"/>
      <c r="C162" s="193"/>
      <c r="D162" s="194" t="s">
        <v>153</v>
      </c>
      <c r="E162" s="195" t="s">
        <v>19</v>
      </c>
      <c r="F162" s="196" t="s">
        <v>526</v>
      </c>
      <c r="G162" s="193"/>
      <c r="H162" s="197">
        <v>171.14</v>
      </c>
      <c r="I162" s="198"/>
      <c r="J162" s="193"/>
      <c r="K162" s="193"/>
      <c r="L162" s="199"/>
      <c r="M162" s="200"/>
      <c r="N162" s="201"/>
      <c r="O162" s="201"/>
      <c r="P162" s="201"/>
      <c r="Q162" s="201"/>
      <c r="R162" s="201"/>
      <c r="S162" s="201"/>
      <c r="T162" s="202"/>
      <c r="AT162" s="203" t="s">
        <v>153</v>
      </c>
      <c r="AU162" s="203" t="s">
        <v>81</v>
      </c>
      <c r="AV162" s="13" t="s">
        <v>81</v>
      </c>
      <c r="AW162" s="13" t="s">
        <v>33</v>
      </c>
      <c r="AX162" s="13" t="s">
        <v>71</v>
      </c>
      <c r="AY162" s="203" t="s">
        <v>132</v>
      </c>
    </row>
    <row r="163" spans="1:65" s="13" customFormat="1" ht="11.25">
      <c r="B163" s="192"/>
      <c r="C163" s="193"/>
      <c r="D163" s="194" t="s">
        <v>153</v>
      </c>
      <c r="E163" s="195" t="s">
        <v>19</v>
      </c>
      <c r="F163" s="196" t="s">
        <v>521</v>
      </c>
      <c r="G163" s="193"/>
      <c r="H163" s="197">
        <v>42.67</v>
      </c>
      <c r="I163" s="198"/>
      <c r="J163" s="193"/>
      <c r="K163" s="193"/>
      <c r="L163" s="199"/>
      <c r="M163" s="200"/>
      <c r="N163" s="201"/>
      <c r="O163" s="201"/>
      <c r="P163" s="201"/>
      <c r="Q163" s="201"/>
      <c r="R163" s="201"/>
      <c r="S163" s="201"/>
      <c r="T163" s="202"/>
      <c r="AT163" s="203" t="s">
        <v>153</v>
      </c>
      <c r="AU163" s="203" t="s">
        <v>81</v>
      </c>
      <c r="AV163" s="13" t="s">
        <v>81</v>
      </c>
      <c r="AW163" s="13" t="s">
        <v>33</v>
      </c>
      <c r="AX163" s="13" t="s">
        <v>71</v>
      </c>
      <c r="AY163" s="203" t="s">
        <v>132</v>
      </c>
    </row>
    <row r="164" spans="1:65" s="13" customFormat="1" ht="11.25">
      <c r="B164" s="192"/>
      <c r="C164" s="193"/>
      <c r="D164" s="194" t="s">
        <v>153</v>
      </c>
      <c r="E164" s="195" t="s">
        <v>19</v>
      </c>
      <c r="F164" s="196" t="s">
        <v>527</v>
      </c>
      <c r="G164" s="193"/>
      <c r="H164" s="197">
        <v>55.96</v>
      </c>
      <c r="I164" s="198"/>
      <c r="J164" s="193"/>
      <c r="K164" s="193"/>
      <c r="L164" s="199"/>
      <c r="M164" s="200"/>
      <c r="N164" s="201"/>
      <c r="O164" s="201"/>
      <c r="P164" s="201"/>
      <c r="Q164" s="201"/>
      <c r="R164" s="201"/>
      <c r="S164" s="201"/>
      <c r="T164" s="202"/>
      <c r="AT164" s="203" t="s">
        <v>153</v>
      </c>
      <c r="AU164" s="203" t="s">
        <v>81</v>
      </c>
      <c r="AV164" s="13" t="s">
        <v>81</v>
      </c>
      <c r="AW164" s="13" t="s">
        <v>33</v>
      </c>
      <c r="AX164" s="13" t="s">
        <v>71</v>
      </c>
      <c r="AY164" s="203" t="s">
        <v>132</v>
      </c>
    </row>
    <row r="165" spans="1:65" s="13" customFormat="1" ht="11.25">
      <c r="B165" s="192"/>
      <c r="C165" s="193"/>
      <c r="D165" s="194" t="s">
        <v>153</v>
      </c>
      <c r="E165" s="195" t="s">
        <v>19</v>
      </c>
      <c r="F165" s="196" t="s">
        <v>528</v>
      </c>
      <c r="G165" s="193"/>
      <c r="H165" s="197">
        <v>74.64</v>
      </c>
      <c r="I165" s="198"/>
      <c r="J165" s="193"/>
      <c r="K165" s="193"/>
      <c r="L165" s="199"/>
      <c r="M165" s="200"/>
      <c r="N165" s="201"/>
      <c r="O165" s="201"/>
      <c r="P165" s="201"/>
      <c r="Q165" s="201"/>
      <c r="R165" s="201"/>
      <c r="S165" s="201"/>
      <c r="T165" s="202"/>
      <c r="AT165" s="203" t="s">
        <v>153</v>
      </c>
      <c r="AU165" s="203" t="s">
        <v>81</v>
      </c>
      <c r="AV165" s="13" t="s">
        <v>81</v>
      </c>
      <c r="AW165" s="13" t="s">
        <v>33</v>
      </c>
      <c r="AX165" s="13" t="s">
        <v>71</v>
      </c>
      <c r="AY165" s="203" t="s">
        <v>132</v>
      </c>
    </row>
    <row r="166" spans="1:65" s="13" customFormat="1" ht="22.5">
      <c r="B166" s="192"/>
      <c r="C166" s="193"/>
      <c r="D166" s="194" t="s">
        <v>153</v>
      </c>
      <c r="E166" s="195" t="s">
        <v>19</v>
      </c>
      <c r="F166" s="196" t="s">
        <v>529</v>
      </c>
      <c r="G166" s="193"/>
      <c r="H166" s="197">
        <v>31.15</v>
      </c>
      <c r="I166" s="198"/>
      <c r="J166" s="193"/>
      <c r="K166" s="193"/>
      <c r="L166" s="199"/>
      <c r="M166" s="200"/>
      <c r="N166" s="201"/>
      <c r="O166" s="201"/>
      <c r="P166" s="201"/>
      <c r="Q166" s="201"/>
      <c r="R166" s="201"/>
      <c r="S166" s="201"/>
      <c r="T166" s="202"/>
      <c r="AT166" s="203" t="s">
        <v>153</v>
      </c>
      <c r="AU166" s="203" t="s">
        <v>81</v>
      </c>
      <c r="AV166" s="13" t="s">
        <v>81</v>
      </c>
      <c r="AW166" s="13" t="s">
        <v>33</v>
      </c>
      <c r="AX166" s="13" t="s">
        <v>71</v>
      </c>
      <c r="AY166" s="203" t="s">
        <v>132</v>
      </c>
    </row>
    <row r="167" spans="1:65" s="14" customFormat="1" ht="11.25">
      <c r="B167" s="204"/>
      <c r="C167" s="205"/>
      <c r="D167" s="194" t="s">
        <v>153</v>
      </c>
      <c r="E167" s="206" t="s">
        <v>19</v>
      </c>
      <c r="F167" s="207" t="s">
        <v>154</v>
      </c>
      <c r="G167" s="205"/>
      <c r="H167" s="208">
        <v>666.22</v>
      </c>
      <c r="I167" s="209"/>
      <c r="J167" s="205"/>
      <c r="K167" s="205"/>
      <c r="L167" s="210"/>
      <c r="M167" s="211"/>
      <c r="N167" s="212"/>
      <c r="O167" s="212"/>
      <c r="P167" s="212"/>
      <c r="Q167" s="212"/>
      <c r="R167" s="212"/>
      <c r="S167" s="212"/>
      <c r="T167" s="213"/>
      <c r="AT167" s="214" t="s">
        <v>153</v>
      </c>
      <c r="AU167" s="214" t="s">
        <v>81</v>
      </c>
      <c r="AV167" s="14" t="s">
        <v>139</v>
      </c>
      <c r="AW167" s="14" t="s">
        <v>33</v>
      </c>
      <c r="AX167" s="14" t="s">
        <v>79</v>
      </c>
      <c r="AY167" s="214" t="s">
        <v>132</v>
      </c>
    </row>
    <row r="168" spans="1:65" s="2" customFormat="1" ht="14.45" customHeight="1">
      <c r="A168" s="35"/>
      <c r="B168" s="36"/>
      <c r="C168" s="174" t="s">
        <v>282</v>
      </c>
      <c r="D168" s="174" t="s">
        <v>135</v>
      </c>
      <c r="E168" s="175" t="s">
        <v>530</v>
      </c>
      <c r="F168" s="176" t="s">
        <v>531</v>
      </c>
      <c r="G168" s="177" t="s">
        <v>182</v>
      </c>
      <c r="H168" s="178">
        <v>161.75</v>
      </c>
      <c r="I168" s="179"/>
      <c r="J168" s="180">
        <f>ROUND(I168*H168,2)</f>
        <v>0</v>
      </c>
      <c r="K168" s="176" t="s">
        <v>19</v>
      </c>
      <c r="L168" s="40"/>
      <c r="M168" s="181" t="s">
        <v>19</v>
      </c>
      <c r="N168" s="182" t="s">
        <v>42</v>
      </c>
      <c r="O168" s="65"/>
      <c r="P168" s="183">
        <f>O168*H168</f>
        <v>0</v>
      </c>
      <c r="Q168" s="183">
        <v>0</v>
      </c>
      <c r="R168" s="183">
        <f>Q168*H168</f>
        <v>0</v>
      </c>
      <c r="S168" s="183">
        <v>0</v>
      </c>
      <c r="T168" s="184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5" t="s">
        <v>139</v>
      </c>
      <c r="AT168" s="185" t="s">
        <v>135</v>
      </c>
      <c r="AU168" s="185" t="s">
        <v>81</v>
      </c>
      <c r="AY168" s="18" t="s">
        <v>132</v>
      </c>
      <c r="BE168" s="186">
        <f>IF(N168="základní",J168,0)</f>
        <v>0</v>
      </c>
      <c r="BF168" s="186">
        <f>IF(N168="snížená",J168,0)</f>
        <v>0</v>
      </c>
      <c r="BG168" s="186">
        <f>IF(N168="zákl. přenesená",J168,0)</f>
        <v>0</v>
      </c>
      <c r="BH168" s="186">
        <f>IF(N168="sníž. přenesená",J168,0)</f>
        <v>0</v>
      </c>
      <c r="BI168" s="186">
        <f>IF(N168="nulová",J168,0)</f>
        <v>0</v>
      </c>
      <c r="BJ168" s="18" t="s">
        <v>79</v>
      </c>
      <c r="BK168" s="186">
        <f>ROUND(I168*H168,2)</f>
        <v>0</v>
      </c>
      <c r="BL168" s="18" t="s">
        <v>139</v>
      </c>
      <c r="BM168" s="185" t="s">
        <v>532</v>
      </c>
    </row>
    <row r="169" spans="1:65" s="13" customFormat="1" ht="11.25">
      <c r="B169" s="192"/>
      <c r="C169" s="193"/>
      <c r="D169" s="194" t="s">
        <v>153</v>
      </c>
      <c r="E169" s="195" t="s">
        <v>19</v>
      </c>
      <c r="F169" s="196" t="s">
        <v>527</v>
      </c>
      <c r="G169" s="193"/>
      <c r="H169" s="197">
        <v>55.96</v>
      </c>
      <c r="I169" s="198"/>
      <c r="J169" s="193"/>
      <c r="K169" s="193"/>
      <c r="L169" s="199"/>
      <c r="M169" s="200"/>
      <c r="N169" s="201"/>
      <c r="O169" s="201"/>
      <c r="P169" s="201"/>
      <c r="Q169" s="201"/>
      <c r="R169" s="201"/>
      <c r="S169" s="201"/>
      <c r="T169" s="202"/>
      <c r="AT169" s="203" t="s">
        <v>153</v>
      </c>
      <c r="AU169" s="203" t="s">
        <v>81</v>
      </c>
      <c r="AV169" s="13" t="s">
        <v>81</v>
      </c>
      <c r="AW169" s="13" t="s">
        <v>33</v>
      </c>
      <c r="AX169" s="13" t="s">
        <v>71</v>
      </c>
      <c r="AY169" s="203" t="s">
        <v>132</v>
      </c>
    </row>
    <row r="170" spans="1:65" s="13" customFormat="1" ht="11.25">
      <c r="B170" s="192"/>
      <c r="C170" s="193"/>
      <c r="D170" s="194" t="s">
        <v>153</v>
      </c>
      <c r="E170" s="195" t="s">
        <v>19</v>
      </c>
      <c r="F170" s="196" t="s">
        <v>528</v>
      </c>
      <c r="G170" s="193"/>
      <c r="H170" s="197">
        <v>74.64</v>
      </c>
      <c r="I170" s="198"/>
      <c r="J170" s="193"/>
      <c r="K170" s="193"/>
      <c r="L170" s="199"/>
      <c r="M170" s="200"/>
      <c r="N170" s="201"/>
      <c r="O170" s="201"/>
      <c r="P170" s="201"/>
      <c r="Q170" s="201"/>
      <c r="R170" s="201"/>
      <c r="S170" s="201"/>
      <c r="T170" s="202"/>
      <c r="AT170" s="203" t="s">
        <v>153</v>
      </c>
      <c r="AU170" s="203" t="s">
        <v>81</v>
      </c>
      <c r="AV170" s="13" t="s">
        <v>81</v>
      </c>
      <c r="AW170" s="13" t="s">
        <v>33</v>
      </c>
      <c r="AX170" s="13" t="s">
        <v>71</v>
      </c>
      <c r="AY170" s="203" t="s">
        <v>132</v>
      </c>
    </row>
    <row r="171" spans="1:65" s="13" customFormat="1" ht="22.5">
      <c r="B171" s="192"/>
      <c r="C171" s="193"/>
      <c r="D171" s="194" t="s">
        <v>153</v>
      </c>
      <c r="E171" s="195" t="s">
        <v>19</v>
      </c>
      <c r="F171" s="196" t="s">
        <v>529</v>
      </c>
      <c r="G171" s="193"/>
      <c r="H171" s="197">
        <v>31.15</v>
      </c>
      <c r="I171" s="198"/>
      <c r="J171" s="193"/>
      <c r="K171" s="193"/>
      <c r="L171" s="199"/>
      <c r="M171" s="200"/>
      <c r="N171" s="201"/>
      <c r="O171" s="201"/>
      <c r="P171" s="201"/>
      <c r="Q171" s="201"/>
      <c r="R171" s="201"/>
      <c r="S171" s="201"/>
      <c r="T171" s="202"/>
      <c r="AT171" s="203" t="s">
        <v>153</v>
      </c>
      <c r="AU171" s="203" t="s">
        <v>81</v>
      </c>
      <c r="AV171" s="13" t="s">
        <v>81</v>
      </c>
      <c r="AW171" s="13" t="s">
        <v>33</v>
      </c>
      <c r="AX171" s="13" t="s">
        <v>71</v>
      </c>
      <c r="AY171" s="203" t="s">
        <v>132</v>
      </c>
    </row>
    <row r="172" spans="1:65" s="14" customFormat="1" ht="11.25">
      <c r="B172" s="204"/>
      <c r="C172" s="205"/>
      <c r="D172" s="194" t="s">
        <v>153</v>
      </c>
      <c r="E172" s="206" t="s">
        <v>19</v>
      </c>
      <c r="F172" s="207" t="s">
        <v>154</v>
      </c>
      <c r="G172" s="205"/>
      <c r="H172" s="208">
        <v>161.75</v>
      </c>
      <c r="I172" s="209"/>
      <c r="J172" s="205"/>
      <c r="K172" s="205"/>
      <c r="L172" s="210"/>
      <c r="M172" s="211"/>
      <c r="N172" s="212"/>
      <c r="O172" s="212"/>
      <c r="P172" s="212"/>
      <c r="Q172" s="212"/>
      <c r="R172" s="212"/>
      <c r="S172" s="212"/>
      <c r="T172" s="213"/>
      <c r="AT172" s="214" t="s">
        <v>153</v>
      </c>
      <c r="AU172" s="214" t="s">
        <v>81</v>
      </c>
      <c r="AV172" s="14" t="s">
        <v>139</v>
      </c>
      <c r="AW172" s="14" t="s">
        <v>33</v>
      </c>
      <c r="AX172" s="14" t="s">
        <v>79</v>
      </c>
      <c r="AY172" s="214" t="s">
        <v>132</v>
      </c>
    </row>
    <row r="173" spans="1:65" s="2" customFormat="1" ht="24.2" customHeight="1">
      <c r="A173" s="35"/>
      <c r="B173" s="36"/>
      <c r="C173" s="174" t="s">
        <v>287</v>
      </c>
      <c r="D173" s="174" t="s">
        <v>135</v>
      </c>
      <c r="E173" s="175" t="s">
        <v>533</v>
      </c>
      <c r="F173" s="176" t="s">
        <v>534</v>
      </c>
      <c r="G173" s="177" t="s">
        <v>182</v>
      </c>
      <c r="H173" s="178">
        <v>161.75</v>
      </c>
      <c r="I173" s="179"/>
      <c r="J173" s="180">
        <f>ROUND(I173*H173,2)</f>
        <v>0</v>
      </c>
      <c r="K173" s="176" t="s">
        <v>19</v>
      </c>
      <c r="L173" s="40"/>
      <c r="M173" s="181" t="s">
        <v>19</v>
      </c>
      <c r="N173" s="182" t="s">
        <v>42</v>
      </c>
      <c r="O173" s="65"/>
      <c r="P173" s="183">
        <f>O173*H173</f>
        <v>0</v>
      </c>
      <c r="Q173" s="183">
        <v>0</v>
      </c>
      <c r="R173" s="183">
        <f>Q173*H173</f>
        <v>0</v>
      </c>
      <c r="S173" s="183">
        <v>0</v>
      </c>
      <c r="T173" s="184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85" t="s">
        <v>139</v>
      </c>
      <c r="AT173" s="185" t="s">
        <v>135</v>
      </c>
      <c r="AU173" s="185" t="s">
        <v>81</v>
      </c>
      <c r="AY173" s="18" t="s">
        <v>132</v>
      </c>
      <c r="BE173" s="186">
        <f>IF(N173="základní",J173,0)</f>
        <v>0</v>
      </c>
      <c r="BF173" s="186">
        <f>IF(N173="snížená",J173,0)</f>
        <v>0</v>
      </c>
      <c r="BG173" s="186">
        <f>IF(N173="zákl. přenesená",J173,0)</f>
        <v>0</v>
      </c>
      <c r="BH173" s="186">
        <f>IF(N173="sníž. přenesená",J173,0)</f>
        <v>0</v>
      </c>
      <c r="BI173" s="186">
        <f>IF(N173="nulová",J173,0)</f>
        <v>0</v>
      </c>
      <c r="BJ173" s="18" t="s">
        <v>79</v>
      </c>
      <c r="BK173" s="186">
        <f>ROUND(I173*H173,2)</f>
        <v>0</v>
      </c>
      <c r="BL173" s="18" t="s">
        <v>139</v>
      </c>
      <c r="BM173" s="185" t="s">
        <v>535</v>
      </c>
    </row>
    <row r="174" spans="1:65" s="13" customFormat="1" ht="11.25">
      <c r="B174" s="192"/>
      <c r="C174" s="193"/>
      <c r="D174" s="194" t="s">
        <v>153</v>
      </c>
      <c r="E174" s="195" t="s">
        <v>19</v>
      </c>
      <c r="F174" s="196" t="s">
        <v>536</v>
      </c>
      <c r="G174" s="193"/>
      <c r="H174" s="197">
        <v>55.96</v>
      </c>
      <c r="I174" s="198"/>
      <c r="J174" s="193"/>
      <c r="K174" s="193"/>
      <c r="L174" s="199"/>
      <c r="M174" s="200"/>
      <c r="N174" s="201"/>
      <c r="O174" s="201"/>
      <c r="P174" s="201"/>
      <c r="Q174" s="201"/>
      <c r="R174" s="201"/>
      <c r="S174" s="201"/>
      <c r="T174" s="202"/>
      <c r="AT174" s="203" t="s">
        <v>153</v>
      </c>
      <c r="AU174" s="203" t="s">
        <v>81</v>
      </c>
      <c r="AV174" s="13" t="s">
        <v>81</v>
      </c>
      <c r="AW174" s="13" t="s">
        <v>33</v>
      </c>
      <c r="AX174" s="13" t="s">
        <v>71</v>
      </c>
      <c r="AY174" s="203" t="s">
        <v>132</v>
      </c>
    </row>
    <row r="175" spans="1:65" s="13" customFormat="1" ht="11.25">
      <c r="B175" s="192"/>
      <c r="C175" s="193"/>
      <c r="D175" s="194" t="s">
        <v>153</v>
      </c>
      <c r="E175" s="195" t="s">
        <v>19</v>
      </c>
      <c r="F175" s="196" t="s">
        <v>537</v>
      </c>
      <c r="G175" s="193"/>
      <c r="H175" s="197">
        <v>74.64</v>
      </c>
      <c r="I175" s="198"/>
      <c r="J175" s="193"/>
      <c r="K175" s="193"/>
      <c r="L175" s="199"/>
      <c r="M175" s="200"/>
      <c r="N175" s="201"/>
      <c r="O175" s="201"/>
      <c r="P175" s="201"/>
      <c r="Q175" s="201"/>
      <c r="R175" s="201"/>
      <c r="S175" s="201"/>
      <c r="T175" s="202"/>
      <c r="AT175" s="203" t="s">
        <v>153</v>
      </c>
      <c r="AU175" s="203" t="s">
        <v>81</v>
      </c>
      <c r="AV175" s="13" t="s">
        <v>81</v>
      </c>
      <c r="AW175" s="13" t="s">
        <v>33</v>
      </c>
      <c r="AX175" s="13" t="s">
        <v>71</v>
      </c>
      <c r="AY175" s="203" t="s">
        <v>132</v>
      </c>
    </row>
    <row r="176" spans="1:65" s="13" customFormat="1" ht="11.25">
      <c r="B176" s="192"/>
      <c r="C176" s="193"/>
      <c r="D176" s="194" t="s">
        <v>153</v>
      </c>
      <c r="E176" s="195" t="s">
        <v>19</v>
      </c>
      <c r="F176" s="196" t="s">
        <v>538</v>
      </c>
      <c r="G176" s="193"/>
      <c r="H176" s="197">
        <v>31.15</v>
      </c>
      <c r="I176" s="198"/>
      <c r="J176" s="193"/>
      <c r="K176" s="193"/>
      <c r="L176" s="199"/>
      <c r="M176" s="200"/>
      <c r="N176" s="201"/>
      <c r="O176" s="201"/>
      <c r="P176" s="201"/>
      <c r="Q176" s="201"/>
      <c r="R176" s="201"/>
      <c r="S176" s="201"/>
      <c r="T176" s="202"/>
      <c r="AT176" s="203" t="s">
        <v>153</v>
      </c>
      <c r="AU176" s="203" t="s">
        <v>81</v>
      </c>
      <c r="AV176" s="13" t="s">
        <v>81</v>
      </c>
      <c r="AW176" s="13" t="s">
        <v>33</v>
      </c>
      <c r="AX176" s="13" t="s">
        <v>71</v>
      </c>
      <c r="AY176" s="203" t="s">
        <v>132</v>
      </c>
    </row>
    <row r="177" spans="1:65" s="14" customFormat="1" ht="11.25">
      <c r="B177" s="204"/>
      <c r="C177" s="205"/>
      <c r="D177" s="194" t="s">
        <v>153</v>
      </c>
      <c r="E177" s="206" t="s">
        <v>19</v>
      </c>
      <c r="F177" s="207" t="s">
        <v>154</v>
      </c>
      <c r="G177" s="205"/>
      <c r="H177" s="208">
        <v>161.75</v>
      </c>
      <c r="I177" s="209"/>
      <c r="J177" s="205"/>
      <c r="K177" s="205"/>
      <c r="L177" s="210"/>
      <c r="M177" s="211"/>
      <c r="N177" s="212"/>
      <c r="O177" s="212"/>
      <c r="P177" s="212"/>
      <c r="Q177" s="212"/>
      <c r="R177" s="212"/>
      <c r="S177" s="212"/>
      <c r="T177" s="213"/>
      <c r="AT177" s="214" t="s">
        <v>153</v>
      </c>
      <c r="AU177" s="214" t="s">
        <v>81</v>
      </c>
      <c r="AV177" s="14" t="s">
        <v>139</v>
      </c>
      <c r="AW177" s="14" t="s">
        <v>33</v>
      </c>
      <c r="AX177" s="14" t="s">
        <v>79</v>
      </c>
      <c r="AY177" s="214" t="s">
        <v>132</v>
      </c>
    </row>
    <row r="178" spans="1:65" s="2" customFormat="1" ht="24.2" customHeight="1">
      <c r="A178" s="35"/>
      <c r="B178" s="36"/>
      <c r="C178" s="174" t="s">
        <v>294</v>
      </c>
      <c r="D178" s="174" t="s">
        <v>135</v>
      </c>
      <c r="E178" s="175" t="s">
        <v>539</v>
      </c>
      <c r="F178" s="176" t="s">
        <v>540</v>
      </c>
      <c r="G178" s="177" t="s">
        <v>182</v>
      </c>
      <c r="H178" s="178">
        <v>93.28</v>
      </c>
      <c r="I178" s="179"/>
      <c r="J178" s="180">
        <f>ROUND(I178*H178,2)</f>
        <v>0</v>
      </c>
      <c r="K178" s="176" t="s">
        <v>19</v>
      </c>
      <c r="L178" s="40"/>
      <c r="M178" s="181" t="s">
        <v>19</v>
      </c>
      <c r="N178" s="182" t="s">
        <v>42</v>
      </c>
      <c r="O178" s="65"/>
      <c r="P178" s="183">
        <f>O178*H178</f>
        <v>0</v>
      </c>
      <c r="Q178" s="183">
        <v>0</v>
      </c>
      <c r="R178" s="183">
        <f>Q178*H178</f>
        <v>0</v>
      </c>
      <c r="S178" s="183">
        <v>0</v>
      </c>
      <c r="T178" s="184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85" t="s">
        <v>139</v>
      </c>
      <c r="AT178" s="185" t="s">
        <v>135</v>
      </c>
      <c r="AU178" s="185" t="s">
        <v>81</v>
      </c>
      <c r="AY178" s="18" t="s">
        <v>132</v>
      </c>
      <c r="BE178" s="186">
        <f>IF(N178="základní",J178,0)</f>
        <v>0</v>
      </c>
      <c r="BF178" s="186">
        <f>IF(N178="snížená",J178,0)</f>
        <v>0</v>
      </c>
      <c r="BG178" s="186">
        <f>IF(N178="zákl. přenesená",J178,0)</f>
        <v>0</v>
      </c>
      <c r="BH178" s="186">
        <f>IF(N178="sníž. přenesená",J178,0)</f>
        <v>0</v>
      </c>
      <c r="BI178" s="186">
        <f>IF(N178="nulová",J178,0)</f>
        <v>0</v>
      </c>
      <c r="BJ178" s="18" t="s">
        <v>79</v>
      </c>
      <c r="BK178" s="186">
        <f>ROUND(I178*H178,2)</f>
        <v>0</v>
      </c>
      <c r="BL178" s="18" t="s">
        <v>139</v>
      </c>
      <c r="BM178" s="185" t="s">
        <v>541</v>
      </c>
    </row>
    <row r="179" spans="1:65" s="13" customFormat="1" ht="11.25">
      <c r="B179" s="192"/>
      <c r="C179" s="193"/>
      <c r="D179" s="194" t="s">
        <v>153</v>
      </c>
      <c r="E179" s="195" t="s">
        <v>19</v>
      </c>
      <c r="F179" s="196" t="s">
        <v>542</v>
      </c>
      <c r="G179" s="193"/>
      <c r="H179" s="197">
        <v>93.28</v>
      </c>
      <c r="I179" s="198"/>
      <c r="J179" s="193"/>
      <c r="K179" s="193"/>
      <c r="L179" s="199"/>
      <c r="M179" s="200"/>
      <c r="N179" s="201"/>
      <c r="O179" s="201"/>
      <c r="P179" s="201"/>
      <c r="Q179" s="201"/>
      <c r="R179" s="201"/>
      <c r="S179" s="201"/>
      <c r="T179" s="202"/>
      <c r="AT179" s="203" t="s">
        <v>153</v>
      </c>
      <c r="AU179" s="203" t="s">
        <v>81</v>
      </c>
      <c r="AV179" s="13" t="s">
        <v>81</v>
      </c>
      <c r="AW179" s="13" t="s">
        <v>33</v>
      </c>
      <c r="AX179" s="13" t="s">
        <v>71</v>
      </c>
      <c r="AY179" s="203" t="s">
        <v>132</v>
      </c>
    </row>
    <row r="180" spans="1:65" s="14" customFormat="1" ht="11.25">
      <c r="B180" s="204"/>
      <c r="C180" s="205"/>
      <c r="D180" s="194" t="s">
        <v>153</v>
      </c>
      <c r="E180" s="206" t="s">
        <v>19</v>
      </c>
      <c r="F180" s="207" t="s">
        <v>154</v>
      </c>
      <c r="G180" s="205"/>
      <c r="H180" s="208">
        <v>93.28</v>
      </c>
      <c r="I180" s="209"/>
      <c r="J180" s="205"/>
      <c r="K180" s="205"/>
      <c r="L180" s="210"/>
      <c r="M180" s="211"/>
      <c r="N180" s="212"/>
      <c r="O180" s="212"/>
      <c r="P180" s="212"/>
      <c r="Q180" s="212"/>
      <c r="R180" s="212"/>
      <c r="S180" s="212"/>
      <c r="T180" s="213"/>
      <c r="AT180" s="214" t="s">
        <v>153</v>
      </c>
      <c r="AU180" s="214" t="s">
        <v>81</v>
      </c>
      <c r="AV180" s="14" t="s">
        <v>139</v>
      </c>
      <c r="AW180" s="14" t="s">
        <v>33</v>
      </c>
      <c r="AX180" s="14" t="s">
        <v>79</v>
      </c>
      <c r="AY180" s="214" t="s">
        <v>132</v>
      </c>
    </row>
    <row r="181" spans="1:65" s="2" customFormat="1" ht="14.45" customHeight="1">
      <c r="A181" s="35"/>
      <c r="B181" s="36"/>
      <c r="C181" s="222" t="s">
        <v>301</v>
      </c>
      <c r="D181" s="222" t="s">
        <v>217</v>
      </c>
      <c r="E181" s="223" t="s">
        <v>543</v>
      </c>
      <c r="F181" s="224" t="s">
        <v>544</v>
      </c>
      <c r="G181" s="225" t="s">
        <v>220</v>
      </c>
      <c r="H181" s="226">
        <v>176.29900000000001</v>
      </c>
      <c r="I181" s="227"/>
      <c r="J181" s="228">
        <f>ROUND(I181*H181,2)</f>
        <v>0</v>
      </c>
      <c r="K181" s="224" t="s">
        <v>19</v>
      </c>
      <c r="L181" s="229"/>
      <c r="M181" s="230" t="s">
        <v>19</v>
      </c>
      <c r="N181" s="231" t="s">
        <v>42</v>
      </c>
      <c r="O181" s="65"/>
      <c r="P181" s="183">
        <f>O181*H181</f>
        <v>0</v>
      </c>
      <c r="Q181" s="183">
        <v>0</v>
      </c>
      <c r="R181" s="183">
        <f>Q181*H181</f>
        <v>0</v>
      </c>
      <c r="S181" s="183">
        <v>0</v>
      </c>
      <c r="T181" s="184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85" t="s">
        <v>208</v>
      </c>
      <c r="AT181" s="185" t="s">
        <v>217</v>
      </c>
      <c r="AU181" s="185" t="s">
        <v>81</v>
      </c>
      <c r="AY181" s="18" t="s">
        <v>132</v>
      </c>
      <c r="BE181" s="186">
        <f>IF(N181="základní",J181,0)</f>
        <v>0</v>
      </c>
      <c r="BF181" s="186">
        <f>IF(N181="snížená",J181,0)</f>
        <v>0</v>
      </c>
      <c r="BG181" s="186">
        <f>IF(N181="zákl. přenesená",J181,0)</f>
        <v>0</v>
      </c>
      <c r="BH181" s="186">
        <f>IF(N181="sníž. přenesená",J181,0)</f>
        <v>0</v>
      </c>
      <c r="BI181" s="186">
        <f>IF(N181="nulová",J181,0)</f>
        <v>0</v>
      </c>
      <c r="BJ181" s="18" t="s">
        <v>79</v>
      </c>
      <c r="BK181" s="186">
        <f>ROUND(I181*H181,2)</f>
        <v>0</v>
      </c>
      <c r="BL181" s="18" t="s">
        <v>139</v>
      </c>
      <c r="BM181" s="185" t="s">
        <v>545</v>
      </c>
    </row>
    <row r="182" spans="1:65" s="13" customFormat="1" ht="11.25">
      <c r="B182" s="192"/>
      <c r="C182" s="193"/>
      <c r="D182" s="194" t="s">
        <v>153</v>
      </c>
      <c r="E182" s="195" t="s">
        <v>19</v>
      </c>
      <c r="F182" s="196" t="s">
        <v>546</v>
      </c>
      <c r="G182" s="193"/>
      <c r="H182" s="197">
        <v>176.29900000000001</v>
      </c>
      <c r="I182" s="198"/>
      <c r="J182" s="193"/>
      <c r="K182" s="193"/>
      <c r="L182" s="199"/>
      <c r="M182" s="200"/>
      <c r="N182" s="201"/>
      <c r="O182" s="201"/>
      <c r="P182" s="201"/>
      <c r="Q182" s="201"/>
      <c r="R182" s="201"/>
      <c r="S182" s="201"/>
      <c r="T182" s="202"/>
      <c r="AT182" s="203" t="s">
        <v>153</v>
      </c>
      <c r="AU182" s="203" t="s">
        <v>81</v>
      </c>
      <c r="AV182" s="13" t="s">
        <v>81</v>
      </c>
      <c r="AW182" s="13" t="s">
        <v>33</v>
      </c>
      <c r="AX182" s="13" t="s">
        <v>71</v>
      </c>
      <c r="AY182" s="203" t="s">
        <v>132</v>
      </c>
    </row>
    <row r="183" spans="1:65" s="14" customFormat="1" ht="11.25">
      <c r="B183" s="204"/>
      <c r="C183" s="205"/>
      <c r="D183" s="194" t="s">
        <v>153</v>
      </c>
      <c r="E183" s="206" t="s">
        <v>19</v>
      </c>
      <c r="F183" s="207" t="s">
        <v>154</v>
      </c>
      <c r="G183" s="205"/>
      <c r="H183" s="208">
        <v>176.29900000000001</v>
      </c>
      <c r="I183" s="209"/>
      <c r="J183" s="205"/>
      <c r="K183" s="205"/>
      <c r="L183" s="210"/>
      <c r="M183" s="211"/>
      <c r="N183" s="212"/>
      <c r="O183" s="212"/>
      <c r="P183" s="212"/>
      <c r="Q183" s="212"/>
      <c r="R183" s="212"/>
      <c r="S183" s="212"/>
      <c r="T183" s="213"/>
      <c r="AT183" s="214" t="s">
        <v>153</v>
      </c>
      <c r="AU183" s="214" t="s">
        <v>81</v>
      </c>
      <c r="AV183" s="14" t="s">
        <v>139</v>
      </c>
      <c r="AW183" s="14" t="s">
        <v>33</v>
      </c>
      <c r="AX183" s="14" t="s">
        <v>79</v>
      </c>
      <c r="AY183" s="214" t="s">
        <v>132</v>
      </c>
    </row>
    <row r="184" spans="1:65" s="12" customFormat="1" ht="22.9" customHeight="1">
      <c r="B184" s="158"/>
      <c r="C184" s="159"/>
      <c r="D184" s="160" t="s">
        <v>70</v>
      </c>
      <c r="E184" s="172" t="s">
        <v>139</v>
      </c>
      <c r="F184" s="172" t="s">
        <v>547</v>
      </c>
      <c r="G184" s="159"/>
      <c r="H184" s="159"/>
      <c r="I184" s="162"/>
      <c r="J184" s="173">
        <f>BK184</f>
        <v>0</v>
      </c>
      <c r="K184" s="159"/>
      <c r="L184" s="164"/>
      <c r="M184" s="165"/>
      <c r="N184" s="166"/>
      <c r="O184" s="166"/>
      <c r="P184" s="167">
        <f>SUM(P185:P209)</f>
        <v>0</v>
      </c>
      <c r="Q184" s="166"/>
      <c r="R184" s="167">
        <f>SUM(R185:R209)</f>
        <v>0</v>
      </c>
      <c r="S184" s="166"/>
      <c r="T184" s="168">
        <f>SUM(T185:T209)</f>
        <v>0</v>
      </c>
      <c r="AR184" s="169" t="s">
        <v>79</v>
      </c>
      <c r="AT184" s="170" t="s">
        <v>70</v>
      </c>
      <c r="AU184" s="170" t="s">
        <v>79</v>
      </c>
      <c r="AY184" s="169" t="s">
        <v>132</v>
      </c>
      <c r="BK184" s="171">
        <f>SUM(BK185:BK209)</f>
        <v>0</v>
      </c>
    </row>
    <row r="185" spans="1:65" s="2" customFormat="1" ht="24.2" customHeight="1">
      <c r="A185" s="35"/>
      <c r="B185" s="36"/>
      <c r="C185" s="174" t="s">
        <v>306</v>
      </c>
      <c r="D185" s="174" t="s">
        <v>135</v>
      </c>
      <c r="E185" s="175" t="s">
        <v>548</v>
      </c>
      <c r="F185" s="176" t="s">
        <v>549</v>
      </c>
      <c r="G185" s="177" t="s">
        <v>182</v>
      </c>
      <c r="H185" s="178">
        <v>21.02</v>
      </c>
      <c r="I185" s="179"/>
      <c r="J185" s="180">
        <f>ROUND(I185*H185,2)</f>
        <v>0</v>
      </c>
      <c r="K185" s="176" t="s">
        <v>19</v>
      </c>
      <c r="L185" s="40"/>
      <c r="M185" s="181" t="s">
        <v>19</v>
      </c>
      <c r="N185" s="182" t="s">
        <v>42</v>
      </c>
      <c r="O185" s="65"/>
      <c r="P185" s="183">
        <f>O185*H185</f>
        <v>0</v>
      </c>
      <c r="Q185" s="183">
        <v>0</v>
      </c>
      <c r="R185" s="183">
        <f>Q185*H185</f>
        <v>0</v>
      </c>
      <c r="S185" s="183">
        <v>0</v>
      </c>
      <c r="T185" s="184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85" t="s">
        <v>139</v>
      </c>
      <c r="AT185" s="185" t="s">
        <v>135</v>
      </c>
      <c r="AU185" s="185" t="s">
        <v>81</v>
      </c>
      <c r="AY185" s="18" t="s">
        <v>132</v>
      </c>
      <c r="BE185" s="186">
        <f>IF(N185="základní",J185,0)</f>
        <v>0</v>
      </c>
      <c r="BF185" s="186">
        <f>IF(N185="snížená",J185,0)</f>
        <v>0</v>
      </c>
      <c r="BG185" s="186">
        <f>IF(N185="zákl. přenesená",J185,0)</f>
        <v>0</v>
      </c>
      <c r="BH185" s="186">
        <f>IF(N185="sníž. přenesená",J185,0)</f>
        <v>0</v>
      </c>
      <c r="BI185" s="186">
        <f>IF(N185="nulová",J185,0)</f>
        <v>0</v>
      </c>
      <c r="BJ185" s="18" t="s">
        <v>79</v>
      </c>
      <c r="BK185" s="186">
        <f>ROUND(I185*H185,2)</f>
        <v>0</v>
      </c>
      <c r="BL185" s="18" t="s">
        <v>139</v>
      </c>
      <c r="BM185" s="185" t="s">
        <v>550</v>
      </c>
    </row>
    <row r="186" spans="1:65" s="13" customFormat="1" ht="11.25">
      <c r="B186" s="192"/>
      <c r="C186" s="193"/>
      <c r="D186" s="194" t="s">
        <v>153</v>
      </c>
      <c r="E186" s="195" t="s">
        <v>19</v>
      </c>
      <c r="F186" s="196" t="s">
        <v>551</v>
      </c>
      <c r="G186" s="193"/>
      <c r="H186" s="197">
        <v>21.02</v>
      </c>
      <c r="I186" s="198"/>
      <c r="J186" s="193"/>
      <c r="K186" s="193"/>
      <c r="L186" s="199"/>
      <c r="M186" s="200"/>
      <c r="N186" s="201"/>
      <c r="O186" s="201"/>
      <c r="P186" s="201"/>
      <c r="Q186" s="201"/>
      <c r="R186" s="201"/>
      <c r="S186" s="201"/>
      <c r="T186" s="202"/>
      <c r="AT186" s="203" t="s">
        <v>153</v>
      </c>
      <c r="AU186" s="203" t="s">
        <v>81</v>
      </c>
      <c r="AV186" s="13" t="s">
        <v>81</v>
      </c>
      <c r="AW186" s="13" t="s">
        <v>33</v>
      </c>
      <c r="AX186" s="13" t="s">
        <v>71</v>
      </c>
      <c r="AY186" s="203" t="s">
        <v>132</v>
      </c>
    </row>
    <row r="187" spans="1:65" s="14" customFormat="1" ht="11.25">
      <c r="B187" s="204"/>
      <c r="C187" s="205"/>
      <c r="D187" s="194" t="s">
        <v>153</v>
      </c>
      <c r="E187" s="206" t="s">
        <v>19</v>
      </c>
      <c r="F187" s="207" t="s">
        <v>154</v>
      </c>
      <c r="G187" s="205"/>
      <c r="H187" s="208">
        <v>21.02</v>
      </c>
      <c r="I187" s="209"/>
      <c r="J187" s="205"/>
      <c r="K187" s="205"/>
      <c r="L187" s="210"/>
      <c r="M187" s="211"/>
      <c r="N187" s="212"/>
      <c r="O187" s="212"/>
      <c r="P187" s="212"/>
      <c r="Q187" s="212"/>
      <c r="R187" s="212"/>
      <c r="S187" s="212"/>
      <c r="T187" s="213"/>
      <c r="AT187" s="214" t="s">
        <v>153</v>
      </c>
      <c r="AU187" s="214" t="s">
        <v>81</v>
      </c>
      <c r="AV187" s="14" t="s">
        <v>139</v>
      </c>
      <c r="AW187" s="14" t="s">
        <v>33</v>
      </c>
      <c r="AX187" s="14" t="s">
        <v>79</v>
      </c>
      <c r="AY187" s="214" t="s">
        <v>132</v>
      </c>
    </row>
    <row r="188" spans="1:65" s="2" customFormat="1" ht="14.45" customHeight="1">
      <c r="A188" s="35"/>
      <c r="B188" s="36"/>
      <c r="C188" s="174" t="s">
        <v>311</v>
      </c>
      <c r="D188" s="174" t="s">
        <v>135</v>
      </c>
      <c r="E188" s="175" t="s">
        <v>552</v>
      </c>
      <c r="F188" s="176" t="s">
        <v>553</v>
      </c>
      <c r="G188" s="177" t="s">
        <v>346</v>
      </c>
      <c r="H188" s="178">
        <v>6</v>
      </c>
      <c r="I188" s="179"/>
      <c r="J188" s="180">
        <f>ROUND(I188*H188,2)</f>
        <v>0</v>
      </c>
      <c r="K188" s="176" t="s">
        <v>19</v>
      </c>
      <c r="L188" s="40"/>
      <c r="M188" s="181" t="s">
        <v>19</v>
      </c>
      <c r="N188" s="182" t="s">
        <v>42</v>
      </c>
      <c r="O188" s="65"/>
      <c r="P188" s="183">
        <f>O188*H188</f>
        <v>0</v>
      </c>
      <c r="Q188" s="183">
        <v>0</v>
      </c>
      <c r="R188" s="183">
        <f>Q188*H188</f>
        <v>0</v>
      </c>
      <c r="S188" s="183">
        <v>0</v>
      </c>
      <c r="T188" s="184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85" t="s">
        <v>139</v>
      </c>
      <c r="AT188" s="185" t="s">
        <v>135</v>
      </c>
      <c r="AU188" s="185" t="s">
        <v>81</v>
      </c>
      <c r="AY188" s="18" t="s">
        <v>132</v>
      </c>
      <c r="BE188" s="186">
        <f>IF(N188="základní",J188,0)</f>
        <v>0</v>
      </c>
      <c r="BF188" s="186">
        <f>IF(N188="snížená",J188,0)</f>
        <v>0</v>
      </c>
      <c r="BG188" s="186">
        <f>IF(N188="zákl. přenesená",J188,0)</f>
        <v>0</v>
      </c>
      <c r="BH188" s="186">
        <f>IF(N188="sníž. přenesená",J188,0)</f>
        <v>0</v>
      </c>
      <c r="BI188" s="186">
        <f>IF(N188="nulová",J188,0)</f>
        <v>0</v>
      </c>
      <c r="BJ188" s="18" t="s">
        <v>79</v>
      </c>
      <c r="BK188" s="186">
        <f>ROUND(I188*H188,2)</f>
        <v>0</v>
      </c>
      <c r="BL188" s="18" t="s">
        <v>139</v>
      </c>
      <c r="BM188" s="185" t="s">
        <v>554</v>
      </c>
    </row>
    <row r="189" spans="1:65" s="13" customFormat="1" ht="11.25">
      <c r="B189" s="192"/>
      <c r="C189" s="193"/>
      <c r="D189" s="194" t="s">
        <v>153</v>
      </c>
      <c r="E189" s="195" t="s">
        <v>19</v>
      </c>
      <c r="F189" s="196" t="s">
        <v>555</v>
      </c>
      <c r="G189" s="193"/>
      <c r="H189" s="197">
        <v>6</v>
      </c>
      <c r="I189" s="198"/>
      <c r="J189" s="193"/>
      <c r="K189" s="193"/>
      <c r="L189" s="199"/>
      <c r="M189" s="200"/>
      <c r="N189" s="201"/>
      <c r="O189" s="201"/>
      <c r="P189" s="201"/>
      <c r="Q189" s="201"/>
      <c r="R189" s="201"/>
      <c r="S189" s="201"/>
      <c r="T189" s="202"/>
      <c r="AT189" s="203" t="s">
        <v>153</v>
      </c>
      <c r="AU189" s="203" t="s">
        <v>81</v>
      </c>
      <c r="AV189" s="13" t="s">
        <v>81</v>
      </c>
      <c r="AW189" s="13" t="s">
        <v>33</v>
      </c>
      <c r="AX189" s="13" t="s">
        <v>71</v>
      </c>
      <c r="AY189" s="203" t="s">
        <v>132</v>
      </c>
    </row>
    <row r="190" spans="1:65" s="14" customFormat="1" ht="11.25">
      <c r="B190" s="204"/>
      <c r="C190" s="205"/>
      <c r="D190" s="194" t="s">
        <v>153</v>
      </c>
      <c r="E190" s="206" t="s">
        <v>19</v>
      </c>
      <c r="F190" s="207" t="s">
        <v>154</v>
      </c>
      <c r="G190" s="205"/>
      <c r="H190" s="208">
        <v>6</v>
      </c>
      <c r="I190" s="209"/>
      <c r="J190" s="205"/>
      <c r="K190" s="205"/>
      <c r="L190" s="210"/>
      <c r="M190" s="211"/>
      <c r="N190" s="212"/>
      <c r="O190" s="212"/>
      <c r="P190" s="212"/>
      <c r="Q190" s="212"/>
      <c r="R190" s="212"/>
      <c r="S190" s="212"/>
      <c r="T190" s="213"/>
      <c r="AT190" s="214" t="s">
        <v>153</v>
      </c>
      <c r="AU190" s="214" t="s">
        <v>81</v>
      </c>
      <c r="AV190" s="14" t="s">
        <v>139</v>
      </c>
      <c r="AW190" s="14" t="s">
        <v>33</v>
      </c>
      <c r="AX190" s="14" t="s">
        <v>79</v>
      </c>
      <c r="AY190" s="214" t="s">
        <v>132</v>
      </c>
    </row>
    <row r="191" spans="1:65" s="2" customFormat="1" ht="24.2" customHeight="1">
      <c r="A191" s="35"/>
      <c r="B191" s="36"/>
      <c r="C191" s="222" t="s">
        <v>317</v>
      </c>
      <c r="D191" s="222" t="s">
        <v>217</v>
      </c>
      <c r="E191" s="223" t="s">
        <v>556</v>
      </c>
      <c r="F191" s="224" t="s">
        <v>557</v>
      </c>
      <c r="G191" s="225" t="s">
        <v>346</v>
      </c>
      <c r="H191" s="226">
        <v>1</v>
      </c>
      <c r="I191" s="227"/>
      <c r="J191" s="228">
        <f>ROUND(I191*H191,2)</f>
        <v>0</v>
      </c>
      <c r="K191" s="224" t="s">
        <v>19</v>
      </c>
      <c r="L191" s="229"/>
      <c r="M191" s="230" t="s">
        <v>19</v>
      </c>
      <c r="N191" s="231" t="s">
        <v>42</v>
      </c>
      <c r="O191" s="65"/>
      <c r="P191" s="183">
        <f>O191*H191</f>
        <v>0</v>
      </c>
      <c r="Q191" s="183">
        <v>0</v>
      </c>
      <c r="R191" s="183">
        <f>Q191*H191</f>
        <v>0</v>
      </c>
      <c r="S191" s="183">
        <v>0</v>
      </c>
      <c r="T191" s="184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85" t="s">
        <v>208</v>
      </c>
      <c r="AT191" s="185" t="s">
        <v>217</v>
      </c>
      <c r="AU191" s="185" t="s">
        <v>81</v>
      </c>
      <c r="AY191" s="18" t="s">
        <v>132</v>
      </c>
      <c r="BE191" s="186">
        <f>IF(N191="základní",J191,0)</f>
        <v>0</v>
      </c>
      <c r="BF191" s="186">
        <f>IF(N191="snížená",J191,0)</f>
        <v>0</v>
      </c>
      <c r="BG191" s="186">
        <f>IF(N191="zákl. přenesená",J191,0)</f>
        <v>0</v>
      </c>
      <c r="BH191" s="186">
        <f>IF(N191="sníž. přenesená",J191,0)</f>
        <v>0</v>
      </c>
      <c r="BI191" s="186">
        <f>IF(N191="nulová",J191,0)</f>
        <v>0</v>
      </c>
      <c r="BJ191" s="18" t="s">
        <v>79</v>
      </c>
      <c r="BK191" s="186">
        <f>ROUND(I191*H191,2)</f>
        <v>0</v>
      </c>
      <c r="BL191" s="18" t="s">
        <v>139</v>
      </c>
      <c r="BM191" s="185" t="s">
        <v>558</v>
      </c>
    </row>
    <row r="192" spans="1:65" s="13" customFormat="1" ht="11.25">
      <c r="B192" s="192"/>
      <c r="C192" s="193"/>
      <c r="D192" s="194" t="s">
        <v>153</v>
      </c>
      <c r="E192" s="195" t="s">
        <v>19</v>
      </c>
      <c r="F192" s="196" t="s">
        <v>79</v>
      </c>
      <c r="G192" s="193"/>
      <c r="H192" s="197">
        <v>1</v>
      </c>
      <c r="I192" s="198"/>
      <c r="J192" s="193"/>
      <c r="K192" s="193"/>
      <c r="L192" s="199"/>
      <c r="M192" s="200"/>
      <c r="N192" s="201"/>
      <c r="O192" s="201"/>
      <c r="P192" s="201"/>
      <c r="Q192" s="201"/>
      <c r="R192" s="201"/>
      <c r="S192" s="201"/>
      <c r="T192" s="202"/>
      <c r="AT192" s="203" t="s">
        <v>153</v>
      </c>
      <c r="AU192" s="203" t="s">
        <v>81</v>
      </c>
      <c r="AV192" s="13" t="s">
        <v>81</v>
      </c>
      <c r="AW192" s="13" t="s">
        <v>33</v>
      </c>
      <c r="AX192" s="13" t="s">
        <v>71</v>
      </c>
      <c r="AY192" s="203" t="s">
        <v>132</v>
      </c>
    </row>
    <row r="193" spans="1:65" s="14" customFormat="1" ht="11.25">
      <c r="B193" s="204"/>
      <c r="C193" s="205"/>
      <c r="D193" s="194" t="s">
        <v>153</v>
      </c>
      <c r="E193" s="206" t="s">
        <v>19</v>
      </c>
      <c r="F193" s="207" t="s">
        <v>154</v>
      </c>
      <c r="G193" s="205"/>
      <c r="H193" s="208">
        <v>1</v>
      </c>
      <c r="I193" s="209"/>
      <c r="J193" s="205"/>
      <c r="K193" s="205"/>
      <c r="L193" s="210"/>
      <c r="M193" s="211"/>
      <c r="N193" s="212"/>
      <c r="O193" s="212"/>
      <c r="P193" s="212"/>
      <c r="Q193" s="212"/>
      <c r="R193" s="212"/>
      <c r="S193" s="212"/>
      <c r="T193" s="213"/>
      <c r="AT193" s="214" t="s">
        <v>153</v>
      </c>
      <c r="AU193" s="214" t="s">
        <v>81</v>
      </c>
      <c r="AV193" s="14" t="s">
        <v>139</v>
      </c>
      <c r="AW193" s="14" t="s">
        <v>33</v>
      </c>
      <c r="AX193" s="14" t="s">
        <v>79</v>
      </c>
      <c r="AY193" s="214" t="s">
        <v>132</v>
      </c>
    </row>
    <row r="194" spans="1:65" s="2" customFormat="1" ht="24.2" customHeight="1">
      <c r="A194" s="35"/>
      <c r="B194" s="36"/>
      <c r="C194" s="222" t="s">
        <v>322</v>
      </c>
      <c r="D194" s="222" t="s">
        <v>217</v>
      </c>
      <c r="E194" s="223" t="s">
        <v>559</v>
      </c>
      <c r="F194" s="224" t="s">
        <v>560</v>
      </c>
      <c r="G194" s="225" t="s">
        <v>346</v>
      </c>
      <c r="H194" s="226">
        <v>1</v>
      </c>
      <c r="I194" s="227"/>
      <c r="J194" s="228">
        <f>ROUND(I194*H194,2)</f>
        <v>0</v>
      </c>
      <c r="K194" s="224" t="s">
        <v>19</v>
      </c>
      <c r="L194" s="229"/>
      <c r="M194" s="230" t="s">
        <v>19</v>
      </c>
      <c r="N194" s="231" t="s">
        <v>42</v>
      </c>
      <c r="O194" s="65"/>
      <c r="P194" s="183">
        <f>O194*H194</f>
        <v>0</v>
      </c>
      <c r="Q194" s="183">
        <v>0</v>
      </c>
      <c r="R194" s="183">
        <f>Q194*H194</f>
        <v>0</v>
      </c>
      <c r="S194" s="183">
        <v>0</v>
      </c>
      <c r="T194" s="184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85" t="s">
        <v>208</v>
      </c>
      <c r="AT194" s="185" t="s">
        <v>217</v>
      </c>
      <c r="AU194" s="185" t="s">
        <v>81</v>
      </c>
      <c r="AY194" s="18" t="s">
        <v>132</v>
      </c>
      <c r="BE194" s="186">
        <f>IF(N194="základní",J194,0)</f>
        <v>0</v>
      </c>
      <c r="BF194" s="186">
        <f>IF(N194="snížená",J194,0)</f>
        <v>0</v>
      </c>
      <c r="BG194" s="186">
        <f>IF(N194="zákl. přenesená",J194,0)</f>
        <v>0</v>
      </c>
      <c r="BH194" s="186">
        <f>IF(N194="sníž. přenesená",J194,0)</f>
        <v>0</v>
      </c>
      <c r="BI194" s="186">
        <f>IF(N194="nulová",J194,0)</f>
        <v>0</v>
      </c>
      <c r="BJ194" s="18" t="s">
        <v>79</v>
      </c>
      <c r="BK194" s="186">
        <f>ROUND(I194*H194,2)</f>
        <v>0</v>
      </c>
      <c r="BL194" s="18" t="s">
        <v>139</v>
      </c>
      <c r="BM194" s="185" t="s">
        <v>561</v>
      </c>
    </row>
    <row r="195" spans="1:65" s="13" customFormat="1" ht="11.25">
      <c r="B195" s="192"/>
      <c r="C195" s="193"/>
      <c r="D195" s="194" t="s">
        <v>153</v>
      </c>
      <c r="E195" s="195" t="s">
        <v>19</v>
      </c>
      <c r="F195" s="196" t="s">
        <v>79</v>
      </c>
      <c r="G195" s="193"/>
      <c r="H195" s="197">
        <v>1</v>
      </c>
      <c r="I195" s="198"/>
      <c r="J195" s="193"/>
      <c r="K195" s="193"/>
      <c r="L195" s="199"/>
      <c r="M195" s="200"/>
      <c r="N195" s="201"/>
      <c r="O195" s="201"/>
      <c r="P195" s="201"/>
      <c r="Q195" s="201"/>
      <c r="R195" s="201"/>
      <c r="S195" s="201"/>
      <c r="T195" s="202"/>
      <c r="AT195" s="203" t="s">
        <v>153</v>
      </c>
      <c r="AU195" s="203" t="s">
        <v>81</v>
      </c>
      <c r="AV195" s="13" t="s">
        <v>81</v>
      </c>
      <c r="AW195" s="13" t="s">
        <v>33</v>
      </c>
      <c r="AX195" s="13" t="s">
        <v>71</v>
      </c>
      <c r="AY195" s="203" t="s">
        <v>132</v>
      </c>
    </row>
    <row r="196" spans="1:65" s="14" customFormat="1" ht="11.25">
      <c r="B196" s="204"/>
      <c r="C196" s="205"/>
      <c r="D196" s="194" t="s">
        <v>153</v>
      </c>
      <c r="E196" s="206" t="s">
        <v>19</v>
      </c>
      <c r="F196" s="207" t="s">
        <v>154</v>
      </c>
      <c r="G196" s="205"/>
      <c r="H196" s="208">
        <v>1</v>
      </c>
      <c r="I196" s="209"/>
      <c r="J196" s="205"/>
      <c r="K196" s="205"/>
      <c r="L196" s="210"/>
      <c r="M196" s="211"/>
      <c r="N196" s="212"/>
      <c r="O196" s="212"/>
      <c r="P196" s="212"/>
      <c r="Q196" s="212"/>
      <c r="R196" s="212"/>
      <c r="S196" s="212"/>
      <c r="T196" s="213"/>
      <c r="AT196" s="214" t="s">
        <v>153</v>
      </c>
      <c r="AU196" s="214" t="s">
        <v>81</v>
      </c>
      <c r="AV196" s="14" t="s">
        <v>139</v>
      </c>
      <c r="AW196" s="14" t="s">
        <v>33</v>
      </c>
      <c r="AX196" s="14" t="s">
        <v>79</v>
      </c>
      <c r="AY196" s="214" t="s">
        <v>132</v>
      </c>
    </row>
    <row r="197" spans="1:65" s="2" customFormat="1" ht="24.2" customHeight="1">
      <c r="A197" s="35"/>
      <c r="B197" s="36"/>
      <c r="C197" s="222" t="s">
        <v>327</v>
      </c>
      <c r="D197" s="222" t="s">
        <v>217</v>
      </c>
      <c r="E197" s="223" t="s">
        <v>562</v>
      </c>
      <c r="F197" s="224" t="s">
        <v>563</v>
      </c>
      <c r="G197" s="225" t="s">
        <v>346</v>
      </c>
      <c r="H197" s="226">
        <v>4</v>
      </c>
      <c r="I197" s="227"/>
      <c r="J197" s="228">
        <f>ROUND(I197*H197,2)</f>
        <v>0</v>
      </c>
      <c r="K197" s="224" t="s">
        <v>19</v>
      </c>
      <c r="L197" s="229"/>
      <c r="M197" s="230" t="s">
        <v>19</v>
      </c>
      <c r="N197" s="231" t="s">
        <v>42</v>
      </c>
      <c r="O197" s="65"/>
      <c r="P197" s="183">
        <f>O197*H197</f>
        <v>0</v>
      </c>
      <c r="Q197" s="183">
        <v>0</v>
      </c>
      <c r="R197" s="183">
        <f>Q197*H197</f>
        <v>0</v>
      </c>
      <c r="S197" s="183">
        <v>0</v>
      </c>
      <c r="T197" s="184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85" t="s">
        <v>208</v>
      </c>
      <c r="AT197" s="185" t="s">
        <v>217</v>
      </c>
      <c r="AU197" s="185" t="s">
        <v>81</v>
      </c>
      <c r="AY197" s="18" t="s">
        <v>132</v>
      </c>
      <c r="BE197" s="186">
        <f>IF(N197="základní",J197,0)</f>
        <v>0</v>
      </c>
      <c r="BF197" s="186">
        <f>IF(N197="snížená",J197,0)</f>
        <v>0</v>
      </c>
      <c r="BG197" s="186">
        <f>IF(N197="zákl. přenesená",J197,0)</f>
        <v>0</v>
      </c>
      <c r="BH197" s="186">
        <f>IF(N197="sníž. přenesená",J197,0)</f>
        <v>0</v>
      </c>
      <c r="BI197" s="186">
        <f>IF(N197="nulová",J197,0)</f>
        <v>0</v>
      </c>
      <c r="BJ197" s="18" t="s">
        <v>79</v>
      </c>
      <c r="BK197" s="186">
        <f>ROUND(I197*H197,2)</f>
        <v>0</v>
      </c>
      <c r="BL197" s="18" t="s">
        <v>139</v>
      </c>
      <c r="BM197" s="185" t="s">
        <v>564</v>
      </c>
    </row>
    <row r="198" spans="1:65" s="13" customFormat="1" ht="11.25">
      <c r="B198" s="192"/>
      <c r="C198" s="193"/>
      <c r="D198" s="194" t="s">
        <v>153</v>
      </c>
      <c r="E198" s="195" t="s">
        <v>19</v>
      </c>
      <c r="F198" s="196" t="s">
        <v>139</v>
      </c>
      <c r="G198" s="193"/>
      <c r="H198" s="197">
        <v>4</v>
      </c>
      <c r="I198" s="198"/>
      <c r="J198" s="193"/>
      <c r="K198" s="193"/>
      <c r="L198" s="199"/>
      <c r="M198" s="200"/>
      <c r="N198" s="201"/>
      <c r="O198" s="201"/>
      <c r="P198" s="201"/>
      <c r="Q198" s="201"/>
      <c r="R198" s="201"/>
      <c r="S198" s="201"/>
      <c r="T198" s="202"/>
      <c r="AT198" s="203" t="s">
        <v>153</v>
      </c>
      <c r="AU198" s="203" t="s">
        <v>81</v>
      </c>
      <c r="AV198" s="13" t="s">
        <v>81</v>
      </c>
      <c r="AW198" s="13" t="s">
        <v>33</v>
      </c>
      <c r="AX198" s="13" t="s">
        <v>71</v>
      </c>
      <c r="AY198" s="203" t="s">
        <v>132</v>
      </c>
    </row>
    <row r="199" spans="1:65" s="14" customFormat="1" ht="11.25">
      <c r="B199" s="204"/>
      <c r="C199" s="205"/>
      <c r="D199" s="194" t="s">
        <v>153</v>
      </c>
      <c r="E199" s="206" t="s">
        <v>19</v>
      </c>
      <c r="F199" s="207" t="s">
        <v>154</v>
      </c>
      <c r="G199" s="205"/>
      <c r="H199" s="208">
        <v>4</v>
      </c>
      <c r="I199" s="209"/>
      <c r="J199" s="205"/>
      <c r="K199" s="205"/>
      <c r="L199" s="210"/>
      <c r="M199" s="211"/>
      <c r="N199" s="212"/>
      <c r="O199" s="212"/>
      <c r="P199" s="212"/>
      <c r="Q199" s="212"/>
      <c r="R199" s="212"/>
      <c r="S199" s="212"/>
      <c r="T199" s="213"/>
      <c r="AT199" s="214" t="s">
        <v>153</v>
      </c>
      <c r="AU199" s="214" t="s">
        <v>81</v>
      </c>
      <c r="AV199" s="14" t="s">
        <v>139</v>
      </c>
      <c r="AW199" s="14" t="s">
        <v>33</v>
      </c>
      <c r="AX199" s="14" t="s">
        <v>79</v>
      </c>
      <c r="AY199" s="214" t="s">
        <v>132</v>
      </c>
    </row>
    <row r="200" spans="1:65" s="2" customFormat="1" ht="14.45" customHeight="1">
      <c r="A200" s="35"/>
      <c r="B200" s="36"/>
      <c r="C200" s="174" t="s">
        <v>332</v>
      </c>
      <c r="D200" s="174" t="s">
        <v>135</v>
      </c>
      <c r="E200" s="175" t="s">
        <v>565</v>
      </c>
      <c r="F200" s="176" t="s">
        <v>566</v>
      </c>
      <c r="G200" s="177" t="s">
        <v>346</v>
      </c>
      <c r="H200" s="178">
        <v>3</v>
      </c>
      <c r="I200" s="179"/>
      <c r="J200" s="180">
        <f>ROUND(I200*H200,2)</f>
        <v>0</v>
      </c>
      <c r="K200" s="176" t="s">
        <v>19</v>
      </c>
      <c r="L200" s="40"/>
      <c r="M200" s="181" t="s">
        <v>19</v>
      </c>
      <c r="N200" s="182" t="s">
        <v>42</v>
      </c>
      <c r="O200" s="65"/>
      <c r="P200" s="183">
        <f>O200*H200</f>
        <v>0</v>
      </c>
      <c r="Q200" s="183">
        <v>0</v>
      </c>
      <c r="R200" s="183">
        <f>Q200*H200</f>
        <v>0</v>
      </c>
      <c r="S200" s="183">
        <v>0</v>
      </c>
      <c r="T200" s="184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85" t="s">
        <v>139</v>
      </c>
      <c r="AT200" s="185" t="s">
        <v>135</v>
      </c>
      <c r="AU200" s="185" t="s">
        <v>81</v>
      </c>
      <c r="AY200" s="18" t="s">
        <v>132</v>
      </c>
      <c r="BE200" s="186">
        <f>IF(N200="základní",J200,0)</f>
        <v>0</v>
      </c>
      <c r="BF200" s="186">
        <f>IF(N200="snížená",J200,0)</f>
        <v>0</v>
      </c>
      <c r="BG200" s="186">
        <f>IF(N200="zákl. přenesená",J200,0)</f>
        <v>0</v>
      </c>
      <c r="BH200" s="186">
        <f>IF(N200="sníž. přenesená",J200,0)</f>
        <v>0</v>
      </c>
      <c r="BI200" s="186">
        <f>IF(N200="nulová",J200,0)</f>
        <v>0</v>
      </c>
      <c r="BJ200" s="18" t="s">
        <v>79</v>
      </c>
      <c r="BK200" s="186">
        <f>ROUND(I200*H200,2)</f>
        <v>0</v>
      </c>
      <c r="BL200" s="18" t="s">
        <v>139</v>
      </c>
      <c r="BM200" s="185" t="s">
        <v>567</v>
      </c>
    </row>
    <row r="201" spans="1:65" s="13" customFormat="1" ht="11.25">
      <c r="B201" s="192"/>
      <c r="C201" s="193"/>
      <c r="D201" s="194" t="s">
        <v>153</v>
      </c>
      <c r="E201" s="195" t="s">
        <v>19</v>
      </c>
      <c r="F201" s="196" t="s">
        <v>568</v>
      </c>
      <c r="G201" s="193"/>
      <c r="H201" s="197">
        <v>3</v>
      </c>
      <c r="I201" s="198"/>
      <c r="J201" s="193"/>
      <c r="K201" s="193"/>
      <c r="L201" s="199"/>
      <c r="M201" s="200"/>
      <c r="N201" s="201"/>
      <c r="O201" s="201"/>
      <c r="P201" s="201"/>
      <c r="Q201" s="201"/>
      <c r="R201" s="201"/>
      <c r="S201" s="201"/>
      <c r="T201" s="202"/>
      <c r="AT201" s="203" t="s">
        <v>153</v>
      </c>
      <c r="AU201" s="203" t="s">
        <v>81</v>
      </c>
      <c r="AV201" s="13" t="s">
        <v>81</v>
      </c>
      <c r="AW201" s="13" t="s">
        <v>33</v>
      </c>
      <c r="AX201" s="13" t="s">
        <v>71</v>
      </c>
      <c r="AY201" s="203" t="s">
        <v>132</v>
      </c>
    </row>
    <row r="202" spans="1:65" s="14" customFormat="1" ht="11.25">
      <c r="B202" s="204"/>
      <c r="C202" s="205"/>
      <c r="D202" s="194" t="s">
        <v>153</v>
      </c>
      <c r="E202" s="206" t="s">
        <v>19</v>
      </c>
      <c r="F202" s="207" t="s">
        <v>154</v>
      </c>
      <c r="G202" s="205"/>
      <c r="H202" s="208">
        <v>3</v>
      </c>
      <c r="I202" s="209"/>
      <c r="J202" s="205"/>
      <c r="K202" s="205"/>
      <c r="L202" s="210"/>
      <c r="M202" s="211"/>
      <c r="N202" s="212"/>
      <c r="O202" s="212"/>
      <c r="P202" s="212"/>
      <c r="Q202" s="212"/>
      <c r="R202" s="212"/>
      <c r="S202" s="212"/>
      <c r="T202" s="213"/>
      <c r="AT202" s="214" t="s">
        <v>153</v>
      </c>
      <c r="AU202" s="214" t="s">
        <v>81</v>
      </c>
      <c r="AV202" s="14" t="s">
        <v>139</v>
      </c>
      <c r="AW202" s="14" t="s">
        <v>33</v>
      </c>
      <c r="AX202" s="14" t="s">
        <v>79</v>
      </c>
      <c r="AY202" s="214" t="s">
        <v>132</v>
      </c>
    </row>
    <row r="203" spans="1:65" s="2" customFormat="1" ht="24.2" customHeight="1">
      <c r="A203" s="35"/>
      <c r="B203" s="36"/>
      <c r="C203" s="222" t="s">
        <v>337</v>
      </c>
      <c r="D203" s="222" t="s">
        <v>217</v>
      </c>
      <c r="E203" s="223" t="s">
        <v>569</v>
      </c>
      <c r="F203" s="224" t="s">
        <v>570</v>
      </c>
      <c r="G203" s="225" t="s">
        <v>346</v>
      </c>
      <c r="H203" s="226">
        <v>3</v>
      </c>
      <c r="I203" s="227"/>
      <c r="J203" s="228">
        <f>ROUND(I203*H203,2)</f>
        <v>0</v>
      </c>
      <c r="K203" s="224" t="s">
        <v>19</v>
      </c>
      <c r="L203" s="229"/>
      <c r="M203" s="230" t="s">
        <v>19</v>
      </c>
      <c r="N203" s="231" t="s">
        <v>42</v>
      </c>
      <c r="O203" s="65"/>
      <c r="P203" s="183">
        <f>O203*H203</f>
        <v>0</v>
      </c>
      <c r="Q203" s="183">
        <v>0</v>
      </c>
      <c r="R203" s="183">
        <f>Q203*H203</f>
        <v>0</v>
      </c>
      <c r="S203" s="183">
        <v>0</v>
      </c>
      <c r="T203" s="184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85" t="s">
        <v>208</v>
      </c>
      <c r="AT203" s="185" t="s">
        <v>217</v>
      </c>
      <c r="AU203" s="185" t="s">
        <v>81</v>
      </c>
      <c r="AY203" s="18" t="s">
        <v>132</v>
      </c>
      <c r="BE203" s="186">
        <f>IF(N203="základní",J203,0)</f>
        <v>0</v>
      </c>
      <c r="BF203" s="186">
        <f>IF(N203="snížená",J203,0)</f>
        <v>0</v>
      </c>
      <c r="BG203" s="186">
        <f>IF(N203="zákl. přenesená",J203,0)</f>
        <v>0</v>
      </c>
      <c r="BH203" s="186">
        <f>IF(N203="sníž. přenesená",J203,0)</f>
        <v>0</v>
      </c>
      <c r="BI203" s="186">
        <f>IF(N203="nulová",J203,0)</f>
        <v>0</v>
      </c>
      <c r="BJ203" s="18" t="s">
        <v>79</v>
      </c>
      <c r="BK203" s="186">
        <f>ROUND(I203*H203,2)</f>
        <v>0</v>
      </c>
      <c r="BL203" s="18" t="s">
        <v>139</v>
      </c>
      <c r="BM203" s="185" t="s">
        <v>571</v>
      </c>
    </row>
    <row r="204" spans="1:65" s="13" customFormat="1" ht="11.25">
      <c r="B204" s="192"/>
      <c r="C204" s="193"/>
      <c r="D204" s="194" t="s">
        <v>153</v>
      </c>
      <c r="E204" s="195" t="s">
        <v>19</v>
      </c>
      <c r="F204" s="196" t="s">
        <v>144</v>
      </c>
      <c r="G204" s="193"/>
      <c r="H204" s="197">
        <v>3</v>
      </c>
      <c r="I204" s="198"/>
      <c r="J204" s="193"/>
      <c r="K204" s="193"/>
      <c r="L204" s="199"/>
      <c r="M204" s="200"/>
      <c r="N204" s="201"/>
      <c r="O204" s="201"/>
      <c r="P204" s="201"/>
      <c r="Q204" s="201"/>
      <c r="R204" s="201"/>
      <c r="S204" s="201"/>
      <c r="T204" s="202"/>
      <c r="AT204" s="203" t="s">
        <v>153</v>
      </c>
      <c r="AU204" s="203" t="s">
        <v>81</v>
      </c>
      <c r="AV204" s="13" t="s">
        <v>81</v>
      </c>
      <c r="AW204" s="13" t="s">
        <v>33</v>
      </c>
      <c r="AX204" s="13" t="s">
        <v>71</v>
      </c>
      <c r="AY204" s="203" t="s">
        <v>132</v>
      </c>
    </row>
    <row r="205" spans="1:65" s="14" customFormat="1" ht="11.25">
      <c r="B205" s="204"/>
      <c r="C205" s="205"/>
      <c r="D205" s="194" t="s">
        <v>153</v>
      </c>
      <c r="E205" s="206" t="s">
        <v>19</v>
      </c>
      <c r="F205" s="207" t="s">
        <v>154</v>
      </c>
      <c r="G205" s="205"/>
      <c r="H205" s="208">
        <v>3</v>
      </c>
      <c r="I205" s="209"/>
      <c r="J205" s="205"/>
      <c r="K205" s="205"/>
      <c r="L205" s="210"/>
      <c r="M205" s="211"/>
      <c r="N205" s="212"/>
      <c r="O205" s="212"/>
      <c r="P205" s="212"/>
      <c r="Q205" s="212"/>
      <c r="R205" s="212"/>
      <c r="S205" s="212"/>
      <c r="T205" s="213"/>
      <c r="AT205" s="214" t="s">
        <v>153</v>
      </c>
      <c r="AU205" s="214" t="s">
        <v>81</v>
      </c>
      <c r="AV205" s="14" t="s">
        <v>139</v>
      </c>
      <c r="AW205" s="14" t="s">
        <v>33</v>
      </c>
      <c r="AX205" s="14" t="s">
        <v>79</v>
      </c>
      <c r="AY205" s="214" t="s">
        <v>132</v>
      </c>
    </row>
    <row r="206" spans="1:65" s="2" customFormat="1" ht="24.2" customHeight="1">
      <c r="A206" s="35"/>
      <c r="B206" s="36"/>
      <c r="C206" s="174" t="s">
        <v>343</v>
      </c>
      <c r="D206" s="174" t="s">
        <v>135</v>
      </c>
      <c r="E206" s="175" t="s">
        <v>572</v>
      </c>
      <c r="F206" s="176" t="s">
        <v>573</v>
      </c>
      <c r="G206" s="177" t="s">
        <v>182</v>
      </c>
      <c r="H206" s="178">
        <v>39.11</v>
      </c>
      <c r="I206" s="179"/>
      <c r="J206" s="180">
        <f>ROUND(I206*H206,2)</f>
        <v>0</v>
      </c>
      <c r="K206" s="176" t="s">
        <v>19</v>
      </c>
      <c r="L206" s="40"/>
      <c r="M206" s="181" t="s">
        <v>19</v>
      </c>
      <c r="N206" s="182" t="s">
        <v>42</v>
      </c>
      <c r="O206" s="65"/>
      <c r="P206" s="183">
        <f>O206*H206</f>
        <v>0</v>
      </c>
      <c r="Q206" s="183">
        <v>0</v>
      </c>
      <c r="R206" s="183">
        <f>Q206*H206</f>
        <v>0</v>
      </c>
      <c r="S206" s="183">
        <v>0</v>
      </c>
      <c r="T206" s="184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85" t="s">
        <v>139</v>
      </c>
      <c r="AT206" s="185" t="s">
        <v>135</v>
      </c>
      <c r="AU206" s="185" t="s">
        <v>81</v>
      </c>
      <c r="AY206" s="18" t="s">
        <v>132</v>
      </c>
      <c r="BE206" s="186">
        <f>IF(N206="základní",J206,0)</f>
        <v>0</v>
      </c>
      <c r="BF206" s="186">
        <f>IF(N206="snížená",J206,0)</f>
        <v>0</v>
      </c>
      <c r="BG206" s="186">
        <f>IF(N206="zákl. přenesená",J206,0)</f>
        <v>0</v>
      </c>
      <c r="BH206" s="186">
        <f>IF(N206="sníž. přenesená",J206,0)</f>
        <v>0</v>
      </c>
      <c r="BI206" s="186">
        <f>IF(N206="nulová",J206,0)</f>
        <v>0</v>
      </c>
      <c r="BJ206" s="18" t="s">
        <v>79</v>
      </c>
      <c r="BK206" s="186">
        <f>ROUND(I206*H206,2)</f>
        <v>0</v>
      </c>
      <c r="BL206" s="18" t="s">
        <v>139</v>
      </c>
      <c r="BM206" s="185" t="s">
        <v>574</v>
      </c>
    </row>
    <row r="207" spans="1:65" s="13" customFormat="1" ht="11.25">
      <c r="B207" s="192"/>
      <c r="C207" s="193"/>
      <c r="D207" s="194" t="s">
        <v>153</v>
      </c>
      <c r="E207" s="195" t="s">
        <v>19</v>
      </c>
      <c r="F207" s="196" t="s">
        <v>575</v>
      </c>
      <c r="G207" s="193"/>
      <c r="H207" s="197">
        <v>37.67</v>
      </c>
      <c r="I207" s="198"/>
      <c r="J207" s="193"/>
      <c r="K207" s="193"/>
      <c r="L207" s="199"/>
      <c r="M207" s="200"/>
      <c r="N207" s="201"/>
      <c r="O207" s="201"/>
      <c r="P207" s="201"/>
      <c r="Q207" s="201"/>
      <c r="R207" s="201"/>
      <c r="S207" s="201"/>
      <c r="T207" s="202"/>
      <c r="AT207" s="203" t="s">
        <v>153</v>
      </c>
      <c r="AU207" s="203" t="s">
        <v>81</v>
      </c>
      <c r="AV207" s="13" t="s">
        <v>81</v>
      </c>
      <c r="AW207" s="13" t="s">
        <v>33</v>
      </c>
      <c r="AX207" s="13" t="s">
        <v>71</v>
      </c>
      <c r="AY207" s="203" t="s">
        <v>132</v>
      </c>
    </row>
    <row r="208" spans="1:65" s="13" customFormat="1" ht="11.25">
      <c r="B208" s="192"/>
      <c r="C208" s="193"/>
      <c r="D208" s="194" t="s">
        <v>153</v>
      </c>
      <c r="E208" s="195" t="s">
        <v>19</v>
      </c>
      <c r="F208" s="196" t="s">
        <v>576</v>
      </c>
      <c r="G208" s="193"/>
      <c r="H208" s="197">
        <v>1.44</v>
      </c>
      <c r="I208" s="198"/>
      <c r="J208" s="193"/>
      <c r="K208" s="193"/>
      <c r="L208" s="199"/>
      <c r="M208" s="200"/>
      <c r="N208" s="201"/>
      <c r="O208" s="201"/>
      <c r="P208" s="201"/>
      <c r="Q208" s="201"/>
      <c r="R208" s="201"/>
      <c r="S208" s="201"/>
      <c r="T208" s="202"/>
      <c r="AT208" s="203" t="s">
        <v>153</v>
      </c>
      <c r="AU208" s="203" t="s">
        <v>81</v>
      </c>
      <c r="AV208" s="13" t="s">
        <v>81</v>
      </c>
      <c r="AW208" s="13" t="s">
        <v>33</v>
      </c>
      <c r="AX208" s="13" t="s">
        <v>71</v>
      </c>
      <c r="AY208" s="203" t="s">
        <v>132</v>
      </c>
    </row>
    <row r="209" spans="1:65" s="14" customFormat="1" ht="11.25">
      <c r="B209" s="204"/>
      <c r="C209" s="205"/>
      <c r="D209" s="194" t="s">
        <v>153</v>
      </c>
      <c r="E209" s="206" t="s">
        <v>19</v>
      </c>
      <c r="F209" s="207" t="s">
        <v>154</v>
      </c>
      <c r="G209" s="205"/>
      <c r="H209" s="208">
        <v>39.11</v>
      </c>
      <c r="I209" s="209"/>
      <c r="J209" s="205"/>
      <c r="K209" s="205"/>
      <c r="L209" s="210"/>
      <c r="M209" s="211"/>
      <c r="N209" s="212"/>
      <c r="O209" s="212"/>
      <c r="P209" s="212"/>
      <c r="Q209" s="212"/>
      <c r="R209" s="212"/>
      <c r="S209" s="212"/>
      <c r="T209" s="213"/>
      <c r="AT209" s="214" t="s">
        <v>153</v>
      </c>
      <c r="AU209" s="214" t="s">
        <v>81</v>
      </c>
      <c r="AV209" s="14" t="s">
        <v>139</v>
      </c>
      <c r="AW209" s="14" t="s">
        <v>33</v>
      </c>
      <c r="AX209" s="14" t="s">
        <v>79</v>
      </c>
      <c r="AY209" s="214" t="s">
        <v>132</v>
      </c>
    </row>
    <row r="210" spans="1:65" s="12" customFormat="1" ht="22.9" customHeight="1">
      <c r="B210" s="158"/>
      <c r="C210" s="159"/>
      <c r="D210" s="160" t="s">
        <v>70</v>
      </c>
      <c r="E210" s="172" t="s">
        <v>194</v>
      </c>
      <c r="F210" s="172" t="s">
        <v>255</v>
      </c>
      <c r="G210" s="159"/>
      <c r="H210" s="159"/>
      <c r="I210" s="162"/>
      <c r="J210" s="173">
        <f>BK210</f>
        <v>0</v>
      </c>
      <c r="K210" s="159"/>
      <c r="L210" s="164"/>
      <c r="M210" s="165"/>
      <c r="N210" s="166"/>
      <c r="O210" s="166"/>
      <c r="P210" s="167">
        <f>SUM(P211:P232)</f>
        <v>0</v>
      </c>
      <c r="Q210" s="166"/>
      <c r="R210" s="167">
        <f>SUM(R211:R232)</f>
        <v>0</v>
      </c>
      <c r="S210" s="166"/>
      <c r="T210" s="168">
        <f>SUM(T211:T232)</f>
        <v>0</v>
      </c>
      <c r="AR210" s="169" t="s">
        <v>79</v>
      </c>
      <c r="AT210" s="170" t="s">
        <v>70</v>
      </c>
      <c r="AU210" s="170" t="s">
        <v>79</v>
      </c>
      <c r="AY210" s="169" t="s">
        <v>132</v>
      </c>
      <c r="BK210" s="171">
        <f>SUM(BK211:BK232)</f>
        <v>0</v>
      </c>
    </row>
    <row r="211" spans="1:65" s="2" customFormat="1" ht="24.2" customHeight="1">
      <c r="A211" s="35"/>
      <c r="B211" s="36"/>
      <c r="C211" s="174" t="s">
        <v>349</v>
      </c>
      <c r="D211" s="174" t="s">
        <v>135</v>
      </c>
      <c r="E211" s="175" t="s">
        <v>577</v>
      </c>
      <c r="F211" s="176" t="s">
        <v>578</v>
      </c>
      <c r="G211" s="177" t="s">
        <v>174</v>
      </c>
      <c r="H211" s="178">
        <v>2</v>
      </c>
      <c r="I211" s="179"/>
      <c r="J211" s="180">
        <f>ROUND(I211*H211,2)</f>
        <v>0</v>
      </c>
      <c r="K211" s="176" t="s">
        <v>19</v>
      </c>
      <c r="L211" s="40"/>
      <c r="M211" s="181" t="s">
        <v>19</v>
      </c>
      <c r="N211" s="182" t="s">
        <v>42</v>
      </c>
      <c r="O211" s="65"/>
      <c r="P211" s="183">
        <f>O211*H211</f>
        <v>0</v>
      </c>
      <c r="Q211" s="183">
        <v>0</v>
      </c>
      <c r="R211" s="183">
        <f>Q211*H211</f>
        <v>0</v>
      </c>
      <c r="S211" s="183">
        <v>0</v>
      </c>
      <c r="T211" s="184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85" t="s">
        <v>139</v>
      </c>
      <c r="AT211" s="185" t="s">
        <v>135</v>
      </c>
      <c r="AU211" s="185" t="s">
        <v>81</v>
      </c>
      <c r="AY211" s="18" t="s">
        <v>132</v>
      </c>
      <c r="BE211" s="186">
        <f>IF(N211="základní",J211,0)</f>
        <v>0</v>
      </c>
      <c r="BF211" s="186">
        <f>IF(N211="snížená",J211,0)</f>
        <v>0</v>
      </c>
      <c r="BG211" s="186">
        <f>IF(N211="zákl. přenesená",J211,0)</f>
        <v>0</v>
      </c>
      <c r="BH211" s="186">
        <f>IF(N211="sníž. přenesená",J211,0)</f>
        <v>0</v>
      </c>
      <c r="BI211" s="186">
        <f>IF(N211="nulová",J211,0)</f>
        <v>0</v>
      </c>
      <c r="BJ211" s="18" t="s">
        <v>79</v>
      </c>
      <c r="BK211" s="186">
        <f>ROUND(I211*H211,2)</f>
        <v>0</v>
      </c>
      <c r="BL211" s="18" t="s">
        <v>139</v>
      </c>
      <c r="BM211" s="185" t="s">
        <v>579</v>
      </c>
    </row>
    <row r="212" spans="1:65" s="13" customFormat="1" ht="11.25">
      <c r="B212" s="192"/>
      <c r="C212" s="193"/>
      <c r="D212" s="194" t="s">
        <v>153</v>
      </c>
      <c r="E212" s="195" t="s">
        <v>19</v>
      </c>
      <c r="F212" s="196" t="s">
        <v>446</v>
      </c>
      <c r="G212" s="193"/>
      <c r="H212" s="197">
        <v>2</v>
      </c>
      <c r="I212" s="198"/>
      <c r="J212" s="193"/>
      <c r="K212" s="193"/>
      <c r="L212" s="199"/>
      <c r="M212" s="200"/>
      <c r="N212" s="201"/>
      <c r="O212" s="201"/>
      <c r="P212" s="201"/>
      <c r="Q212" s="201"/>
      <c r="R212" s="201"/>
      <c r="S212" s="201"/>
      <c r="T212" s="202"/>
      <c r="AT212" s="203" t="s">
        <v>153</v>
      </c>
      <c r="AU212" s="203" t="s">
        <v>81</v>
      </c>
      <c r="AV212" s="13" t="s">
        <v>81</v>
      </c>
      <c r="AW212" s="13" t="s">
        <v>33</v>
      </c>
      <c r="AX212" s="13" t="s">
        <v>71</v>
      </c>
      <c r="AY212" s="203" t="s">
        <v>132</v>
      </c>
    </row>
    <row r="213" spans="1:65" s="14" customFormat="1" ht="11.25">
      <c r="B213" s="204"/>
      <c r="C213" s="205"/>
      <c r="D213" s="194" t="s">
        <v>153</v>
      </c>
      <c r="E213" s="206" t="s">
        <v>19</v>
      </c>
      <c r="F213" s="207" t="s">
        <v>154</v>
      </c>
      <c r="G213" s="205"/>
      <c r="H213" s="208">
        <v>2</v>
      </c>
      <c r="I213" s="209"/>
      <c r="J213" s="205"/>
      <c r="K213" s="205"/>
      <c r="L213" s="210"/>
      <c r="M213" s="211"/>
      <c r="N213" s="212"/>
      <c r="O213" s="212"/>
      <c r="P213" s="212"/>
      <c r="Q213" s="212"/>
      <c r="R213" s="212"/>
      <c r="S213" s="212"/>
      <c r="T213" s="213"/>
      <c r="AT213" s="214" t="s">
        <v>153</v>
      </c>
      <c r="AU213" s="214" t="s">
        <v>81</v>
      </c>
      <c r="AV213" s="14" t="s">
        <v>139</v>
      </c>
      <c r="AW213" s="14" t="s">
        <v>33</v>
      </c>
      <c r="AX213" s="14" t="s">
        <v>79</v>
      </c>
      <c r="AY213" s="214" t="s">
        <v>132</v>
      </c>
    </row>
    <row r="214" spans="1:65" s="2" customFormat="1" ht="24.2" customHeight="1">
      <c r="A214" s="35"/>
      <c r="B214" s="36"/>
      <c r="C214" s="174" t="s">
        <v>353</v>
      </c>
      <c r="D214" s="174" t="s">
        <v>135</v>
      </c>
      <c r="E214" s="175" t="s">
        <v>580</v>
      </c>
      <c r="F214" s="176" t="s">
        <v>581</v>
      </c>
      <c r="G214" s="177" t="s">
        <v>174</v>
      </c>
      <c r="H214" s="178">
        <v>2</v>
      </c>
      <c r="I214" s="179"/>
      <c r="J214" s="180">
        <f>ROUND(I214*H214,2)</f>
        <v>0</v>
      </c>
      <c r="K214" s="176" t="s">
        <v>19</v>
      </c>
      <c r="L214" s="40"/>
      <c r="M214" s="181" t="s">
        <v>19</v>
      </c>
      <c r="N214" s="182" t="s">
        <v>42</v>
      </c>
      <c r="O214" s="65"/>
      <c r="P214" s="183">
        <f>O214*H214</f>
        <v>0</v>
      </c>
      <c r="Q214" s="183">
        <v>0</v>
      </c>
      <c r="R214" s="183">
        <f>Q214*H214</f>
        <v>0</v>
      </c>
      <c r="S214" s="183">
        <v>0</v>
      </c>
      <c r="T214" s="184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85" t="s">
        <v>139</v>
      </c>
      <c r="AT214" s="185" t="s">
        <v>135</v>
      </c>
      <c r="AU214" s="185" t="s">
        <v>81</v>
      </c>
      <c r="AY214" s="18" t="s">
        <v>132</v>
      </c>
      <c r="BE214" s="186">
        <f>IF(N214="základní",J214,0)</f>
        <v>0</v>
      </c>
      <c r="BF214" s="186">
        <f>IF(N214="snížená",J214,0)</f>
        <v>0</v>
      </c>
      <c r="BG214" s="186">
        <f>IF(N214="zákl. přenesená",J214,0)</f>
        <v>0</v>
      </c>
      <c r="BH214" s="186">
        <f>IF(N214="sníž. přenesená",J214,0)</f>
        <v>0</v>
      </c>
      <c r="BI214" s="186">
        <f>IF(N214="nulová",J214,0)</f>
        <v>0</v>
      </c>
      <c r="BJ214" s="18" t="s">
        <v>79</v>
      </c>
      <c r="BK214" s="186">
        <f>ROUND(I214*H214,2)</f>
        <v>0</v>
      </c>
      <c r="BL214" s="18" t="s">
        <v>139</v>
      </c>
      <c r="BM214" s="185" t="s">
        <v>582</v>
      </c>
    </row>
    <row r="215" spans="1:65" s="13" customFormat="1" ht="11.25">
      <c r="B215" s="192"/>
      <c r="C215" s="193"/>
      <c r="D215" s="194" t="s">
        <v>153</v>
      </c>
      <c r="E215" s="195" t="s">
        <v>19</v>
      </c>
      <c r="F215" s="196" t="s">
        <v>446</v>
      </c>
      <c r="G215" s="193"/>
      <c r="H215" s="197">
        <v>2</v>
      </c>
      <c r="I215" s="198"/>
      <c r="J215" s="193"/>
      <c r="K215" s="193"/>
      <c r="L215" s="199"/>
      <c r="M215" s="200"/>
      <c r="N215" s="201"/>
      <c r="O215" s="201"/>
      <c r="P215" s="201"/>
      <c r="Q215" s="201"/>
      <c r="R215" s="201"/>
      <c r="S215" s="201"/>
      <c r="T215" s="202"/>
      <c r="AT215" s="203" t="s">
        <v>153</v>
      </c>
      <c r="AU215" s="203" t="s">
        <v>81</v>
      </c>
      <c r="AV215" s="13" t="s">
        <v>81</v>
      </c>
      <c r="AW215" s="13" t="s">
        <v>33</v>
      </c>
      <c r="AX215" s="13" t="s">
        <v>71</v>
      </c>
      <c r="AY215" s="203" t="s">
        <v>132</v>
      </c>
    </row>
    <row r="216" spans="1:65" s="14" customFormat="1" ht="11.25">
      <c r="B216" s="204"/>
      <c r="C216" s="205"/>
      <c r="D216" s="194" t="s">
        <v>153</v>
      </c>
      <c r="E216" s="206" t="s">
        <v>19</v>
      </c>
      <c r="F216" s="207" t="s">
        <v>154</v>
      </c>
      <c r="G216" s="205"/>
      <c r="H216" s="208">
        <v>2</v>
      </c>
      <c r="I216" s="209"/>
      <c r="J216" s="205"/>
      <c r="K216" s="205"/>
      <c r="L216" s="210"/>
      <c r="M216" s="211"/>
      <c r="N216" s="212"/>
      <c r="O216" s="212"/>
      <c r="P216" s="212"/>
      <c r="Q216" s="212"/>
      <c r="R216" s="212"/>
      <c r="S216" s="212"/>
      <c r="T216" s="213"/>
      <c r="AT216" s="214" t="s">
        <v>153</v>
      </c>
      <c r="AU216" s="214" t="s">
        <v>81</v>
      </c>
      <c r="AV216" s="14" t="s">
        <v>139</v>
      </c>
      <c r="AW216" s="14" t="s">
        <v>33</v>
      </c>
      <c r="AX216" s="14" t="s">
        <v>79</v>
      </c>
      <c r="AY216" s="214" t="s">
        <v>132</v>
      </c>
    </row>
    <row r="217" spans="1:65" s="2" customFormat="1" ht="24.2" customHeight="1">
      <c r="A217" s="35"/>
      <c r="B217" s="36"/>
      <c r="C217" s="174" t="s">
        <v>358</v>
      </c>
      <c r="D217" s="174" t="s">
        <v>135</v>
      </c>
      <c r="E217" s="175" t="s">
        <v>274</v>
      </c>
      <c r="F217" s="176" t="s">
        <v>583</v>
      </c>
      <c r="G217" s="177" t="s">
        <v>174</v>
      </c>
      <c r="H217" s="178">
        <v>2</v>
      </c>
      <c r="I217" s="179"/>
      <c r="J217" s="180">
        <f>ROUND(I217*H217,2)</f>
        <v>0</v>
      </c>
      <c r="K217" s="176" t="s">
        <v>19</v>
      </c>
      <c r="L217" s="40"/>
      <c r="M217" s="181" t="s">
        <v>19</v>
      </c>
      <c r="N217" s="182" t="s">
        <v>42</v>
      </c>
      <c r="O217" s="65"/>
      <c r="P217" s="183">
        <f>O217*H217</f>
        <v>0</v>
      </c>
      <c r="Q217" s="183">
        <v>0</v>
      </c>
      <c r="R217" s="183">
        <f>Q217*H217</f>
        <v>0</v>
      </c>
      <c r="S217" s="183">
        <v>0</v>
      </c>
      <c r="T217" s="184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85" t="s">
        <v>139</v>
      </c>
      <c r="AT217" s="185" t="s">
        <v>135</v>
      </c>
      <c r="AU217" s="185" t="s">
        <v>81</v>
      </c>
      <c r="AY217" s="18" t="s">
        <v>132</v>
      </c>
      <c r="BE217" s="186">
        <f>IF(N217="základní",J217,0)</f>
        <v>0</v>
      </c>
      <c r="BF217" s="186">
        <f>IF(N217="snížená",J217,0)</f>
        <v>0</v>
      </c>
      <c r="BG217" s="186">
        <f>IF(N217="zákl. přenesená",J217,0)</f>
        <v>0</v>
      </c>
      <c r="BH217" s="186">
        <f>IF(N217="sníž. přenesená",J217,0)</f>
        <v>0</v>
      </c>
      <c r="BI217" s="186">
        <f>IF(N217="nulová",J217,0)</f>
        <v>0</v>
      </c>
      <c r="BJ217" s="18" t="s">
        <v>79</v>
      </c>
      <c r="BK217" s="186">
        <f>ROUND(I217*H217,2)</f>
        <v>0</v>
      </c>
      <c r="BL217" s="18" t="s">
        <v>139</v>
      </c>
      <c r="BM217" s="185" t="s">
        <v>584</v>
      </c>
    </row>
    <row r="218" spans="1:65" s="13" customFormat="1" ht="11.25">
      <c r="B218" s="192"/>
      <c r="C218" s="193"/>
      <c r="D218" s="194" t="s">
        <v>153</v>
      </c>
      <c r="E218" s="195" t="s">
        <v>19</v>
      </c>
      <c r="F218" s="196" t="s">
        <v>446</v>
      </c>
      <c r="G218" s="193"/>
      <c r="H218" s="197">
        <v>2</v>
      </c>
      <c r="I218" s="198"/>
      <c r="J218" s="193"/>
      <c r="K218" s="193"/>
      <c r="L218" s="199"/>
      <c r="M218" s="200"/>
      <c r="N218" s="201"/>
      <c r="O218" s="201"/>
      <c r="P218" s="201"/>
      <c r="Q218" s="201"/>
      <c r="R218" s="201"/>
      <c r="S218" s="201"/>
      <c r="T218" s="202"/>
      <c r="AT218" s="203" t="s">
        <v>153</v>
      </c>
      <c r="AU218" s="203" t="s">
        <v>81</v>
      </c>
      <c r="AV218" s="13" t="s">
        <v>81</v>
      </c>
      <c r="AW218" s="13" t="s">
        <v>33</v>
      </c>
      <c r="AX218" s="13" t="s">
        <v>71</v>
      </c>
      <c r="AY218" s="203" t="s">
        <v>132</v>
      </c>
    </row>
    <row r="219" spans="1:65" s="14" customFormat="1" ht="11.25">
      <c r="B219" s="204"/>
      <c r="C219" s="205"/>
      <c r="D219" s="194" t="s">
        <v>153</v>
      </c>
      <c r="E219" s="206" t="s">
        <v>19</v>
      </c>
      <c r="F219" s="207" t="s">
        <v>154</v>
      </c>
      <c r="G219" s="205"/>
      <c r="H219" s="208">
        <v>2</v>
      </c>
      <c r="I219" s="209"/>
      <c r="J219" s="205"/>
      <c r="K219" s="205"/>
      <c r="L219" s="210"/>
      <c r="M219" s="211"/>
      <c r="N219" s="212"/>
      <c r="O219" s="212"/>
      <c r="P219" s="212"/>
      <c r="Q219" s="212"/>
      <c r="R219" s="212"/>
      <c r="S219" s="212"/>
      <c r="T219" s="213"/>
      <c r="AT219" s="214" t="s">
        <v>153</v>
      </c>
      <c r="AU219" s="214" t="s">
        <v>81</v>
      </c>
      <c r="AV219" s="14" t="s">
        <v>139</v>
      </c>
      <c r="AW219" s="14" t="s">
        <v>33</v>
      </c>
      <c r="AX219" s="14" t="s">
        <v>79</v>
      </c>
      <c r="AY219" s="214" t="s">
        <v>132</v>
      </c>
    </row>
    <row r="220" spans="1:65" s="2" customFormat="1" ht="24.2" customHeight="1">
      <c r="A220" s="35"/>
      <c r="B220" s="36"/>
      <c r="C220" s="174" t="s">
        <v>362</v>
      </c>
      <c r="D220" s="174" t="s">
        <v>135</v>
      </c>
      <c r="E220" s="175" t="s">
        <v>585</v>
      </c>
      <c r="F220" s="176" t="s">
        <v>586</v>
      </c>
      <c r="G220" s="177" t="s">
        <v>174</v>
      </c>
      <c r="H220" s="178">
        <v>2</v>
      </c>
      <c r="I220" s="179"/>
      <c r="J220" s="180">
        <f>ROUND(I220*H220,2)</f>
        <v>0</v>
      </c>
      <c r="K220" s="176" t="s">
        <v>19</v>
      </c>
      <c r="L220" s="40"/>
      <c r="M220" s="181" t="s">
        <v>19</v>
      </c>
      <c r="N220" s="182" t="s">
        <v>42</v>
      </c>
      <c r="O220" s="65"/>
      <c r="P220" s="183">
        <f>O220*H220</f>
        <v>0</v>
      </c>
      <c r="Q220" s="183">
        <v>0</v>
      </c>
      <c r="R220" s="183">
        <f>Q220*H220</f>
        <v>0</v>
      </c>
      <c r="S220" s="183">
        <v>0</v>
      </c>
      <c r="T220" s="184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85" t="s">
        <v>139</v>
      </c>
      <c r="AT220" s="185" t="s">
        <v>135</v>
      </c>
      <c r="AU220" s="185" t="s">
        <v>81</v>
      </c>
      <c r="AY220" s="18" t="s">
        <v>132</v>
      </c>
      <c r="BE220" s="186">
        <f>IF(N220="základní",J220,0)</f>
        <v>0</v>
      </c>
      <c r="BF220" s="186">
        <f>IF(N220="snížená",J220,0)</f>
        <v>0</v>
      </c>
      <c r="BG220" s="186">
        <f>IF(N220="zákl. přenesená",J220,0)</f>
        <v>0</v>
      </c>
      <c r="BH220" s="186">
        <f>IF(N220="sníž. přenesená",J220,0)</f>
        <v>0</v>
      </c>
      <c r="BI220" s="186">
        <f>IF(N220="nulová",J220,0)</f>
        <v>0</v>
      </c>
      <c r="BJ220" s="18" t="s">
        <v>79</v>
      </c>
      <c r="BK220" s="186">
        <f>ROUND(I220*H220,2)</f>
        <v>0</v>
      </c>
      <c r="BL220" s="18" t="s">
        <v>139</v>
      </c>
      <c r="BM220" s="185" t="s">
        <v>587</v>
      </c>
    </row>
    <row r="221" spans="1:65" s="13" customFormat="1" ht="11.25">
      <c r="B221" s="192"/>
      <c r="C221" s="193"/>
      <c r="D221" s="194" t="s">
        <v>153</v>
      </c>
      <c r="E221" s="195" t="s">
        <v>19</v>
      </c>
      <c r="F221" s="196" t="s">
        <v>446</v>
      </c>
      <c r="G221" s="193"/>
      <c r="H221" s="197">
        <v>2</v>
      </c>
      <c r="I221" s="198"/>
      <c r="J221" s="193"/>
      <c r="K221" s="193"/>
      <c r="L221" s="199"/>
      <c r="M221" s="200"/>
      <c r="N221" s="201"/>
      <c r="O221" s="201"/>
      <c r="P221" s="201"/>
      <c r="Q221" s="201"/>
      <c r="R221" s="201"/>
      <c r="S221" s="201"/>
      <c r="T221" s="202"/>
      <c r="AT221" s="203" t="s">
        <v>153</v>
      </c>
      <c r="AU221" s="203" t="s">
        <v>81</v>
      </c>
      <c r="AV221" s="13" t="s">
        <v>81</v>
      </c>
      <c r="AW221" s="13" t="s">
        <v>33</v>
      </c>
      <c r="AX221" s="13" t="s">
        <v>71</v>
      </c>
      <c r="AY221" s="203" t="s">
        <v>132</v>
      </c>
    </row>
    <row r="222" spans="1:65" s="14" customFormat="1" ht="11.25">
      <c r="B222" s="204"/>
      <c r="C222" s="205"/>
      <c r="D222" s="194" t="s">
        <v>153</v>
      </c>
      <c r="E222" s="206" t="s">
        <v>19</v>
      </c>
      <c r="F222" s="207" t="s">
        <v>154</v>
      </c>
      <c r="G222" s="205"/>
      <c r="H222" s="208">
        <v>2</v>
      </c>
      <c r="I222" s="209"/>
      <c r="J222" s="205"/>
      <c r="K222" s="205"/>
      <c r="L222" s="210"/>
      <c r="M222" s="211"/>
      <c r="N222" s="212"/>
      <c r="O222" s="212"/>
      <c r="P222" s="212"/>
      <c r="Q222" s="212"/>
      <c r="R222" s="212"/>
      <c r="S222" s="212"/>
      <c r="T222" s="213"/>
      <c r="AT222" s="214" t="s">
        <v>153</v>
      </c>
      <c r="AU222" s="214" t="s">
        <v>81</v>
      </c>
      <c r="AV222" s="14" t="s">
        <v>139</v>
      </c>
      <c r="AW222" s="14" t="s">
        <v>33</v>
      </c>
      <c r="AX222" s="14" t="s">
        <v>79</v>
      </c>
      <c r="AY222" s="214" t="s">
        <v>132</v>
      </c>
    </row>
    <row r="223" spans="1:65" s="2" customFormat="1" ht="24.2" customHeight="1">
      <c r="A223" s="35"/>
      <c r="B223" s="36"/>
      <c r="C223" s="174" t="s">
        <v>367</v>
      </c>
      <c r="D223" s="174" t="s">
        <v>135</v>
      </c>
      <c r="E223" s="175" t="s">
        <v>588</v>
      </c>
      <c r="F223" s="176" t="s">
        <v>589</v>
      </c>
      <c r="G223" s="177" t="s">
        <v>174</v>
      </c>
      <c r="H223" s="178">
        <v>2</v>
      </c>
      <c r="I223" s="179"/>
      <c r="J223" s="180">
        <f>ROUND(I223*H223,2)</f>
        <v>0</v>
      </c>
      <c r="K223" s="176" t="s">
        <v>19</v>
      </c>
      <c r="L223" s="40"/>
      <c r="M223" s="181" t="s">
        <v>19</v>
      </c>
      <c r="N223" s="182" t="s">
        <v>42</v>
      </c>
      <c r="O223" s="65"/>
      <c r="P223" s="183">
        <f>O223*H223</f>
        <v>0</v>
      </c>
      <c r="Q223" s="183">
        <v>0</v>
      </c>
      <c r="R223" s="183">
        <f>Q223*H223</f>
        <v>0</v>
      </c>
      <c r="S223" s="183">
        <v>0</v>
      </c>
      <c r="T223" s="184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85" t="s">
        <v>139</v>
      </c>
      <c r="AT223" s="185" t="s">
        <v>135</v>
      </c>
      <c r="AU223" s="185" t="s">
        <v>81</v>
      </c>
      <c r="AY223" s="18" t="s">
        <v>132</v>
      </c>
      <c r="BE223" s="186">
        <f>IF(N223="základní",J223,0)</f>
        <v>0</v>
      </c>
      <c r="BF223" s="186">
        <f>IF(N223="snížená",J223,0)</f>
        <v>0</v>
      </c>
      <c r="BG223" s="186">
        <f>IF(N223="zákl. přenesená",J223,0)</f>
        <v>0</v>
      </c>
      <c r="BH223" s="186">
        <f>IF(N223="sníž. přenesená",J223,0)</f>
        <v>0</v>
      </c>
      <c r="BI223" s="186">
        <f>IF(N223="nulová",J223,0)</f>
        <v>0</v>
      </c>
      <c r="BJ223" s="18" t="s">
        <v>79</v>
      </c>
      <c r="BK223" s="186">
        <f>ROUND(I223*H223,2)</f>
        <v>0</v>
      </c>
      <c r="BL223" s="18" t="s">
        <v>139</v>
      </c>
      <c r="BM223" s="185" t="s">
        <v>590</v>
      </c>
    </row>
    <row r="224" spans="1:65" s="13" customFormat="1" ht="11.25">
      <c r="B224" s="192"/>
      <c r="C224" s="193"/>
      <c r="D224" s="194" t="s">
        <v>153</v>
      </c>
      <c r="E224" s="195" t="s">
        <v>19</v>
      </c>
      <c r="F224" s="196" t="s">
        <v>591</v>
      </c>
      <c r="G224" s="193"/>
      <c r="H224" s="197">
        <v>2</v>
      </c>
      <c r="I224" s="198"/>
      <c r="J224" s="193"/>
      <c r="K224" s="193"/>
      <c r="L224" s="199"/>
      <c r="M224" s="200"/>
      <c r="N224" s="201"/>
      <c r="O224" s="201"/>
      <c r="P224" s="201"/>
      <c r="Q224" s="201"/>
      <c r="R224" s="201"/>
      <c r="S224" s="201"/>
      <c r="T224" s="202"/>
      <c r="AT224" s="203" t="s">
        <v>153</v>
      </c>
      <c r="AU224" s="203" t="s">
        <v>81</v>
      </c>
      <c r="AV224" s="13" t="s">
        <v>81</v>
      </c>
      <c r="AW224" s="13" t="s">
        <v>33</v>
      </c>
      <c r="AX224" s="13" t="s">
        <v>71</v>
      </c>
      <c r="AY224" s="203" t="s">
        <v>132</v>
      </c>
    </row>
    <row r="225" spans="1:65" s="14" customFormat="1" ht="11.25">
      <c r="B225" s="204"/>
      <c r="C225" s="205"/>
      <c r="D225" s="194" t="s">
        <v>153</v>
      </c>
      <c r="E225" s="206" t="s">
        <v>19</v>
      </c>
      <c r="F225" s="207" t="s">
        <v>154</v>
      </c>
      <c r="G225" s="205"/>
      <c r="H225" s="208">
        <v>2</v>
      </c>
      <c r="I225" s="209"/>
      <c r="J225" s="205"/>
      <c r="K225" s="205"/>
      <c r="L225" s="210"/>
      <c r="M225" s="211"/>
      <c r="N225" s="212"/>
      <c r="O225" s="212"/>
      <c r="P225" s="212"/>
      <c r="Q225" s="212"/>
      <c r="R225" s="212"/>
      <c r="S225" s="212"/>
      <c r="T225" s="213"/>
      <c r="AT225" s="214" t="s">
        <v>153</v>
      </c>
      <c r="AU225" s="214" t="s">
        <v>81</v>
      </c>
      <c r="AV225" s="14" t="s">
        <v>139</v>
      </c>
      <c r="AW225" s="14" t="s">
        <v>33</v>
      </c>
      <c r="AX225" s="14" t="s">
        <v>79</v>
      </c>
      <c r="AY225" s="214" t="s">
        <v>132</v>
      </c>
    </row>
    <row r="226" spans="1:65" s="2" customFormat="1" ht="14.45" customHeight="1">
      <c r="A226" s="35"/>
      <c r="B226" s="36"/>
      <c r="C226" s="174" t="s">
        <v>371</v>
      </c>
      <c r="D226" s="174" t="s">
        <v>135</v>
      </c>
      <c r="E226" s="175" t="s">
        <v>592</v>
      </c>
      <c r="F226" s="176" t="s">
        <v>593</v>
      </c>
      <c r="G226" s="177" t="s">
        <v>174</v>
      </c>
      <c r="H226" s="178">
        <v>4.8</v>
      </c>
      <c r="I226" s="179"/>
      <c r="J226" s="180">
        <f>ROUND(I226*H226,2)</f>
        <v>0</v>
      </c>
      <c r="K226" s="176" t="s">
        <v>19</v>
      </c>
      <c r="L226" s="40"/>
      <c r="M226" s="181" t="s">
        <v>19</v>
      </c>
      <c r="N226" s="182" t="s">
        <v>42</v>
      </c>
      <c r="O226" s="65"/>
      <c r="P226" s="183">
        <f>O226*H226</f>
        <v>0</v>
      </c>
      <c r="Q226" s="183">
        <v>0</v>
      </c>
      <c r="R226" s="183">
        <f>Q226*H226</f>
        <v>0</v>
      </c>
      <c r="S226" s="183">
        <v>0</v>
      </c>
      <c r="T226" s="184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85" t="s">
        <v>139</v>
      </c>
      <c r="AT226" s="185" t="s">
        <v>135</v>
      </c>
      <c r="AU226" s="185" t="s">
        <v>81</v>
      </c>
      <c r="AY226" s="18" t="s">
        <v>132</v>
      </c>
      <c r="BE226" s="186">
        <f>IF(N226="základní",J226,0)</f>
        <v>0</v>
      </c>
      <c r="BF226" s="186">
        <f>IF(N226="snížená",J226,0)</f>
        <v>0</v>
      </c>
      <c r="BG226" s="186">
        <f>IF(N226="zákl. přenesená",J226,0)</f>
        <v>0</v>
      </c>
      <c r="BH226" s="186">
        <f>IF(N226="sníž. přenesená",J226,0)</f>
        <v>0</v>
      </c>
      <c r="BI226" s="186">
        <f>IF(N226="nulová",J226,0)</f>
        <v>0</v>
      </c>
      <c r="BJ226" s="18" t="s">
        <v>79</v>
      </c>
      <c r="BK226" s="186">
        <f>ROUND(I226*H226,2)</f>
        <v>0</v>
      </c>
      <c r="BL226" s="18" t="s">
        <v>139</v>
      </c>
      <c r="BM226" s="185" t="s">
        <v>594</v>
      </c>
    </row>
    <row r="227" spans="1:65" s="13" customFormat="1" ht="11.25">
      <c r="B227" s="192"/>
      <c r="C227" s="193"/>
      <c r="D227" s="194" t="s">
        <v>153</v>
      </c>
      <c r="E227" s="195" t="s">
        <v>19</v>
      </c>
      <c r="F227" s="196" t="s">
        <v>595</v>
      </c>
      <c r="G227" s="193"/>
      <c r="H227" s="197">
        <v>4.8</v>
      </c>
      <c r="I227" s="198"/>
      <c r="J227" s="193"/>
      <c r="K227" s="193"/>
      <c r="L227" s="199"/>
      <c r="M227" s="200"/>
      <c r="N227" s="201"/>
      <c r="O227" s="201"/>
      <c r="P227" s="201"/>
      <c r="Q227" s="201"/>
      <c r="R227" s="201"/>
      <c r="S227" s="201"/>
      <c r="T227" s="202"/>
      <c r="AT227" s="203" t="s">
        <v>153</v>
      </c>
      <c r="AU227" s="203" t="s">
        <v>81</v>
      </c>
      <c r="AV227" s="13" t="s">
        <v>81</v>
      </c>
      <c r="AW227" s="13" t="s">
        <v>33</v>
      </c>
      <c r="AX227" s="13" t="s">
        <v>71</v>
      </c>
      <c r="AY227" s="203" t="s">
        <v>132</v>
      </c>
    </row>
    <row r="228" spans="1:65" s="14" customFormat="1" ht="11.25">
      <c r="B228" s="204"/>
      <c r="C228" s="205"/>
      <c r="D228" s="194" t="s">
        <v>153</v>
      </c>
      <c r="E228" s="206" t="s">
        <v>19</v>
      </c>
      <c r="F228" s="207" t="s">
        <v>154</v>
      </c>
      <c r="G228" s="205"/>
      <c r="H228" s="208">
        <v>4.8</v>
      </c>
      <c r="I228" s="209"/>
      <c r="J228" s="205"/>
      <c r="K228" s="205"/>
      <c r="L228" s="210"/>
      <c r="M228" s="211"/>
      <c r="N228" s="212"/>
      <c r="O228" s="212"/>
      <c r="P228" s="212"/>
      <c r="Q228" s="212"/>
      <c r="R228" s="212"/>
      <c r="S228" s="212"/>
      <c r="T228" s="213"/>
      <c r="AT228" s="214" t="s">
        <v>153</v>
      </c>
      <c r="AU228" s="214" t="s">
        <v>81</v>
      </c>
      <c r="AV228" s="14" t="s">
        <v>139</v>
      </c>
      <c r="AW228" s="14" t="s">
        <v>33</v>
      </c>
      <c r="AX228" s="14" t="s">
        <v>79</v>
      </c>
      <c r="AY228" s="214" t="s">
        <v>132</v>
      </c>
    </row>
    <row r="229" spans="1:65" s="2" customFormat="1" ht="24.2" customHeight="1">
      <c r="A229" s="35"/>
      <c r="B229" s="36"/>
      <c r="C229" s="174" t="s">
        <v>377</v>
      </c>
      <c r="D229" s="174" t="s">
        <v>135</v>
      </c>
      <c r="E229" s="175" t="s">
        <v>596</v>
      </c>
      <c r="F229" s="176" t="s">
        <v>597</v>
      </c>
      <c r="G229" s="177" t="s">
        <v>174</v>
      </c>
      <c r="H229" s="178">
        <v>11.2</v>
      </c>
      <c r="I229" s="179"/>
      <c r="J229" s="180">
        <f>ROUND(I229*H229,2)</f>
        <v>0</v>
      </c>
      <c r="K229" s="176" t="s">
        <v>19</v>
      </c>
      <c r="L229" s="40"/>
      <c r="M229" s="181" t="s">
        <v>19</v>
      </c>
      <c r="N229" s="182" t="s">
        <v>42</v>
      </c>
      <c r="O229" s="65"/>
      <c r="P229" s="183">
        <f>O229*H229</f>
        <v>0</v>
      </c>
      <c r="Q229" s="183">
        <v>0</v>
      </c>
      <c r="R229" s="183">
        <f>Q229*H229</f>
        <v>0</v>
      </c>
      <c r="S229" s="183">
        <v>0</v>
      </c>
      <c r="T229" s="184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85" t="s">
        <v>139</v>
      </c>
      <c r="AT229" s="185" t="s">
        <v>135</v>
      </c>
      <c r="AU229" s="185" t="s">
        <v>81</v>
      </c>
      <c r="AY229" s="18" t="s">
        <v>132</v>
      </c>
      <c r="BE229" s="186">
        <f>IF(N229="základní",J229,0)</f>
        <v>0</v>
      </c>
      <c r="BF229" s="186">
        <f>IF(N229="snížená",J229,0)</f>
        <v>0</v>
      </c>
      <c r="BG229" s="186">
        <f>IF(N229="zákl. přenesená",J229,0)</f>
        <v>0</v>
      </c>
      <c r="BH229" s="186">
        <f>IF(N229="sníž. přenesená",J229,0)</f>
        <v>0</v>
      </c>
      <c r="BI229" s="186">
        <f>IF(N229="nulová",J229,0)</f>
        <v>0</v>
      </c>
      <c r="BJ229" s="18" t="s">
        <v>79</v>
      </c>
      <c r="BK229" s="186">
        <f>ROUND(I229*H229,2)</f>
        <v>0</v>
      </c>
      <c r="BL229" s="18" t="s">
        <v>139</v>
      </c>
      <c r="BM229" s="185" t="s">
        <v>598</v>
      </c>
    </row>
    <row r="230" spans="1:65" s="13" customFormat="1" ht="11.25">
      <c r="B230" s="192"/>
      <c r="C230" s="193"/>
      <c r="D230" s="194" t="s">
        <v>153</v>
      </c>
      <c r="E230" s="195" t="s">
        <v>19</v>
      </c>
      <c r="F230" s="196" t="s">
        <v>599</v>
      </c>
      <c r="G230" s="193"/>
      <c r="H230" s="197">
        <v>11.2</v>
      </c>
      <c r="I230" s="198"/>
      <c r="J230" s="193"/>
      <c r="K230" s="193"/>
      <c r="L230" s="199"/>
      <c r="M230" s="200"/>
      <c r="N230" s="201"/>
      <c r="O230" s="201"/>
      <c r="P230" s="201"/>
      <c r="Q230" s="201"/>
      <c r="R230" s="201"/>
      <c r="S230" s="201"/>
      <c r="T230" s="202"/>
      <c r="AT230" s="203" t="s">
        <v>153</v>
      </c>
      <c r="AU230" s="203" t="s">
        <v>81</v>
      </c>
      <c r="AV230" s="13" t="s">
        <v>81</v>
      </c>
      <c r="AW230" s="13" t="s">
        <v>33</v>
      </c>
      <c r="AX230" s="13" t="s">
        <v>71</v>
      </c>
      <c r="AY230" s="203" t="s">
        <v>132</v>
      </c>
    </row>
    <row r="231" spans="1:65" s="14" customFormat="1" ht="11.25">
      <c r="B231" s="204"/>
      <c r="C231" s="205"/>
      <c r="D231" s="194" t="s">
        <v>153</v>
      </c>
      <c r="E231" s="206" t="s">
        <v>19</v>
      </c>
      <c r="F231" s="207" t="s">
        <v>154</v>
      </c>
      <c r="G231" s="205"/>
      <c r="H231" s="208">
        <v>11.2</v>
      </c>
      <c r="I231" s="209"/>
      <c r="J231" s="205"/>
      <c r="K231" s="205"/>
      <c r="L231" s="210"/>
      <c r="M231" s="211"/>
      <c r="N231" s="212"/>
      <c r="O231" s="212"/>
      <c r="P231" s="212"/>
      <c r="Q231" s="212"/>
      <c r="R231" s="212"/>
      <c r="S231" s="212"/>
      <c r="T231" s="213"/>
      <c r="AT231" s="214" t="s">
        <v>153</v>
      </c>
      <c r="AU231" s="214" t="s">
        <v>81</v>
      </c>
      <c r="AV231" s="14" t="s">
        <v>139</v>
      </c>
      <c r="AW231" s="14" t="s">
        <v>33</v>
      </c>
      <c r="AX231" s="14" t="s">
        <v>79</v>
      </c>
      <c r="AY231" s="214" t="s">
        <v>132</v>
      </c>
    </row>
    <row r="232" spans="1:65" s="2" customFormat="1" ht="24.2" customHeight="1">
      <c r="A232" s="35"/>
      <c r="B232" s="36"/>
      <c r="C232" s="174" t="s">
        <v>382</v>
      </c>
      <c r="D232" s="174" t="s">
        <v>135</v>
      </c>
      <c r="E232" s="175" t="s">
        <v>600</v>
      </c>
      <c r="F232" s="176" t="s">
        <v>601</v>
      </c>
      <c r="G232" s="177" t="s">
        <v>602</v>
      </c>
      <c r="H232" s="178">
        <v>1</v>
      </c>
      <c r="I232" s="179"/>
      <c r="J232" s="180">
        <f>ROUND(I232*H232,2)</f>
        <v>0</v>
      </c>
      <c r="K232" s="176" t="s">
        <v>19</v>
      </c>
      <c r="L232" s="40"/>
      <c r="M232" s="181" t="s">
        <v>19</v>
      </c>
      <c r="N232" s="182" t="s">
        <v>42</v>
      </c>
      <c r="O232" s="65"/>
      <c r="P232" s="183">
        <f>O232*H232</f>
        <v>0</v>
      </c>
      <c r="Q232" s="183">
        <v>0</v>
      </c>
      <c r="R232" s="183">
        <f>Q232*H232</f>
        <v>0</v>
      </c>
      <c r="S232" s="183">
        <v>0</v>
      </c>
      <c r="T232" s="184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85" t="s">
        <v>139</v>
      </c>
      <c r="AT232" s="185" t="s">
        <v>135</v>
      </c>
      <c r="AU232" s="185" t="s">
        <v>81</v>
      </c>
      <c r="AY232" s="18" t="s">
        <v>132</v>
      </c>
      <c r="BE232" s="186">
        <f>IF(N232="základní",J232,0)</f>
        <v>0</v>
      </c>
      <c r="BF232" s="186">
        <f>IF(N232="snížená",J232,0)</f>
        <v>0</v>
      </c>
      <c r="BG232" s="186">
        <f>IF(N232="zákl. přenesená",J232,0)</f>
        <v>0</v>
      </c>
      <c r="BH232" s="186">
        <f>IF(N232="sníž. přenesená",J232,0)</f>
        <v>0</v>
      </c>
      <c r="BI232" s="186">
        <f>IF(N232="nulová",J232,0)</f>
        <v>0</v>
      </c>
      <c r="BJ232" s="18" t="s">
        <v>79</v>
      </c>
      <c r="BK232" s="186">
        <f>ROUND(I232*H232,2)</f>
        <v>0</v>
      </c>
      <c r="BL232" s="18" t="s">
        <v>139</v>
      </c>
      <c r="BM232" s="185" t="s">
        <v>603</v>
      </c>
    </row>
    <row r="233" spans="1:65" s="12" customFormat="1" ht="22.9" customHeight="1">
      <c r="B233" s="158"/>
      <c r="C233" s="159"/>
      <c r="D233" s="160" t="s">
        <v>70</v>
      </c>
      <c r="E233" s="172" t="s">
        <v>208</v>
      </c>
      <c r="F233" s="172" t="s">
        <v>604</v>
      </c>
      <c r="G233" s="159"/>
      <c r="H233" s="159"/>
      <c r="I233" s="162"/>
      <c r="J233" s="173">
        <f>BK233</f>
        <v>0</v>
      </c>
      <c r="K233" s="159"/>
      <c r="L233" s="164"/>
      <c r="M233" s="165"/>
      <c r="N233" s="166"/>
      <c r="O233" s="166"/>
      <c r="P233" s="167">
        <f>SUM(P234:P385)</f>
        <v>0</v>
      </c>
      <c r="Q233" s="166"/>
      <c r="R233" s="167">
        <f>SUM(R234:R385)</f>
        <v>0.50642999999999994</v>
      </c>
      <c r="S233" s="166"/>
      <c r="T233" s="168">
        <f>SUM(T234:T385)</f>
        <v>0</v>
      </c>
      <c r="AR233" s="169" t="s">
        <v>79</v>
      </c>
      <c r="AT233" s="170" t="s">
        <v>70</v>
      </c>
      <c r="AU233" s="170" t="s">
        <v>79</v>
      </c>
      <c r="AY233" s="169" t="s">
        <v>132</v>
      </c>
      <c r="BK233" s="171">
        <f>SUM(BK234:BK385)</f>
        <v>0</v>
      </c>
    </row>
    <row r="234" spans="1:65" s="2" customFormat="1" ht="24.2" customHeight="1">
      <c r="A234" s="35"/>
      <c r="B234" s="36"/>
      <c r="C234" s="174" t="s">
        <v>387</v>
      </c>
      <c r="D234" s="174" t="s">
        <v>135</v>
      </c>
      <c r="E234" s="175" t="s">
        <v>605</v>
      </c>
      <c r="F234" s="176" t="s">
        <v>606</v>
      </c>
      <c r="G234" s="177" t="s">
        <v>252</v>
      </c>
      <c r="H234" s="178">
        <v>32</v>
      </c>
      <c r="I234" s="179"/>
      <c r="J234" s="180">
        <f>ROUND(I234*H234,2)</f>
        <v>0</v>
      </c>
      <c r="K234" s="176" t="s">
        <v>19</v>
      </c>
      <c r="L234" s="40"/>
      <c r="M234" s="181" t="s">
        <v>19</v>
      </c>
      <c r="N234" s="182" t="s">
        <v>42</v>
      </c>
      <c r="O234" s="65"/>
      <c r="P234" s="183">
        <f>O234*H234</f>
        <v>0</v>
      </c>
      <c r="Q234" s="183">
        <v>0</v>
      </c>
      <c r="R234" s="183">
        <f>Q234*H234</f>
        <v>0</v>
      </c>
      <c r="S234" s="183">
        <v>0</v>
      </c>
      <c r="T234" s="184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85" t="s">
        <v>139</v>
      </c>
      <c r="AT234" s="185" t="s">
        <v>135</v>
      </c>
      <c r="AU234" s="185" t="s">
        <v>81</v>
      </c>
      <c r="AY234" s="18" t="s">
        <v>132</v>
      </c>
      <c r="BE234" s="186">
        <f>IF(N234="základní",J234,0)</f>
        <v>0</v>
      </c>
      <c r="BF234" s="186">
        <f>IF(N234="snížená",J234,0)</f>
        <v>0</v>
      </c>
      <c r="BG234" s="186">
        <f>IF(N234="zákl. přenesená",J234,0)</f>
        <v>0</v>
      </c>
      <c r="BH234" s="186">
        <f>IF(N234="sníž. přenesená",J234,0)</f>
        <v>0</v>
      </c>
      <c r="BI234" s="186">
        <f>IF(N234="nulová",J234,0)</f>
        <v>0</v>
      </c>
      <c r="BJ234" s="18" t="s">
        <v>79</v>
      </c>
      <c r="BK234" s="186">
        <f>ROUND(I234*H234,2)</f>
        <v>0</v>
      </c>
      <c r="BL234" s="18" t="s">
        <v>139</v>
      </c>
      <c r="BM234" s="185" t="s">
        <v>607</v>
      </c>
    </row>
    <row r="235" spans="1:65" s="13" customFormat="1" ht="11.25">
      <c r="B235" s="192"/>
      <c r="C235" s="193"/>
      <c r="D235" s="194" t="s">
        <v>153</v>
      </c>
      <c r="E235" s="195" t="s">
        <v>19</v>
      </c>
      <c r="F235" s="196" t="s">
        <v>608</v>
      </c>
      <c r="G235" s="193"/>
      <c r="H235" s="197">
        <v>32</v>
      </c>
      <c r="I235" s="198"/>
      <c r="J235" s="193"/>
      <c r="K235" s="193"/>
      <c r="L235" s="199"/>
      <c r="M235" s="200"/>
      <c r="N235" s="201"/>
      <c r="O235" s="201"/>
      <c r="P235" s="201"/>
      <c r="Q235" s="201"/>
      <c r="R235" s="201"/>
      <c r="S235" s="201"/>
      <c r="T235" s="202"/>
      <c r="AT235" s="203" t="s">
        <v>153</v>
      </c>
      <c r="AU235" s="203" t="s">
        <v>81</v>
      </c>
      <c r="AV235" s="13" t="s">
        <v>81</v>
      </c>
      <c r="AW235" s="13" t="s">
        <v>33</v>
      </c>
      <c r="AX235" s="13" t="s">
        <v>71</v>
      </c>
      <c r="AY235" s="203" t="s">
        <v>132</v>
      </c>
    </row>
    <row r="236" spans="1:65" s="14" customFormat="1" ht="11.25">
      <c r="B236" s="204"/>
      <c r="C236" s="205"/>
      <c r="D236" s="194" t="s">
        <v>153</v>
      </c>
      <c r="E236" s="206" t="s">
        <v>19</v>
      </c>
      <c r="F236" s="207" t="s">
        <v>154</v>
      </c>
      <c r="G236" s="205"/>
      <c r="H236" s="208">
        <v>32</v>
      </c>
      <c r="I236" s="209"/>
      <c r="J236" s="205"/>
      <c r="K236" s="205"/>
      <c r="L236" s="210"/>
      <c r="M236" s="211"/>
      <c r="N236" s="212"/>
      <c r="O236" s="212"/>
      <c r="P236" s="212"/>
      <c r="Q236" s="212"/>
      <c r="R236" s="212"/>
      <c r="S236" s="212"/>
      <c r="T236" s="213"/>
      <c r="AT236" s="214" t="s">
        <v>153</v>
      </c>
      <c r="AU236" s="214" t="s">
        <v>81</v>
      </c>
      <c r="AV236" s="14" t="s">
        <v>139</v>
      </c>
      <c r="AW236" s="14" t="s">
        <v>33</v>
      </c>
      <c r="AX236" s="14" t="s">
        <v>79</v>
      </c>
      <c r="AY236" s="214" t="s">
        <v>132</v>
      </c>
    </row>
    <row r="237" spans="1:65" s="2" customFormat="1" ht="24.2" customHeight="1">
      <c r="A237" s="35"/>
      <c r="B237" s="36"/>
      <c r="C237" s="222" t="s">
        <v>393</v>
      </c>
      <c r="D237" s="222" t="s">
        <v>217</v>
      </c>
      <c r="E237" s="223" t="s">
        <v>609</v>
      </c>
      <c r="F237" s="224" t="s">
        <v>610</v>
      </c>
      <c r="G237" s="225" t="s">
        <v>252</v>
      </c>
      <c r="H237" s="226">
        <v>32.479999999999997</v>
      </c>
      <c r="I237" s="227"/>
      <c r="J237" s="228">
        <f>ROUND(I237*H237,2)</f>
        <v>0</v>
      </c>
      <c r="K237" s="224" t="s">
        <v>19</v>
      </c>
      <c r="L237" s="229"/>
      <c r="M237" s="230" t="s">
        <v>19</v>
      </c>
      <c r="N237" s="231" t="s">
        <v>42</v>
      </c>
      <c r="O237" s="65"/>
      <c r="P237" s="183">
        <f>O237*H237</f>
        <v>0</v>
      </c>
      <c r="Q237" s="183">
        <v>0</v>
      </c>
      <c r="R237" s="183">
        <f>Q237*H237</f>
        <v>0</v>
      </c>
      <c r="S237" s="183">
        <v>0</v>
      </c>
      <c r="T237" s="184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85" t="s">
        <v>208</v>
      </c>
      <c r="AT237" s="185" t="s">
        <v>217</v>
      </c>
      <c r="AU237" s="185" t="s">
        <v>81</v>
      </c>
      <c r="AY237" s="18" t="s">
        <v>132</v>
      </c>
      <c r="BE237" s="186">
        <f>IF(N237="základní",J237,0)</f>
        <v>0</v>
      </c>
      <c r="BF237" s="186">
        <f>IF(N237="snížená",J237,0)</f>
        <v>0</v>
      </c>
      <c r="BG237" s="186">
        <f>IF(N237="zákl. přenesená",J237,0)</f>
        <v>0</v>
      </c>
      <c r="BH237" s="186">
        <f>IF(N237="sníž. přenesená",J237,0)</f>
        <v>0</v>
      </c>
      <c r="BI237" s="186">
        <f>IF(N237="nulová",J237,0)</f>
        <v>0</v>
      </c>
      <c r="BJ237" s="18" t="s">
        <v>79</v>
      </c>
      <c r="BK237" s="186">
        <f>ROUND(I237*H237,2)</f>
        <v>0</v>
      </c>
      <c r="BL237" s="18" t="s">
        <v>139</v>
      </c>
      <c r="BM237" s="185" t="s">
        <v>611</v>
      </c>
    </row>
    <row r="238" spans="1:65" s="2" customFormat="1" ht="24.2" customHeight="1">
      <c r="A238" s="35"/>
      <c r="B238" s="36"/>
      <c r="C238" s="174" t="s">
        <v>397</v>
      </c>
      <c r="D238" s="174" t="s">
        <v>135</v>
      </c>
      <c r="E238" s="175" t="s">
        <v>612</v>
      </c>
      <c r="F238" s="176" t="s">
        <v>613</v>
      </c>
      <c r="G238" s="177" t="s">
        <v>252</v>
      </c>
      <c r="H238" s="178">
        <v>128.6</v>
      </c>
      <c r="I238" s="179"/>
      <c r="J238" s="180">
        <f>ROUND(I238*H238,2)</f>
        <v>0</v>
      </c>
      <c r="K238" s="176" t="s">
        <v>19</v>
      </c>
      <c r="L238" s="40"/>
      <c r="M238" s="181" t="s">
        <v>19</v>
      </c>
      <c r="N238" s="182" t="s">
        <v>42</v>
      </c>
      <c r="O238" s="65"/>
      <c r="P238" s="183">
        <f>O238*H238</f>
        <v>0</v>
      </c>
      <c r="Q238" s="183">
        <v>0</v>
      </c>
      <c r="R238" s="183">
        <f>Q238*H238</f>
        <v>0</v>
      </c>
      <c r="S238" s="183">
        <v>0</v>
      </c>
      <c r="T238" s="184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185" t="s">
        <v>139</v>
      </c>
      <c r="AT238" s="185" t="s">
        <v>135</v>
      </c>
      <c r="AU238" s="185" t="s">
        <v>81</v>
      </c>
      <c r="AY238" s="18" t="s">
        <v>132</v>
      </c>
      <c r="BE238" s="186">
        <f>IF(N238="základní",J238,0)</f>
        <v>0</v>
      </c>
      <c r="BF238" s="186">
        <f>IF(N238="snížená",J238,0)</f>
        <v>0</v>
      </c>
      <c r="BG238" s="186">
        <f>IF(N238="zákl. přenesená",J238,0)</f>
        <v>0</v>
      </c>
      <c r="BH238" s="186">
        <f>IF(N238="sníž. přenesená",J238,0)</f>
        <v>0</v>
      </c>
      <c r="BI238" s="186">
        <f>IF(N238="nulová",J238,0)</f>
        <v>0</v>
      </c>
      <c r="BJ238" s="18" t="s">
        <v>79</v>
      </c>
      <c r="BK238" s="186">
        <f>ROUND(I238*H238,2)</f>
        <v>0</v>
      </c>
      <c r="BL238" s="18" t="s">
        <v>139</v>
      </c>
      <c r="BM238" s="185" t="s">
        <v>614</v>
      </c>
    </row>
    <row r="239" spans="1:65" s="13" customFormat="1" ht="11.25">
      <c r="B239" s="192"/>
      <c r="C239" s="193"/>
      <c r="D239" s="194" t="s">
        <v>153</v>
      </c>
      <c r="E239" s="195" t="s">
        <v>19</v>
      </c>
      <c r="F239" s="196" t="s">
        <v>615</v>
      </c>
      <c r="G239" s="193"/>
      <c r="H239" s="197">
        <v>128.6</v>
      </c>
      <c r="I239" s="198"/>
      <c r="J239" s="193"/>
      <c r="K239" s="193"/>
      <c r="L239" s="199"/>
      <c r="M239" s="200"/>
      <c r="N239" s="201"/>
      <c r="O239" s="201"/>
      <c r="P239" s="201"/>
      <c r="Q239" s="201"/>
      <c r="R239" s="201"/>
      <c r="S239" s="201"/>
      <c r="T239" s="202"/>
      <c r="AT239" s="203" t="s">
        <v>153</v>
      </c>
      <c r="AU239" s="203" t="s">
        <v>81</v>
      </c>
      <c r="AV239" s="13" t="s">
        <v>81</v>
      </c>
      <c r="AW239" s="13" t="s">
        <v>33</v>
      </c>
      <c r="AX239" s="13" t="s">
        <v>71</v>
      </c>
      <c r="AY239" s="203" t="s">
        <v>132</v>
      </c>
    </row>
    <row r="240" spans="1:65" s="14" customFormat="1" ht="11.25">
      <c r="B240" s="204"/>
      <c r="C240" s="205"/>
      <c r="D240" s="194" t="s">
        <v>153</v>
      </c>
      <c r="E240" s="206" t="s">
        <v>19</v>
      </c>
      <c r="F240" s="207" t="s">
        <v>154</v>
      </c>
      <c r="G240" s="205"/>
      <c r="H240" s="208">
        <v>128.6</v>
      </c>
      <c r="I240" s="209"/>
      <c r="J240" s="205"/>
      <c r="K240" s="205"/>
      <c r="L240" s="210"/>
      <c r="M240" s="211"/>
      <c r="N240" s="212"/>
      <c r="O240" s="212"/>
      <c r="P240" s="212"/>
      <c r="Q240" s="212"/>
      <c r="R240" s="212"/>
      <c r="S240" s="212"/>
      <c r="T240" s="213"/>
      <c r="AT240" s="214" t="s">
        <v>153</v>
      </c>
      <c r="AU240" s="214" t="s">
        <v>81</v>
      </c>
      <c r="AV240" s="14" t="s">
        <v>139</v>
      </c>
      <c r="AW240" s="14" t="s">
        <v>33</v>
      </c>
      <c r="AX240" s="14" t="s">
        <v>79</v>
      </c>
      <c r="AY240" s="214" t="s">
        <v>132</v>
      </c>
    </row>
    <row r="241" spans="1:65" s="2" customFormat="1" ht="24.2" customHeight="1">
      <c r="A241" s="35"/>
      <c r="B241" s="36"/>
      <c r="C241" s="222" t="s">
        <v>401</v>
      </c>
      <c r="D241" s="222" t="s">
        <v>217</v>
      </c>
      <c r="E241" s="223" t="s">
        <v>616</v>
      </c>
      <c r="F241" s="224" t="s">
        <v>617</v>
      </c>
      <c r="G241" s="225" t="s">
        <v>252</v>
      </c>
      <c r="H241" s="226">
        <v>130.529</v>
      </c>
      <c r="I241" s="227"/>
      <c r="J241" s="228">
        <f>ROUND(I241*H241,2)</f>
        <v>0</v>
      </c>
      <c r="K241" s="224" t="s">
        <v>19</v>
      </c>
      <c r="L241" s="229"/>
      <c r="M241" s="230" t="s">
        <v>19</v>
      </c>
      <c r="N241" s="231" t="s">
        <v>42</v>
      </c>
      <c r="O241" s="65"/>
      <c r="P241" s="183">
        <f>O241*H241</f>
        <v>0</v>
      </c>
      <c r="Q241" s="183">
        <v>0</v>
      </c>
      <c r="R241" s="183">
        <f>Q241*H241</f>
        <v>0</v>
      </c>
      <c r="S241" s="183">
        <v>0</v>
      </c>
      <c r="T241" s="184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185" t="s">
        <v>208</v>
      </c>
      <c r="AT241" s="185" t="s">
        <v>217</v>
      </c>
      <c r="AU241" s="185" t="s">
        <v>81</v>
      </c>
      <c r="AY241" s="18" t="s">
        <v>132</v>
      </c>
      <c r="BE241" s="186">
        <f>IF(N241="základní",J241,0)</f>
        <v>0</v>
      </c>
      <c r="BF241" s="186">
        <f>IF(N241="snížená",J241,0)</f>
        <v>0</v>
      </c>
      <c r="BG241" s="186">
        <f>IF(N241="zákl. přenesená",J241,0)</f>
        <v>0</v>
      </c>
      <c r="BH241" s="186">
        <f>IF(N241="sníž. přenesená",J241,0)</f>
        <v>0</v>
      </c>
      <c r="BI241" s="186">
        <f>IF(N241="nulová",J241,0)</f>
        <v>0</v>
      </c>
      <c r="BJ241" s="18" t="s">
        <v>79</v>
      </c>
      <c r="BK241" s="186">
        <f>ROUND(I241*H241,2)</f>
        <v>0</v>
      </c>
      <c r="BL241" s="18" t="s">
        <v>139</v>
      </c>
      <c r="BM241" s="185" t="s">
        <v>618</v>
      </c>
    </row>
    <row r="242" spans="1:65" s="2" customFormat="1" ht="24.2" customHeight="1">
      <c r="A242" s="35"/>
      <c r="B242" s="36"/>
      <c r="C242" s="174" t="s">
        <v>406</v>
      </c>
      <c r="D242" s="174" t="s">
        <v>135</v>
      </c>
      <c r="E242" s="175" t="s">
        <v>619</v>
      </c>
      <c r="F242" s="176" t="s">
        <v>620</v>
      </c>
      <c r="G242" s="177" t="s">
        <v>346</v>
      </c>
      <c r="H242" s="178">
        <v>9</v>
      </c>
      <c r="I242" s="179"/>
      <c r="J242" s="180">
        <f>ROUND(I242*H242,2)</f>
        <v>0</v>
      </c>
      <c r="K242" s="176" t="s">
        <v>19</v>
      </c>
      <c r="L242" s="40"/>
      <c r="M242" s="181" t="s">
        <v>19</v>
      </c>
      <c r="N242" s="182" t="s">
        <v>42</v>
      </c>
      <c r="O242" s="65"/>
      <c r="P242" s="183">
        <f>O242*H242</f>
        <v>0</v>
      </c>
      <c r="Q242" s="183">
        <v>0</v>
      </c>
      <c r="R242" s="183">
        <f>Q242*H242</f>
        <v>0</v>
      </c>
      <c r="S242" s="183">
        <v>0</v>
      </c>
      <c r="T242" s="184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85" t="s">
        <v>139</v>
      </c>
      <c r="AT242" s="185" t="s">
        <v>135</v>
      </c>
      <c r="AU242" s="185" t="s">
        <v>81</v>
      </c>
      <c r="AY242" s="18" t="s">
        <v>132</v>
      </c>
      <c r="BE242" s="186">
        <f>IF(N242="základní",J242,0)</f>
        <v>0</v>
      </c>
      <c r="BF242" s="186">
        <f>IF(N242="snížená",J242,0)</f>
        <v>0</v>
      </c>
      <c r="BG242" s="186">
        <f>IF(N242="zákl. přenesená",J242,0)</f>
        <v>0</v>
      </c>
      <c r="BH242" s="186">
        <f>IF(N242="sníž. přenesená",J242,0)</f>
        <v>0</v>
      </c>
      <c r="BI242" s="186">
        <f>IF(N242="nulová",J242,0)</f>
        <v>0</v>
      </c>
      <c r="BJ242" s="18" t="s">
        <v>79</v>
      </c>
      <c r="BK242" s="186">
        <f>ROUND(I242*H242,2)</f>
        <v>0</v>
      </c>
      <c r="BL242" s="18" t="s">
        <v>139</v>
      </c>
      <c r="BM242" s="185" t="s">
        <v>621</v>
      </c>
    </row>
    <row r="243" spans="1:65" s="13" customFormat="1" ht="11.25">
      <c r="B243" s="192"/>
      <c r="C243" s="193"/>
      <c r="D243" s="194" t="s">
        <v>153</v>
      </c>
      <c r="E243" s="195" t="s">
        <v>19</v>
      </c>
      <c r="F243" s="196" t="s">
        <v>622</v>
      </c>
      <c r="G243" s="193"/>
      <c r="H243" s="197">
        <v>9</v>
      </c>
      <c r="I243" s="198"/>
      <c r="J243" s="193"/>
      <c r="K243" s="193"/>
      <c r="L243" s="199"/>
      <c r="M243" s="200"/>
      <c r="N243" s="201"/>
      <c r="O243" s="201"/>
      <c r="P243" s="201"/>
      <c r="Q243" s="201"/>
      <c r="R243" s="201"/>
      <c r="S243" s="201"/>
      <c r="T243" s="202"/>
      <c r="AT243" s="203" t="s">
        <v>153</v>
      </c>
      <c r="AU243" s="203" t="s">
        <v>81</v>
      </c>
      <c r="AV243" s="13" t="s">
        <v>81</v>
      </c>
      <c r="AW243" s="13" t="s">
        <v>33</v>
      </c>
      <c r="AX243" s="13" t="s">
        <v>71</v>
      </c>
      <c r="AY243" s="203" t="s">
        <v>132</v>
      </c>
    </row>
    <row r="244" spans="1:65" s="14" customFormat="1" ht="11.25">
      <c r="B244" s="204"/>
      <c r="C244" s="205"/>
      <c r="D244" s="194" t="s">
        <v>153</v>
      </c>
      <c r="E244" s="206" t="s">
        <v>19</v>
      </c>
      <c r="F244" s="207" t="s">
        <v>154</v>
      </c>
      <c r="G244" s="205"/>
      <c r="H244" s="208">
        <v>9</v>
      </c>
      <c r="I244" s="209"/>
      <c r="J244" s="205"/>
      <c r="K244" s="205"/>
      <c r="L244" s="210"/>
      <c r="M244" s="211"/>
      <c r="N244" s="212"/>
      <c r="O244" s="212"/>
      <c r="P244" s="212"/>
      <c r="Q244" s="212"/>
      <c r="R244" s="212"/>
      <c r="S244" s="212"/>
      <c r="T244" s="213"/>
      <c r="AT244" s="214" t="s">
        <v>153</v>
      </c>
      <c r="AU244" s="214" t="s">
        <v>81</v>
      </c>
      <c r="AV244" s="14" t="s">
        <v>139</v>
      </c>
      <c r="AW244" s="14" t="s">
        <v>33</v>
      </c>
      <c r="AX244" s="14" t="s">
        <v>79</v>
      </c>
      <c r="AY244" s="214" t="s">
        <v>132</v>
      </c>
    </row>
    <row r="245" spans="1:65" s="2" customFormat="1" ht="14.45" customHeight="1">
      <c r="A245" s="35"/>
      <c r="B245" s="36"/>
      <c r="C245" s="222" t="s">
        <v>411</v>
      </c>
      <c r="D245" s="222" t="s">
        <v>217</v>
      </c>
      <c r="E245" s="223" t="s">
        <v>623</v>
      </c>
      <c r="F245" s="224" t="s">
        <v>624</v>
      </c>
      <c r="G245" s="225" t="s">
        <v>346</v>
      </c>
      <c r="H245" s="226">
        <v>9.1349999999999998</v>
      </c>
      <c r="I245" s="227"/>
      <c r="J245" s="228">
        <f>ROUND(I245*H245,2)</f>
        <v>0</v>
      </c>
      <c r="K245" s="224" t="s">
        <v>19</v>
      </c>
      <c r="L245" s="229"/>
      <c r="M245" s="230" t="s">
        <v>19</v>
      </c>
      <c r="N245" s="231" t="s">
        <v>42</v>
      </c>
      <c r="O245" s="65"/>
      <c r="P245" s="183">
        <f>O245*H245</f>
        <v>0</v>
      </c>
      <c r="Q245" s="183">
        <v>0</v>
      </c>
      <c r="R245" s="183">
        <f>Q245*H245</f>
        <v>0</v>
      </c>
      <c r="S245" s="183">
        <v>0</v>
      </c>
      <c r="T245" s="184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85" t="s">
        <v>208</v>
      </c>
      <c r="AT245" s="185" t="s">
        <v>217</v>
      </c>
      <c r="AU245" s="185" t="s">
        <v>81</v>
      </c>
      <c r="AY245" s="18" t="s">
        <v>132</v>
      </c>
      <c r="BE245" s="186">
        <f>IF(N245="základní",J245,0)</f>
        <v>0</v>
      </c>
      <c r="BF245" s="186">
        <f>IF(N245="snížená",J245,0)</f>
        <v>0</v>
      </c>
      <c r="BG245" s="186">
        <f>IF(N245="zákl. přenesená",J245,0)</f>
        <v>0</v>
      </c>
      <c r="BH245" s="186">
        <f>IF(N245="sníž. přenesená",J245,0)</f>
        <v>0</v>
      </c>
      <c r="BI245" s="186">
        <f>IF(N245="nulová",J245,0)</f>
        <v>0</v>
      </c>
      <c r="BJ245" s="18" t="s">
        <v>79</v>
      </c>
      <c r="BK245" s="186">
        <f>ROUND(I245*H245,2)</f>
        <v>0</v>
      </c>
      <c r="BL245" s="18" t="s">
        <v>139</v>
      </c>
      <c r="BM245" s="185" t="s">
        <v>625</v>
      </c>
    </row>
    <row r="246" spans="1:65" s="2" customFormat="1" ht="24.2" customHeight="1">
      <c r="A246" s="35"/>
      <c r="B246" s="36"/>
      <c r="C246" s="174" t="s">
        <v>415</v>
      </c>
      <c r="D246" s="174" t="s">
        <v>135</v>
      </c>
      <c r="E246" s="175" t="s">
        <v>626</v>
      </c>
      <c r="F246" s="176" t="s">
        <v>627</v>
      </c>
      <c r="G246" s="177" t="s">
        <v>346</v>
      </c>
      <c r="H246" s="178">
        <v>1</v>
      </c>
      <c r="I246" s="179"/>
      <c r="J246" s="180">
        <f>ROUND(I246*H246,2)</f>
        <v>0</v>
      </c>
      <c r="K246" s="176" t="s">
        <v>19</v>
      </c>
      <c r="L246" s="40"/>
      <c r="M246" s="181" t="s">
        <v>19</v>
      </c>
      <c r="N246" s="182" t="s">
        <v>42</v>
      </c>
      <c r="O246" s="65"/>
      <c r="P246" s="183">
        <f>O246*H246</f>
        <v>0</v>
      </c>
      <c r="Q246" s="183">
        <v>0</v>
      </c>
      <c r="R246" s="183">
        <f>Q246*H246</f>
        <v>0</v>
      </c>
      <c r="S246" s="183">
        <v>0</v>
      </c>
      <c r="T246" s="184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185" t="s">
        <v>139</v>
      </c>
      <c r="AT246" s="185" t="s">
        <v>135</v>
      </c>
      <c r="AU246" s="185" t="s">
        <v>81</v>
      </c>
      <c r="AY246" s="18" t="s">
        <v>132</v>
      </c>
      <c r="BE246" s="186">
        <f>IF(N246="základní",J246,0)</f>
        <v>0</v>
      </c>
      <c r="BF246" s="186">
        <f>IF(N246="snížená",J246,0)</f>
        <v>0</v>
      </c>
      <c r="BG246" s="186">
        <f>IF(N246="zákl. přenesená",J246,0)</f>
        <v>0</v>
      </c>
      <c r="BH246" s="186">
        <f>IF(N246="sníž. přenesená",J246,0)</f>
        <v>0</v>
      </c>
      <c r="BI246" s="186">
        <f>IF(N246="nulová",J246,0)</f>
        <v>0</v>
      </c>
      <c r="BJ246" s="18" t="s">
        <v>79</v>
      </c>
      <c r="BK246" s="186">
        <f>ROUND(I246*H246,2)</f>
        <v>0</v>
      </c>
      <c r="BL246" s="18" t="s">
        <v>139</v>
      </c>
      <c r="BM246" s="185" t="s">
        <v>628</v>
      </c>
    </row>
    <row r="247" spans="1:65" s="13" customFormat="1" ht="11.25">
      <c r="B247" s="192"/>
      <c r="C247" s="193"/>
      <c r="D247" s="194" t="s">
        <v>153</v>
      </c>
      <c r="E247" s="195" t="s">
        <v>19</v>
      </c>
      <c r="F247" s="196" t="s">
        <v>629</v>
      </c>
      <c r="G247" s="193"/>
      <c r="H247" s="197">
        <v>1</v>
      </c>
      <c r="I247" s="198"/>
      <c r="J247" s="193"/>
      <c r="K247" s="193"/>
      <c r="L247" s="199"/>
      <c r="M247" s="200"/>
      <c r="N247" s="201"/>
      <c r="O247" s="201"/>
      <c r="P247" s="201"/>
      <c r="Q247" s="201"/>
      <c r="R247" s="201"/>
      <c r="S247" s="201"/>
      <c r="T247" s="202"/>
      <c r="AT247" s="203" t="s">
        <v>153</v>
      </c>
      <c r="AU247" s="203" t="s">
        <v>81</v>
      </c>
      <c r="AV247" s="13" t="s">
        <v>81</v>
      </c>
      <c r="AW247" s="13" t="s">
        <v>33</v>
      </c>
      <c r="AX247" s="13" t="s">
        <v>71</v>
      </c>
      <c r="AY247" s="203" t="s">
        <v>132</v>
      </c>
    </row>
    <row r="248" spans="1:65" s="14" customFormat="1" ht="11.25">
      <c r="B248" s="204"/>
      <c r="C248" s="205"/>
      <c r="D248" s="194" t="s">
        <v>153</v>
      </c>
      <c r="E248" s="206" t="s">
        <v>19</v>
      </c>
      <c r="F248" s="207" t="s">
        <v>154</v>
      </c>
      <c r="G248" s="205"/>
      <c r="H248" s="208">
        <v>1</v>
      </c>
      <c r="I248" s="209"/>
      <c r="J248" s="205"/>
      <c r="K248" s="205"/>
      <c r="L248" s="210"/>
      <c r="M248" s="211"/>
      <c r="N248" s="212"/>
      <c r="O248" s="212"/>
      <c r="P248" s="212"/>
      <c r="Q248" s="212"/>
      <c r="R248" s="212"/>
      <c r="S248" s="212"/>
      <c r="T248" s="213"/>
      <c r="AT248" s="214" t="s">
        <v>153</v>
      </c>
      <c r="AU248" s="214" t="s">
        <v>81</v>
      </c>
      <c r="AV248" s="14" t="s">
        <v>139</v>
      </c>
      <c r="AW248" s="14" t="s">
        <v>33</v>
      </c>
      <c r="AX248" s="14" t="s">
        <v>79</v>
      </c>
      <c r="AY248" s="214" t="s">
        <v>132</v>
      </c>
    </row>
    <row r="249" spans="1:65" s="2" customFormat="1" ht="14.45" customHeight="1">
      <c r="A249" s="35"/>
      <c r="B249" s="36"/>
      <c r="C249" s="222" t="s">
        <v>420</v>
      </c>
      <c r="D249" s="222" t="s">
        <v>217</v>
      </c>
      <c r="E249" s="223" t="s">
        <v>630</v>
      </c>
      <c r="F249" s="224" t="s">
        <v>631</v>
      </c>
      <c r="G249" s="225" t="s">
        <v>346</v>
      </c>
      <c r="H249" s="226">
        <v>1.0149999999999999</v>
      </c>
      <c r="I249" s="227"/>
      <c r="J249" s="228">
        <f>ROUND(I249*H249,2)</f>
        <v>0</v>
      </c>
      <c r="K249" s="224" t="s">
        <v>19</v>
      </c>
      <c r="L249" s="229"/>
      <c r="M249" s="230" t="s">
        <v>19</v>
      </c>
      <c r="N249" s="231" t="s">
        <v>42</v>
      </c>
      <c r="O249" s="65"/>
      <c r="P249" s="183">
        <f>O249*H249</f>
        <v>0</v>
      </c>
      <c r="Q249" s="183">
        <v>0</v>
      </c>
      <c r="R249" s="183">
        <f>Q249*H249</f>
        <v>0</v>
      </c>
      <c r="S249" s="183">
        <v>0</v>
      </c>
      <c r="T249" s="184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85" t="s">
        <v>208</v>
      </c>
      <c r="AT249" s="185" t="s">
        <v>217</v>
      </c>
      <c r="AU249" s="185" t="s">
        <v>81</v>
      </c>
      <c r="AY249" s="18" t="s">
        <v>132</v>
      </c>
      <c r="BE249" s="186">
        <f>IF(N249="základní",J249,0)</f>
        <v>0</v>
      </c>
      <c r="BF249" s="186">
        <f>IF(N249="snížená",J249,0)</f>
        <v>0</v>
      </c>
      <c r="BG249" s="186">
        <f>IF(N249="zákl. přenesená",J249,0)</f>
        <v>0</v>
      </c>
      <c r="BH249" s="186">
        <f>IF(N249="sníž. přenesená",J249,0)</f>
        <v>0</v>
      </c>
      <c r="BI249" s="186">
        <f>IF(N249="nulová",J249,0)</f>
        <v>0</v>
      </c>
      <c r="BJ249" s="18" t="s">
        <v>79</v>
      </c>
      <c r="BK249" s="186">
        <f>ROUND(I249*H249,2)</f>
        <v>0</v>
      </c>
      <c r="BL249" s="18" t="s">
        <v>139</v>
      </c>
      <c r="BM249" s="185" t="s">
        <v>632</v>
      </c>
    </row>
    <row r="250" spans="1:65" s="2" customFormat="1" ht="24.2" customHeight="1">
      <c r="A250" s="35"/>
      <c r="B250" s="36"/>
      <c r="C250" s="174" t="s">
        <v>427</v>
      </c>
      <c r="D250" s="174" t="s">
        <v>135</v>
      </c>
      <c r="E250" s="175" t="s">
        <v>633</v>
      </c>
      <c r="F250" s="176" t="s">
        <v>634</v>
      </c>
      <c r="G250" s="177" t="s">
        <v>346</v>
      </c>
      <c r="H250" s="178">
        <v>2</v>
      </c>
      <c r="I250" s="179"/>
      <c r="J250" s="180">
        <f>ROUND(I250*H250,2)</f>
        <v>0</v>
      </c>
      <c r="K250" s="176" t="s">
        <v>19</v>
      </c>
      <c r="L250" s="40"/>
      <c r="M250" s="181" t="s">
        <v>19</v>
      </c>
      <c r="N250" s="182" t="s">
        <v>42</v>
      </c>
      <c r="O250" s="65"/>
      <c r="P250" s="183">
        <f>O250*H250</f>
        <v>0</v>
      </c>
      <c r="Q250" s="183">
        <v>0</v>
      </c>
      <c r="R250" s="183">
        <f>Q250*H250</f>
        <v>0</v>
      </c>
      <c r="S250" s="183">
        <v>0</v>
      </c>
      <c r="T250" s="184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85" t="s">
        <v>139</v>
      </c>
      <c r="AT250" s="185" t="s">
        <v>135</v>
      </c>
      <c r="AU250" s="185" t="s">
        <v>81</v>
      </c>
      <c r="AY250" s="18" t="s">
        <v>132</v>
      </c>
      <c r="BE250" s="186">
        <f>IF(N250="základní",J250,0)</f>
        <v>0</v>
      </c>
      <c r="BF250" s="186">
        <f>IF(N250="snížená",J250,0)</f>
        <v>0</v>
      </c>
      <c r="BG250" s="186">
        <f>IF(N250="zákl. přenesená",J250,0)</f>
        <v>0</v>
      </c>
      <c r="BH250" s="186">
        <f>IF(N250="sníž. přenesená",J250,0)</f>
        <v>0</v>
      </c>
      <c r="BI250" s="186">
        <f>IF(N250="nulová",J250,0)</f>
        <v>0</v>
      </c>
      <c r="BJ250" s="18" t="s">
        <v>79</v>
      </c>
      <c r="BK250" s="186">
        <f>ROUND(I250*H250,2)</f>
        <v>0</v>
      </c>
      <c r="BL250" s="18" t="s">
        <v>139</v>
      </c>
      <c r="BM250" s="185" t="s">
        <v>635</v>
      </c>
    </row>
    <row r="251" spans="1:65" s="13" customFormat="1" ht="11.25">
      <c r="B251" s="192"/>
      <c r="C251" s="193"/>
      <c r="D251" s="194" t="s">
        <v>153</v>
      </c>
      <c r="E251" s="195" t="s">
        <v>19</v>
      </c>
      <c r="F251" s="196" t="s">
        <v>636</v>
      </c>
      <c r="G251" s="193"/>
      <c r="H251" s="197">
        <v>2</v>
      </c>
      <c r="I251" s="198"/>
      <c r="J251" s="193"/>
      <c r="K251" s="193"/>
      <c r="L251" s="199"/>
      <c r="M251" s="200"/>
      <c r="N251" s="201"/>
      <c r="O251" s="201"/>
      <c r="P251" s="201"/>
      <c r="Q251" s="201"/>
      <c r="R251" s="201"/>
      <c r="S251" s="201"/>
      <c r="T251" s="202"/>
      <c r="AT251" s="203" t="s">
        <v>153</v>
      </c>
      <c r="AU251" s="203" t="s">
        <v>81</v>
      </c>
      <c r="AV251" s="13" t="s">
        <v>81</v>
      </c>
      <c r="AW251" s="13" t="s">
        <v>33</v>
      </c>
      <c r="AX251" s="13" t="s">
        <v>71</v>
      </c>
      <c r="AY251" s="203" t="s">
        <v>132</v>
      </c>
    </row>
    <row r="252" spans="1:65" s="14" customFormat="1" ht="11.25">
      <c r="B252" s="204"/>
      <c r="C252" s="205"/>
      <c r="D252" s="194" t="s">
        <v>153</v>
      </c>
      <c r="E252" s="206" t="s">
        <v>19</v>
      </c>
      <c r="F252" s="207" t="s">
        <v>154</v>
      </c>
      <c r="G252" s="205"/>
      <c r="H252" s="208">
        <v>2</v>
      </c>
      <c r="I252" s="209"/>
      <c r="J252" s="205"/>
      <c r="K252" s="205"/>
      <c r="L252" s="210"/>
      <c r="M252" s="211"/>
      <c r="N252" s="212"/>
      <c r="O252" s="212"/>
      <c r="P252" s="212"/>
      <c r="Q252" s="212"/>
      <c r="R252" s="212"/>
      <c r="S252" s="212"/>
      <c r="T252" s="213"/>
      <c r="AT252" s="214" t="s">
        <v>153</v>
      </c>
      <c r="AU252" s="214" t="s">
        <v>81</v>
      </c>
      <c r="AV252" s="14" t="s">
        <v>139</v>
      </c>
      <c r="AW252" s="14" t="s">
        <v>33</v>
      </c>
      <c r="AX252" s="14" t="s">
        <v>79</v>
      </c>
      <c r="AY252" s="214" t="s">
        <v>132</v>
      </c>
    </row>
    <row r="253" spans="1:65" s="2" customFormat="1" ht="24.2" customHeight="1">
      <c r="A253" s="35"/>
      <c r="B253" s="36"/>
      <c r="C253" s="222" t="s">
        <v>432</v>
      </c>
      <c r="D253" s="222" t="s">
        <v>217</v>
      </c>
      <c r="E253" s="223" t="s">
        <v>637</v>
      </c>
      <c r="F253" s="224" t="s">
        <v>638</v>
      </c>
      <c r="G253" s="225" t="s">
        <v>346</v>
      </c>
      <c r="H253" s="226">
        <v>2.0299999999999998</v>
      </c>
      <c r="I253" s="227"/>
      <c r="J253" s="228">
        <f>ROUND(I253*H253,2)</f>
        <v>0</v>
      </c>
      <c r="K253" s="224" t="s">
        <v>19</v>
      </c>
      <c r="L253" s="229"/>
      <c r="M253" s="230" t="s">
        <v>19</v>
      </c>
      <c r="N253" s="231" t="s">
        <v>42</v>
      </c>
      <c r="O253" s="65"/>
      <c r="P253" s="183">
        <f>O253*H253</f>
        <v>0</v>
      </c>
      <c r="Q253" s="183">
        <v>0</v>
      </c>
      <c r="R253" s="183">
        <f>Q253*H253</f>
        <v>0</v>
      </c>
      <c r="S253" s="183">
        <v>0</v>
      </c>
      <c r="T253" s="184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185" t="s">
        <v>208</v>
      </c>
      <c r="AT253" s="185" t="s">
        <v>217</v>
      </c>
      <c r="AU253" s="185" t="s">
        <v>81</v>
      </c>
      <c r="AY253" s="18" t="s">
        <v>132</v>
      </c>
      <c r="BE253" s="186">
        <f>IF(N253="základní",J253,0)</f>
        <v>0</v>
      </c>
      <c r="BF253" s="186">
        <f>IF(N253="snížená",J253,0)</f>
        <v>0</v>
      </c>
      <c r="BG253" s="186">
        <f>IF(N253="zákl. přenesená",J253,0)</f>
        <v>0</v>
      </c>
      <c r="BH253" s="186">
        <f>IF(N253="sníž. přenesená",J253,0)</f>
        <v>0</v>
      </c>
      <c r="BI253" s="186">
        <f>IF(N253="nulová",J253,0)</f>
        <v>0</v>
      </c>
      <c r="BJ253" s="18" t="s">
        <v>79</v>
      </c>
      <c r="BK253" s="186">
        <f>ROUND(I253*H253,2)</f>
        <v>0</v>
      </c>
      <c r="BL253" s="18" t="s">
        <v>139</v>
      </c>
      <c r="BM253" s="185" t="s">
        <v>639</v>
      </c>
    </row>
    <row r="254" spans="1:65" s="2" customFormat="1" ht="24.2" customHeight="1">
      <c r="A254" s="35"/>
      <c r="B254" s="36"/>
      <c r="C254" s="174" t="s">
        <v>640</v>
      </c>
      <c r="D254" s="174" t="s">
        <v>135</v>
      </c>
      <c r="E254" s="175" t="s">
        <v>641</v>
      </c>
      <c r="F254" s="176" t="s">
        <v>642</v>
      </c>
      <c r="G254" s="177" t="s">
        <v>346</v>
      </c>
      <c r="H254" s="178">
        <v>4</v>
      </c>
      <c r="I254" s="179"/>
      <c r="J254" s="180">
        <f>ROUND(I254*H254,2)</f>
        <v>0</v>
      </c>
      <c r="K254" s="176" t="s">
        <v>19</v>
      </c>
      <c r="L254" s="40"/>
      <c r="M254" s="181" t="s">
        <v>19</v>
      </c>
      <c r="N254" s="182" t="s">
        <v>42</v>
      </c>
      <c r="O254" s="65"/>
      <c r="P254" s="183">
        <f>O254*H254</f>
        <v>0</v>
      </c>
      <c r="Q254" s="183">
        <v>0</v>
      </c>
      <c r="R254" s="183">
        <f>Q254*H254</f>
        <v>0</v>
      </c>
      <c r="S254" s="183">
        <v>0</v>
      </c>
      <c r="T254" s="184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185" t="s">
        <v>139</v>
      </c>
      <c r="AT254" s="185" t="s">
        <v>135</v>
      </c>
      <c r="AU254" s="185" t="s">
        <v>81</v>
      </c>
      <c r="AY254" s="18" t="s">
        <v>132</v>
      </c>
      <c r="BE254" s="186">
        <f>IF(N254="základní",J254,0)</f>
        <v>0</v>
      </c>
      <c r="BF254" s="186">
        <f>IF(N254="snížená",J254,0)</f>
        <v>0</v>
      </c>
      <c r="BG254" s="186">
        <f>IF(N254="zákl. přenesená",J254,0)</f>
        <v>0</v>
      </c>
      <c r="BH254" s="186">
        <f>IF(N254="sníž. přenesená",J254,0)</f>
        <v>0</v>
      </c>
      <c r="BI254" s="186">
        <f>IF(N254="nulová",J254,0)</f>
        <v>0</v>
      </c>
      <c r="BJ254" s="18" t="s">
        <v>79</v>
      </c>
      <c r="BK254" s="186">
        <f>ROUND(I254*H254,2)</f>
        <v>0</v>
      </c>
      <c r="BL254" s="18" t="s">
        <v>139</v>
      </c>
      <c r="BM254" s="185" t="s">
        <v>643</v>
      </c>
    </row>
    <row r="255" spans="1:65" s="13" customFormat="1" ht="22.5">
      <c r="B255" s="192"/>
      <c r="C255" s="193"/>
      <c r="D255" s="194" t="s">
        <v>153</v>
      </c>
      <c r="E255" s="195" t="s">
        <v>19</v>
      </c>
      <c r="F255" s="196" t="s">
        <v>644</v>
      </c>
      <c r="G255" s="193"/>
      <c r="H255" s="197">
        <v>4</v>
      </c>
      <c r="I255" s="198"/>
      <c r="J255" s="193"/>
      <c r="K255" s="193"/>
      <c r="L255" s="199"/>
      <c r="M255" s="200"/>
      <c r="N255" s="201"/>
      <c r="O255" s="201"/>
      <c r="P255" s="201"/>
      <c r="Q255" s="201"/>
      <c r="R255" s="201"/>
      <c r="S255" s="201"/>
      <c r="T255" s="202"/>
      <c r="AT255" s="203" t="s">
        <v>153</v>
      </c>
      <c r="AU255" s="203" t="s">
        <v>81</v>
      </c>
      <c r="AV255" s="13" t="s">
        <v>81</v>
      </c>
      <c r="AW255" s="13" t="s">
        <v>33</v>
      </c>
      <c r="AX255" s="13" t="s">
        <v>71</v>
      </c>
      <c r="AY255" s="203" t="s">
        <v>132</v>
      </c>
    </row>
    <row r="256" spans="1:65" s="14" customFormat="1" ht="11.25">
      <c r="B256" s="204"/>
      <c r="C256" s="205"/>
      <c r="D256" s="194" t="s">
        <v>153</v>
      </c>
      <c r="E256" s="206" t="s">
        <v>19</v>
      </c>
      <c r="F256" s="207" t="s">
        <v>154</v>
      </c>
      <c r="G256" s="205"/>
      <c r="H256" s="208">
        <v>4</v>
      </c>
      <c r="I256" s="209"/>
      <c r="J256" s="205"/>
      <c r="K256" s="205"/>
      <c r="L256" s="210"/>
      <c r="M256" s="211"/>
      <c r="N256" s="212"/>
      <c r="O256" s="212"/>
      <c r="P256" s="212"/>
      <c r="Q256" s="212"/>
      <c r="R256" s="212"/>
      <c r="S256" s="212"/>
      <c r="T256" s="213"/>
      <c r="AT256" s="214" t="s">
        <v>153</v>
      </c>
      <c r="AU256" s="214" t="s">
        <v>81</v>
      </c>
      <c r="AV256" s="14" t="s">
        <v>139</v>
      </c>
      <c r="AW256" s="14" t="s">
        <v>33</v>
      </c>
      <c r="AX256" s="14" t="s">
        <v>79</v>
      </c>
      <c r="AY256" s="214" t="s">
        <v>132</v>
      </c>
    </row>
    <row r="257" spans="1:65" s="2" customFormat="1" ht="24.2" customHeight="1">
      <c r="A257" s="35"/>
      <c r="B257" s="36"/>
      <c r="C257" s="174" t="s">
        <v>645</v>
      </c>
      <c r="D257" s="174" t="s">
        <v>135</v>
      </c>
      <c r="E257" s="175" t="s">
        <v>646</v>
      </c>
      <c r="F257" s="176" t="s">
        <v>647</v>
      </c>
      <c r="G257" s="177" t="s">
        <v>346</v>
      </c>
      <c r="H257" s="178">
        <v>1</v>
      </c>
      <c r="I257" s="179"/>
      <c r="J257" s="180">
        <f>ROUND(I257*H257,2)</f>
        <v>0</v>
      </c>
      <c r="K257" s="176" t="s">
        <v>19</v>
      </c>
      <c r="L257" s="40"/>
      <c r="M257" s="181" t="s">
        <v>19</v>
      </c>
      <c r="N257" s="182" t="s">
        <v>42</v>
      </c>
      <c r="O257" s="65"/>
      <c r="P257" s="183">
        <f>O257*H257</f>
        <v>0</v>
      </c>
      <c r="Q257" s="183">
        <v>0</v>
      </c>
      <c r="R257" s="183">
        <f>Q257*H257</f>
        <v>0</v>
      </c>
      <c r="S257" s="183">
        <v>0</v>
      </c>
      <c r="T257" s="184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185" t="s">
        <v>139</v>
      </c>
      <c r="AT257" s="185" t="s">
        <v>135</v>
      </c>
      <c r="AU257" s="185" t="s">
        <v>81</v>
      </c>
      <c r="AY257" s="18" t="s">
        <v>132</v>
      </c>
      <c r="BE257" s="186">
        <f>IF(N257="základní",J257,0)</f>
        <v>0</v>
      </c>
      <c r="BF257" s="186">
        <f>IF(N257="snížená",J257,0)</f>
        <v>0</v>
      </c>
      <c r="BG257" s="186">
        <f>IF(N257="zákl. přenesená",J257,0)</f>
        <v>0</v>
      </c>
      <c r="BH257" s="186">
        <f>IF(N257="sníž. přenesená",J257,0)</f>
        <v>0</v>
      </c>
      <c r="BI257" s="186">
        <f>IF(N257="nulová",J257,0)</f>
        <v>0</v>
      </c>
      <c r="BJ257" s="18" t="s">
        <v>79</v>
      </c>
      <c r="BK257" s="186">
        <f>ROUND(I257*H257,2)</f>
        <v>0</v>
      </c>
      <c r="BL257" s="18" t="s">
        <v>139</v>
      </c>
      <c r="BM257" s="185" t="s">
        <v>648</v>
      </c>
    </row>
    <row r="258" spans="1:65" s="13" customFormat="1" ht="22.5">
      <c r="B258" s="192"/>
      <c r="C258" s="193"/>
      <c r="D258" s="194" t="s">
        <v>153</v>
      </c>
      <c r="E258" s="195" t="s">
        <v>19</v>
      </c>
      <c r="F258" s="196" t="s">
        <v>649</v>
      </c>
      <c r="G258" s="193"/>
      <c r="H258" s="197">
        <v>1</v>
      </c>
      <c r="I258" s="198"/>
      <c r="J258" s="193"/>
      <c r="K258" s="193"/>
      <c r="L258" s="199"/>
      <c r="M258" s="200"/>
      <c r="N258" s="201"/>
      <c r="O258" s="201"/>
      <c r="P258" s="201"/>
      <c r="Q258" s="201"/>
      <c r="R258" s="201"/>
      <c r="S258" s="201"/>
      <c r="T258" s="202"/>
      <c r="AT258" s="203" t="s">
        <v>153</v>
      </c>
      <c r="AU258" s="203" t="s">
        <v>81</v>
      </c>
      <c r="AV258" s="13" t="s">
        <v>81</v>
      </c>
      <c r="AW258" s="13" t="s">
        <v>33</v>
      </c>
      <c r="AX258" s="13" t="s">
        <v>71</v>
      </c>
      <c r="AY258" s="203" t="s">
        <v>132</v>
      </c>
    </row>
    <row r="259" spans="1:65" s="14" customFormat="1" ht="11.25">
      <c r="B259" s="204"/>
      <c r="C259" s="205"/>
      <c r="D259" s="194" t="s">
        <v>153</v>
      </c>
      <c r="E259" s="206" t="s">
        <v>19</v>
      </c>
      <c r="F259" s="207" t="s">
        <v>154</v>
      </c>
      <c r="G259" s="205"/>
      <c r="H259" s="208">
        <v>1</v>
      </c>
      <c r="I259" s="209"/>
      <c r="J259" s="205"/>
      <c r="K259" s="205"/>
      <c r="L259" s="210"/>
      <c r="M259" s="211"/>
      <c r="N259" s="212"/>
      <c r="O259" s="212"/>
      <c r="P259" s="212"/>
      <c r="Q259" s="212"/>
      <c r="R259" s="212"/>
      <c r="S259" s="212"/>
      <c r="T259" s="213"/>
      <c r="AT259" s="214" t="s">
        <v>153</v>
      </c>
      <c r="AU259" s="214" t="s">
        <v>81</v>
      </c>
      <c r="AV259" s="14" t="s">
        <v>139</v>
      </c>
      <c r="AW259" s="14" t="s">
        <v>33</v>
      </c>
      <c r="AX259" s="14" t="s">
        <v>79</v>
      </c>
      <c r="AY259" s="214" t="s">
        <v>132</v>
      </c>
    </row>
    <row r="260" spans="1:65" s="2" customFormat="1" ht="24.2" customHeight="1">
      <c r="A260" s="35"/>
      <c r="B260" s="36"/>
      <c r="C260" s="174" t="s">
        <v>650</v>
      </c>
      <c r="D260" s="174" t="s">
        <v>135</v>
      </c>
      <c r="E260" s="175" t="s">
        <v>651</v>
      </c>
      <c r="F260" s="176" t="s">
        <v>652</v>
      </c>
      <c r="G260" s="177" t="s">
        <v>346</v>
      </c>
      <c r="H260" s="178">
        <v>5</v>
      </c>
      <c r="I260" s="179"/>
      <c r="J260" s="180">
        <f>ROUND(I260*H260,2)</f>
        <v>0</v>
      </c>
      <c r="K260" s="176" t="s">
        <v>19</v>
      </c>
      <c r="L260" s="40"/>
      <c r="M260" s="181" t="s">
        <v>19</v>
      </c>
      <c r="N260" s="182" t="s">
        <v>42</v>
      </c>
      <c r="O260" s="65"/>
      <c r="P260" s="183">
        <f>O260*H260</f>
        <v>0</v>
      </c>
      <c r="Q260" s="183">
        <v>0</v>
      </c>
      <c r="R260" s="183">
        <f>Q260*H260</f>
        <v>0</v>
      </c>
      <c r="S260" s="183">
        <v>0</v>
      </c>
      <c r="T260" s="184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185" t="s">
        <v>139</v>
      </c>
      <c r="AT260" s="185" t="s">
        <v>135</v>
      </c>
      <c r="AU260" s="185" t="s">
        <v>81</v>
      </c>
      <c r="AY260" s="18" t="s">
        <v>132</v>
      </c>
      <c r="BE260" s="186">
        <f>IF(N260="základní",J260,0)</f>
        <v>0</v>
      </c>
      <c r="BF260" s="186">
        <f>IF(N260="snížená",J260,0)</f>
        <v>0</v>
      </c>
      <c r="BG260" s="186">
        <f>IF(N260="zákl. přenesená",J260,0)</f>
        <v>0</v>
      </c>
      <c r="BH260" s="186">
        <f>IF(N260="sníž. přenesená",J260,0)</f>
        <v>0</v>
      </c>
      <c r="BI260" s="186">
        <f>IF(N260="nulová",J260,0)</f>
        <v>0</v>
      </c>
      <c r="BJ260" s="18" t="s">
        <v>79</v>
      </c>
      <c r="BK260" s="186">
        <f>ROUND(I260*H260,2)</f>
        <v>0</v>
      </c>
      <c r="BL260" s="18" t="s">
        <v>139</v>
      </c>
      <c r="BM260" s="185" t="s">
        <v>653</v>
      </c>
    </row>
    <row r="261" spans="1:65" s="13" customFormat="1" ht="22.5">
      <c r="B261" s="192"/>
      <c r="C261" s="193"/>
      <c r="D261" s="194" t="s">
        <v>153</v>
      </c>
      <c r="E261" s="195" t="s">
        <v>19</v>
      </c>
      <c r="F261" s="196" t="s">
        <v>654</v>
      </c>
      <c r="G261" s="193"/>
      <c r="H261" s="197">
        <v>5</v>
      </c>
      <c r="I261" s="198"/>
      <c r="J261" s="193"/>
      <c r="K261" s="193"/>
      <c r="L261" s="199"/>
      <c r="M261" s="200"/>
      <c r="N261" s="201"/>
      <c r="O261" s="201"/>
      <c r="P261" s="201"/>
      <c r="Q261" s="201"/>
      <c r="R261" s="201"/>
      <c r="S261" s="201"/>
      <c r="T261" s="202"/>
      <c r="AT261" s="203" t="s">
        <v>153</v>
      </c>
      <c r="AU261" s="203" t="s">
        <v>81</v>
      </c>
      <c r="AV261" s="13" t="s">
        <v>81</v>
      </c>
      <c r="AW261" s="13" t="s">
        <v>33</v>
      </c>
      <c r="AX261" s="13" t="s">
        <v>71</v>
      </c>
      <c r="AY261" s="203" t="s">
        <v>132</v>
      </c>
    </row>
    <row r="262" spans="1:65" s="14" customFormat="1" ht="11.25">
      <c r="B262" s="204"/>
      <c r="C262" s="205"/>
      <c r="D262" s="194" t="s">
        <v>153</v>
      </c>
      <c r="E262" s="206" t="s">
        <v>19</v>
      </c>
      <c r="F262" s="207" t="s">
        <v>154</v>
      </c>
      <c r="G262" s="205"/>
      <c r="H262" s="208">
        <v>5</v>
      </c>
      <c r="I262" s="209"/>
      <c r="J262" s="205"/>
      <c r="K262" s="205"/>
      <c r="L262" s="210"/>
      <c r="M262" s="211"/>
      <c r="N262" s="212"/>
      <c r="O262" s="212"/>
      <c r="P262" s="212"/>
      <c r="Q262" s="212"/>
      <c r="R262" s="212"/>
      <c r="S262" s="212"/>
      <c r="T262" s="213"/>
      <c r="AT262" s="214" t="s">
        <v>153</v>
      </c>
      <c r="AU262" s="214" t="s">
        <v>81</v>
      </c>
      <c r="AV262" s="14" t="s">
        <v>139</v>
      </c>
      <c r="AW262" s="14" t="s">
        <v>33</v>
      </c>
      <c r="AX262" s="14" t="s">
        <v>79</v>
      </c>
      <c r="AY262" s="214" t="s">
        <v>132</v>
      </c>
    </row>
    <row r="263" spans="1:65" s="2" customFormat="1" ht="24.2" customHeight="1">
      <c r="A263" s="35"/>
      <c r="B263" s="36"/>
      <c r="C263" s="174" t="s">
        <v>655</v>
      </c>
      <c r="D263" s="174" t="s">
        <v>135</v>
      </c>
      <c r="E263" s="175" t="s">
        <v>656</v>
      </c>
      <c r="F263" s="176" t="s">
        <v>657</v>
      </c>
      <c r="G263" s="177" t="s">
        <v>346</v>
      </c>
      <c r="H263" s="178">
        <v>8</v>
      </c>
      <c r="I263" s="179"/>
      <c r="J263" s="180">
        <f>ROUND(I263*H263,2)</f>
        <v>0</v>
      </c>
      <c r="K263" s="176" t="s">
        <v>19</v>
      </c>
      <c r="L263" s="40"/>
      <c r="M263" s="181" t="s">
        <v>19</v>
      </c>
      <c r="N263" s="182" t="s">
        <v>42</v>
      </c>
      <c r="O263" s="65"/>
      <c r="P263" s="183">
        <f>O263*H263</f>
        <v>0</v>
      </c>
      <c r="Q263" s="183">
        <v>0</v>
      </c>
      <c r="R263" s="183">
        <f>Q263*H263</f>
        <v>0</v>
      </c>
      <c r="S263" s="183">
        <v>0</v>
      </c>
      <c r="T263" s="184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185" t="s">
        <v>139</v>
      </c>
      <c r="AT263" s="185" t="s">
        <v>135</v>
      </c>
      <c r="AU263" s="185" t="s">
        <v>81</v>
      </c>
      <c r="AY263" s="18" t="s">
        <v>132</v>
      </c>
      <c r="BE263" s="186">
        <f>IF(N263="základní",J263,0)</f>
        <v>0</v>
      </c>
      <c r="BF263" s="186">
        <f>IF(N263="snížená",J263,0)</f>
        <v>0</v>
      </c>
      <c r="BG263" s="186">
        <f>IF(N263="zákl. přenesená",J263,0)</f>
        <v>0</v>
      </c>
      <c r="BH263" s="186">
        <f>IF(N263="sníž. přenesená",J263,0)</f>
        <v>0</v>
      </c>
      <c r="BI263" s="186">
        <f>IF(N263="nulová",J263,0)</f>
        <v>0</v>
      </c>
      <c r="BJ263" s="18" t="s">
        <v>79</v>
      </c>
      <c r="BK263" s="186">
        <f>ROUND(I263*H263,2)</f>
        <v>0</v>
      </c>
      <c r="BL263" s="18" t="s">
        <v>139</v>
      </c>
      <c r="BM263" s="185" t="s">
        <v>658</v>
      </c>
    </row>
    <row r="264" spans="1:65" s="13" customFormat="1" ht="11.25">
      <c r="B264" s="192"/>
      <c r="C264" s="193"/>
      <c r="D264" s="194" t="s">
        <v>153</v>
      </c>
      <c r="E264" s="195" t="s">
        <v>19</v>
      </c>
      <c r="F264" s="196" t="s">
        <v>659</v>
      </c>
      <c r="G264" s="193"/>
      <c r="H264" s="197">
        <v>8</v>
      </c>
      <c r="I264" s="198"/>
      <c r="J264" s="193"/>
      <c r="K264" s="193"/>
      <c r="L264" s="199"/>
      <c r="M264" s="200"/>
      <c r="N264" s="201"/>
      <c r="O264" s="201"/>
      <c r="P264" s="201"/>
      <c r="Q264" s="201"/>
      <c r="R264" s="201"/>
      <c r="S264" s="201"/>
      <c r="T264" s="202"/>
      <c r="AT264" s="203" t="s">
        <v>153</v>
      </c>
      <c r="AU264" s="203" t="s">
        <v>81</v>
      </c>
      <c r="AV264" s="13" t="s">
        <v>81</v>
      </c>
      <c r="AW264" s="13" t="s">
        <v>33</v>
      </c>
      <c r="AX264" s="13" t="s">
        <v>71</v>
      </c>
      <c r="AY264" s="203" t="s">
        <v>132</v>
      </c>
    </row>
    <row r="265" spans="1:65" s="14" customFormat="1" ht="11.25">
      <c r="B265" s="204"/>
      <c r="C265" s="205"/>
      <c r="D265" s="194" t="s">
        <v>153</v>
      </c>
      <c r="E265" s="206" t="s">
        <v>19</v>
      </c>
      <c r="F265" s="207" t="s">
        <v>154</v>
      </c>
      <c r="G265" s="205"/>
      <c r="H265" s="208">
        <v>8</v>
      </c>
      <c r="I265" s="209"/>
      <c r="J265" s="205"/>
      <c r="K265" s="205"/>
      <c r="L265" s="210"/>
      <c r="M265" s="211"/>
      <c r="N265" s="212"/>
      <c r="O265" s="212"/>
      <c r="P265" s="212"/>
      <c r="Q265" s="212"/>
      <c r="R265" s="212"/>
      <c r="S265" s="212"/>
      <c r="T265" s="213"/>
      <c r="AT265" s="214" t="s">
        <v>153</v>
      </c>
      <c r="AU265" s="214" t="s">
        <v>81</v>
      </c>
      <c r="AV265" s="14" t="s">
        <v>139</v>
      </c>
      <c r="AW265" s="14" t="s">
        <v>33</v>
      </c>
      <c r="AX265" s="14" t="s">
        <v>79</v>
      </c>
      <c r="AY265" s="214" t="s">
        <v>132</v>
      </c>
    </row>
    <row r="266" spans="1:65" s="2" customFormat="1" ht="24.2" customHeight="1">
      <c r="A266" s="35"/>
      <c r="B266" s="36"/>
      <c r="C266" s="222" t="s">
        <v>660</v>
      </c>
      <c r="D266" s="222" t="s">
        <v>217</v>
      </c>
      <c r="E266" s="223" t="s">
        <v>661</v>
      </c>
      <c r="F266" s="224" t="s">
        <v>662</v>
      </c>
      <c r="G266" s="225" t="s">
        <v>346</v>
      </c>
      <c r="H266" s="226">
        <v>7.1050000000000004</v>
      </c>
      <c r="I266" s="227"/>
      <c r="J266" s="228">
        <f>ROUND(I266*H266,2)</f>
        <v>0</v>
      </c>
      <c r="K266" s="224" t="s">
        <v>19</v>
      </c>
      <c r="L266" s="229"/>
      <c r="M266" s="230" t="s">
        <v>19</v>
      </c>
      <c r="N266" s="231" t="s">
        <v>42</v>
      </c>
      <c r="O266" s="65"/>
      <c r="P266" s="183">
        <f>O266*H266</f>
        <v>0</v>
      </c>
      <c r="Q266" s="183">
        <v>0</v>
      </c>
      <c r="R266" s="183">
        <f>Q266*H266</f>
        <v>0</v>
      </c>
      <c r="S266" s="183">
        <v>0</v>
      </c>
      <c r="T266" s="184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185" t="s">
        <v>208</v>
      </c>
      <c r="AT266" s="185" t="s">
        <v>217</v>
      </c>
      <c r="AU266" s="185" t="s">
        <v>81</v>
      </c>
      <c r="AY266" s="18" t="s">
        <v>132</v>
      </c>
      <c r="BE266" s="186">
        <f>IF(N266="základní",J266,0)</f>
        <v>0</v>
      </c>
      <c r="BF266" s="186">
        <f>IF(N266="snížená",J266,0)</f>
        <v>0</v>
      </c>
      <c r="BG266" s="186">
        <f>IF(N266="zákl. přenesená",J266,0)</f>
        <v>0</v>
      </c>
      <c r="BH266" s="186">
        <f>IF(N266="sníž. přenesená",J266,0)</f>
        <v>0</v>
      </c>
      <c r="BI266" s="186">
        <f>IF(N266="nulová",J266,0)</f>
        <v>0</v>
      </c>
      <c r="BJ266" s="18" t="s">
        <v>79</v>
      </c>
      <c r="BK266" s="186">
        <f>ROUND(I266*H266,2)</f>
        <v>0</v>
      </c>
      <c r="BL266" s="18" t="s">
        <v>139</v>
      </c>
      <c r="BM266" s="185" t="s">
        <v>663</v>
      </c>
    </row>
    <row r="267" spans="1:65" s="2" customFormat="1" ht="24.2" customHeight="1">
      <c r="A267" s="35"/>
      <c r="B267" s="36"/>
      <c r="C267" s="222" t="s">
        <v>664</v>
      </c>
      <c r="D267" s="222" t="s">
        <v>217</v>
      </c>
      <c r="E267" s="223" t="s">
        <v>665</v>
      </c>
      <c r="F267" s="224" t="s">
        <v>666</v>
      </c>
      <c r="G267" s="225" t="s">
        <v>346</v>
      </c>
      <c r="H267" s="226">
        <v>1.0149999999999999</v>
      </c>
      <c r="I267" s="227"/>
      <c r="J267" s="228">
        <f>ROUND(I267*H267,2)</f>
        <v>0</v>
      </c>
      <c r="K267" s="224" t="s">
        <v>19</v>
      </c>
      <c r="L267" s="229"/>
      <c r="M267" s="230" t="s">
        <v>19</v>
      </c>
      <c r="N267" s="231" t="s">
        <v>42</v>
      </c>
      <c r="O267" s="65"/>
      <c r="P267" s="183">
        <f>O267*H267</f>
        <v>0</v>
      </c>
      <c r="Q267" s="183">
        <v>0</v>
      </c>
      <c r="R267" s="183">
        <f>Q267*H267</f>
        <v>0</v>
      </c>
      <c r="S267" s="183">
        <v>0</v>
      </c>
      <c r="T267" s="184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85" t="s">
        <v>208</v>
      </c>
      <c r="AT267" s="185" t="s">
        <v>217</v>
      </c>
      <c r="AU267" s="185" t="s">
        <v>81</v>
      </c>
      <c r="AY267" s="18" t="s">
        <v>132</v>
      </c>
      <c r="BE267" s="186">
        <f>IF(N267="základní",J267,0)</f>
        <v>0</v>
      </c>
      <c r="BF267" s="186">
        <f>IF(N267="snížená",J267,0)</f>
        <v>0</v>
      </c>
      <c r="BG267" s="186">
        <f>IF(N267="zákl. přenesená",J267,0)</f>
        <v>0</v>
      </c>
      <c r="BH267" s="186">
        <f>IF(N267="sníž. přenesená",J267,0)</f>
        <v>0</v>
      </c>
      <c r="BI267" s="186">
        <f>IF(N267="nulová",J267,0)</f>
        <v>0</v>
      </c>
      <c r="BJ267" s="18" t="s">
        <v>79</v>
      </c>
      <c r="BK267" s="186">
        <f>ROUND(I267*H267,2)</f>
        <v>0</v>
      </c>
      <c r="BL267" s="18" t="s">
        <v>139</v>
      </c>
      <c r="BM267" s="185" t="s">
        <v>667</v>
      </c>
    </row>
    <row r="268" spans="1:65" s="2" customFormat="1" ht="24.2" customHeight="1">
      <c r="A268" s="35"/>
      <c r="B268" s="36"/>
      <c r="C268" s="174" t="s">
        <v>668</v>
      </c>
      <c r="D268" s="174" t="s">
        <v>135</v>
      </c>
      <c r="E268" s="175" t="s">
        <v>669</v>
      </c>
      <c r="F268" s="176" t="s">
        <v>670</v>
      </c>
      <c r="G268" s="177" t="s">
        <v>252</v>
      </c>
      <c r="H268" s="178">
        <v>185.52</v>
      </c>
      <c r="I268" s="179"/>
      <c r="J268" s="180">
        <f>ROUND(I268*H268,2)</f>
        <v>0</v>
      </c>
      <c r="K268" s="176" t="s">
        <v>19</v>
      </c>
      <c r="L268" s="40"/>
      <c r="M268" s="181" t="s">
        <v>19</v>
      </c>
      <c r="N268" s="182" t="s">
        <v>42</v>
      </c>
      <c r="O268" s="65"/>
      <c r="P268" s="183">
        <f>O268*H268</f>
        <v>0</v>
      </c>
      <c r="Q268" s="183">
        <v>0</v>
      </c>
      <c r="R268" s="183">
        <f>Q268*H268</f>
        <v>0</v>
      </c>
      <c r="S268" s="183">
        <v>0</v>
      </c>
      <c r="T268" s="184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185" t="s">
        <v>139</v>
      </c>
      <c r="AT268" s="185" t="s">
        <v>135</v>
      </c>
      <c r="AU268" s="185" t="s">
        <v>81</v>
      </c>
      <c r="AY268" s="18" t="s">
        <v>132</v>
      </c>
      <c r="BE268" s="186">
        <f>IF(N268="základní",J268,0)</f>
        <v>0</v>
      </c>
      <c r="BF268" s="186">
        <f>IF(N268="snížená",J268,0)</f>
        <v>0</v>
      </c>
      <c r="BG268" s="186">
        <f>IF(N268="zákl. přenesená",J268,0)</f>
        <v>0</v>
      </c>
      <c r="BH268" s="186">
        <f>IF(N268="sníž. přenesená",J268,0)</f>
        <v>0</v>
      </c>
      <c r="BI268" s="186">
        <f>IF(N268="nulová",J268,0)</f>
        <v>0</v>
      </c>
      <c r="BJ268" s="18" t="s">
        <v>79</v>
      </c>
      <c r="BK268" s="186">
        <f>ROUND(I268*H268,2)</f>
        <v>0</v>
      </c>
      <c r="BL268" s="18" t="s">
        <v>139</v>
      </c>
      <c r="BM268" s="185" t="s">
        <v>671</v>
      </c>
    </row>
    <row r="269" spans="1:65" s="13" customFormat="1" ht="11.25">
      <c r="B269" s="192"/>
      <c r="C269" s="193"/>
      <c r="D269" s="194" t="s">
        <v>153</v>
      </c>
      <c r="E269" s="195" t="s">
        <v>19</v>
      </c>
      <c r="F269" s="196" t="s">
        <v>672</v>
      </c>
      <c r="G269" s="193"/>
      <c r="H269" s="197">
        <v>185.52</v>
      </c>
      <c r="I269" s="198"/>
      <c r="J269" s="193"/>
      <c r="K269" s="193"/>
      <c r="L269" s="199"/>
      <c r="M269" s="200"/>
      <c r="N269" s="201"/>
      <c r="O269" s="201"/>
      <c r="P269" s="201"/>
      <c r="Q269" s="201"/>
      <c r="R269" s="201"/>
      <c r="S269" s="201"/>
      <c r="T269" s="202"/>
      <c r="AT269" s="203" t="s">
        <v>153</v>
      </c>
      <c r="AU269" s="203" t="s">
        <v>81</v>
      </c>
      <c r="AV269" s="13" t="s">
        <v>81</v>
      </c>
      <c r="AW269" s="13" t="s">
        <v>33</v>
      </c>
      <c r="AX269" s="13" t="s">
        <v>71</v>
      </c>
      <c r="AY269" s="203" t="s">
        <v>132</v>
      </c>
    </row>
    <row r="270" spans="1:65" s="14" customFormat="1" ht="11.25">
      <c r="B270" s="204"/>
      <c r="C270" s="205"/>
      <c r="D270" s="194" t="s">
        <v>153</v>
      </c>
      <c r="E270" s="206" t="s">
        <v>19</v>
      </c>
      <c r="F270" s="207" t="s">
        <v>154</v>
      </c>
      <c r="G270" s="205"/>
      <c r="H270" s="208">
        <v>185.52</v>
      </c>
      <c r="I270" s="209"/>
      <c r="J270" s="205"/>
      <c r="K270" s="205"/>
      <c r="L270" s="210"/>
      <c r="M270" s="211"/>
      <c r="N270" s="212"/>
      <c r="O270" s="212"/>
      <c r="P270" s="212"/>
      <c r="Q270" s="212"/>
      <c r="R270" s="212"/>
      <c r="S270" s="212"/>
      <c r="T270" s="213"/>
      <c r="AT270" s="214" t="s">
        <v>153</v>
      </c>
      <c r="AU270" s="214" t="s">
        <v>81</v>
      </c>
      <c r="AV270" s="14" t="s">
        <v>139</v>
      </c>
      <c r="AW270" s="14" t="s">
        <v>33</v>
      </c>
      <c r="AX270" s="14" t="s">
        <v>79</v>
      </c>
      <c r="AY270" s="214" t="s">
        <v>132</v>
      </c>
    </row>
    <row r="271" spans="1:65" s="2" customFormat="1" ht="14.45" customHeight="1">
      <c r="A271" s="35"/>
      <c r="B271" s="36"/>
      <c r="C271" s="222" t="s">
        <v>673</v>
      </c>
      <c r="D271" s="222" t="s">
        <v>217</v>
      </c>
      <c r="E271" s="223" t="s">
        <v>674</v>
      </c>
      <c r="F271" s="224" t="s">
        <v>675</v>
      </c>
      <c r="G271" s="225" t="s">
        <v>346</v>
      </c>
      <c r="H271" s="226">
        <v>37.661000000000001</v>
      </c>
      <c r="I271" s="227"/>
      <c r="J271" s="228">
        <f>ROUND(I271*H271,2)</f>
        <v>0</v>
      </c>
      <c r="K271" s="224" t="s">
        <v>19</v>
      </c>
      <c r="L271" s="229"/>
      <c r="M271" s="230" t="s">
        <v>19</v>
      </c>
      <c r="N271" s="231" t="s">
        <v>42</v>
      </c>
      <c r="O271" s="65"/>
      <c r="P271" s="183">
        <f>O271*H271</f>
        <v>0</v>
      </c>
      <c r="Q271" s="183">
        <v>0</v>
      </c>
      <c r="R271" s="183">
        <f>Q271*H271</f>
        <v>0</v>
      </c>
      <c r="S271" s="183">
        <v>0</v>
      </c>
      <c r="T271" s="184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185" t="s">
        <v>208</v>
      </c>
      <c r="AT271" s="185" t="s">
        <v>217</v>
      </c>
      <c r="AU271" s="185" t="s">
        <v>81</v>
      </c>
      <c r="AY271" s="18" t="s">
        <v>132</v>
      </c>
      <c r="BE271" s="186">
        <f>IF(N271="základní",J271,0)</f>
        <v>0</v>
      </c>
      <c r="BF271" s="186">
        <f>IF(N271="snížená",J271,0)</f>
        <v>0</v>
      </c>
      <c r="BG271" s="186">
        <f>IF(N271="zákl. přenesená",J271,0)</f>
        <v>0</v>
      </c>
      <c r="BH271" s="186">
        <f>IF(N271="sníž. přenesená",J271,0)</f>
        <v>0</v>
      </c>
      <c r="BI271" s="186">
        <f>IF(N271="nulová",J271,0)</f>
        <v>0</v>
      </c>
      <c r="BJ271" s="18" t="s">
        <v>79</v>
      </c>
      <c r="BK271" s="186">
        <f>ROUND(I271*H271,2)</f>
        <v>0</v>
      </c>
      <c r="BL271" s="18" t="s">
        <v>139</v>
      </c>
      <c r="BM271" s="185" t="s">
        <v>676</v>
      </c>
    </row>
    <row r="272" spans="1:65" s="13" customFormat="1" ht="11.25">
      <c r="B272" s="192"/>
      <c r="C272" s="193"/>
      <c r="D272" s="194" t="s">
        <v>153</v>
      </c>
      <c r="E272" s="195" t="s">
        <v>19</v>
      </c>
      <c r="F272" s="196" t="s">
        <v>677</v>
      </c>
      <c r="G272" s="193"/>
      <c r="H272" s="197">
        <v>37.661000000000001</v>
      </c>
      <c r="I272" s="198"/>
      <c r="J272" s="193"/>
      <c r="K272" s="193"/>
      <c r="L272" s="199"/>
      <c r="M272" s="200"/>
      <c r="N272" s="201"/>
      <c r="O272" s="201"/>
      <c r="P272" s="201"/>
      <c r="Q272" s="201"/>
      <c r="R272" s="201"/>
      <c r="S272" s="201"/>
      <c r="T272" s="202"/>
      <c r="AT272" s="203" t="s">
        <v>153</v>
      </c>
      <c r="AU272" s="203" t="s">
        <v>81</v>
      </c>
      <c r="AV272" s="13" t="s">
        <v>81</v>
      </c>
      <c r="AW272" s="13" t="s">
        <v>33</v>
      </c>
      <c r="AX272" s="13" t="s">
        <v>71</v>
      </c>
      <c r="AY272" s="203" t="s">
        <v>132</v>
      </c>
    </row>
    <row r="273" spans="1:65" s="14" customFormat="1" ht="11.25">
      <c r="B273" s="204"/>
      <c r="C273" s="205"/>
      <c r="D273" s="194" t="s">
        <v>153</v>
      </c>
      <c r="E273" s="206" t="s">
        <v>19</v>
      </c>
      <c r="F273" s="207" t="s">
        <v>154</v>
      </c>
      <c r="G273" s="205"/>
      <c r="H273" s="208">
        <v>37.661000000000001</v>
      </c>
      <c r="I273" s="209"/>
      <c r="J273" s="205"/>
      <c r="K273" s="205"/>
      <c r="L273" s="210"/>
      <c r="M273" s="211"/>
      <c r="N273" s="212"/>
      <c r="O273" s="212"/>
      <c r="P273" s="212"/>
      <c r="Q273" s="212"/>
      <c r="R273" s="212"/>
      <c r="S273" s="212"/>
      <c r="T273" s="213"/>
      <c r="AT273" s="214" t="s">
        <v>153</v>
      </c>
      <c r="AU273" s="214" t="s">
        <v>81</v>
      </c>
      <c r="AV273" s="14" t="s">
        <v>139</v>
      </c>
      <c r="AW273" s="14" t="s">
        <v>33</v>
      </c>
      <c r="AX273" s="14" t="s">
        <v>79</v>
      </c>
      <c r="AY273" s="214" t="s">
        <v>132</v>
      </c>
    </row>
    <row r="274" spans="1:65" s="2" customFormat="1" ht="24.2" customHeight="1">
      <c r="A274" s="35"/>
      <c r="B274" s="36"/>
      <c r="C274" s="174" t="s">
        <v>678</v>
      </c>
      <c r="D274" s="174" t="s">
        <v>135</v>
      </c>
      <c r="E274" s="175" t="s">
        <v>679</v>
      </c>
      <c r="F274" s="176" t="s">
        <v>680</v>
      </c>
      <c r="G274" s="177" t="s">
        <v>252</v>
      </c>
      <c r="H274" s="178">
        <v>22.6</v>
      </c>
      <c r="I274" s="179"/>
      <c r="J274" s="180">
        <f>ROUND(I274*H274,2)</f>
        <v>0</v>
      </c>
      <c r="K274" s="176" t="s">
        <v>19</v>
      </c>
      <c r="L274" s="40"/>
      <c r="M274" s="181" t="s">
        <v>19</v>
      </c>
      <c r="N274" s="182" t="s">
        <v>42</v>
      </c>
      <c r="O274" s="65"/>
      <c r="P274" s="183">
        <f>O274*H274</f>
        <v>0</v>
      </c>
      <c r="Q274" s="183">
        <v>0</v>
      </c>
      <c r="R274" s="183">
        <f>Q274*H274</f>
        <v>0</v>
      </c>
      <c r="S274" s="183">
        <v>0</v>
      </c>
      <c r="T274" s="184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185" t="s">
        <v>139</v>
      </c>
      <c r="AT274" s="185" t="s">
        <v>135</v>
      </c>
      <c r="AU274" s="185" t="s">
        <v>81</v>
      </c>
      <c r="AY274" s="18" t="s">
        <v>132</v>
      </c>
      <c r="BE274" s="186">
        <f>IF(N274="základní",J274,0)</f>
        <v>0</v>
      </c>
      <c r="BF274" s="186">
        <f>IF(N274="snížená",J274,0)</f>
        <v>0</v>
      </c>
      <c r="BG274" s="186">
        <f>IF(N274="zákl. přenesená",J274,0)</f>
        <v>0</v>
      </c>
      <c r="BH274" s="186">
        <f>IF(N274="sníž. přenesená",J274,0)</f>
        <v>0</v>
      </c>
      <c r="BI274" s="186">
        <f>IF(N274="nulová",J274,0)</f>
        <v>0</v>
      </c>
      <c r="BJ274" s="18" t="s">
        <v>79</v>
      </c>
      <c r="BK274" s="186">
        <f>ROUND(I274*H274,2)</f>
        <v>0</v>
      </c>
      <c r="BL274" s="18" t="s">
        <v>139</v>
      </c>
      <c r="BM274" s="185" t="s">
        <v>681</v>
      </c>
    </row>
    <row r="275" spans="1:65" s="13" customFormat="1" ht="11.25">
      <c r="B275" s="192"/>
      <c r="C275" s="193"/>
      <c r="D275" s="194" t="s">
        <v>153</v>
      </c>
      <c r="E275" s="195" t="s">
        <v>19</v>
      </c>
      <c r="F275" s="196" t="s">
        <v>682</v>
      </c>
      <c r="G275" s="193"/>
      <c r="H275" s="197">
        <v>22.6</v>
      </c>
      <c r="I275" s="198"/>
      <c r="J275" s="193"/>
      <c r="K275" s="193"/>
      <c r="L275" s="199"/>
      <c r="M275" s="200"/>
      <c r="N275" s="201"/>
      <c r="O275" s="201"/>
      <c r="P275" s="201"/>
      <c r="Q275" s="201"/>
      <c r="R275" s="201"/>
      <c r="S275" s="201"/>
      <c r="T275" s="202"/>
      <c r="AT275" s="203" t="s">
        <v>153</v>
      </c>
      <c r="AU275" s="203" t="s">
        <v>81</v>
      </c>
      <c r="AV275" s="13" t="s">
        <v>81</v>
      </c>
      <c r="AW275" s="13" t="s">
        <v>33</v>
      </c>
      <c r="AX275" s="13" t="s">
        <v>71</v>
      </c>
      <c r="AY275" s="203" t="s">
        <v>132</v>
      </c>
    </row>
    <row r="276" spans="1:65" s="14" customFormat="1" ht="11.25">
      <c r="B276" s="204"/>
      <c r="C276" s="205"/>
      <c r="D276" s="194" t="s">
        <v>153</v>
      </c>
      <c r="E276" s="206" t="s">
        <v>19</v>
      </c>
      <c r="F276" s="207" t="s">
        <v>154</v>
      </c>
      <c r="G276" s="205"/>
      <c r="H276" s="208">
        <v>22.6</v>
      </c>
      <c r="I276" s="209"/>
      <c r="J276" s="205"/>
      <c r="K276" s="205"/>
      <c r="L276" s="210"/>
      <c r="M276" s="211"/>
      <c r="N276" s="212"/>
      <c r="O276" s="212"/>
      <c r="P276" s="212"/>
      <c r="Q276" s="212"/>
      <c r="R276" s="212"/>
      <c r="S276" s="212"/>
      <c r="T276" s="213"/>
      <c r="AT276" s="214" t="s">
        <v>153</v>
      </c>
      <c r="AU276" s="214" t="s">
        <v>81</v>
      </c>
      <c r="AV276" s="14" t="s">
        <v>139</v>
      </c>
      <c r="AW276" s="14" t="s">
        <v>33</v>
      </c>
      <c r="AX276" s="14" t="s">
        <v>79</v>
      </c>
      <c r="AY276" s="214" t="s">
        <v>132</v>
      </c>
    </row>
    <row r="277" spans="1:65" s="2" customFormat="1" ht="14.45" customHeight="1">
      <c r="A277" s="35"/>
      <c r="B277" s="36"/>
      <c r="C277" s="222" t="s">
        <v>683</v>
      </c>
      <c r="D277" s="222" t="s">
        <v>217</v>
      </c>
      <c r="E277" s="223" t="s">
        <v>684</v>
      </c>
      <c r="F277" s="224" t="s">
        <v>685</v>
      </c>
      <c r="G277" s="225" t="s">
        <v>346</v>
      </c>
      <c r="H277" s="226">
        <v>4.5880000000000001</v>
      </c>
      <c r="I277" s="227"/>
      <c r="J277" s="228">
        <f>ROUND(I277*H277,2)</f>
        <v>0</v>
      </c>
      <c r="K277" s="224" t="s">
        <v>19</v>
      </c>
      <c r="L277" s="229"/>
      <c r="M277" s="230" t="s">
        <v>19</v>
      </c>
      <c r="N277" s="231" t="s">
        <v>42</v>
      </c>
      <c r="O277" s="65"/>
      <c r="P277" s="183">
        <f>O277*H277</f>
        <v>0</v>
      </c>
      <c r="Q277" s="183">
        <v>0</v>
      </c>
      <c r="R277" s="183">
        <f>Q277*H277</f>
        <v>0</v>
      </c>
      <c r="S277" s="183">
        <v>0</v>
      </c>
      <c r="T277" s="184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185" t="s">
        <v>208</v>
      </c>
      <c r="AT277" s="185" t="s">
        <v>217</v>
      </c>
      <c r="AU277" s="185" t="s">
        <v>81</v>
      </c>
      <c r="AY277" s="18" t="s">
        <v>132</v>
      </c>
      <c r="BE277" s="186">
        <f>IF(N277="základní",J277,0)</f>
        <v>0</v>
      </c>
      <c r="BF277" s="186">
        <f>IF(N277="snížená",J277,0)</f>
        <v>0</v>
      </c>
      <c r="BG277" s="186">
        <f>IF(N277="zákl. přenesená",J277,0)</f>
        <v>0</v>
      </c>
      <c r="BH277" s="186">
        <f>IF(N277="sníž. přenesená",J277,0)</f>
        <v>0</v>
      </c>
      <c r="BI277" s="186">
        <f>IF(N277="nulová",J277,0)</f>
        <v>0</v>
      </c>
      <c r="BJ277" s="18" t="s">
        <v>79</v>
      </c>
      <c r="BK277" s="186">
        <f>ROUND(I277*H277,2)</f>
        <v>0</v>
      </c>
      <c r="BL277" s="18" t="s">
        <v>139</v>
      </c>
      <c r="BM277" s="185" t="s">
        <v>686</v>
      </c>
    </row>
    <row r="278" spans="1:65" s="13" customFormat="1" ht="11.25">
      <c r="B278" s="192"/>
      <c r="C278" s="193"/>
      <c r="D278" s="194" t="s">
        <v>153</v>
      </c>
      <c r="E278" s="195" t="s">
        <v>19</v>
      </c>
      <c r="F278" s="196" t="s">
        <v>687</v>
      </c>
      <c r="G278" s="193"/>
      <c r="H278" s="197">
        <v>4.5880000000000001</v>
      </c>
      <c r="I278" s="198"/>
      <c r="J278" s="193"/>
      <c r="K278" s="193"/>
      <c r="L278" s="199"/>
      <c r="M278" s="200"/>
      <c r="N278" s="201"/>
      <c r="O278" s="201"/>
      <c r="P278" s="201"/>
      <c r="Q278" s="201"/>
      <c r="R278" s="201"/>
      <c r="S278" s="201"/>
      <c r="T278" s="202"/>
      <c r="AT278" s="203" t="s">
        <v>153</v>
      </c>
      <c r="AU278" s="203" t="s">
        <v>81</v>
      </c>
      <c r="AV278" s="13" t="s">
        <v>81</v>
      </c>
      <c r="AW278" s="13" t="s">
        <v>33</v>
      </c>
      <c r="AX278" s="13" t="s">
        <v>71</v>
      </c>
      <c r="AY278" s="203" t="s">
        <v>132</v>
      </c>
    </row>
    <row r="279" spans="1:65" s="14" customFormat="1" ht="11.25">
      <c r="B279" s="204"/>
      <c r="C279" s="205"/>
      <c r="D279" s="194" t="s">
        <v>153</v>
      </c>
      <c r="E279" s="206" t="s">
        <v>19</v>
      </c>
      <c r="F279" s="207" t="s">
        <v>154</v>
      </c>
      <c r="G279" s="205"/>
      <c r="H279" s="208">
        <v>4.5880000000000001</v>
      </c>
      <c r="I279" s="209"/>
      <c r="J279" s="205"/>
      <c r="K279" s="205"/>
      <c r="L279" s="210"/>
      <c r="M279" s="211"/>
      <c r="N279" s="212"/>
      <c r="O279" s="212"/>
      <c r="P279" s="212"/>
      <c r="Q279" s="212"/>
      <c r="R279" s="212"/>
      <c r="S279" s="212"/>
      <c r="T279" s="213"/>
      <c r="AT279" s="214" t="s">
        <v>153</v>
      </c>
      <c r="AU279" s="214" t="s">
        <v>81</v>
      </c>
      <c r="AV279" s="14" t="s">
        <v>139</v>
      </c>
      <c r="AW279" s="14" t="s">
        <v>33</v>
      </c>
      <c r="AX279" s="14" t="s">
        <v>79</v>
      </c>
      <c r="AY279" s="214" t="s">
        <v>132</v>
      </c>
    </row>
    <row r="280" spans="1:65" s="2" customFormat="1" ht="24.2" customHeight="1">
      <c r="A280" s="35"/>
      <c r="B280" s="36"/>
      <c r="C280" s="174" t="s">
        <v>688</v>
      </c>
      <c r="D280" s="174" t="s">
        <v>135</v>
      </c>
      <c r="E280" s="175" t="s">
        <v>689</v>
      </c>
      <c r="F280" s="176" t="s">
        <v>690</v>
      </c>
      <c r="G280" s="177" t="s">
        <v>252</v>
      </c>
      <c r="H280" s="178">
        <v>2.6</v>
      </c>
      <c r="I280" s="179"/>
      <c r="J280" s="180">
        <f>ROUND(I280*H280,2)</f>
        <v>0</v>
      </c>
      <c r="K280" s="176" t="s">
        <v>19</v>
      </c>
      <c r="L280" s="40"/>
      <c r="M280" s="181" t="s">
        <v>19</v>
      </c>
      <c r="N280" s="182" t="s">
        <v>42</v>
      </c>
      <c r="O280" s="65"/>
      <c r="P280" s="183">
        <f>O280*H280</f>
        <v>0</v>
      </c>
      <c r="Q280" s="183">
        <v>0</v>
      </c>
      <c r="R280" s="183">
        <f>Q280*H280</f>
        <v>0</v>
      </c>
      <c r="S280" s="183">
        <v>0</v>
      </c>
      <c r="T280" s="184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185" t="s">
        <v>139</v>
      </c>
      <c r="AT280" s="185" t="s">
        <v>135</v>
      </c>
      <c r="AU280" s="185" t="s">
        <v>81</v>
      </c>
      <c r="AY280" s="18" t="s">
        <v>132</v>
      </c>
      <c r="BE280" s="186">
        <f>IF(N280="základní",J280,0)</f>
        <v>0</v>
      </c>
      <c r="BF280" s="186">
        <f>IF(N280="snížená",J280,0)</f>
        <v>0</v>
      </c>
      <c r="BG280" s="186">
        <f>IF(N280="zákl. přenesená",J280,0)</f>
        <v>0</v>
      </c>
      <c r="BH280" s="186">
        <f>IF(N280="sníž. přenesená",J280,0)</f>
        <v>0</v>
      </c>
      <c r="BI280" s="186">
        <f>IF(N280="nulová",J280,0)</f>
        <v>0</v>
      </c>
      <c r="BJ280" s="18" t="s">
        <v>79</v>
      </c>
      <c r="BK280" s="186">
        <f>ROUND(I280*H280,2)</f>
        <v>0</v>
      </c>
      <c r="BL280" s="18" t="s">
        <v>139</v>
      </c>
      <c r="BM280" s="185" t="s">
        <v>691</v>
      </c>
    </row>
    <row r="281" spans="1:65" s="13" customFormat="1" ht="11.25">
      <c r="B281" s="192"/>
      <c r="C281" s="193"/>
      <c r="D281" s="194" t="s">
        <v>153</v>
      </c>
      <c r="E281" s="195" t="s">
        <v>19</v>
      </c>
      <c r="F281" s="196" t="s">
        <v>692</v>
      </c>
      <c r="G281" s="193"/>
      <c r="H281" s="197">
        <v>2.6</v>
      </c>
      <c r="I281" s="198"/>
      <c r="J281" s="193"/>
      <c r="K281" s="193"/>
      <c r="L281" s="199"/>
      <c r="M281" s="200"/>
      <c r="N281" s="201"/>
      <c r="O281" s="201"/>
      <c r="P281" s="201"/>
      <c r="Q281" s="201"/>
      <c r="R281" s="201"/>
      <c r="S281" s="201"/>
      <c r="T281" s="202"/>
      <c r="AT281" s="203" t="s">
        <v>153</v>
      </c>
      <c r="AU281" s="203" t="s">
        <v>81</v>
      </c>
      <c r="AV281" s="13" t="s">
        <v>81</v>
      </c>
      <c r="AW281" s="13" t="s">
        <v>33</v>
      </c>
      <c r="AX281" s="13" t="s">
        <v>71</v>
      </c>
      <c r="AY281" s="203" t="s">
        <v>132</v>
      </c>
    </row>
    <row r="282" spans="1:65" s="14" customFormat="1" ht="11.25">
      <c r="B282" s="204"/>
      <c r="C282" s="205"/>
      <c r="D282" s="194" t="s">
        <v>153</v>
      </c>
      <c r="E282" s="206" t="s">
        <v>19</v>
      </c>
      <c r="F282" s="207" t="s">
        <v>154</v>
      </c>
      <c r="G282" s="205"/>
      <c r="H282" s="208">
        <v>2.6</v>
      </c>
      <c r="I282" s="209"/>
      <c r="J282" s="205"/>
      <c r="K282" s="205"/>
      <c r="L282" s="210"/>
      <c r="M282" s="211"/>
      <c r="N282" s="212"/>
      <c r="O282" s="212"/>
      <c r="P282" s="212"/>
      <c r="Q282" s="212"/>
      <c r="R282" s="212"/>
      <c r="S282" s="212"/>
      <c r="T282" s="213"/>
      <c r="AT282" s="214" t="s">
        <v>153</v>
      </c>
      <c r="AU282" s="214" t="s">
        <v>81</v>
      </c>
      <c r="AV282" s="14" t="s">
        <v>139</v>
      </c>
      <c r="AW282" s="14" t="s">
        <v>33</v>
      </c>
      <c r="AX282" s="14" t="s">
        <v>79</v>
      </c>
      <c r="AY282" s="214" t="s">
        <v>132</v>
      </c>
    </row>
    <row r="283" spans="1:65" s="2" customFormat="1" ht="14.45" customHeight="1">
      <c r="A283" s="35"/>
      <c r="B283" s="36"/>
      <c r="C283" s="222" t="s">
        <v>693</v>
      </c>
      <c r="D283" s="222" t="s">
        <v>217</v>
      </c>
      <c r="E283" s="223" t="s">
        <v>694</v>
      </c>
      <c r="F283" s="224" t="s">
        <v>695</v>
      </c>
      <c r="G283" s="225" t="s">
        <v>346</v>
      </c>
      <c r="H283" s="226">
        <v>0.51200000000000001</v>
      </c>
      <c r="I283" s="227"/>
      <c r="J283" s="228">
        <f>ROUND(I283*H283,2)</f>
        <v>0</v>
      </c>
      <c r="K283" s="224" t="s">
        <v>19</v>
      </c>
      <c r="L283" s="229"/>
      <c r="M283" s="230" t="s">
        <v>19</v>
      </c>
      <c r="N283" s="231" t="s">
        <v>42</v>
      </c>
      <c r="O283" s="65"/>
      <c r="P283" s="183">
        <f>O283*H283</f>
        <v>0</v>
      </c>
      <c r="Q283" s="183">
        <v>0</v>
      </c>
      <c r="R283" s="183">
        <f>Q283*H283</f>
        <v>0</v>
      </c>
      <c r="S283" s="183">
        <v>0</v>
      </c>
      <c r="T283" s="184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185" t="s">
        <v>208</v>
      </c>
      <c r="AT283" s="185" t="s">
        <v>217</v>
      </c>
      <c r="AU283" s="185" t="s">
        <v>81</v>
      </c>
      <c r="AY283" s="18" t="s">
        <v>132</v>
      </c>
      <c r="BE283" s="186">
        <f>IF(N283="základní",J283,0)</f>
        <v>0</v>
      </c>
      <c r="BF283" s="186">
        <f>IF(N283="snížená",J283,0)</f>
        <v>0</v>
      </c>
      <c r="BG283" s="186">
        <f>IF(N283="zákl. přenesená",J283,0)</f>
        <v>0</v>
      </c>
      <c r="BH283" s="186">
        <f>IF(N283="sníž. přenesená",J283,0)</f>
        <v>0</v>
      </c>
      <c r="BI283" s="186">
        <f>IF(N283="nulová",J283,0)</f>
        <v>0</v>
      </c>
      <c r="BJ283" s="18" t="s">
        <v>79</v>
      </c>
      <c r="BK283" s="186">
        <f>ROUND(I283*H283,2)</f>
        <v>0</v>
      </c>
      <c r="BL283" s="18" t="s">
        <v>139</v>
      </c>
      <c r="BM283" s="185" t="s">
        <v>696</v>
      </c>
    </row>
    <row r="284" spans="1:65" s="13" customFormat="1" ht="11.25">
      <c r="B284" s="192"/>
      <c r="C284" s="193"/>
      <c r="D284" s="194" t="s">
        <v>153</v>
      </c>
      <c r="E284" s="195" t="s">
        <v>19</v>
      </c>
      <c r="F284" s="196" t="s">
        <v>697</v>
      </c>
      <c r="G284" s="193"/>
      <c r="H284" s="197">
        <v>0.51200000000000001</v>
      </c>
      <c r="I284" s="198"/>
      <c r="J284" s="193"/>
      <c r="K284" s="193"/>
      <c r="L284" s="199"/>
      <c r="M284" s="200"/>
      <c r="N284" s="201"/>
      <c r="O284" s="201"/>
      <c r="P284" s="201"/>
      <c r="Q284" s="201"/>
      <c r="R284" s="201"/>
      <c r="S284" s="201"/>
      <c r="T284" s="202"/>
      <c r="AT284" s="203" t="s">
        <v>153</v>
      </c>
      <c r="AU284" s="203" t="s">
        <v>81</v>
      </c>
      <c r="AV284" s="13" t="s">
        <v>81</v>
      </c>
      <c r="AW284" s="13" t="s">
        <v>33</v>
      </c>
      <c r="AX284" s="13" t="s">
        <v>71</v>
      </c>
      <c r="AY284" s="203" t="s">
        <v>132</v>
      </c>
    </row>
    <row r="285" spans="1:65" s="14" customFormat="1" ht="11.25">
      <c r="B285" s="204"/>
      <c r="C285" s="205"/>
      <c r="D285" s="194" t="s">
        <v>153</v>
      </c>
      <c r="E285" s="206" t="s">
        <v>19</v>
      </c>
      <c r="F285" s="207" t="s">
        <v>154</v>
      </c>
      <c r="G285" s="205"/>
      <c r="H285" s="208">
        <v>0.51200000000000001</v>
      </c>
      <c r="I285" s="209"/>
      <c r="J285" s="205"/>
      <c r="K285" s="205"/>
      <c r="L285" s="210"/>
      <c r="M285" s="211"/>
      <c r="N285" s="212"/>
      <c r="O285" s="212"/>
      <c r="P285" s="212"/>
      <c r="Q285" s="212"/>
      <c r="R285" s="212"/>
      <c r="S285" s="212"/>
      <c r="T285" s="213"/>
      <c r="AT285" s="214" t="s">
        <v>153</v>
      </c>
      <c r="AU285" s="214" t="s">
        <v>81</v>
      </c>
      <c r="AV285" s="14" t="s">
        <v>139</v>
      </c>
      <c r="AW285" s="14" t="s">
        <v>33</v>
      </c>
      <c r="AX285" s="14" t="s">
        <v>79</v>
      </c>
      <c r="AY285" s="214" t="s">
        <v>132</v>
      </c>
    </row>
    <row r="286" spans="1:65" s="2" customFormat="1" ht="24.2" customHeight="1">
      <c r="A286" s="35"/>
      <c r="B286" s="36"/>
      <c r="C286" s="174" t="s">
        <v>698</v>
      </c>
      <c r="D286" s="174" t="s">
        <v>135</v>
      </c>
      <c r="E286" s="175" t="s">
        <v>699</v>
      </c>
      <c r="F286" s="176" t="s">
        <v>700</v>
      </c>
      <c r="G286" s="177" t="s">
        <v>346</v>
      </c>
      <c r="H286" s="178">
        <v>20</v>
      </c>
      <c r="I286" s="179"/>
      <c r="J286" s="180">
        <f>ROUND(I286*H286,2)</f>
        <v>0</v>
      </c>
      <c r="K286" s="176" t="s">
        <v>19</v>
      </c>
      <c r="L286" s="40"/>
      <c r="M286" s="181" t="s">
        <v>19</v>
      </c>
      <c r="N286" s="182" t="s">
        <v>42</v>
      </c>
      <c r="O286" s="65"/>
      <c r="P286" s="183">
        <f>O286*H286</f>
        <v>0</v>
      </c>
      <c r="Q286" s="183">
        <v>0</v>
      </c>
      <c r="R286" s="183">
        <f>Q286*H286</f>
        <v>0</v>
      </c>
      <c r="S286" s="183">
        <v>0</v>
      </c>
      <c r="T286" s="184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185" t="s">
        <v>139</v>
      </c>
      <c r="AT286" s="185" t="s">
        <v>135</v>
      </c>
      <c r="AU286" s="185" t="s">
        <v>81</v>
      </c>
      <c r="AY286" s="18" t="s">
        <v>132</v>
      </c>
      <c r="BE286" s="186">
        <f>IF(N286="základní",J286,0)</f>
        <v>0</v>
      </c>
      <c r="BF286" s="186">
        <f>IF(N286="snížená",J286,0)</f>
        <v>0</v>
      </c>
      <c r="BG286" s="186">
        <f>IF(N286="zákl. přenesená",J286,0)</f>
        <v>0</v>
      </c>
      <c r="BH286" s="186">
        <f>IF(N286="sníž. přenesená",J286,0)</f>
        <v>0</v>
      </c>
      <c r="BI286" s="186">
        <f>IF(N286="nulová",J286,0)</f>
        <v>0</v>
      </c>
      <c r="BJ286" s="18" t="s">
        <v>79</v>
      </c>
      <c r="BK286" s="186">
        <f>ROUND(I286*H286,2)</f>
        <v>0</v>
      </c>
      <c r="BL286" s="18" t="s">
        <v>139</v>
      </c>
      <c r="BM286" s="185" t="s">
        <v>701</v>
      </c>
    </row>
    <row r="287" spans="1:65" s="13" customFormat="1" ht="11.25">
      <c r="B287" s="192"/>
      <c r="C287" s="193"/>
      <c r="D287" s="194" t="s">
        <v>153</v>
      </c>
      <c r="E287" s="195" t="s">
        <v>19</v>
      </c>
      <c r="F287" s="196" t="s">
        <v>702</v>
      </c>
      <c r="G287" s="193"/>
      <c r="H287" s="197">
        <v>20</v>
      </c>
      <c r="I287" s="198"/>
      <c r="J287" s="193"/>
      <c r="K287" s="193"/>
      <c r="L287" s="199"/>
      <c r="M287" s="200"/>
      <c r="N287" s="201"/>
      <c r="O287" s="201"/>
      <c r="P287" s="201"/>
      <c r="Q287" s="201"/>
      <c r="R287" s="201"/>
      <c r="S287" s="201"/>
      <c r="T287" s="202"/>
      <c r="AT287" s="203" t="s">
        <v>153</v>
      </c>
      <c r="AU287" s="203" t="s">
        <v>81</v>
      </c>
      <c r="AV287" s="13" t="s">
        <v>81</v>
      </c>
      <c r="AW287" s="13" t="s">
        <v>33</v>
      </c>
      <c r="AX287" s="13" t="s">
        <v>71</v>
      </c>
      <c r="AY287" s="203" t="s">
        <v>132</v>
      </c>
    </row>
    <row r="288" spans="1:65" s="14" customFormat="1" ht="11.25">
      <c r="B288" s="204"/>
      <c r="C288" s="205"/>
      <c r="D288" s="194" t="s">
        <v>153</v>
      </c>
      <c r="E288" s="206" t="s">
        <v>19</v>
      </c>
      <c r="F288" s="207" t="s">
        <v>154</v>
      </c>
      <c r="G288" s="205"/>
      <c r="H288" s="208">
        <v>20</v>
      </c>
      <c r="I288" s="209"/>
      <c r="J288" s="205"/>
      <c r="K288" s="205"/>
      <c r="L288" s="210"/>
      <c r="M288" s="211"/>
      <c r="N288" s="212"/>
      <c r="O288" s="212"/>
      <c r="P288" s="212"/>
      <c r="Q288" s="212"/>
      <c r="R288" s="212"/>
      <c r="S288" s="212"/>
      <c r="T288" s="213"/>
      <c r="AT288" s="214" t="s">
        <v>153</v>
      </c>
      <c r="AU288" s="214" t="s">
        <v>81</v>
      </c>
      <c r="AV288" s="14" t="s">
        <v>139</v>
      </c>
      <c r="AW288" s="14" t="s">
        <v>33</v>
      </c>
      <c r="AX288" s="14" t="s">
        <v>79</v>
      </c>
      <c r="AY288" s="214" t="s">
        <v>132</v>
      </c>
    </row>
    <row r="289" spans="1:65" s="2" customFormat="1" ht="14.45" customHeight="1">
      <c r="A289" s="35"/>
      <c r="B289" s="36"/>
      <c r="C289" s="222" t="s">
        <v>703</v>
      </c>
      <c r="D289" s="222" t="s">
        <v>217</v>
      </c>
      <c r="E289" s="223" t="s">
        <v>704</v>
      </c>
      <c r="F289" s="224" t="s">
        <v>705</v>
      </c>
      <c r="G289" s="225" t="s">
        <v>346</v>
      </c>
      <c r="H289" s="226">
        <v>14</v>
      </c>
      <c r="I289" s="227"/>
      <c r="J289" s="228">
        <f>ROUND(I289*H289,2)</f>
        <v>0</v>
      </c>
      <c r="K289" s="224" t="s">
        <v>19</v>
      </c>
      <c r="L289" s="229"/>
      <c r="M289" s="230" t="s">
        <v>19</v>
      </c>
      <c r="N289" s="231" t="s">
        <v>42</v>
      </c>
      <c r="O289" s="65"/>
      <c r="P289" s="183">
        <f>O289*H289</f>
        <v>0</v>
      </c>
      <c r="Q289" s="183">
        <v>0</v>
      </c>
      <c r="R289" s="183">
        <f>Q289*H289</f>
        <v>0</v>
      </c>
      <c r="S289" s="183">
        <v>0</v>
      </c>
      <c r="T289" s="184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185" t="s">
        <v>208</v>
      </c>
      <c r="AT289" s="185" t="s">
        <v>217</v>
      </c>
      <c r="AU289" s="185" t="s">
        <v>81</v>
      </c>
      <c r="AY289" s="18" t="s">
        <v>132</v>
      </c>
      <c r="BE289" s="186">
        <f>IF(N289="základní",J289,0)</f>
        <v>0</v>
      </c>
      <c r="BF289" s="186">
        <f>IF(N289="snížená",J289,0)</f>
        <v>0</v>
      </c>
      <c r="BG289" s="186">
        <f>IF(N289="zákl. přenesená",J289,0)</f>
        <v>0</v>
      </c>
      <c r="BH289" s="186">
        <f>IF(N289="sníž. přenesená",J289,0)</f>
        <v>0</v>
      </c>
      <c r="BI289" s="186">
        <f>IF(N289="nulová",J289,0)</f>
        <v>0</v>
      </c>
      <c r="BJ289" s="18" t="s">
        <v>79</v>
      </c>
      <c r="BK289" s="186">
        <f>ROUND(I289*H289,2)</f>
        <v>0</v>
      </c>
      <c r="BL289" s="18" t="s">
        <v>139</v>
      </c>
      <c r="BM289" s="185" t="s">
        <v>706</v>
      </c>
    </row>
    <row r="290" spans="1:65" s="13" customFormat="1" ht="11.25">
      <c r="B290" s="192"/>
      <c r="C290" s="193"/>
      <c r="D290" s="194" t="s">
        <v>153</v>
      </c>
      <c r="E290" s="195" t="s">
        <v>19</v>
      </c>
      <c r="F290" s="196" t="s">
        <v>235</v>
      </c>
      <c r="G290" s="193"/>
      <c r="H290" s="197">
        <v>14</v>
      </c>
      <c r="I290" s="198"/>
      <c r="J290" s="193"/>
      <c r="K290" s="193"/>
      <c r="L290" s="199"/>
      <c r="M290" s="200"/>
      <c r="N290" s="201"/>
      <c r="O290" s="201"/>
      <c r="P290" s="201"/>
      <c r="Q290" s="201"/>
      <c r="R290" s="201"/>
      <c r="S290" s="201"/>
      <c r="T290" s="202"/>
      <c r="AT290" s="203" t="s">
        <v>153</v>
      </c>
      <c r="AU290" s="203" t="s">
        <v>81</v>
      </c>
      <c r="AV290" s="13" t="s">
        <v>81</v>
      </c>
      <c r="AW290" s="13" t="s">
        <v>33</v>
      </c>
      <c r="AX290" s="13" t="s">
        <v>71</v>
      </c>
      <c r="AY290" s="203" t="s">
        <v>132</v>
      </c>
    </row>
    <row r="291" spans="1:65" s="14" customFormat="1" ht="11.25">
      <c r="B291" s="204"/>
      <c r="C291" s="205"/>
      <c r="D291" s="194" t="s">
        <v>153</v>
      </c>
      <c r="E291" s="206" t="s">
        <v>19</v>
      </c>
      <c r="F291" s="207" t="s">
        <v>154</v>
      </c>
      <c r="G291" s="205"/>
      <c r="H291" s="208">
        <v>14</v>
      </c>
      <c r="I291" s="209"/>
      <c r="J291" s="205"/>
      <c r="K291" s="205"/>
      <c r="L291" s="210"/>
      <c r="M291" s="211"/>
      <c r="N291" s="212"/>
      <c r="O291" s="212"/>
      <c r="P291" s="212"/>
      <c r="Q291" s="212"/>
      <c r="R291" s="212"/>
      <c r="S291" s="212"/>
      <c r="T291" s="213"/>
      <c r="AT291" s="214" t="s">
        <v>153</v>
      </c>
      <c r="AU291" s="214" t="s">
        <v>81</v>
      </c>
      <c r="AV291" s="14" t="s">
        <v>139</v>
      </c>
      <c r="AW291" s="14" t="s">
        <v>33</v>
      </c>
      <c r="AX291" s="14" t="s">
        <v>79</v>
      </c>
      <c r="AY291" s="214" t="s">
        <v>132</v>
      </c>
    </row>
    <row r="292" spans="1:65" s="2" customFormat="1" ht="14.45" customHeight="1">
      <c r="A292" s="35"/>
      <c r="B292" s="36"/>
      <c r="C292" s="222" t="s">
        <v>707</v>
      </c>
      <c r="D292" s="222" t="s">
        <v>217</v>
      </c>
      <c r="E292" s="223" t="s">
        <v>708</v>
      </c>
      <c r="F292" s="224" t="s">
        <v>709</v>
      </c>
      <c r="G292" s="225" t="s">
        <v>346</v>
      </c>
      <c r="H292" s="226">
        <v>4</v>
      </c>
      <c r="I292" s="227"/>
      <c r="J292" s="228">
        <f>ROUND(I292*H292,2)</f>
        <v>0</v>
      </c>
      <c r="K292" s="224" t="s">
        <v>19</v>
      </c>
      <c r="L292" s="229"/>
      <c r="M292" s="230" t="s">
        <v>19</v>
      </c>
      <c r="N292" s="231" t="s">
        <v>42</v>
      </c>
      <c r="O292" s="65"/>
      <c r="P292" s="183">
        <f>O292*H292</f>
        <v>0</v>
      </c>
      <c r="Q292" s="183">
        <v>0</v>
      </c>
      <c r="R292" s="183">
        <f>Q292*H292</f>
        <v>0</v>
      </c>
      <c r="S292" s="183">
        <v>0</v>
      </c>
      <c r="T292" s="184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185" t="s">
        <v>208</v>
      </c>
      <c r="AT292" s="185" t="s">
        <v>217</v>
      </c>
      <c r="AU292" s="185" t="s">
        <v>81</v>
      </c>
      <c r="AY292" s="18" t="s">
        <v>132</v>
      </c>
      <c r="BE292" s="186">
        <f>IF(N292="základní",J292,0)</f>
        <v>0</v>
      </c>
      <c r="BF292" s="186">
        <f>IF(N292="snížená",J292,0)</f>
        <v>0</v>
      </c>
      <c r="BG292" s="186">
        <f>IF(N292="zákl. přenesená",J292,0)</f>
        <v>0</v>
      </c>
      <c r="BH292" s="186">
        <f>IF(N292="sníž. přenesená",J292,0)</f>
        <v>0</v>
      </c>
      <c r="BI292" s="186">
        <f>IF(N292="nulová",J292,0)</f>
        <v>0</v>
      </c>
      <c r="BJ292" s="18" t="s">
        <v>79</v>
      </c>
      <c r="BK292" s="186">
        <f>ROUND(I292*H292,2)</f>
        <v>0</v>
      </c>
      <c r="BL292" s="18" t="s">
        <v>139</v>
      </c>
      <c r="BM292" s="185" t="s">
        <v>710</v>
      </c>
    </row>
    <row r="293" spans="1:65" s="13" customFormat="1" ht="11.25">
      <c r="B293" s="192"/>
      <c r="C293" s="193"/>
      <c r="D293" s="194" t="s">
        <v>153</v>
      </c>
      <c r="E293" s="195" t="s">
        <v>19</v>
      </c>
      <c r="F293" s="196" t="s">
        <v>139</v>
      </c>
      <c r="G293" s="193"/>
      <c r="H293" s="197">
        <v>4</v>
      </c>
      <c r="I293" s="198"/>
      <c r="J293" s="193"/>
      <c r="K293" s="193"/>
      <c r="L293" s="199"/>
      <c r="M293" s="200"/>
      <c r="N293" s="201"/>
      <c r="O293" s="201"/>
      <c r="P293" s="201"/>
      <c r="Q293" s="201"/>
      <c r="R293" s="201"/>
      <c r="S293" s="201"/>
      <c r="T293" s="202"/>
      <c r="AT293" s="203" t="s">
        <v>153</v>
      </c>
      <c r="AU293" s="203" t="s">
        <v>81</v>
      </c>
      <c r="AV293" s="13" t="s">
        <v>81</v>
      </c>
      <c r="AW293" s="13" t="s">
        <v>33</v>
      </c>
      <c r="AX293" s="13" t="s">
        <v>71</v>
      </c>
      <c r="AY293" s="203" t="s">
        <v>132</v>
      </c>
    </row>
    <row r="294" spans="1:65" s="14" customFormat="1" ht="11.25">
      <c r="B294" s="204"/>
      <c r="C294" s="205"/>
      <c r="D294" s="194" t="s">
        <v>153</v>
      </c>
      <c r="E294" s="206" t="s">
        <v>19</v>
      </c>
      <c r="F294" s="207" t="s">
        <v>154</v>
      </c>
      <c r="G294" s="205"/>
      <c r="H294" s="208">
        <v>4</v>
      </c>
      <c r="I294" s="209"/>
      <c r="J294" s="205"/>
      <c r="K294" s="205"/>
      <c r="L294" s="210"/>
      <c r="M294" s="211"/>
      <c r="N294" s="212"/>
      <c r="O294" s="212"/>
      <c r="P294" s="212"/>
      <c r="Q294" s="212"/>
      <c r="R294" s="212"/>
      <c r="S294" s="212"/>
      <c r="T294" s="213"/>
      <c r="AT294" s="214" t="s">
        <v>153</v>
      </c>
      <c r="AU294" s="214" t="s">
        <v>81</v>
      </c>
      <c r="AV294" s="14" t="s">
        <v>139</v>
      </c>
      <c r="AW294" s="14" t="s">
        <v>33</v>
      </c>
      <c r="AX294" s="14" t="s">
        <v>79</v>
      </c>
      <c r="AY294" s="214" t="s">
        <v>132</v>
      </c>
    </row>
    <row r="295" spans="1:65" s="2" customFormat="1" ht="14.45" customHeight="1">
      <c r="A295" s="35"/>
      <c r="B295" s="36"/>
      <c r="C295" s="222" t="s">
        <v>711</v>
      </c>
      <c r="D295" s="222" t="s">
        <v>217</v>
      </c>
      <c r="E295" s="223" t="s">
        <v>712</v>
      </c>
      <c r="F295" s="224" t="s">
        <v>713</v>
      </c>
      <c r="G295" s="225" t="s">
        <v>346</v>
      </c>
      <c r="H295" s="226">
        <v>2</v>
      </c>
      <c r="I295" s="227"/>
      <c r="J295" s="228">
        <f>ROUND(I295*H295,2)</f>
        <v>0</v>
      </c>
      <c r="K295" s="224" t="s">
        <v>19</v>
      </c>
      <c r="L295" s="229"/>
      <c r="M295" s="230" t="s">
        <v>19</v>
      </c>
      <c r="N295" s="231" t="s">
        <v>42</v>
      </c>
      <c r="O295" s="65"/>
      <c r="P295" s="183">
        <f>O295*H295</f>
        <v>0</v>
      </c>
      <c r="Q295" s="183">
        <v>0</v>
      </c>
      <c r="R295" s="183">
        <f>Q295*H295</f>
        <v>0</v>
      </c>
      <c r="S295" s="183">
        <v>0</v>
      </c>
      <c r="T295" s="184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185" t="s">
        <v>208</v>
      </c>
      <c r="AT295" s="185" t="s">
        <v>217</v>
      </c>
      <c r="AU295" s="185" t="s">
        <v>81</v>
      </c>
      <c r="AY295" s="18" t="s">
        <v>132</v>
      </c>
      <c r="BE295" s="186">
        <f>IF(N295="základní",J295,0)</f>
        <v>0</v>
      </c>
      <c r="BF295" s="186">
        <f>IF(N295="snížená",J295,0)</f>
        <v>0</v>
      </c>
      <c r="BG295" s="186">
        <f>IF(N295="zákl. přenesená",J295,0)</f>
        <v>0</v>
      </c>
      <c r="BH295" s="186">
        <f>IF(N295="sníž. přenesená",J295,0)</f>
        <v>0</v>
      </c>
      <c r="BI295" s="186">
        <f>IF(N295="nulová",J295,0)</f>
        <v>0</v>
      </c>
      <c r="BJ295" s="18" t="s">
        <v>79</v>
      </c>
      <c r="BK295" s="186">
        <f>ROUND(I295*H295,2)</f>
        <v>0</v>
      </c>
      <c r="BL295" s="18" t="s">
        <v>139</v>
      </c>
      <c r="BM295" s="185" t="s">
        <v>714</v>
      </c>
    </row>
    <row r="296" spans="1:65" s="13" customFormat="1" ht="11.25">
      <c r="B296" s="192"/>
      <c r="C296" s="193"/>
      <c r="D296" s="194" t="s">
        <v>153</v>
      </c>
      <c r="E296" s="195" t="s">
        <v>19</v>
      </c>
      <c r="F296" s="196" t="s">
        <v>81</v>
      </c>
      <c r="G296" s="193"/>
      <c r="H296" s="197">
        <v>2</v>
      </c>
      <c r="I296" s="198"/>
      <c r="J296" s="193"/>
      <c r="K296" s="193"/>
      <c r="L296" s="199"/>
      <c r="M296" s="200"/>
      <c r="N296" s="201"/>
      <c r="O296" s="201"/>
      <c r="P296" s="201"/>
      <c r="Q296" s="201"/>
      <c r="R296" s="201"/>
      <c r="S296" s="201"/>
      <c r="T296" s="202"/>
      <c r="AT296" s="203" t="s">
        <v>153</v>
      </c>
      <c r="AU296" s="203" t="s">
        <v>81</v>
      </c>
      <c r="AV296" s="13" t="s">
        <v>81</v>
      </c>
      <c r="AW296" s="13" t="s">
        <v>33</v>
      </c>
      <c r="AX296" s="13" t="s">
        <v>71</v>
      </c>
      <c r="AY296" s="203" t="s">
        <v>132</v>
      </c>
    </row>
    <row r="297" spans="1:65" s="14" customFormat="1" ht="11.25">
      <c r="B297" s="204"/>
      <c r="C297" s="205"/>
      <c r="D297" s="194" t="s">
        <v>153</v>
      </c>
      <c r="E297" s="206" t="s">
        <v>19</v>
      </c>
      <c r="F297" s="207" t="s">
        <v>154</v>
      </c>
      <c r="G297" s="205"/>
      <c r="H297" s="208">
        <v>2</v>
      </c>
      <c r="I297" s="209"/>
      <c r="J297" s="205"/>
      <c r="K297" s="205"/>
      <c r="L297" s="210"/>
      <c r="M297" s="211"/>
      <c r="N297" s="212"/>
      <c r="O297" s="212"/>
      <c r="P297" s="212"/>
      <c r="Q297" s="212"/>
      <c r="R297" s="212"/>
      <c r="S297" s="212"/>
      <c r="T297" s="213"/>
      <c r="AT297" s="214" t="s">
        <v>153</v>
      </c>
      <c r="AU297" s="214" t="s">
        <v>81</v>
      </c>
      <c r="AV297" s="14" t="s">
        <v>139</v>
      </c>
      <c r="AW297" s="14" t="s">
        <v>33</v>
      </c>
      <c r="AX297" s="14" t="s">
        <v>79</v>
      </c>
      <c r="AY297" s="214" t="s">
        <v>132</v>
      </c>
    </row>
    <row r="298" spans="1:65" s="2" customFormat="1" ht="24.2" customHeight="1">
      <c r="A298" s="35"/>
      <c r="B298" s="36"/>
      <c r="C298" s="174" t="s">
        <v>715</v>
      </c>
      <c r="D298" s="174" t="s">
        <v>135</v>
      </c>
      <c r="E298" s="175" t="s">
        <v>716</v>
      </c>
      <c r="F298" s="176" t="s">
        <v>717</v>
      </c>
      <c r="G298" s="177" t="s">
        <v>346</v>
      </c>
      <c r="H298" s="178">
        <v>8</v>
      </c>
      <c r="I298" s="179"/>
      <c r="J298" s="180">
        <f>ROUND(I298*H298,2)</f>
        <v>0</v>
      </c>
      <c r="K298" s="176" t="s">
        <v>19</v>
      </c>
      <c r="L298" s="40"/>
      <c r="M298" s="181" t="s">
        <v>19</v>
      </c>
      <c r="N298" s="182" t="s">
        <v>42</v>
      </c>
      <c r="O298" s="65"/>
      <c r="P298" s="183">
        <f>O298*H298</f>
        <v>0</v>
      </c>
      <c r="Q298" s="183">
        <v>0</v>
      </c>
      <c r="R298" s="183">
        <f>Q298*H298</f>
        <v>0</v>
      </c>
      <c r="S298" s="183">
        <v>0</v>
      </c>
      <c r="T298" s="184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185" t="s">
        <v>139</v>
      </c>
      <c r="AT298" s="185" t="s">
        <v>135</v>
      </c>
      <c r="AU298" s="185" t="s">
        <v>81</v>
      </c>
      <c r="AY298" s="18" t="s">
        <v>132</v>
      </c>
      <c r="BE298" s="186">
        <f>IF(N298="základní",J298,0)</f>
        <v>0</v>
      </c>
      <c r="BF298" s="186">
        <f>IF(N298="snížená",J298,0)</f>
        <v>0</v>
      </c>
      <c r="BG298" s="186">
        <f>IF(N298="zákl. přenesená",J298,0)</f>
        <v>0</v>
      </c>
      <c r="BH298" s="186">
        <f>IF(N298="sníž. přenesená",J298,0)</f>
        <v>0</v>
      </c>
      <c r="BI298" s="186">
        <f>IF(N298="nulová",J298,0)</f>
        <v>0</v>
      </c>
      <c r="BJ298" s="18" t="s">
        <v>79</v>
      </c>
      <c r="BK298" s="186">
        <f>ROUND(I298*H298,2)</f>
        <v>0</v>
      </c>
      <c r="BL298" s="18" t="s">
        <v>139</v>
      </c>
      <c r="BM298" s="185" t="s">
        <v>718</v>
      </c>
    </row>
    <row r="299" spans="1:65" s="13" customFormat="1" ht="11.25">
      <c r="B299" s="192"/>
      <c r="C299" s="193"/>
      <c r="D299" s="194" t="s">
        <v>153</v>
      </c>
      <c r="E299" s="195" t="s">
        <v>19</v>
      </c>
      <c r="F299" s="196" t="s">
        <v>719</v>
      </c>
      <c r="G299" s="193"/>
      <c r="H299" s="197">
        <v>8</v>
      </c>
      <c r="I299" s="198"/>
      <c r="J299" s="193"/>
      <c r="K299" s="193"/>
      <c r="L299" s="199"/>
      <c r="M299" s="200"/>
      <c r="N299" s="201"/>
      <c r="O299" s="201"/>
      <c r="P299" s="201"/>
      <c r="Q299" s="201"/>
      <c r="R299" s="201"/>
      <c r="S299" s="201"/>
      <c r="T299" s="202"/>
      <c r="AT299" s="203" t="s">
        <v>153</v>
      </c>
      <c r="AU299" s="203" t="s">
        <v>81</v>
      </c>
      <c r="AV299" s="13" t="s">
        <v>81</v>
      </c>
      <c r="AW299" s="13" t="s">
        <v>33</v>
      </c>
      <c r="AX299" s="13" t="s">
        <v>71</v>
      </c>
      <c r="AY299" s="203" t="s">
        <v>132</v>
      </c>
    </row>
    <row r="300" spans="1:65" s="14" customFormat="1" ht="11.25">
      <c r="B300" s="204"/>
      <c r="C300" s="205"/>
      <c r="D300" s="194" t="s">
        <v>153</v>
      </c>
      <c r="E300" s="206" t="s">
        <v>19</v>
      </c>
      <c r="F300" s="207" t="s">
        <v>154</v>
      </c>
      <c r="G300" s="205"/>
      <c r="H300" s="208">
        <v>8</v>
      </c>
      <c r="I300" s="209"/>
      <c r="J300" s="205"/>
      <c r="K300" s="205"/>
      <c r="L300" s="210"/>
      <c r="M300" s="211"/>
      <c r="N300" s="212"/>
      <c r="O300" s="212"/>
      <c r="P300" s="212"/>
      <c r="Q300" s="212"/>
      <c r="R300" s="212"/>
      <c r="S300" s="212"/>
      <c r="T300" s="213"/>
      <c r="AT300" s="214" t="s">
        <v>153</v>
      </c>
      <c r="AU300" s="214" t="s">
        <v>81</v>
      </c>
      <c r="AV300" s="14" t="s">
        <v>139</v>
      </c>
      <c r="AW300" s="14" t="s">
        <v>33</v>
      </c>
      <c r="AX300" s="14" t="s">
        <v>79</v>
      </c>
      <c r="AY300" s="214" t="s">
        <v>132</v>
      </c>
    </row>
    <row r="301" spans="1:65" s="2" customFormat="1" ht="24.2" customHeight="1">
      <c r="A301" s="35"/>
      <c r="B301" s="36"/>
      <c r="C301" s="222" t="s">
        <v>720</v>
      </c>
      <c r="D301" s="222" t="s">
        <v>217</v>
      </c>
      <c r="E301" s="223" t="s">
        <v>721</v>
      </c>
      <c r="F301" s="224" t="s">
        <v>722</v>
      </c>
      <c r="G301" s="225" t="s">
        <v>346</v>
      </c>
      <c r="H301" s="226">
        <v>8</v>
      </c>
      <c r="I301" s="227"/>
      <c r="J301" s="228">
        <f>ROUND(I301*H301,2)</f>
        <v>0</v>
      </c>
      <c r="K301" s="224" t="s">
        <v>19</v>
      </c>
      <c r="L301" s="229"/>
      <c r="M301" s="230" t="s">
        <v>19</v>
      </c>
      <c r="N301" s="231" t="s">
        <v>42</v>
      </c>
      <c r="O301" s="65"/>
      <c r="P301" s="183">
        <f>O301*H301</f>
        <v>0</v>
      </c>
      <c r="Q301" s="183">
        <v>0</v>
      </c>
      <c r="R301" s="183">
        <f>Q301*H301</f>
        <v>0</v>
      </c>
      <c r="S301" s="183">
        <v>0</v>
      </c>
      <c r="T301" s="184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185" t="s">
        <v>208</v>
      </c>
      <c r="AT301" s="185" t="s">
        <v>217</v>
      </c>
      <c r="AU301" s="185" t="s">
        <v>81</v>
      </c>
      <c r="AY301" s="18" t="s">
        <v>132</v>
      </c>
      <c r="BE301" s="186">
        <f>IF(N301="základní",J301,0)</f>
        <v>0</v>
      </c>
      <c r="BF301" s="186">
        <f>IF(N301="snížená",J301,0)</f>
        <v>0</v>
      </c>
      <c r="BG301" s="186">
        <f>IF(N301="zákl. přenesená",J301,0)</f>
        <v>0</v>
      </c>
      <c r="BH301" s="186">
        <f>IF(N301="sníž. přenesená",J301,0)</f>
        <v>0</v>
      </c>
      <c r="BI301" s="186">
        <f>IF(N301="nulová",J301,0)</f>
        <v>0</v>
      </c>
      <c r="BJ301" s="18" t="s">
        <v>79</v>
      </c>
      <c r="BK301" s="186">
        <f>ROUND(I301*H301,2)</f>
        <v>0</v>
      </c>
      <c r="BL301" s="18" t="s">
        <v>139</v>
      </c>
      <c r="BM301" s="185" t="s">
        <v>723</v>
      </c>
    </row>
    <row r="302" spans="1:65" s="13" customFormat="1" ht="11.25">
      <c r="B302" s="192"/>
      <c r="C302" s="193"/>
      <c r="D302" s="194" t="s">
        <v>153</v>
      </c>
      <c r="E302" s="195" t="s">
        <v>19</v>
      </c>
      <c r="F302" s="196" t="s">
        <v>208</v>
      </c>
      <c r="G302" s="193"/>
      <c r="H302" s="197">
        <v>8</v>
      </c>
      <c r="I302" s="198"/>
      <c r="J302" s="193"/>
      <c r="K302" s="193"/>
      <c r="L302" s="199"/>
      <c r="M302" s="200"/>
      <c r="N302" s="201"/>
      <c r="O302" s="201"/>
      <c r="P302" s="201"/>
      <c r="Q302" s="201"/>
      <c r="R302" s="201"/>
      <c r="S302" s="201"/>
      <c r="T302" s="202"/>
      <c r="AT302" s="203" t="s">
        <v>153</v>
      </c>
      <c r="AU302" s="203" t="s">
        <v>81</v>
      </c>
      <c r="AV302" s="13" t="s">
        <v>81</v>
      </c>
      <c r="AW302" s="13" t="s">
        <v>33</v>
      </c>
      <c r="AX302" s="13" t="s">
        <v>71</v>
      </c>
      <c r="AY302" s="203" t="s">
        <v>132</v>
      </c>
    </row>
    <row r="303" spans="1:65" s="14" customFormat="1" ht="11.25">
      <c r="B303" s="204"/>
      <c r="C303" s="205"/>
      <c r="D303" s="194" t="s">
        <v>153</v>
      </c>
      <c r="E303" s="206" t="s">
        <v>19</v>
      </c>
      <c r="F303" s="207" t="s">
        <v>154</v>
      </c>
      <c r="G303" s="205"/>
      <c r="H303" s="208">
        <v>8</v>
      </c>
      <c r="I303" s="209"/>
      <c r="J303" s="205"/>
      <c r="K303" s="205"/>
      <c r="L303" s="210"/>
      <c r="M303" s="211"/>
      <c r="N303" s="212"/>
      <c r="O303" s="212"/>
      <c r="P303" s="212"/>
      <c r="Q303" s="212"/>
      <c r="R303" s="212"/>
      <c r="S303" s="212"/>
      <c r="T303" s="213"/>
      <c r="AT303" s="214" t="s">
        <v>153</v>
      </c>
      <c r="AU303" s="214" t="s">
        <v>81</v>
      </c>
      <c r="AV303" s="14" t="s">
        <v>139</v>
      </c>
      <c r="AW303" s="14" t="s">
        <v>33</v>
      </c>
      <c r="AX303" s="14" t="s">
        <v>79</v>
      </c>
      <c r="AY303" s="214" t="s">
        <v>132</v>
      </c>
    </row>
    <row r="304" spans="1:65" s="2" customFormat="1" ht="14.45" customHeight="1">
      <c r="A304" s="35"/>
      <c r="B304" s="36"/>
      <c r="C304" s="174" t="s">
        <v>724</v>
      </c>
      <c r="D304" s="174" t="s">
        <v>135</v>
      </c>
      <c r="E304" s="175" t="s">
        <v>725</v>
      </c>
      <c r="F304" s="176" t="s">
        <v>726</v>
      </c>
      <c r="G304" s="177" t="s">
        <v>346</v>
      </c>
      <c r="H304" s="178">
        <v>1</v>
      </c>
      <c r="I304" s="179"/>
      <c r="J304" s="180">
        <f>ROUND(I304*H304,2)</f>
        <v>0</v>
      </c>
      <c r="K304" s="176" t="s">
        <v>19</v>
      </c>
      <c r="L304" s="40"/>
      <c r="M304" s="181" t="s">
        <v>19</v>
      </c>
      <c r="N304" s="182" t="s">
        <v>42</v>
      </c>
      <c r="O304" s="65"/>
      <c r="P304" s="183">
        <f>O304*H304</f>
        <v>0</v>
      </c>
      <c r="Q304" s="183">
        <v>0</v>
      </c>
      <c r="R304" s="183">
        <f>Q304*H304</f>
        <v>0</v>
      </c>
      <c r="S304" s="183">
        <v>0</v>
      </c>
      <c r="T304" s="184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185" t="s">
        <v>139</v>
      </c>
      <c r="AT304" s="185" t="s">
        <v>135</v>
      </c>
      <c r="AU304" s="185" t="s">
        <v>81</v>
      </c>
      <c r="AY304" s="18" t="s">
        <v>132</v>
      </c>
      <c r="BE304" s="186">
        <f>IF(N304="základní",J304,0)</f>
        <v>0</v>
      </c>
      <c r="BF304" s="186">
        <f>IF(N304="snížená",J304,0)</f>
        <v>0</v>
      </c>
      <c r="BG304" s="186">
        <f>IF(N304="zákl. přenesená",J304,0)</f>
        <v>0</v>
      </c>
      <c r="BH304" s="186">
        <f>IF(N304="sníž. přenesená",J304,0)</f>
        <v>0</v>
      </c>
      <c r="BI304" s="186">
        <f>IF(N304="nulová",J304,0)</f>
        <v>0</v>
      </c>
      <c r="BJ304" s="18" t="s">
        <v>79</v>
      </c>
      <c r="BK304" s="186">
        <f>ROUND(I304*H304,2)</f>
        <v>0</v>
      </c>
      <c r="BL304" s="18" t="s">
        <v>139</v>
      </c>
      <c r="BM304" s="185" t="s">
        <v>727</v>
      </c>
    </row>
    <row r="305" spans="1:65" s="13" customFormat="1" ht="11.25">
      <c r="B305" s="192"/>
      <c r="C305" s="193"/>
      <c r="D305" s="194" t="s">
        <v>153</v>
      </c>
      <c r="E305" s="195" t="s">
        <v>19</v>
      </c>
      <c r="F305" s="196" t="s">
        <v>728</v>
      </c>
      <c r="G305" s="193"/>
      <c r="H305" s="197">
        <v>1</v>
      </c>
      <c r="I305" s="198"/>
      <c r="J305" s="193"/>
      <c r="K305" s="193"/>
      <c r="L305" s="199"/>
      <c r="M305" s="200"/>
      <c r="N305" s="201"/>
      <c r="O305" s="201"/>
      <c r="P305" s="201"/>
      <c r="Q305" s="201"/>
      <c r="R305" s="201"/>
      <c r="S305" s="201"/>
      <c r="T305" s="202"/>
      <c r="AT305" s="203" t="s">
        <v>153</v>
      </c>
      <c r="AU305" s="203" t="s">
        <v>81</v>
      </c>
      <c r="AV305" s="13" t="s">
        <v>81</v>
      </c>
      <c r="AW305" s="13" t="s">
        <v>33</v>
      </c>
      <c r="AX305" s="13" t="s">
        <v>71</v>
      </c>
      <c r="AY305" s="203" t="s">
        <v>132</v>
      </c>
    </row>
    <row r="306" spans="1:65" s="14" customFormat="1" ht="11.25">
      <c r="B306" s="204"/>
      <c r="C306" s="205"/>
      <c r="D306" s="194" t="s">
        <v>153</v>
      </c>
      <c r="E306" s="206" t="s">
        <v>19</v>
      </c>
      <c r="F306" s="207" t="s">
        <v>154</v>
      </c>
      <c r="G306" s="205"/>
      <c r="H306" s="208">
        <v>1</v>
      </c>
      <c r="I306" s="209"/>
      <c r="J306" s="205"/>
      <c r="K306" s="205"/>
      <c r="L306" s="210"/>
      <c r="M306" s="211"/>
      <c r="N306" s="212"/>
      <c r="O306" s="212"/>
      <c r="P306" s="212"/>
      <c r="Q306" s="212"/>
      <c r="R306" s="212"/>
      <c r="S306" s="212"/>
      <c r="T306" s="213"/>
      <c r="AT306" s="214" t="s">
        <v>153</v>
      </c>
      <c r="AU306" s="214" t="s">
        <v>81</v>
      </c>
      <c r="AV306" s="14" t="s">
        <v>139</v>
      </c>
      <c r="AW306" s="14" t="s">
        <v>33</v>
      </c>
      <c r="AX306" s="14" t="s">
        <v>79</v>
      </c>
      <c r="AY306" s="214" t="s">
        <v>132</v>
      </c>
    </row>
    <row r="307" spans="1:65" s="2" customFormat="1" ht="14.45" customHeight="1">
      <c r="A307" s="35"/>
      <c r="B307" s="36"/>
      <c r="C307" s="222" t="s">
        <v>729</v>
      </c>
      <c r="D307" s="222" t="s">
        <v>217</v>
      </c>
      <c r="E307" s="223" t="s">
        <v>730</v>
      </c>
      <c r="F307" s="224" t="s">
        <v>731</v>
      </c>
      <c r="G307" s="225" t="s">
        <v>346</v>
      </c>
      <c r="H307" s="226">
        <v>1</v>
      </c>
      <c r="I307" s="227"/>
      <c r="J307" s="228">
        <f>ROUND(I307*H307,2)</f>
        <v>0</v>
      </c>
      <c r="K307" s="224" t="s">
        <v>19</v>
      </c>
      <c r="L307" s="229"/>
      <c r="M307" s="230" t="s">
        <v>19</v>
      </c>
      <c r="N307" s="231" t="s">
        <v>42</v>
      </c>
      <c r="O307" s="65"/>
      <c r="P307" s="183">
        <f>O307*H307</f>
        <v>0</v>
      </c>
      <c r="Q307" s="183">
        <v>0</v>
      </c>
      <c r="R307" s="183">
        <f>Q307*H307</f>
        <v>0</v>
      </c>
      <c r="S307" s="183">
        <v>0</v>
      </c>
      <c r="T307" s="184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185" t="s">
        <v>208</v>
      </c>
      <c r="AT307" s="185" t="s">
        <v>217</v>
      </c>
      <c r="AU307" s="185" t="s">
        <v>81</v>
      </c>
      <c r="AY307" s="18" t="s">
        <v>132</v>
      </c>
      <c r="BE307" s="186">
        <f>IF(N307="základní",J307,0)</f>
        <v>0</v>
      </c>
      <c r="BF307" s="186">
        <f>IF(N307="snížená",J307,0)</f>
        <v>0</v>
      </c>
      <c r="BG307" s="186">
        <f>IF(N307="zákl. přenesená",J307,0)</f>
        <v>0</v>
      </c>
      <c r="BH307" s="186">
        <f>IF(N307="sníž. přenesená",J307,0)</f>
        <v>0</v>
      </c>
      <c r="BI307" s="186">
        <f>IF(N307="nulová",J307,0)</f>
        <v>0</v>
      </c>
      <c r="BJ307" s="18" t="s">
        <v>79</v>
      </c>
      <c r="BK307" s="186">
        <f>ROUND(I307*H307,2)</f>
        <v>0</v>
      </c>
      <c r="BL307" s="18" t="s">
        <v>139</v>
      </c>
      <c r="BM307" s="185" t="s">
        <v>732</v>
      </c>
    </row>
    <row r="308" spans="1:65" s="13" customFormat="1" ht="11.25">
      <c r="B308" s="192"/>
      <c r="C308" s="193"/>
      <c r="D308" s="194" t="s">
        <v>153</v>
      </c>
      <c r="E308" s="195" t="s">
        <v>19</v>
      </c>
      <c r="F308" s="196" t="s">
        <v>79</v>
      </c>
      <c r="G308" s="193"/>
      <c r="H308" s="197">
        <v>1</v>
      </c>
      <c r="I308" s="198"/>
      <c r="J308" s="193"/>
      <c r="K308" s="193"/>
      <c r="L308" s="199"/>
      <c r="M308" s="200"/>
      <c r="N308" s="201"/>
      <c r="O308" s="201"/>
      <c r="P308" s="201"/>
      <c r="Q308" s="201"/>
      <c r="R308" s="201"/>
      <c r="S308" s="201"/>
      <c r="T308" s="202"/>
      <c r="AT308" s="203" t="s">
        <v>153</v>
      </c>
      <c r="AU308" s="203" t="s">
        <v>81</v>
      </c>
      <c r="AV308" s="13" t="s">
        <v>81</v>
      </c>
      <c r="AW308" s="13" t="s">
        <v>33</v>
      </c>
      <c r="AX308" s="13" t="s">
        <v>71</v>
      </c>
      <c r="AY308" s="203" t="s">
        <v>132</v>
      </c>
    </row>
    <row r="309" spans="1:65" s="14" customFormat="1" ht="11.25">
      <c r="B309" s="204"/>
      <c r="C309" s="205"/>
      <c r="D309" s="194" t="s">
        <v>153</v>
      </c>
      <c r="E309" s="206" t="s">
        <v>19</v>
      </c>
      <c r="F309" s="207" t="s">
        <v>154</v>
      </c>
      <c r="G309" s="205"/>
      <c r="H309" s="208">
        <v>1</v>
      </c>
      <c r="I309" s="209"/>
      <c r="J309" s="205"/>
      <c r="K309" s="205"/>
      <c r="L309" s="210"/>
      <c r="M309" s="211"/>
      <c r="N309" s="212"/>
      <c r="O309" s="212"/>
      <c r="P309" s="212"/>
      <c r="Q309" s="212"/>
      <c r="R309" s="212"/>
      <c r="S309" s="212"/>
      <c r="T309" s="213"/>
      <c r="AT309" s="214" t="s">
        <v>153</v>
      </c>
      <c r="AU309" s="214" t="s">
        <v>81</v>
      </c>
      <c r="AV309" s="14" t="s">
        <v>139</v>
      </c>
      <c r="AW309" s="14" t="s">
        <v>33</v>
      </c>
      <c r="AX309" s="14" t="s">
        <v>79</v>
      </c>
      <c r="AY309" s="214" t="s">
        <v>132</v>
      </c>
    </row>
    <row r="310" spans="1:65" s="2" customFormat="1" ht="24.2" customHeight="1">
      <c r="A310" s="35"/>
      <c r="B310" s="36"/>
      <c r="C310" s="174" t="s">
        <v>733</v>
      </c>
      <c r="D310" s="174" t="s">
        <v>135</v>
      </c>
      <c r="E310" s="175" t="s">
        <v>734</v>
      </c>
      <c r="F310" s="176" t="s">
        <v>735</v>
      </c>
      <c r="G310" s="177" t="s">
        <v>346</v>
      </c>
      <c r="H310" s="178">
        <v>2</v>
      </c>
      <c r="I310" s="179"/>
      <c r="J310" s="180">
        <f>ROUND(I310*H310,2)</f>
        <v>0</v>
      </c>
      <c r="K310" s="176" t="s">
        <v>19</v>
      </c>
      <c r="L310" s="40"/>
      <c r="M310" s="181" t="s">
        <v>19</v>
      </c>
      <c r="N310" s="182" t="s">
        <v>42</v>
      </c>
      <c r="O310" s="65"/>
      <c r="P310" s="183">
        <f>O310*H310</f>
        <v>0</v>
      </c>
      <c r="Q310" s="183">
        <v>0</v>
      </c>
      <c r="R310" s="183">
        <f>Q310*H310</f>
        <v>0</v>
      </c>
      <c r="S310" s="183">
        <v>0</v>
      </c>
      <c r="T310" s="184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185" t="s">
        <v>139</v>
      </c>
      <c r="AT310" s="185" t="s">
        <v>135</v>
      </c>
      <c r="AU310" s="185" t="s">
        <v>81</v>
      </c>
      <c r="AY310" s="18" t="s">
        <v>132</v>
      </c>
      <c r="BE310" s="186">
        <f>IF(N310="základní",J310,0)</f>
        <v>0</v>
      </c>
      <c r="BF310" s="186">
        <f>IF(N310="snížená",J310,0)</f>
        <v>0</v>
      </c>
      <c r="BG310" s="186">
        <f>IF(N310="zákl. přenesená",J310,0)</f>
        <v>0</v>
      </c>
      <c r="BH310" s="186">
        <f>IF(N310="sníž. přenesená",J310,0)</f>
        <v>0</v>
      </c>
      <c r="BI310" s="186">
        <f>IF(N310="nulová",J310,0)</f>
        <v>0</v>
      </c>
      <c r="BJ310" s="18" t="s">
        <v>79</v>
      </c>
      <c r="BK310" s="186">
        <f>ROUND(I310*H310,2)</f>
        <v>0</v>
      </c>
      <c r="BL310" s="18" t="s">
        <v>139</v>
      </c>
      <c r="BM310" s="185" t="s">
        <v>736</v>
      </c>
    </row>
    <row r="311" spans="1:65" s="13" customFormat="1" ht="11.25">
      <c r="B311" s="192"/>
      <c r="C311" s="193"/>
      <c r="D311" s="194" t="s">
        <v>153</v>
      </c>
      <c r="E311" s="195" t="s">
        <v>19</v>
      </c>
      <c r="F311" s="196" t="s">
        <v>737</v>
      </c>
      <c r="G311" s="193"/>
      <c r="H311" s="197">
        <v>2</v>
      </c>
      <c r="I311" s="198"/>
      <c r="J311" s="193"/>
      <c r="K311" s="193"/>
      <c r="L311" s="199"/>
      <c r="M311" s="200"/>
      <c r="N311" s="201"/>
      <c r="O311" s="201"/>
      <c r="P311" s="201"/>
      <c r="Q311" s="201"/>
      <c r="R311" s="201"/>
      <c r="S311" s="201"/>
      <c r="T311" s="202"/>
      <c r="AT311" s="203" t="s">
        <v>153</v>
      </c>
      <c r="AU311" s="203" t="s">
        <v>81</v>
      </c>
      <c r="AV311" s="13" t="s">
        <v>81</v>
      </c>
      <c r="AW311" s="13" t="s">
        <v>33</v>
      </c>
      <c r="AX311" s="13" t="s">
        <v>71</v>
      </c>
      <c r="AY311" s="203" t="s">
        <v>132</v>
      </c>
    </row>
    <row r="312" spans="1:65" s="14" customFormat="1" ht="11.25">
      <c r="B312" s="204"/>
      <c r="C312" s="205"/>
      <c r="D312" s="194" t="s">
        <v>153</v>
      </c>
      <c r="E312" s="206" t="s">
        <v>19</v>
      </c>
      <c r="F312" s="207" t="s">
        <v>154</v>
      </c>
      <c r="G312" s="205"/>
      <c r="H312" s="208">
        <v>2</v>
      </c>
      <c r="I312" s="209"/>
      <c r="J312" s="205"/>
      <c r="K312" s="205"/>
      <c r="L312" s="210"/>
      <c r="M312" s="211"/>
      <c r="N312" s="212"/>
      <c r="O312" s="212"/>
      <c r="P312" s="212"/>
      <c r="Q312" s="212"/>
      <c r="R312" s="212"/>
      <c r="S312" s="212"/>
      <c r="T312" s="213"/>
      <c r="AT312" s="214" t="s">
        <v>153</v>
      </c>
      <c r="AU312" s="214" t="s">
        <v>81</v>
      </c>
      <c r="AV312" s="14" t="s">
        <v>139</v>
      </c>
      <c r="AW312" s="14" t="s">
        <v>33</v>
      </c>
      <c r="AX312" s="14" t="s">
        <v>79</v>
      </c>
      <c r="AY312" s="214" t="s">
        <v>132</v>
      </c>
    </row>
    <row r="313" spans="1:65" s="2" customFormat="1" ht="14.45" customHeight="1">
      <c r="A313" s="35"/>
      <c r="B313" s="36"/>
      <c r="C313" s="222" t="s">
        <v>738</v>
      </c>
      <c r="D313" s="222" t="s">
        <v>217</v>
      </c>
      <c r="E313" s="223" t="s">
        <v>739</v>
      </c>
      <c r="F313" s="224" t="s">
        <v>740</v>
      </c>
      <c r="G313" s="225" t="s">
        <v>346</v>
      </c>
      <c r="H313" s="226">
        <v>2</v>
      </c>
      <c r="I313" s="227"/>
      <c r="J313" s="228">
        <f>ROUND(I313*H313,2)</f>
        <v>0</v>
      </c>
      <c r="K313" s="224" t="s">
        <v>19</v>
      </c>
      <c r="L313" s="229"/>
      <c r="M313" s="230" t="s">
        <v>19</v>
      </c>
      <c r="N313" s="231" t="s">
        <v>42</v>
      </c>
      <c r="O313" s="65"/>
      <c r="P313" s="183">
        <f>O313*H313</f>
        <v>0</v>
      </c>
      <c r="Q313" s="183">
        <v>0</v>
      </c>
      <c r="R313" s="183">
        <f>Q313*H313</f>
        <v>0</v>
      </c>
      <c r="S313" s="183">
        <v>0</v>
      </c>
      <c r="T313" s="184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185" t="s">
        <v>208</v>
      </c>
      <c r="AT313" s="185" t="s">
        <v>217</v>
      </c>
      <c r="AU313" s="185" t="s">
        <v>81</v>
      </c>
      <c r="AY313" s="18" t="s">
        <v>132</v>
      </c>
      <c r="BE313" s="186">
        <f>IF(N313="základní",J313,0)</f>
        <v>0</v>
      </c>
      <c r="BF313" s="186">
        <f>IF(N313="snížená",J313,0)</f>
        <v>0</v>
      </c>
      <c r="BG313" s="186">
        <f>IF(N313="zákl. přenesená",J313,0)</f>
        <v>0</v>
      </c>
      <c r="BH313" s="186">
        <f>IF(N313="sníž. přenesená",J313,0)</f>
        <v>0</v>
      </c>
      <c r="BI313" s="186">
        <f>IF(N313="nulová",J313,0)</f>
        <v>0</v>
      </c>
      <c r="BJ313" s="18" t="s">
        <v>79</v>
      </c>
      <c r="BK313" s="186">
        <f>ROUND(I313*H313,2)</f>
        <v>0</v>
      </c>
      <c r="BL313" s="18" t="s">
        <v>139</v>
      </c>
      <c r="BM313" s="185" t="s">
        <v>741</v>
      </c>
    </row>
    <row r="314" spans="1:65" s="13" customFormat="1" ht="11.25">
      <c r="B314" s="192"/>
      <c r="C314" s="193"/>
      <c r="D314" s="194" t="s">
        <v>153</v>
      </c>
      <c r="E314" s="195" t="s">
        <v>19</v>
      </c>
      <c r="F314" s="196" t="s">
        <v>81</v>
      </c>
      <c r="G314" s="193"/>
      <c r="H314" s="197">
        <v>2</v>
      </c>
      <c r="I314" s="198"/>
      <c r="J314" s="193"/>
      <c r="K314" s="193"/>
      <c r="L314" s="199"/>
      <c r="M314" s="200"/>
      <c r="N314" s="201"/>
      <c r="O314" s="201"/>
      <c r="P314" s="201"/>
      <c r="Q314" s="201"/>
      <c r="R314" s="201"/>
      <c r="S314" s="201"/>
      <c r="T314" s="202"/>
      <c r="AT314" s="203" t="s">
        <v>153</v>
      </c>
      <c r="AU314" s="203" t="s">
        <v>81</v>
      </c>
      <c r="AV314" s="13" t="s">
        <v>81</v>
      </c>
      <c r="AW314" s="13" t="s">
        <v>33</v>
      </c>
      <c r="AX314" s="13" t="s">
        <v>71</v>
      </c>
      <c r="AY314" s="203" t="s">
        <v>132</v>
      </c>
    </row>
    <row r="315" spans="1:65" s="14" customFormat="1" ht="11.25">
      <c r="B315" s="204"/>
      <c r="C315" s="205"/>
      <c r="D315" s="194" t="s">
        <v>153</v>
      </c>
      <c r="E315" s="206" t="s">
        <v>19</v>
      </c>
      <c r="F315" s="207" t="s">
        <v>154</v>
      </c>
      <c r="G315" s="205"/>
      <c r="H315" s="208">
        <v>2</v>
      </c>
      <c r="I315" s="209"/>
      <c r="J315" s="205"/>
      <c r="K315" s="205"/>
      <c r="L315" s="210"/>
      <c r="M315" s="211"/>
      <c r="N315" s="212"/>
      <c r="O315" s="212"/>
      <c r="P315" s="212"/>
      <c r="Q315" s="212"/>
      <c r="R315" s="212"/>
      <c r="S315" s="212"/>
      <c r="T315" s="213"/>
      <c r="AT315" s="214" t="s">
        <v>153</v>
      </c>
      <c r="AU315" s="214" t="s">
        <v>81</v>
      </c>
      <c r="AV315" s="14" t="s">
        <v>139</v>
      </c>
      <c r="AW315" s="14" t="s">
        <v>33</v>
      </c>
      <c r="AX315" s="14" t="s">
        <v>79</v>
      </c>
      <c r="AY315" s="214" t="s">
        <v>132</v>
      </c>
    </row>
    <row r="316" spans="1:65" s="2" customFormat="1" ht="14.45" customHeight="1">
      <c r="A316" s="35"/>
      <c r="B316" s="36"/>
      <c r="C316" s="174" t="s">
        <v>742</v>
      </c>
      <c r="D316" s="174" t="s">
        <v>135</v>
      </c>
      <c r="E316" s="175" t="s">
        <v>743</v>
      </c>
      <c r="F316" s="176" t="s">
        <v>744</v>
      </c>
      <c r="G316" s="177" t="s">
        <v>346</v>
      </c>
      <c r="H316" s="178">
        <v>1</v>
      </c>
      <c r="I316" s="179"/>
      <c r="J316" s="180">
        <f>ROUND(I316*H316,2)</f>
        <v>0</v>
      </c>
      <c r="K316" s="176" t="s">
        <v>19</v>
      </c>
      <c r="L316" s="40"/>
      <c r="M316" s="181" t="s">
        <v>19</v>
      </c>
      <c r="N316" s="182" t="s">
        <v>42</v>
      </c>
      <c r="O316" s="65"/>
      <c r="P316" s="183">
        <f>O316*H316</f>
        <v>0</v>
      </c>
      <c r="Q316" s="183">
        <v>0</v>
      </c>
      <c r="R316" s="183">
        <f>Q316*H316</f>
        <v>0</v>
      </c>
      <c r="S316" s="183">
        <v>0</v>
      </c>
      <c r="T316" s="184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185" t="s">
        <v>139</v>
      </c>
      <c r="AT316" s="185" t="s">
        <v>135</v>
      </c>
      <c r="AU316" s="185" t="s">
        <v>81</v>
      </c>
      <c r="AY316" s="18" t="s">
        <v>132</v>
      </c>
      <c r="BE316" s="186">
        <f>IF(N316="základní",J316,0)</f>
        <v>0</v>
      </c>
      <c r="BF316" s="186">
        <f>IF(N316="snížená",J316,0)</f>
        <v>0</v>
      </c>
      <c r="BG316" s="186">
        <f>IF(N316="zákl. přenesená",J316,0)</f>
        <v>0</v>
      </c>
      <c r="BH316" s="186">
        <f>IF(N316="sníž. přenesená",J316,0)</f>
        <v>0</v>
      </c>
      <c r="BI316" s="186">
        <f>IF(N316="nulová",J316,0)</f>
        <v>0</v>
      </c>
      <c r="BJ316" s="18" t="s">
        <v>79</v>
      </c>
      <c r="BK316" s="186">
        <f>ROUND(I316*H316,2)</f>
        <v>0</v>
      </c>
      <c r="BL316" s="18" t="s">
        <v>139</v>
      </c>
      <c r="BM316" s="185" t="s">
        <v>745</v>
      </c>
    </row>
    <row r="317" spans="1:65" s="13" customFormat="1" ht="11.25">
      <c r="B317" s="192"/>
      <c r="C317" s="193"/>
      <c r="D317" s="194" t="s">
        <v>153</v>
      </c>
      <c r="E317" s="195" t="s">
        <v>19</v>
      </c>
      <c r="F317" s="196" t="s">
        <v>746</v>
      </c>
      <c r="G317" s="193"/>
      <c r="H317" s="197">
        <v>1</v>
      </c>
      <c r="I317" s="198"/>
      <c r="J317" s="193"/>
      <c r="K317" s="193"/>
      <c r="L317" s="199"/>
      <c r="M317" s="200"/>
      <c r="N317" s="201"/>
      <c r="O317" s="201"/>
      <c r="P317" s="201"/>
      <c r="Q317" s="201"/>
      <c r="R317" s="201"/>
      <c r="S317" s="201"/>
      <c r="T317" s="202"/>
      <c r="AT317" s="203" t="s">
        <v>153</v>
      </c>
      <c r="AU317" s="203" t="s">
        <v>81</v>
      </c>
      <c r="AV317" s="13" t="s">
        <v>81</v>
      </c>
      <c r="AW317" s="13" t="s">
        <v>33</v>
      </c>
      <c r="AX317" s="13" t="s">
        <v>71</v>
      </c>
      <c r="AY317" s="203" t="s">
        <v>132</v>
      </c>
    </row>
    <row r="318" spans="1:65" s="14" customFormat="1" ht="11.25">
      <c r="B318" s="204"/>
      <c r="C318" s="205"/>
      <c r="D318" s="194" t="s">
        <v>153</v>
      </c>
      <c r="E318" s="206" t="s">
        <v>19</v>
      </c>
      <c r="F318" s="207" t="s">
        <v>154</v>
      </c>
      <c r="G318" s="205"/>
      <c r="H318" s="208">
        <v>1</v>
      </c>
      <c r="I318" s="209"/>
      <c r="J318" s="205"/>
      <c r="K318" s="205"/>
      <c r="L318" s="210"/>
      <c r="M318" s="211"/>
      <c r="N318" s="212"/>
      <c r="O318" s="212"/>
      <c r="P318" s="212"/>
      <c r="Q318" s="212"/>
      <c r="R318" s="212"/>
      <c r="S318" s="212"/>
      <c r="T318" s="213"/>
      <c r="AT318" s="214" t="s">
        <v>153</v>
      </c>
      <c r="AU318" s="214" t="s">
        <v>81</v>
      </c>
      <c r="AV318" s="14" t="s">
        <v>139</v>
      </c>
      <c r="AW318" s="14" t="s">
        <v>33</v>
      </c>
      <c r="AX318" s="14" t="s">
        <v>79</v>
      </c>
      <c r="AY318" s="214" t="s">
        <v>132</v>
      </c>
    </row>
    <row r="319" spans="1:65" s="2" customFormat="1" ht="14.45" customHeight="1">
      <c r="A319" s="35"/>
      <c r="B319" s="36"/>
      <c r="C319" s="222" t="s">
        <v>747</v>
      </c>
      <c r="D319" s="222" t="s">
        <v>217</v>
      </c>
      <c r="E319" s="223" t="s">
        <v>748</v>
      </c>
      <c r="F319" s="224" t="s">
        <v>749</v>
      </c>
      <c r="G319" s="225" t="s">
        <v>346</v>
      </c>
      <c r="H319" s="226">
        <v>1</v>
      </c>
      <c r="I319" s="227"/>
      <c r="J319" s="228">
        <f>ROUND(I319*H319,2)</f>
        <v>0</v>
      </c>
      <c r="K319" s="224" t="s">
        <v>19</v>
      </c>
      <c r="L319" s="229"/>
      <c r="M319" s="230" t="s">
        <v>19</v>
      </c>
      <c r="N319" s="231" t="s">
        <v>42</v>
      </c>
      <c r="O319" s="65"/>
      <c r="P319" s="183">
        <f>O319*H319</f>
        <v>0</v>
      </c>
      <c r="Q319" s="183">
        <v>0</v>
      </c>
      <c r="R319" s="183">
        <f>Q319*H319</f>
        <v>0</v>
      </c>
      <c r="S319" s="183">
        <v>0</v>
      </c>
      <c r="T319" s="184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185" t="s">
        <v>208</v>
      </c>
      <c r="AT319" s="185" t="s">
        <v>217</v>
      </c>
      <c r="AU319" s="185" t="s">
        <v>81</v>
      </c>
      <c r="AY319" s="18" t="s">
        <v>132</v>
      </c>
      <c r="BE319" s="186">
        <f>IF(N319="základní",J319,0)</f>
        <v>0</v>
      </c>
      <c r="BF319" s="186">
        <f>IF(N319="snížená",J319,0)</f>
        <v>0</v>
      </c>
      <c r="BG319" s="186">
        <f>IF(N319="zákl. přenesená",J319,0)</f>
        <v>0</v>
      </c>
      <c r="BH319" s="186">
        <f>IF(N319="sníž. přenesená",J319,0)</f>
        <v>0</v>
      </c>
      <c r="BI319" s="186">
        <f>IF(N319="nulová",J319,0)</f>
        <v>0</v>
      </c>
      <c r="BJ319" s="18" t="s">
        <v>79</v>
      </c>
      <c r="BK319" s="186">
        <f>ROUND(I319*H319,2)</f>
        <v>0</v>
      </c>
      <c r="BL319" s="18" t="s">
        <v>139</v>
      </c>
      <c r="BM319" s="185" t="s">
        <v>750</v>
      </c>
    </row>
    <row r="320" spans="1:65" s="13" customFormat="1" ht="11.25">
      <c r="B320" s="192"/>
      <c r="C320" s="193"/>
      <c r="D320" s="194" t="s">
        <v>153</v>
      </c>
      <c r="E320" s="195" t="s">
        <v>19</v>
      </c>
      <c r="F320" s="196" t="s">
        <v>79</v>
      </c>
      <c r="G320" s="193"/>
      <c r="H320" s="197">
        <v>1</v>
      </c>
      <c r="I320" s="198"/>
      <c r="J320" s="193"/>
      <c r="K320" s="193"/>
      <c r="L320" s="199"/>
      <c r="M320" s="200"/>
      <c r="N320" s="201"/>
      <c r="O320" s="201"/>
      <c r="P320" s="201"/>
      <c r="Q320" s="201"/>
      <c r="R320" s="201"/>
      <c r="S320" s="201"/>
      <c r="T320" s="202"/>
      <c r="AT320" s="203" t="s">
        <v>153</v>
      </c>
      <c r="AU320" s="203" t="s">
        <v>81</v>
      </c>
      <c r="AV320" s="13" t="s">
        <v>81</v>
      </c>
      <c r="AW320" s="13" t="s">
        <v>33</v>
      </c>
      <c r="AX320" s="13" t="s">
        <v>71</v>
      </c>
      <c r="AY320" s="203" t="s">
        <v>132</v>
      </c>
    </row>
    <row r="321" spans="1:65" s="14" customFormat="1" ht="11.25">
      <c r="B321" s="204"/>
      <c r="C321" s="205"/>
      <c r="D321" s="194" t="s">
        <v>153</v>
      </c>
      <c r="E321" s="206" t="s">
        <v>19</v>
      </c>
      <c r="F321" s="207" t="s">
        <v>154</v>
      </c>
      <c r="G321" s="205"/>
      <c r="H321" s="208">
        <v>1</v>
      </c>
      <c r="I321" s="209"/>
      <c r="J321" s="205"/>
      <c r="K321" s="205"/>
      <c r="L321" s="210"/>
      <c r="M321" s="211"/>
      <c r="N321" s="212"/>
      <c r="O321" s="212"/>
      <c r="P321" s="212"/>
      <c r="Q321" s="212"/>
      <c r="R321" s="212"/>
      <c r="S321" s="212"/>
      <c r="T321" s="213"/>
      <c r="AT321" s="214" t="s">
        <v>153</v>
      </c>
      <c r="AU321" s="214" t="s">
        <v>81</v>
      </c>
      <c r="AV321" s="14" t="s">
        <v>139</v>
      </c>
      <c r="AW321" s="14" t="s">
        <v>33</v>
      </c>
      <c r="AX321" s="14" t="s">
        <v>79</v>
      </c>
      <c r="AY321" s="214" t="s">
        <v>132</v>
      </c>
    </row>
    <row r="322" spans="1:65" s="2" customFormat="1" ht="14.45" customHeight="1">
      <c r="A322" s="35"/>
      <c r="B322" s="36"/>
      <c r="C322" s="174" t="s">
        <v>751</v>
      </c>
      <c r="D322" s="174" t="s">
        <v>135</v>
      </c>
      <c r="E322" s="175" t="s">
        <v>752</v>
      </c>
      <c r="F322" s="176" t="s">
        <v>753</v>
      </c>
      <c r="G322" s="177" t="s">
        <v>346</v>
      </c>
      <c r="H322" s="178">
        <v>1</v>
      </c>
      <c r="I322" s="179"/>
      <c r="J322" s="180">
        <f>ROUND(I322*H322,2)</f>
        <v>0</v>
      </c>
      <c r="K322" s="176" t="s">
        <v>19</v>
      </c>
      <c r="L322" s="40"/>
      <c r="M322" s="181" t="s">
        <v>19</v>
      </c>
      <c r="N322" s="182" t="s">
        <v>42</v>
      </c>
      <c r="O322" s="65"/>
      <c r="P322" s="183">
        <f>O322*H322</f>
        <v>0</v>
      </c>
      <c r="Q322" s="183">
        <v>0</v>
      </c>
      <c r="R322" s="183">
        <f>Q322*H322</f>
        <v>0</v>
      </c>
      <c r="S322" s="183">
        <v>0</v>
      </c>
      <c r="T322" s="184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185" t="s">
        <v>139</v>
      </c>
      <c r="AT322" s="185" t="s">
        <v>135</v>
      </c>
      <c r="AU322" s="185" t="s">
        <v>81</v>
      </c>
      <c r="AY322" s="18" t="s">
        <v>132</v>
      </c>
      <c r="BE322" s="186">
        <f>IF(N322="základní",J322,0)</f>
        <v>0</v>
      </c>
      <c r="BF322" s="186">
        <f>IF(N322="snížená",J322,0)</f>
        <v>0</v>
      </c>
      <c r="BG322" s="186">
        <f>IF(N322="zákl. přenesená",J322,0)</f>
        <v>0</v>
      </c>
      <c r="BH322" s="186">
        <f>IF(N322="sníž. přenesená",J322,0)</f>
        <v>0</v>
      </c>
      <c r="BI322" s="186">
        <f>IF(N322="nulová",J322,0)</f>
        <v>0</v>
      </c>
      <c r="BJ322" s="18" t="s">
        <v>79</v>
      </c>
      <c r="BK322" s="186">
        <f>ROUND(I322*H322,2)</f>
        <v>0</v>
      </c>
      <c r="BL322" s="18" t="s">
        <v>139</v>
      </c>
      <c r="BM322" s="185" t="s">
        <v>754</v>
      </c>
    </row>
    <row r="323" spans="1:65" s="13" customFormat="1" ht="11.25">
      <c r="B323" s="192"/>
      <c r="C323" s="193"/>
      <c r="D323" s="194" t="s">
        <v>153</v>
      </c>
      <c r="E323" s="195" t="s">
        <v>19</v>
      </c>
      <c r="F323" s="196" t="s">
        <v>746</v>
      </c>
      <c r="G323" s="193"/>
      <c r="H323" s="197">
        <v>1</v>
      </c>
      <c r="I323" s="198"/>
      <c r="J323" s="193"/>
      <c r="K323" s="193"/>
      <c r="L323" s="199"/>
      <c r="M323" s="200"/>
      <c r="N323" s="201"/>
      <c r="O323" s="201"/>
      <c r="P323" s="201"/>
      <c r="Q323" s="201"/>
      <c r="R323" s="201"/>
      <c r="S323" s="201"/>
      <c r="T323" s="202"/>
      <c r="AT323" s="203" t="s">
        <v>153</v>
      </c>
      <c r="AU323" s="203" t="s">
        <v>81</v>
      </c>
      <c r="AV323" s="13" t="s">
        <v>81</v>
      </c>
      <c r="AW323" s="13" t="s">
        <v>33</v>
      </c>
      <c r="AX323" s="13" t="s">
        <v>71</v>
      </c>
      <c r="AY323" s="203" t="s">
        <v>132</v>
      </c>
    </row>
    <row r="324" spans="1:65" s="14" customFormat="1" ht="11.25">
      <c r="B324" s="204"/>
      <c r="C324" s="205"/>
      <c r="D324" s="194" t="s">
        <v>153</v>
      </c>
      <c r="E324" s="206" t="s">
        <v>19</v>
      </c>
      <c r="F324" s="207" t="s">
        <v>154</v>
      </c>
      <c r="G324" s="205"/>
      <c r="H324" s="208">
        <v>1</v>
      </c>
      <c r="I324" s="209"/>
      <c r="J324" s="205"/>
      <c r="K324" s="205"/>
      <c r="L324" s="210"/>
      <c r="M324" s="211"/>
      <c r="N324" s="212"/>
      <c r="O324" s="212"/>
      <c r="P324" s="212"/>
      <c r="Q324" s="212"/>
      <c r="R324" s="212"/>
      <c r="S324" s="212"/>
      <c r="T324" s="213"/>
      <c r="AT324" s="214" t="s">
        <v>153</v>
      </c>
      <c r="AU324" s="214" t="s">
        <v>81</v>
      </c>
      <c r="AV324" s="14" t="s">
        <v>139</v>
      </c>
      <c r="AW324" s="14" t="s">
        <v>33</v>
      </c>
      <c r="AX324" s="14" t="s">
        <v>79</v>
      </c>
      <c r="AY324" s="214" t="s">
        <v>132</v>
      </c>
    </row>
    <row r="325" spans="1:65" s="2" customFormat="1" ht="14.45" customHeight="1">
      <c r="A325" s="35"/>
      <c r="B325" s="36"/>
      <c r="C325" s="174" t="s">
        <v>755</v>
      </c>
      <c r="D325" s="174" t="s">
        <v>135</v>
      </c>
      <c r="E325" s="175" t="s">
        <v>756</v>
      </c>
      <c r="F325" s="176" t="s">
        <v>757</v>
      </c>
      <c r="G325" s="177" t="s">
        <v>346</v>
      </c>
      <c r="H325" s="178">
        <v>1</v>
      </c>
      <c r="I325" s="179"/>
      <c r="J325" s="180">
        <f>ROUND(I325*H325,2)</f>
        <v>0</v>
      </c>
      <c r="K325" s="176" t="s">
        <v>19</v>
      </c>
      <c r="L325" s="40"/>
      <c r="M325" s="181" t="s">
        <v>19</v>
      </c>
      <c r="N325" s="182" t="s">
        <v>42</v>
      </c>
      <c r="O325" s="65"/>
      <c r="P325" s="183">
        <f>O325*H325</f>
        <v>0</v>
      </c>
      <c r="Q325" s="183">
        <v>0</v>
      </c>
      <c r="R325" s="183">
        <f>Q325*H325</f>
        <v>0</v>
      </c>
      <c r="S325" s="183">
        <v>0</v>
      </c>
      <c r="T325" s="184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185" t="s">
        <v>139</v>
      </c>
      <c r="AT325" s="185" t="s">
        <v>135</v>
      </c>
      <c r="AU325" s="185" t="s">
        <v>81</v>
      </c>
      <c r="AY325" s="18" t="s">
        <v>132</v>
      </c>
      <c r="BE325" s="186">
        <f>IF(N325="základní",J325,0)</f>
        <v>0</v>
      </c>
      <c r="BF325" s="186">
        <f>IF(N325="snížená",J325,0)</f>
        <v>0</v>
      </c>
      <c r="BG325" s="186">
        <f>IF(N325="zákl. přenesená",J325,0)</f>
        <v>0</v>
      </c>
      <c r="BH325" s="186">
        <f>IF(N325="sníž. přenesená",J325,0)</f>
        <v>0</v>
      </c>
      <c r="BI325" s="186">
        <f>IF(N325="nulová",J325,0)</f>
        <v>0</v>
      </c>
      <c r="BJ325" s="18" t="s">
        <v>79</v>
      </c>
      <c r="BK325" s="186">
        <f>ROUND(I325*H325,2)</f>
        <v>0</v>
      </c>
      <c r="BL325" s="18" t="s">
        <v>139</v>
      </c>
      <c r="BM325" s="185" t="s">
        <v>758</v>
      </c>
    </row>
    <row r="326" spans="1:65" s="13" customFormat="1" ht="11.25">
      <c r="B326" s="192"/>
      <c r="C326" s="193"/>
      <c r="D326" s="194" t="s">
        <v>153</v>
      </c>
      <c r="E326" s="195" t="s">
        <v>19</v>
      </c>
      <c r="F326" s="196" t="s">
        <v>746</v>
      </c>
      <c r="G326" s="193"/>
      <c r="H326" s="197">
        <v>1</v>
      </c>
      <c r="I326" s="198"/>
      <c r="J326" s="193"/>
      <c r="K326" s="193"/>
      <c r="L326" s="199"/>
      <c r="M326" s="200"/>
      <c r="N326" s="201"/>
      <c r="O326" s="201"/>
      <c r="P326" s="201"/>
      <c r="Q326" s="201"/>
      <c r="R326" s="201"/>
      <c r="S326" s="201"/>
      <c r="T326" s="202"/>
      <c r="AT326" s="203" t="s">
        <v>153</v>
      </c>
      <c r="AU326" s="203" t="s">
        <v>81</v>
      </c>
      <c r="AV326" s="13" t="s">
        <v>81</v>
      </c>
      <c r="AW326" s="13" t="s">
        <v>33</v>
      </c>
      <c r="AX326" s="13" t="s">
        <v>71</v>
      </c>
      <c r="AY326" s="203" t="s">
        <v>132</v>
      </c>
    </row>
    <row r="327" spans="1:65" s="14" customFormat="1" ht="11.25">
      <c r="B327" s="204"/>
      <c r="C327" s="205"/>
      <c r="D327" s="194" t="s">
        <v>153</v>
      </c>
      <c r="E327" s="206" t="s">
        <v>19</v>
      </c>
      <c r="F327" s="207" t="s">
        <v>154</v>
      </c>
      <c r="G327" s="205"/>
      <c r="H327" s="208">
        <v>1</v>
      </c>
      <c r="I327" s="209"/>
      <c r="J327" s="205"/>
      <c r="K327" s="205"/>
      <c r="L327" s="210"/>
      <c r="M327" s="211"/>
      <c r="N327" s="212"/>
      <c r="O327" s="212"/>
      <c r="P327" s="212"/>
      <c r="Q327" s="212"/>
      <c r="R327" s="212"/>
      <c r="S327" s="212"/>
      <c r="T327" s="213"/>
      <c r="AT327" s="214" t="s">
        <v>153</v>
      </c>
      <c r="AU327" s="214" t="s">
        <v>81</v>
      </c>
      <c r="AV327" s="14" t="s">
        <v>139</v>
      </c>
      <c r="AW327" s="14" t="s">
        <v>33</v>
      </c>
      <c r="AX327" s="14" t="s">
        <v>79</v>
      </c>
      <c r="AY327" s="214" t="s">
        <v>132</v>
      </c>
    </row>
    <row r="328" spans="1:65" s="2" customFormat="1" ht="24.2" customHeight="1">
      <c r="A328" s="35"/>
      <c r="B328" s="36"/>
      <c r="C328" s="174" t="s">
        <v>759</v>
      </c>
      <c r="D328" s="174" t="s">
        <v>135</v>
      </c>
      <c r="E328" s="175" t="s">
        <v>760</v>
      </c>
      <c r="F328" s="176" t="s">
        <v>761</v>
      </c>
      <c r="G328" s="177" t="s">
        <v>762</v>
      </c>
      <c r="H328" s="178">
        <v>23</v>
      </c>
      <c r="I328" s="179"/>
      <c r="J328" s="180">
        <f>ROUND(I328*H328,2)</f>
        <v>0</v>
      </c>
      <c r="K328" s="176" t="s">
        <v>19</v>
      </c>
      <c r="L328" s="40"/>
      <c r="M328" s="181" t="s">
        <v>19</v>
      </c>
      <c r="N328" s="182" t="s">
        <v>42</v>
      </c>
      <c r="O328" s="65"/>
      <c r="P328" s="183">
        <f>O328*H328</f>
        <v>0</v>
      </c>
      <c r="Q328" s="183">
        <v>0</v>
      </c>
      <c r="R328" s="183">
        <f>Q328*H328</f>
        <v>0</v>
      </c>
      <c r="S328" s="183">
        <v>0</v>
      </c>
      <c r="T328" s="184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185" t="s">
        <v>139</v>
      </c>
      <c r="AT328" s="185" t="s">
        <v>135</v>
      </c>
      <c r="AU328" s="185" t="s">
        <v>81</v>
      </c>
      <c r="AY328" s="18" t="s">
        <v>132</v>
      </c>
      <c r="BE328" s="186">
        <f>IF(N328="základní",J328,0)</f>
        <v>0</v>
      </c>
      <c r="BF328" s="186">
        <f>IF(N328="snížená",J328,0)</f>
        <v>0</v>
      </c>
      <c r="BG328" s="186">
        <f>IF(N328="zákl. přenesená",J328,0)</f>
        <v>0</v>
      </c>
      <c r="BH328" s="186">
        <f>IF(N328="sníž. přenesená",J328,0)</f>
        <v>0</v>
      </c>
      <c r="BI328" s="186">
        <f>IF(N328="nulová",J328,0)</f>
        <v>0</v>
      </c>
      <c r="BJ328" s="18" t="s">
        <v>79</v>
      </c>
      <c r="BK328" s="186">
        <f>ROUND(I328*H328,2)</f>
        <v>0</v>
      </c>
      <c r="BL328" s="18" t="s">
        <v>139</v>
      </c>
      <c r="BM328" s="185" t="s">
        <v>763</v>
      </c>
    </row>
    <row r="329" spans="1:65" s="13" customFormat="1" ht="11.25">
      <c r="B329" s="192"/>
      <c r="C329" s="193"/>
      <c r="D329" s="194" t="s">
        <v>153</v>
      </c>
      <c r="E329" s="195" t="s">
        <v>19</v>
      </c>
      <c r="F329" s="196" t="s">
        <v>764</v>
      </c>
      <c r="G329" s="193"/>
      <c r="H329" s="197">
        <v>23</v>
      </c>
      <c r="I329" s="198"/>
      <c r="J329" s="193"/>
      <c r="K329" s="193"/>
      <c r="L329" s="199"/>
      <c r="M329" s="200"/>
      <c r="N329" s="201"/>
      <c r="O329" s="201"/>
      <c r="P329" s="201"/>
      <c r="Q329" s="201"/>
      <c r="R329" s="201"/>
      <c r="S329" s="201"/>
      <c r="T329" s="202"/>
      <c r="AT329" s="203" t="s">
        <v>153</v>
      </c>
      <c r="AU329" s="203" t="s">
        <v>81</v>
      </c>
      <c r="AV329" s="13" t="s">
        <v>81</v>
      </c>
      <c r="AW329" s="13" t="s">
        <v>33</v>
      </c>
      <c r="AX329" s="13" t="s">
        <v>71</v>
      </c>
      <c r="AY329" s="203" t="s">
        <v>132</v>
      </c>
    </row>
    <row r="330" spans="1:65" s="14" customFormat="1" ht="11.25">
      <c r="B330" s="204"/>
      <c r="C330" s="205"/>
      <c r="D330" s="194" t="s">
        <v>153</v>
      </c>
      <c r="E330" s="206" t="s">
        <v>19</v>
      </c>
      <c r="F330" s="207" t="s">
        <v>154</v>
      </c>
      <c r="G330" s="205"/>
      <c r="H330" s="208">
        <v>23</v>
      </c>
      <c r="I330" s="209"/>
      <c r="J330" s="205"/>
      <c r="K330" s="205"/>
      <c r="L330" s="210"/>
      <c r="M330" s="211"/>
      <c r="N330" s="212"/>
      <c r="O330" s="212"/>
      <c r="P330" s="212"/>
      <c r="Q330" s="212"/>
      <c r="R330" s="212"/>
      <c r="S330" s="212"/>
      <c r="T330" s="213"/>
      <c r="AT330" s="214" t="s">
        <v>153</v>
      </c>
      <c r="AU330" s="214" t="s">
        <v>81</v>
      </c>
      <c r="AV330" s="14" t="s">
        <v>139</v>
      </c>
      <c r="AW330" s="14" t="s">
        <v>33</v>
      </c>
      <c r="AX330" s="14" t="s">
        <v>79</v>
      </c>
      <c r="AY330" s="214" t="s">
        <v>132</v>
      </c>
    </row>
    <row r="331" spans="1:65" s="2" customFormat="1" ht="24.2" customHeight="1">
      <c r="A331" s="35"/>
      <c r="B331" s="36"/>
      <c r="C331" s="174" t="s">
        <v>765</v>
      </c>
      <c r="D331" s="174" t="s">
        <v>135</v>
      </c>
      <c r="E331" s="175" t="s">
        <v>766</v>
      </c>
      <c r="F331" s="176" t="s">
        <v>767</v>
      </c>
      <c r="G331" s="177" t="s">
        <v>762</v>
      </c>
      <c r="H331" s="178">
        <v>3</v>
      </c>
      <c r="I331" s="179"/>
      <c r="J331" s="180">
        <f>ROUND(I331*H331,2)</f>
        <v>0</v>
      </c>
      <c r="K331" s="176" t="s">
        <v>19</v>
      </c>
      <c r="L331" s="40"/>
      <c r="M331" s="181" t="s">
        <v>19</v>
      </c>
      <c r="N331" s="182" t="s">
        <v>42</v>
      </c>
      <c r="O331" s="65"/>
      <c r="P331" s="183">
        <f>O331*H331</f>
        <v>0</v>
      </c>
      <c r="Q331" s="183">
        <v>0</v>
      </c>
      <c r="R331" s="183">
        <f>Q331*H331</f>
        <v>0</v>
      </c>
      <c r="S331" s="183">
        <v>0</v>
      </c>
      <c r="T331" s="184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185" t="s">
        <v>139</v>
      </c>
      <c r="AT331" s="185" t="s">
        <v>135</v>
      </c>
      <c r="AU331" s="185" t="s">
        <v>81</v>
      </c>
      <c r="AY331" s="18" t="s">
        <v>132</v>
      </c>
      <c r="BE331" s="186">
        <f>IF(N331="základní",J331,0)</f>
        <v>0</v>
      </c>
      <c r="BF331" s="186">
        <f>IF(N331="snížená",J331,0)</f>
        <v>0</v>
      </c>
      <c r="BG331" s="186">
        <f>IF(N331="zákl. přenesená",J331,0)</f>
        <v>0</v>
      </c>
      <c r="BH331" s="186">
        <f>IF(N331="sníž. přenesená",J331,0)</f>
        <v>0</v>
      </c>
      <c r="BI331" s="186">
        <f>IF(N331="nulová",J331,0)</f>
        <v>0</v>
      </c>
      <c r="BJ331" s="18" t="s">
        <v>79</v>
      </c>
      <c r="BK331" s="186">
        <f>ROUND(I331*H331,2)</f>
        <v>0</v>
      </c>
      <c r="BL331" s="18" t="s">
        <v>139</v>
      </c>
      <c r="BM331" s="185" t="s">
        <v>768</v>
      </c>
    </row>
    <row r="332" spans="1:65" s="13" customFormat="1" ht="11.25">
      <c r="B332" s="192"/>
      <c r="C332" s="193"/>
      <c r="D332" s="194" t="s">
        <v>153</v>
      </c>
      <c r="E332" s="195" t="s">
        <v>19</v>
      </c>
      <c r="F332" s="196" t="s">
        <v>769</v>
      </c>
      <c r="G332" s="193"/>
      <c r="H332" s="197">
        <v>3</v>
      </c>
      <c r="I332" s="198"/>
      <c r="J332" s="193"/>
      <c r="K332" s="193"/>
      <c r="L332" s="199"/>
      <c r="M332" s="200"/>
      <c r="N332" s="201"/>
      <c r="O332" s="201"/>
      <c r="P332" s="201"/>
      <c r="Q332" s="201"/>
      <c r="R332" s="201"/>
      <c r="S332" s="201"/>
      <c r="T332" s="202"/>
      <c r="AT332" s="203" t="s">
        <v>153</v>
      </c>
      <c r="AU332" s="203" t="s">
        <v>81</v>
      </c>
      <c r="AV332" s="13" t="s">
        <v>81</v>
      </c>
      <c r="AW332" s="13" t="s">
        <v>33</v>
      </c>
      <c r="AX332" s="13" t="s">
        <v>71</v>
      </c>
      <c r="AY332" s="203" t="s">
        <v>132</v>
      </c>
    </row>
    <row r="333" spans="1:65" s="14" customFormat="1" ht="11.25">
      <c r="B333" s="204"/>
      <c r="C333" s="205"/>
      <c r="D333" s="194" t="s">
        <v>153</v>
      </c>
      <c r="E333" s="206" t="s">
        <v>19</v>
      </c>
      <c r="F333" s="207" t="s">
        <v>154</v>
      </c>
      <c r="G333" s="205"/>
      <c r="H333" s="208">
        <v>3</v>
      </c>
      <c r="I333" s="209"/>
      <c r="J333" s="205"/>
      <c r="K333" s="205"/>
      <c r="L333" s="210"/>
      <c r="M333" s="211"/>
      <c r="N333" s="212"/>
      <c r="O333" s="212"/>
      <c r="P333" s="212"/>
      <c r="Q333" s="212"/>
      <c r="R333" s="212"/>
      <c r="S333" s="212"/>
      <c r="T333" s="213"/>
      <c r="AT333" s="214" t="s">
        <v>153</v>
      </c>
      <c r="AU333" s="214" t="s">
        <v>81</v>
      </c>
      <c r="AV333" s="14" t="s">
        <v>139</v>
      </c>
      <c r="AW333" s="14" t="s">
        <v>33</v>
      </c>
      <c r="AX333" s="14" t="s">
        <v>79</v>
      </c>
      <c r="AY333" s="214" t="s">
        <v>132</v>
      </c>
    </row>
    <row r="334" spans="1:65" s="2" customFormat="1" ht="24.2" customHeight="1">
      <c r="A334" s="35"/>
      <c r="B334" s="36"/>
      <c r="C334" s="174" t="s">
        <v>770</v>
      </c>
      <c r="D334" s="174" t="s">
        <v>135</v>
      </c>
      <c r="E334" s="175" t="s">
        <v>771</v>
      </c>
      <c r="F334" s="176" t="s">
        <v>772</v>
      </c>
      <c r="G334" s="177" t="s">
        <v>762</v>
      </c>
      <c r="H334" s="178">
        <v>5</v>
      </c>
      <c r="I334" s="179"/>
      <c r="J334" s="180">
        <f>ROUND(I334*H334,2)</f>
        <v>0</v>
      </c>
      <c r="K334" s="176" t="s">
        <v>19</v>
      </c>
      <c r="L334" s="40"/>
      <c r="M334" s="181" t="s">
        <v>19</v>
      </c>
      <c r="N334" s="182" t="s">
        <v>42</v>
      </c>
      <c r="O334" s="65"/>
      <c r="P334" s="183">
        <f>O334*H334</f>
        <v>0</v>
      </c>
      <c r="Q334" s="183">
        <v>0</v>
      </c>
      <c r="R334" s="183">
        <f>Q334*H334</f>
        <v>0</v>
      </c>
      <c r="S334" s="183">
        <v>0</v>
      </c>
      <c r="T334" s="184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185" t="s">
        <v>139</v>
      </c>
      <c r="AT334" s="185" t="s">
        <v>135</v>
      </c>
      <c r="AU334" s="185" t="s">
        <v>81</v>
      </c>
      <c r="AY334" s="18" t="s">
        <v>132</v>
      </c>
      <c r="BE334" s="186">
        <f>IF(N334="základní",J334,0)</f>
        <v>0</v>
      </c>
      <c r="BF334" s="186">
        <f>IF(N334="snížená",J334,0)</f>
        <v>0</v>
      </c>
      <c r="BG334" s="186">
        <f>IF(N334="zákl. přenesená",J334,0)</f>
        <v>0</v>
      </c>
      <c r="BH334" s="186">
        <f>IF(N334="sníž. přenesená",J334,0)</f>
        <v>0</v>
      </c>
      <c r="BI334" s="186">
        <f>IF(N334="nulová",J334,0)</f>
        <v>0</v>
      </c>
      <c r="BJ334" s="18" t="s">
        <v>79</v>
      </c>
      <c r="BK334" s="186">
        <f>ROUND(I334*H334,2)</f>
        <v>0</v>
      </c>
      <c r="BL334" s="18" t="s">
        <v>139</v>
      </c>
      <c r="BM334" s="185" t="s">
        <v>773</v>
      </c>
    </row>
    <row r="335" spans="1:65" s="13" customFormat="1" ht="11.25">
      <c r="B335" s="192"/>
      <c r="C335" s="193"/>
      <c r="D335" s="194" t="s">
        <v>153</v>
      </c>
      <c r="E335" s="195" t="s">
        <v>19</v>
      </c>
      <c r="F335" s="196" t="s">
        <v>774</v>
      </c>
      <c r="G335" s="193"/>
      <c r="H335" s="197">
        <v>5</v>
      </c>
      <c r="I335" s="198"/>
      <c r="J335" s="193"/>
      <c r="K335" s="193"/>
      <c r="L335" s="199"/>
      <c r="M335" s="200"/>
      <c r="N335" s="201"/>
      <c r="O335" s="201"/>
      <c r="P335" s="201"/>
      <c r="Q335" s="201"/>
      <c r="R335" s="201"/>
      <c r="S335" s="201"/>
      <c r="T335" s="202"/>
      <c r="AT335" s="203" t="s">
        <v>153</v>
      </c>
      <c r="AU335" s="203" t="s">
        <v>81</v>
      </c>
      <c r="AV335" s="13" t="s">
        <v>81</v>
      </c>
      <c r="AW335" s="13" t="s">
        <v>33</v>
      </c>
      <c r="AX335" s="13" t="s">
        <v>71</v>
      </c>
      <c r="AY335" s="203" t="s">
        <v>132</v>
      </c>
    </row>
    <row r="336" spans="1:65" s="14" customFormat="1" ht="11.25">
      <c r="B336" s="204"/>
      <c r="C336" s="205"/>
      <c r="D336" s="194" t="s">
        <v>153</v>
      </c>
      <c r="E336" s="206" t="s">
        <v>19</v>
      </c>
      <c r="F336" s="207" t="s">
        <v>154</v>
      </c>
      <c r="G336" s="205"/>
      <c r="H336" s="208">
        <v>5</v>
      </c>
      <c r="I336" s="209"/>
      <c r="J336" s="205"/>
      <c r="K336" s="205"/>
      <c r="L336" s="210"/>
      <c r="M336" s="211"/>
      <c r="N336" s="212"/>
      <c r="O336" s="212"/>
      <c r="P336" s="212"/>
      <c r="Q336" s="212"/>
      <c r="R336" s="212"/>
      <c r="S336" s="212"/>
      <c r="T336" s="213"/>
      <c r="AT336" s="214" t="s">
        <v>153</v>
      </c>
      <c r="AU336" s="214" t="s">
        <v>81</v>
      </c>
      <c r="AV336" s="14" t="s">
        <v>139</v>
      </c>
      <c r="AW336" s="14" t="s">
        <v>33</v>
      </c>
      <c r="AX336" s="14" t="s">
        <v>79</v>
      </c>
      <c r="AY336" s="214" t="s">
        <v>132</v>
      </c>
    </row>
    <row r="337" spans="1:65" s="2" customFormat="1" ht="24.2" customHeight="1">
      <c r="A337" s="35"/>
      <c r="B337" s="36"/>
      <c r="C337" s="174" t="s">
        <v>775</v>
      </c>
      <c r="D337" s="174" t="s">
        <v>135</v>
      </c>
      <c r="E337" s="175" t="s">
        <v>776</v>
      </c>
      <c r="F337" s="176" t="s">
        <v>777</v>
      </c>
      <c r="G337" s="177" t="s">
        <v>346</v>
      </c>
      <c r="H337" s="178">
        <v>7</v>
      </c>
      <c r="I337" s="179"/>
      <c r="J337" s="180">
        <f>ROUND(I337*H337,2)</f>
        <v>0</v>
      </c>
      <c r="K337" s="176" t="s">
        <v>19</v>
      </c>
      <c r="L337" s="40"/>
      <c r="M337" s="181" t="s">
        <v>19</v>
      </c>
      <c r="N337" s="182" t="s">
        <v>42</v>
      </c>
      <c r="O337" s="65"/>
      <c r="P337" s="183">
        <f>O337*H337</f>
        <v>0</v>
      </c>
      <c r="Q337" s="183">
        <v>2.7529999999999999E-2</v>
      </c>
      <c r="R337" s="183">
        <f>Q337*H337</f>
        <v>0.19270999999999999</v>
      </c>
      <c r="S337" s="183">
        <v>0</v>
      </c>
      <c r="T337" s="184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185" t="s">
        <v>139</v>
      </c>
      <c r="AT337" s="185" t="s">
        <v>135</v>
      </c>
      <c r="AU337" s="185" t="s">
        <v>81</v>
      </c>
      <c r="AY337" s="18" t="s">
        <v>132</v>
      </c>
      <c r="BE337" s="186">
        <f>IF(N337="základní",J337,0)</f>
        <v>0</v>
      </c>
      <c r="BF337" s="186">
        <f>IF(N337="snížená",J337,0)</f>
        <v>0</v>
      </c>
      <c r="BG337" s="186">
        <f>IF(N337="zákl. přenesená",J337,0)</f>
        <v>0</v>
      </c>
      <c r="BH337" s="186">
        <f>IF(N337="sníž. přenesená",J337,0)</f>
        <v>0</v>
      </c>
      <c r="BI337" s="186">
        <f>IF(N337="nulová",J337,0)</f>
        <v>0</v>
      </c>
      <c r="BJ337" s="18" t="s">
        <v>79</v>
      </c>
      <c r="BK337" s="186">
        <f>ROUND(I337*H337,2)</f>
        <v>0</v>
      </c>
      <c r="BL337" s="18" t="s">
        <v>139</v>
      </c>
      <c r="BM337" s="185" t="s">
        <v>778</v>
      </c>
    </row>
    <row r="338" spans="1:65" s="2" customFormat="1" ht="24.2" customHeight="1">
      <c r="A338" s="35"/>
      <c r="B338" s="36"/>
      <c r="C338" s="222" t="s">
        <v>779</v>
      </c>
      <c r="D338" s="222" t="s">
        <v>217</v>
      </c>
      <c r="E338" s="223" t="s">
        <v>780</v>
      </c>
      <c r="F338" s="224" t="s">
        <v>781</v>
      </c>
      <c r="G338" s="225" t="s">
        <v>346</v>
      </c>
      <c r="H338" s="226">
        <v>2</v>
      </c>
      <c r="I338" s="227"/>
      <c r="J338" s="228">
        <f>ROUND(I338*H338,2)</f>
        <v>0</v>
      </c>
      <c r="K338" s="224" t="s">
        <v>19</v>
      </c>
      <c r="L338" s="229"/>
      <c r="M338" s="230" t="s">
        <v>19</v>
      </c>
      <c r="N338" s="231" t="s">
        <v>42</v>
      </c>
      <c r="O338" s="65"/>
      <c r="P338" s="183">
        <f>O338*H338</f>
        <v>0</v>
      </c>
      <c r="Q338" s="183">
        <v>0</v>
      </c>
      <c r="R338" s="183">
        <f>Q338*H338</f>
        <v>0</v>
      </c>
      <c r="S338" s="183">
        <v>0</v>
      </c>
      <c r="T338" s="184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185" t="s">
        <v>208</v>
      </c>
      <c r="AT338" s="185" t="s">
        <v>217</v>
      </c>
      <c r="AU338" s="185" t="s">
        <v>81</v>
      </c>
      <c r="AY338" s="18" t="s">
        <v>132</v>
      </c>
      <c r="BE338" s="186">
        <f>IF(N338="základní",J338,0)</f>
        <v>0</v>
      </c>
      <c r="BF338" s="186">
        <f>IF(N338="snížená",J338,0)</f>
        <v>0</v>
      </c>
      <c r="BG338" s="186">
        <f>IF(N338="zákl. přenesená",J338,0)</f>
        <v>0</v>
      </c>
      <c r="BH338" s="186">
        <f>IF(N338="sníž. přenesená",J338,0)</f>
        <v>0</v>
      </c>
      <c r="BI338" s="186">
        <f>IF(N338="nulová",J338,0)</f>
        <v>0</v>
      </c>
      <c r="BJ338" s="18" t="s">
        <v>79</v>
      </c>
      <c r="BK338" s="186">
        <f>ROUND(I338*H338,2)</f>
        <v>0</v>
      </c>
      <c r="BL338" s="18" t="s">
        <v>139</v>
      </c>
      <c r="BM338" s="185" t="s">
        <v>782</v>
      </c>
    </row>
    <row r="339" spans="1:65" s="13" customFormat="1" ht="11.25">
      <c r="B339" s="192"/>
      <c r="C339" s="193"/>
      <c r="D339" s="194" t="s">
        <v>153</v>
      </c>
      <c r="E339" s="195" t="s">
        <v>19</v>
      </c>
      <c r="F339" s="196" t="s">
        <v>81</v>
      </c>
      <c r="G339" s="193"/>
      <c r="H339" s="197">
        <v>2</v>
      </c>
      <c r="I339" s="198"/>
      <c r="J339" s="193"/>
      <c r="K339" s="193"/>
      <c r="L339" s="199"/>
      <c r="M339" s="200"/>
      <c r="N339" s="201"/>
      <c r="O339" s="201"/>
      <c r="P339" s="201"/>
      <c r="Q339" s="201"/>
      <c r="R339" s="201"/>
      <c r="S339" s="201"/>
      <c r="T339" s="202"/>
      <c r="AT339" s="203" t="s">
        <v>153</v>
      </c>
      <c r="AU339" s="203" t="s">
        <v>81</v>
      </c>
      <c r="AV339" s="13" t="s">
        <v>81</v>
      </c>
      <c r="AW339" s="13" t="s">
        <v>33</v>
      </c>
      <c r="AX339" s="13" t="s">
        <v>71</v>
      </c>
      <c r="AY339" s="203" t="s">
        <v>132</v>
      </c>
    </row>
    <row r="340" spans="1:65" s="14" customFormat="1" ht="11.25">
      <c r="B340" s="204"/>
      <c r="C340" s="205"/>
      <c r="D340" s="194" t="s">
        <v>153</v>
      </c>
      <c r="E340" s="206" t="s">
        <v>19</v>
      </c>
      <c r="F340" s="207" t="s">
        <v>154</v>
      </c>
      <c r="G340" s="205"/>
      <c r="H340" s="208">
        <v>2</v>
      </c>
      <c r="I340" s="209"/>
      <c r="J340" s="205"/>
      <c r="K340" s="205"/>
      <c r="L340" s="210"/>
      <c r="M340" s="211"/>
      <c r="N340" s="212"/>
      <c r="O340" s="212"/>
      <c r="P340" s="212"/>
      <c r="Q340" s="212"/>
      <c r="R340" s="212"/>
      <c r="S340" s="212"/>
      <c r="T340" s="213"/>
      <c r="AT340" s="214" t="s">
        <v>153</v>
      </c>
      <c r="AU340" s="214" t="s">
        <v>81</v>
      </c>
      <c r="AV340" s="14" t="s">
        <v>139</v>
      </c>
      <c r="AW340" s="14" t="s">
        <v>33</v>
      </c>
      <c r="AX340" s="14" t="s">
        <v>79</v>
      </c>
      <c r="AY340" s="214" t="s">
        <v>132</v>
      </c>
    </row>
    <row r="341" spans="1:65" s="2" customFormat="1" ht="24.2" customHeight="1">
      <c r="A341" s="35"/>
      <c r="B341" s="36"/>
      <c r="C341" s="222" t="s">
        <v>783</v>
      </c>
      <c r="D341" s="222" t="s">
        <v>217</v>
      </c>
      <c r="E341" s="223" t="s">
        <v>784</v>
      </c>
      <c r="F341" s="224" t="s">
        <v>785</v>
      </c>
      <c r="G341" s="225" t="s">
        <v>346</v>
      </c>
      <c r="H341" s="226">
        <v>5</v>
      </c>
      <c r="I341" s="227"/>
      <c r="J341" s="228">
        <f>ROUND(I341*H341,2)</f>
        <v>0</v>
      </c>
      <c r="K341" s="224" t="s">
        <v>19</v>
      </c>
      <c r="L341" s="229"/>
      <c r="M341" s="230" t="s">
        <v>19</v>
      </c>
      <c r="N341" s="231" t="s">
        <v>42</v>
      </c>
      <c r="O341" s="65"/>
      <c r="P341" s="183">
        <f>O341*H341</f>
        <v>0</v>
      </c>
      <c r="Q341" s="183">
        <v>0</v>
      </c>
      <c r="R341" s="183">
        <f>Q341*H341</f>
        <v>0</v>
      </c>
      <c r="S341" s="183">
        <v>0</v>
      </c>
      <c r="T341" s="184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185" t="s">
        <v>208</v>
      </c>
      <c r="AT341" s="185" t="s">
        <v>217</v>
      </c>
      <c r="AU341" s="185" t="s">
        <v>81</v>
      </c>
      <c r="AY341" s="18" t="s">
        <v>132</v>
      </c>
      <c r="BE341" s="186">
        <f>IF(N341="základní",J341,0)</f>
        <v>0</v>
      </c>
      <c r="BF341" s="186">
        <f>IF(N341="snížená",J341,0)</f>
        <v>0</v>
      </c>
      <c r="BG341" s="186">
        <f>IF(N341="zákl. přenesená",J341,0)</f>
        <v>0</v>
      </c>
      <c r="BH341" s="186">
        <f>IF(N341="sníž. přenesená",J341,0)</f>
        <v>0</v>
      </c>
      <c r="BI341" s="186">
        <f>IF(N341="nulová",J341,0)</f>
        <v>0</v>
      </c>
      <c r="BJ341" s="18" t="s">
        <v>79</v>
      </c>
      <c r="BK341" s="186">
        <f>ROUND(I341*H341,2)</f>
        <v>0</v>
      </c>
      <c r="BL341" s="18" t="s">
        <v>139</v>
      </c>
      <c r="BM341" s="185" t="s">
        <v>786</v>
      </c>
    </row>
    <row r="342" spans="1:65" s="13" customFormat="1" ht="11.25">
      <c r="B342" s="192"/>
      <c r="C342" s="193"/>
      <c r="D342" s="194" t="s">
        <v>153</v>
      </c>
      <c r="E342" s="195" t="s">
        <v>19</v>
      </c>
      <c r="F342" s="196" t="s">
        <v>194</v>
      </c>
      <c r="G342" s="193"/>
      <c r="H342" s="197">
        <v>5</v>
      </c>
      <c r="I342" s="198"/>
      <c r="J342" s="193"/>
      <c r="K342" s="193"/>
      <c r="L342" s="199"/>
      <c r="M342" s="200"/>
      <c r="N342" s="201"/>
      <c r="O342" s="201"/>
      <c r="P342" s="201"/>
      <c r="Q342" s="201"/>
      <c r="R342" s="201"/>
      <c r="S342" s="201"/>
      <c r="T342" s="202"/>
      <c r="AT342" s="203" t="s">
        <v>153</v>
      </c>
      <c r="AU342" s="203" t="s">
        <v>81</v>
      </c>
      <c r="AV342" s="13" t="s">
        <v>81</v>
      </c>
      <c r="AW342" s="13" t="s">
        <v>33</v>
      </c>
      <c r="AX342" s="13" t="s">
        <v>71</v>
      </c>
      <c r="AY342" s="203" t="s">
        <v>132</v>
      </c>
    </row>
    <row r="343" spans="1:65" s="14" customFormat="1" ht="11.25">
      <c r="B343" s="204"/>
      <c r="C343" s="205"/>
      <c r="D343" s="194" t="s">
        <v>153</v>
      </c>
      <c r="E343" s="206" t="s">
        <v>19</v>
      </c>
      <c r="F343" s="207" t="s">
        <v>154</v>
      </c>
      <c r="G343" s="205"/>
      <c r="H343" s="208">
        <v>5</v>
      </c>
      <c r="I343" s="209"/>
      <c r="J343" s="205"/>
      <c r="K343" s="205"/>
      <c r="L343" s="210"/>
      <c r="M343" s="211"/>
      <c r="N343" s="212"/>
      <c r="O343" s="212"/>
      <c r="P343" s="212"/>
      <c r="Q343" s="212"/>
      <c r="R343" s="212"/>
      <c r="S343" s="212"/>
      <c r="T343" s="213"/>
      <c r="AT343" s="214" t="s">
        <v>153</v>
      </c>
      <c r="AU343" s="214" t="s">
        <v>81</v>
      </c>
      <c r="AV343" s="14" t="s">
        <v>139</v>
      </c>
      <c r="AW343" s="14" t="s">
        <v>33</v>
      </c>
      <c r="AX343" s="14" t="s">
        <v>79</v>
      </c>
      <c r="AY343" s="214" t="s">
        <v>132</v>
      </c>
    </row>
    <row r="344" spans="1:65" s="2" customFormat="1" ht="24.2" customHeight="1">
      <c r="A344" s="35"/>
      <c r="B344" s="36"/>
      <c r="C344" s="174" t="s">
        <v>787</v>
      </c>
      <c r="D344" s="174" t="s">
        <v>135</v>
      </c>
      <c r="E344" s="175" t="s">
        <v>788</v>
      </c>
      <c r="F344" s="176" t="s">
        <v>789</v>
      </c>
      <c r="G344" s="177" t="s">
        <v>346</v>
      </c>
      <c r="H344" s="178">
        <v>5</v>
      </c>
      <c r="I344" s="179"/>
      <c r="J344" s="180">
        <f>ROUND(I344*H344,2)</f>
        <v>0</v>
      </c>
      <c r="K344" s="176" t="s">
        <v>19</v>
      </c>
      <c r="L344" s="40"/>
      <c r="M344" s="181" t="s">
        <v>19</v>
      </c>
      <c r="N344" s="182" t="s">
        <v>42</v>
      </c>
      <c r="O344" s="65"/>
      <c r="P344" s="183">
        <f>O344*H344</f>
        <v>0</v>
      </c>
      <c r="Q344" s="183">
        <v>9.1800000000000007E-3</v>
      </c>
      <c r="R344" s="183">
        <f>Q344*H344</f>
        <v>4.5900000000000003E-2</v>
      </c>
      <c r="S344" s="183">
        <v>0</v>
      </c>
      <c r="T344" s="184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185" t="s">
        <v>139</v>
      </c>
      <c r="AT344" s="185" t="s">
        <v>135</v>
      </c>
      <c r="AU344" s="185" t="s">
        <v>81</v>
      </c>
      <c r="AY344" s="18" t="s">
        <v>132</v>
      </c>
      <c r="BE344" s="186">
        <f>IF(N344="základní",J344,0)</f>
        <v>0</v>
      </c>
      <c r="BF344" s="186">
        <f>IF(N344="snížená",J344,0)</f>
        <v>0</v>
      </c>
      <c r="BG344" s="186">
        <f>IF(N344="zákl. přenesená",J344,0)</f>
        <v>0</v>
      </c>
      <c r="BH344" s="186">
        <f>IF(N344="sníž. přenesená",J344,0)</f>
        <v>0</v>
      </c>
      <c r="BI344" s="186">
        <f>IF(N344="nulová",J344,0)</f>
        <v>0</v>
      </c>
      <c r="BJ344" s="18" t="s">
        <v>79</v>
      </c>
      <c r="BK344" s="186">
        <f>ROUND(I344*H344,2)</f>
        <v>0</v>
      </c>
      <c r="BL344" s="18" t="s">
        <v>139</v>
      </c>
      <c r="BM344" s="185" t="s">
        <v>790</v>
      </c>
    </row>
    <row r="345" spans="1:65" s="2" customFormat="1" ht="24.2" customHeight="1">
      <c r="A345" s="35"/>
      <c r="B345" s="36"/>
      <c r="C345" s="222" t="s">
        <v>791</v>
      </c>
      <c r="D345" s="222" t="s">
        <v>217</v>
      </c>
      <c r="E345" s="223" t="s">
        <v>792</v>
      </c>
      <c r="F345" s="224" t="s">
        <v>793</v>
      </c>
      <c r="G345" s="225" t="s">
        <v>346</v>
      </c>
      <c r="H345" s="226">
        <v>3</v>
      </c>
      <c r="I345" s="227"/>
      <c r="J345" s="228">
        <f>ROUND(I345*H345,2)</f>
        <v>0</v>
      </c>
      <c r="K345" s="224" t="s">
        <v>19</v>
      </c>
      <c r="L345" s="229"/>
      <c r="M345" s="230" t="s">
        <v>19</v>
      </c>
      <c r="N345" s="231" t="s">
        <v>42</v>
      </c>
      <c r="O345" s="65"/>
      <c r="P345" s="183">
        <f>O345*H345</f>
        <v>0</v>
      </c>
      <c r="Q345" s="183">
        <v>0</v>
      </c>
      <c r="R345" s="183">
        <f>Q345*H345</f>
        <v>0</v>
      </c>
      <c r="S345" s="183">
        <v>0</v>
      </c>
      <c r="T345" s="184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185" t="s">
        <v>208</v>
      </c>
      <c r="AT345" s="185" t="s">
        <v>217</v>
      </c>
      <c r="AU345" s="185" t="s">
        <v>81</v>
      </c>
      <c r="AY345" s="18" t="s">
        <v>132</v>
      </c>
      <c r="BE345" s="186">
        <f>IF(N345="základní",J345,0)</f>
        <v>0</v>
      </c>
      <c r="BF345" s="186">
        <f>IF(N345="snížená",J345,0)</f>
        <v>0</v>
      </c>
      <c r="BG345" s="186">
        <f>IF(N345="zákl. přenesená",J345,0)</f>
        <v>0</v>
      </c>
      <c r="BH345" s="186">
        <f>IF(N345="sníž. přenesená",J345,0)</f>
        <v>0</v>
      </c>
      <c r="BI345" s="186">
        <f>IF(N345="nulová",J345,0)</f>
        <v>0</v>
      </c>
      <c r="BJ345" s="18" t="s">
        <v>79</v>
      </c>
      <c r="BK345" s="186">
        <f>ROUND(I345*H345,2)</f>
        <v>0</v>
      </c>
      <c r="BL345" s="18" t="s">
        <v>139</v>
      </c>
      <c r="BM345" s="185" t="s">
        <v>794</v>
      </c>
    </row>
    <row r="346" spans="1:65" s="13" customFormat="1" ht="11.25">
      <c r="B346" s="192"/>
      <c r="C346" s="193"/>
      <c r="D346" s="194" t="s">
        <v>153</v>
      </c>
      <c r="E346" s="195" t="s">
        <v>19</v>
      </c>
      <c r="F346" s="196" t="s">
        <v>144</v>
      </c>
      <c r="G346" s="193"/>
      <c r="H346" s="197">
        <v>3</v>
      </c>
      <c r="I346" s="198"/>
      <c r="J346" s="193"/>
      <c r="K346" s="193"/>
      <c r="L346" s="199"/>
      <c r="M346" s="200"/>
      <c r="N346" s="201"/>
      <c r="O346" s="201"/>
      <c r="P346" s="201"/>
      <c r="Q346" s="201"/>
      <c r="R346" s="201"/>
      <c r="S346" s="201"/>
      <c r="T346" s="202"/>
      <c r="AT346" s="203" t="s">
        <v>153</v>
      </c>
      <c r="AU346" s="203" t="s">
        <v>81</v>
      </c>
      <c r="AV346" s="13" t="s">
        <v>81</v>
      </c>
      <c r="AW346" s="13" t="s">
        <v>33</v>
      </c>
      <c r="AX346" s="13" t="s">
        <v>71</v>
      </c>
      <c r="AY346" s="203" t="s">
        <v>132</v>
      </c>
    </row>
    <row r="347" spans="1:65" s="14" customFormat="1" ht="11.25">
      <c r="B347" s="204"/>
      <c r="C347" s="205"/>
      <c r="D347" s="194" t="s">
        <v>153</v>
      </c>
      <c r="E347" s="206" t="s">
        <v>19</v>
      </c>
      <c r="F347" s="207" t="s">
        <v>154</v>
      </c>
      <c r="G347" s="205"/>
      <c r="H347" s="208">
        <v>3</v>
      </c>
      <c r="I347" s="209"/>
      <c r="J347" s="205"/>
      <c r="K347" s="205"/>
      <c r="L347" s="210"/>
      <c r="M347" s="211"/>
      <c r="N347" s="212"/>
      <c r="O347" s="212"/>
      <c r="P347" s="212"/>
      <c r="Q347" s="212"/>
      <c r="R347" s="212"/>
      <c r="S347" s="212"/>
      <c r="T347" s="213"/>
      <c r="AT347" s="214" t="s">
        <v>153</v>
      </c>
      <c r="AU347" s="214" t="s">
        <v>81</v>
      </c>
      <c r="AV347" s="14" t="s">
        <v>139</v>
      </c>
      <c r="AW347" s="14" t="s">
        <v>33</v>
      </c>
      <c r="AX347" s="14" t="s">
        <v>79</v>
      </c>
      <c r="AY347" s="214" t="s">
        <v>132</v>
      </c>
    </row>
    <row r="348" spans="1:65" s="2" customFormat="1" ht="24.2" customHeight="1">
      <c r="A348" s="35"/>
      <c r="B348" s="36"/>
      <c r="C348" s="222" t="s">
        <v>795</v>
      </c>
      <c r="D348" s="222" t="s">
        <v>217</v>
      </c>
      <c r="E348" s="223" t="s">
        <v>796</v>
      </c>
      <c r="F348" s="224" t="s">
        <v>797</v>
      </c>
      <c r="G348" s="225" t="s">
        <v>346</v>
      </c>
      <c r="H348" s="226">
        <v>2</v>
      </c>
      <c r="I348" s="227"/>
      <c r="J348" s="228">
        <f>ROUND(I348*H348,2)</f>
        <v>0</v>
      </c>
      <c r="K348" s="224" t="s">
        <v>19</v>
      </c>
      <c r="L348" s="229"/>
      <c r="M348" s="230" t="s">
        <v>19</v>
      </c>
      <c r="N348" s="231" t="s">
        <v>42</v>
      </c>
      <c r="O348" s="65"/>
      <c r="P348" s="183">
        <f>O348*H348</f>
        <v>0</v>
      </c>
      <c r="Q348" s="183">
        <v>0</v>
      </c>
      <c r="R348" s="183">
        <f>Q348*H348</f>
        <v>0</v>
      </c>
      <c r="S348" s="183">
        <v>0</v>
      </c>
      <c r="T348" s="184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185" t="s">
        <v>208</v>
      </c>
      <c r="AT348" s="185" t="s">
        <v>217</v>
      </c>
      <c r="AU348" s="185" t="s">
        <v>81</v>
      </c>
      <c r="AY348" s="18" t="s">
        <v>132</v>
      </c>
      <c r="BE348" s="186">
        <f>IF(N348="základní",J348,0)</f>
        <v>0</v>
      </c>
      <c r="BF348" s="186">
        <f>IF(N348="snížená",J348,0)</f>
        <v>0</v>
      </c>
      <c r="BG348" s="186">
        <f>IF(N348="zákl. přenesená",J348,0)</f>
        <v>0</v>
      </c>
      <c r="BH348" s="186">
        <f>IF(N348="sníž. přenesená",J348,0)</f>
        <v>0</v>
      </c>
      <c r="BI348" s="186">
        <f>IF(N348="nulová",J348,0)</f>
        <v>0</v>
      </c>
      <c r="BJ348" s="18" t="s">
        <v>79</v>
      </c>
      <c r="BK348" s="186">
        <f>ROUND(I348*H348,2)</f>
        <v>0</v>
      </c>
      <c r="BL348" s="18" t="s">
        <v>139</v>
      </c>
      <c r="BM348" s="185" t="s">
        <v>798</v>
      </c>
    </row>
    <row r="349" spans="1:65" s="13" customFormat="1" ht="11.25">
      <c r="B349" s="192"/>
      <c r="C349" s="193"/>
      <c r="D349" s="194" t="s">
        <v>153</v>
      </c>
      <c r="E349" s="195" t="s">
        <v>19</v>
      </c>
      <c r="F349" s="196" t="s">
        <v>81</v>
      </c>
      <c r="G349" s="193"/>
      <c r="H349" s="197">
        <v>2</v>
      </c>
      <c r="I349" s="198"/>
      <c r="J349" s="193"/>
      <c r="K349" s="193"/>
      <c r="L349" s="199"/>
      <c r="M349" s="200"/>
      <c r="N349" s="201"/>
      <c r="O349" s="201"/>
      <c r="P349" s="201"/>
      <c r="Q349" s="201"/>
      <c r="R349" s="201"/>
      <c r="S349" s="201"/>
      <c r="T349" s="202"/>
      <c r="AT349" s="203" t="s">
        <v>153</v>
      </c>
      <c r="AU349" s="203" t="s">
        <v>81</v>
      </c>
      <c r="AV349" s="13" t="s">
        <v>81</v>
      </c>
      <c r="AW349" s="13" t="s">
        <v>33</v>
      </c>
      <c r="AX349" s="13" t="s">
        <v>71</v>
      </c>
      <c r="AY349" s="203" t="s">
        <v>132</v>
      </c>
    </row>
    <row r="350" spans="1:65" s="14" customFormat="1" ht="11.25">
      <c r="B350" s="204"/>
      <c r="C350" s="205"/>
      <c r="D350" s="194" t="s">
        <v>153</v>
      </c>
      <c r="E350" s="206" t="s">
        <v>19</v>
      </c>
      <c r="F350" s="207" t="s">
        <v>154</v>
      </c>
      <c r="G350" s="205"/>
      <c r="H350" s="208">
        <v>2</v>
      </c>
      <c r="I350" s="209"/>
      <c r="J350" s="205"/>
      <c r="K350" s="205"/>
      <c r="L350" s="210"/>
      <c r="M350" s="211"/>
      <c r="N350" s="212"/>
      <c r="O350" s="212"/>
      <c r="P350" s="212"/>
      <c r="Q350" s="212"/>
      <c r="R350" s="212"/>
      <c r="S350" s="212"/>
      <c r="T350" s="213"/>
      <c r="AT350" s="214" t="s">
        <v>153</v>
      </c>
      <c r="AU350" s="214" t="s">
        <v>81</v>
      </c>
      <c r="AV350" s="14" t="s">
        <v>139</v>
      </c>
      <c r="AW350" s="14" t="s">
        <v>33</v>
      </c>
      <c r="AX350" s="14" t="s">
        <v>79</v>
      </c>
      <c r="AY350" s="214" t="s">
        <v>132</v>
      </c>
    </row>
    <row r="351" spans="1:65" s="2" customFormat="1" ht="24.2" customHeight="1">
      <c r="A351" s="35"/>
      <c r="B351" s="36"/>
      <c r="C351" s="222" t="s">
        <v>799</v>
      </c>
      <c r="D351" s="222" t="s">
        <v>217</v>
      </c>
      <c r="E351" s="223" t="s">
        <v>800</v>
      </c>
      <c r="F351" s="224" t="s">
        <v>801</v>
      </c>
      <c r="G351" s="225" t="s">
        <v>346</v>
      </c>
      <c r="H351" s="226">
        <v>12</v>
      </c>
      <c r="I351" s="227"/>
      <c r="J351" s="228">
        <f>ROUND(I351*H351,2)</f>
        <v>0</v>
      </c>
      <c r="K351" s="224" t="s">
        <v>19</v>
      </c>
      <c r="L351" s="229"/>
      <c r="M351" s="230" t="s">
        <v>19</v>
      </c>
      <c r="N351" s="231" t="s">
        <v>42</v>
      </c>
      <c r="O351" s="65"/>
      <c r="P351" s="183">
        <f>O351*H351</f>
        <v>0</v>
      </c>
      <c r="Q351" s="183">
        <v>0</v>
      </c>
      <c r="R351" s="183">
        <f>Q351*H351</f>
        <v>0</v>
      </c>
      <c r="S351" s="183">
        <v>0</v>
      </c>
      <c r="T351" s="184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185" t="s">
        <v>208</v>
      </c>
      <c r="AT351" s="185" t="s">
        <v>217</v>
      </c>
      <c r="AU351" s="185" t="s">
        <v>81</v>
      </c>
      <c r="AY351" s="18" t="s">
        <v>132</v>
      </c>
      <c r="BE351" s="186">
        <f>IF(N351="základní",J351,0)</f>
        <v>0</v>
      </c>
      <c r="BF351" s="186">
        <f>IF(N351="snížená",J351,0)</f>
        <v>0</v>
      </c>
      <c r="BG351" s="186">
        <f>IF(N351="zákl. přenesená",J351,0)</f>
        <v>0</v>
      </c>
      <c r="BH351" s="186">
        <f>IF(N351="sníž. přenesená",J351,0)</f>
        <v>0</v>
      </c>
      <c r="BI351" s="186">
        <f>IF(N351="nulová",J351,0)</f>
        <v>0</v>
      </c>
      <c r="BJ351" s="18" t="s">
        <v>79</v>
      </c>
      <c r="BK351" s="186">
        <f>ROUND(I351*H351,2)</f>
        <v>0</v>
      </c>
      <c r="BL351" s="18" t="s">
        <v>139</v>
      </c>
      <c r="BM351" s="185" t="s">
        <v>802</v>
      </c>
    </row>
    <row r="352" spans="1:65" s="13" customFormat="1" ht="11.25">
      <c r="B352" s="192"/>
      <c r="C352" s="193"/>
      <c r="D352" s="194" t="s">
        <v>153</v>
      </c>
      <c r="E352" s="195" t="s">
        <v>19</v>
      </c>
      <c r="F352" s="196" t="s">
        <v>227</v>
      </c>
      <c r="G352" s="193"/>
      <c r="H352" s="197">
        <v>12</v>
      </c>
      <c r="I352" s="198"/>
      <c r="J352" s="193"/>
      <c r="K352" s="193"/>
      <c r="L352" s="199"/>
      <c r="M352" s="200"/>
      <c r="N352" s="201"/>
      <c r="O352" s="201"/>
      <c r="P352" s="201"/>
      <c r="Q352" s="201"/>
      <c r="R352" s="201"/>
      <c r="S352" s="201"/>
      <c r="T352" s="202"/>
      <c r="AT352" s="203" t="s">
        <v>153</v>
      </c>
      <c r="AU352" s="203" t="s">
        <v>81</v>
      </c>
      <c r="AV352" s="13" t="s">
        <v>81</v>
      </c>
      <c r="AW352" s="13" t="s">
        <v>33</v>
      </c>
      <c r="AX352" s="13" t="s">
        <v>71</v>
      </c>
      <c r="AY352" s="203" t="s">
        <v>132</v>
      </c>
    </row>
    <row r="353" spans="1:65" s="14" customFormat="1" ht="11.25">
      <c r="B353" s="204"/>
      <c r="C353" s="205"/>
      <c r="D353" s="194" t="s">
        <v>153</v>
      </c>
      <c r="E353" s="206" t="s">
        <v>19</v>
      </c>
      <c r="F353" s="207" t="s">
        <v>154</v>
      </c>
      <c r="G353" s="205"/>
      <c r="H353" s="208">
        <v>12</v>
      </c>
      <c r="I353" s="209"/>
      <c r="J353" s="205"/>
      <c r="K353" s="205"/>
      <c r="L353" s="210"/>
      <c r="M353" s="211"/>
      <c r="N353" s="212"/>
      <c r="O353" s="212"/>
      <c r="P353" s="212"/>
      <c r="Q353" s="212"/>
      <c r="R353" s="212"/>
      <c r="S353" s="212"/>
      <c r="T353" s="213"/>
      <c r="AT353" s="214" t="s">
        <v>153</v>
      </c>
      <c r="AU353" s="214" t="s">
        <v>81</v>
      </c>
      <c r="AV353" s="14" t="s">
        <v>139</v>
      </c>
      <c r="AW353" s="14" t="s">
        <v>33</v>
      </c>
      <c r="AX353" s="14" t="s">
        <v>79</v>
      </c>
      <c r="AY353" s="214" t="s">
        <v>132</v>
      </c>
    </row>
    <row r="354" spans="1:65" s="2" customFormat="1" ht="24.2" customHeight="1">
      <c r="A354" s="35"/>
      <c r="B354" s="36"/>
      <c r="C354" s="174" t="s">
        <v>803</v>
      </c>
      <c r="D354" s="174" t="s">
        <v>135</v>
      </c>
      <c r="E354" s="175" t="s">
        <v>804</v>
      </c>
      <c r="F354" s="176" t="s">
        <v>805</v>
      </c>
      <c r="G354" s="177" t="s">
        <v>346</v>
      </c>
      <c r="H354" s="178">
        <v>7</v>
      </c>
      <c r="I354" s="179"/>
      <c r="J354" s="180">
        <f>ROUND(I354*H354,2)</f>
        <v>0</v>
      </c>
      <c r="K354" s="176" t="s">
        <v>19</v>
      </c>
      <c r="L354" s="40"/>
      <c r="M354" s="181" t="s">
        <v>19</v>
      </c>
      <c r="N354" s="182" t="s">
        <v>42</v>
      </c>
      <c r="O354" s="65"/>
      <c r="P354" s="183">
        <f>O354*H354</f>
        <v>0</v>
      </c>
      <c r="Q354" s="183">
        <v>3.8260000000000002E-2</v>
      </c>
      <c r="R354" s="183">
        <f>Q354*H354</f>
        <v>0.26782</v>
      </c>
      <c r="S354" s="183">
        <v>0</v>
      </c>
      <c r="T354" s="184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185" t="s">
        <v>139</v>
      </c>
      <c r="AT354" s="185" t="s">
        <v>135</v>
      </c>
      <c r="AU354" s="185" t="s">
        <v>81</v>
      </c>
      <c r="AY354" s="18" t="s">
        <v>132</v>
      </c>
      <c r="BE354" s="186">
        <f>IF(N354="základní",J354,0)</f>
        <v>0</v>
      </c>
      <c r="BF354" s="186">
        <f>IF(N354="snížená",J354,0)</f>
        <v>0</v>
      </c>
      <c r="BG354" s="186">
        <f>IF(N354="zákl. přenesená",J354,0)</f>
        <v>0</v>
      </c>
      <c r="BH354" s="186">
        <f>IF(N354="sníž. přenesená",J354,0)</f>
        <v>0</v>
      </c>
      <c r="BI354" s="186">
        <f>IF(N354="nulová",J354,0)</f>
        <v>0</v>
      </c>
      <c r="BJ354" s="18" t="s">
        <v>79</v>
      </c>
      <c r="BK354" s="186">
        <f>ROUND(I354*H354,2)</f>
        <v>0</v>
      </c>
      <c r="BL354" s="18" t="s">
        <v>139</v>
      </c>
      <c r="BM354" s="185" t="s">
        <v>806</v>
      </c>
    </row>
    <row r="355" spans="1:65" s="2" customFormat="1" ht="14.45" customHeight="1">
      <c r="A355" s="35"/>
      <c r="B355" s="36"/>
      <c r="C355" s="222" t="s">
        <v>807</v>
      </c>
      <c r="D355" s="222" t="s">
        <v>217</v>
      </c>
      <c r="E355" s="223" t="s">
        <v>808</v>
      </c>
      <c r="F355" s="224" t="s">
        <v>809</v>
      </c>
      <c r="G355" s="225" t="s">
        <v>346</v>
      </c>
      <c r="H355" s="226">
        <v>7</v>
      </c>
      <c r="I355" s="227"/>
      <c r="J355" s="228">
        <f>ROUND(I355*H355,2)</f>
        <v>0</v>
      </c>
      <c r="K355" s="224" t="s">
        <v>19</v>
      </c>
      <c r="L355" s="229"/>
      <c r="M355" s="230" t="s">
        <v>19</v>
      </c>
      <c r="N355" s="231" t="s">
        <v>42</v>
      </c>
      <c r="O355" s="65"/>
      <c r="P355" s="183">
        <f>O355*H355</f>
        <v>0</v>
      </c>
      <c r="Q355" s="183">
        <v>0</v>
      </c>
      <c r="R355" s="183">
        <f>Q355*H355</f>
        <v>0</v>
      </c>
      <c r="S355" s="183">
        <v>0</v>
      </c>
      <c r="T355" s="184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185" t="s">
        <v>208</v>
      </c>
      <c r="AT355" s="185" t="s">
        <v>217</v>
      </c>
      <c r="AU355" s="185" t="s">
        <v>81</v>
      </c>
      <c r="AY355" s="18" t="s">
        <v>132</v>
      </c>
      <c r="BE355" s="186">
        <f>IF(N355="základní",J355,0)</f>
        <v>0</v>
      </c>
      <c r="BF355" s="186">
        <f>IF(N355="snížená",J355,0)</f>
        <v>0</v>
      </c>
      <c r="BG355" s="186">
        <f>IF(N355="zákl. přenesená",J355,0)</f>
        <v>0</v>
      </c>
      <c r="BH355" s="186">
        <f>IF(N355="sníž. přenesená",J355,0)</f>
        <v>0</v>
      </c>
      <c r="BI355" s="186">
        <f>IF(N355="nulová",J355,0)</f>
        <v>0</v>
      </c>
      <c r="BJ355" s="18" t="s">
        <v>79</v>
      </c>
      <c r="BK355" s="186">
        <f>ROUND(I355*H355,2)</f>
        <v>0</v>
      </c>
      <c r="BL355" s="18" t="s">
        <v>139</v>
      </c>
      <c r="BM355" s="185" t="s">
        <v>810</v>
      </c>
    </row>
    <row r="356" spans="1:65" s="13" customFormat="1" ht="11.25">
      <c r="B356" s="192"/>
      <c r="C356" s="193"/>
      <c r="D356" s="194" t="s">
        <v>153</v>
      </c>
      <c r="E356" s="195" t="s">
        <v>19</v>
      </c>
      <c r="F356" s="196" t="s">
        <v>204</v>
      </c>
      <c r="G356" s="193"/>
      <c r="H356" s="197">
        <v>7</v>
      </c>
      <c r="I356" s="198"/>
      <c r="J356" s="193"/>
      <c r="K356" s="193"/>
      <c r="L356" s="199"/>
      <c r="M356" s="200"/>
      <c r="N356" s="201"/>
      <c r="O356" s="201"/>
      <c r="P356" s="201"/>
      <c r="Q356" s="201"/>
      <c r="R356" s="201"/>
      <c r="S356" s="201"/>
      <c r="T356" s="202"/>
      <c r="AT356" s="203" t="s">
        <v>153</v>
      </c>
      <c r="AU356" s="203" t="s">
        <v>81</v>
      </c>
      <c r="AV356" s="13" t="s">
        <v>81</v>
      </c>
      <c r="AW356" s="13" t="s">
        <v>33</v>
      </c>
      <c r="AX356" s="13" t="s">
        <v>71</v>
      </c>
      <c r="AY356" s="203" t="s">
        <v>132</v>
      </c>
    </row>
    <row r="357" spans="1:65" s="14" customFormat="1" ht="11.25">
      <c r="B357" s="204"/>
      <c r="C357" s="205"/>
      <c r="D357" s="194" t="s">
        <v>153</v>
      </c>
      <c r="E357" s="206" t="s">
        <v>19</v>
      </c>
      <c r="F357" s="207" t="s">
        <v>154</v>
      </c>
      <c r="G357" s="205"/>
      <c r="H357" s="208">
        <v>7</v>
      </c>
      <c r="I357" s="209"/>
      <c r="J357" s="205"/>
      <c r="K357" s="205"/>
      <c r="L357" s="210"/>
      <c r="M357" s="211"/>
      <c r="N357" s="212"/>
      <c r="O357" s="212"/>
      <c r="P357" s="212"/>
      <c r="Q357" s="212"/>
      <c r="R357" s="212"/>
      <c r="S357" s="212"/>
      <c r="T357" s="213"/>
      <c r="AT357" s="214" t="s">
        <v>153</v>
      </c>
      <c r="AU357" s="214" t="s">
        <v>81</v>
      </c>
      <c r="AV357" s="14" t="s">
        <v>139</v>
      </c>
      <c r="AW357" s="14" t="s">
        <v>33</v>
      </c>
      <c r="AX357" s="14" t="s">
        <v>79</v>
      </c>
      <c r="AY357" s="214" t="s">
        <v>132</v>
      </c>
    </row>
    <row r="358" spans="1:65" s="2" customFormat="1" ht="24.2" customHeight="1">
      <c r="A358" s="35"/>
      <c r="B358" s="36"/>
      <c r="C358" s="174" t="s">
        <v>811</v>
      </c>
      <c r="D358" s="174" t="s">
        <v>135</v>
      </c>
      <c r="E358" s="175" t="s">
        <v>812</v>
      </c>
      <c r="F358" s="176" t="s">
        <v>813</v>
      </c>
      <c r="G358" s="177" t="s">
        <v>346</v>
      </c>
      <c r="H358" s="178">
        <v>8</v>
      </c>
      <c r="I358" s="179"/>
      <c r="J358" s="180">
        <f>ROUND(I358*H358,2)</f>
        <v>0</v>
      </c>
      <c r="K358" s="176" t="s">
        <v>19</v>
      </c>
      <c r="L358" s="40"/>
      <c r="M358" s="181" t="s">
        <v>19</v>
      </c>
      <c r="N358" s="182" t="s">
        <v>42</v>
      </c>
      <c r="O358" s="65"/>
      <c r="P358" s="183">
        <f>O358*H358</f>
        <v>0</v>
      </c>
      <c r="Q358" s="183">
        <v>0</v>
      </c>
      <c r="R358" s="183">
        <f>Q358*H358</f>
        <v>0</v>
      </c>
      <c r="S358" s="183">
        <v>0</v>
      </c>
      <c r="T358" s="184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185" t="s">
        <v>139</v>
      </c>
      <c r="AT358" s="185" t="s">
        <v>135</v>
      </c>
      <c r="AU358" s="185" t="s">
        <v>81</v>
      </c>
      <c r="AY358" s="18" t="s">
        <v>132</v>
      </c>
      <c r="BE358" s="186">
        <f>IF(N358="základní",J358,0)</f>
        <v>0</v>
      </c>
      <c r="BF358" s="186">
        <f>IF(N358="snížená",J358,0)</f>
        <v>0</v>
      </c>
      <c r="BG358" s="186">
        <f>IF(N358="zákl. přenesená",J358,0)</f>
        <v>0</v>
      </c>
      <c r="BH358" s="186">
        <f>IF(N358="sníž. přenesená",J358,0)</f>
        <v>0</v>
      </c>
      <c r="BI358" s="186">
        <f>IF(N358="nulová",J358,0)</f>
        <v>0</v>
      </c>
      <c r="BJ358" s="18" t="s">
        <v>79</v>
      </c>
      <c r="BK358" s="186">
        <f>ROUND(I358*H358,2)</f>
        <v>0</v>
      </c>
      <c r="BL358" s="18" t="s">
        <v>139</v>
      </c>
      <c r="BM358" s="185" t="s">
        <v>814</v>
      </c>
    </row>
    <row r="359" spans="1:65" s="13" customFormat="1" ht="11.25">
      <c r="B359" s="192"/>
      <c r="C359" s="193"/>
      <c r="D359" s="194" t="s">
        <v>153</v>
      </c>
      <c r="E359" s="195" t="s">
        <v>19</v>
      </c>
      <c r="F359" s="196" t="s">
        <v>815</v>
      </c>
      <c r="G359" s="193"/>
      <c r="H359" s="197">
        <v>8</v>
      </c>
      <c r="I359" s="198"/>
      <c r="J359" s="193"/>
      <c r="K359" s="193"/>
      <c r="L359" s="199"/>
      <c r="M359" s="200"/>
      <c r="N359" s="201"/>
      <c r="O359" s="201"/>
      <c r="P359" s="201"/>
      <c r="Q359" s="201"/>
      <c r="R359" s="201"/>
      <c r="S359" s="201"/>
      <c r="T359" s="202"/>
      <c r="AT359" s="203" t="s">
        <v>153</v>
      </c>
      <c r="AU359" s="203" t="s">
        <v>81</v>
      </c>
      <c r="AV359" s="13" t="s">
        <v>81</v>
      </c>
      <c r="AW359" s="13" t="s">
        <v>33</v>
      </c>
      <c r="AX359" s="13" t="s">
        <v>71</v>
      </c>
      <c r="AY359" s="203" t="s">
        <v>132</v>
      </c>
    </row>
    <row r="360" spans="1:65" s="14" customFormat="1" ht="11.25">
      <c r="B360" s="204"/>
      <c r="C360" s="205"/>
      <c r="D360" s="194" t="s">
        <v>153</v>
      </c>
      <c r="E360" s="206" t="s">
        <v>19</v>
      </c>
      <c r="F360" s="207" t="s">
        <v>154</v>
      </c>
      <c r="G360" s="205"/>
      <c r="H360" s="208">
        <v>8</v>
      </c>
      <c r="I360" s="209"/>
      <c r="J360" s="205"/>
      <c r="K360" s="205"/>
      <c r="L360" s="210"/>
      <c r="M360" s="211"/>
      <c r="N360" s="212"/>
      <c r="O360" s="212"/>
      <c r="P360" s="212"/>
      <c r="Q360" s="212"/>
      <c r="R360" s="212"/>
      <c r="S360" s="212"/>
      <c r="T360" s="213"/>
      <c r="AT360" s="214" t="s">
        <v>153</v>
      </c>
      <c r="AU360" s="214" t="s">
        <v>81</v>
      </c>
      <c r="AV360" s="14" t="s">
        <v>139</v>
      </c>
      <c r="AW360" s="14" t="s">
        <v>33</v>
      </c>
      <c r="AX360" s="14" t="s">
        <v>79</v>
      </c>
      <c r="AY360" s="214" t="s">
        <v>132</v>
      </c>
    </row>
    <row r="361" spans="1:65" s="2" customFormat="1" ht="14.45" customHeight="1">
      <c r="A361" s="35"/>
      <c r="B361" s="36"/>
      <c r="C361" s="222" t="s">
        <v>816</v>
      </c>
      <c r="D361" s="222" t="s">
        <v>217</v>
      </c>
      <c r="E361" s="223" t="s">
        <v>817</v>
      </c>
      <c r="F361" s="224" t="s">
        <v>818</v>
      </c>
      <c r="G361" s="225" t="s">
        <v>346</v>
      </c>
      <c r="H361" s="226">
        <v>8</v>
      </c>
      <c r="I361" s="227"/>
      <c r="J361" s="228">
        <f>ROUND(I361*H361,2)</f>
        <v>0</v>
      </c>
      <c r="K361" s="224" t="s">
        <v>19</v>
      </c>
      <c r="L361" s="229"/>
      <c r="M361" s="230" t="s">
        <v>19</v>
      </c>
      <c r="N361" s="231" t="s">
        <v>42</v>
      </c>
      <c r="O361" s="65"/>
      <c r="P361" s="183">
        <f>O361*H361</f>
        <v>0</v>
      </c>
      <c r="Q361" s="183">
        <v>0</v>
      </c>
      <c r="R361" s="183">
        <f>Q361*H361</f>
        <v>0</v>
      </c>
      <c r="S361" s="183">
        <v>0</v>
      </c>
      <c r="T361" s="184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185" t="s">
        <v>208</v>
      </c>
      <c r="AT361" s="185" t="s">
        <v>217</v>
      </c>
      <c r="AU361" s="185" t="s">
        <v>81</v>
      </c>
      <c r="AY361" s="18" t="s">
        <v>132</v>
      </c>
      <c r="BE361" s="186">
        <f>IF(N361="základní",J361,0)</f>
        <v>0</v>
      </c>
      <c r="BF361" s="186">
        <f>IF(N361="snížená",J361,0)</f>
        <v>0</v>
      </c>
      <c r="BG361" s="186">
        <f>IF(N361="zákl. přenesená",J361,0)</f>
        <v>0</v>
      </c>
      <c r="BH361" s="186">
        <f>IF(N361="sníž. přenesená",J361,0)</f>
        <v>0</v>
      </c>
      <c r="BI361" s="186">
        <f>IF(N361="nulová",J361,0)</f>
        <v>0</v>
      </c>
      <c r="BJ361" s="18" t="s">
        <v>79</v>
      </c>
      <c r="BK361" s="186">
        <f>ROUND(I361*H361,2)</f>
        <v>0</v>
      </c>
      <c r="BL361" s="18" t="s">
        <v>139</v>
      </c>
      <c r="BM361" s="185" t="s">
        <v>819</v>
      </c>
    </row>
    <row r="362" spans="1:65" s="13" customFormat="1" ht="11.25">
      <c r="B362" s="192"/>
      <c r="C362" s="193"/>
      <c r="D362" s="194" t="s">
        <v>153</v>
      </c>
      <c r="E362" s="195" t="s">
        <v>19</v>
      </c>
      <c r="F362" s="196" t="s">
        <v>208</v>
      </c>
      <c r="G362" s="193"/>
      <c r="H362" s="197">
        <v>8</v>
      </c>
      <c r="I362" s="198"/>
      <c r="J362" s="193"/>
      <c r="K362" s="193"/>
      <c r="L362" s="199"/>
      <c r="M362" s="200"/>
      <c r="N362" s="201"/>
      <c r="O362" s="201"/>
      <c r="P362" s="201"/>
      <c r="Q362" s="201"/>
      <c r="R362" s="201"/>
      <c r="S362" s="201"/>
      <c r="T362" s="202"/>
      <c r="AT362" s="203" t="s">
        <v>153</v>
      </c>
      <c r="AU362" s="203" t="s">
        <v>81</v>
      </c>
      <c r="AV362" s="13" t="s">
        <v>81</v>
      </c>
      <c r="AW362" s="13" t="s">
        <v>33</v>
      </c>
      <c r="AX362" s="13" t="s">
        <v>71</v>
      </c>
      <c r="AY362" s="203" t="s">
        <v>132</v>
      </c>
    </row>
    <row r="363" spans="1:65" s="14" customFormat="1" ht="11.25">
      <c r="B363" s="204"/>
      <c r="C363" s="205"/>
      <c r="D363" s="194" t="s">
        <v>153</v>
      </c>
      <c r="E363" s="206" t="s">
        <v>19</v>
      </c>
      <c r="F363" s="207" t="s">
        <v>154</v>
      </c>
      <c r="G363" s="205"/>
      <c r="H363" s="208">
        <v>8</v>
      </c>
      <c r="I363" s="209"/>
      <c r="J363" s="205"/>
      <c r="K363" s="205"/>
      <c r="L363" s="210"/>
      <c r="M363" s="211"/>
      <c r="N363" s="212"/>
      <c r="O363" s="212"/>
      <c r="P363" s="212"/>
      <c r="Q363" s="212"/>
      <c r="R363" s="212"/>
      <c r="S363" s="212"/>
      <c r="T363" s="213"/>
      <c r="AT363" s="214" t="s">
        <v>153</v>
      </c>
      <c r="AU363" s="214" t="s">
        <v>81</v>
      </c>
      <c r="AV363" s="14" t="s">
        <v>139</v>
      </c>
      <c r="AW363" s="14" t="s">
        <v>33</v>
      </c>
      <c r="AX363" s="14" t="s">
        <v>79</v>
      </c>
      <c r="AY363" s="214" t="s">
        <v>132</v>
      </c>
    </row>
    <row r="364" spans="1:65" s="2" customFormat="1" ht="14.45" customHeight="1">
      <c r="A364" s="35"/>
      <c r="B364" s="36"/>
      <c r="C364" s="174" t="s">
        <v>820</v>
      </c>
      <c r="D364" s="174" t="s">
        <v>135</v>
      </c>
      <c r="E364" s="175" t="s">
        <v>821</v>
      </c>
      <c r="F364" s="176" t="s">
        <v>822</v>
      </c>
      <c r="G364" s="177" t="s">
        <v>346</v>
      </c>
      <c r="H364" s="178">
        <v>1</v>
      </c>
      <c r="I364" s="179"/>
      <c r="J364" s="180">
        <f>ROUND(I364*H364,2)</f>
        <v>0</v>
      </c>
      <c r="K364" s="176" t="s">
        <v>19</v>
      </c>
      <c r="L364" s="40"/>
      <c r="M364" s="181" t="s">
        <v>19</v>
      </c>
      <c r="N364" s="182" t="s">
        <v>42</v>
      </c>
      <c r="O364" s="65"/>
      <c r="P364" s="183">
        <f>O364*H364</f>
        <v>0</v>
      </c>
      <c r="Q364" s="183">
        <v>0</v>
      </c>
      <c r="R364" s="183">
        <f>Q364*H364</f>
        <v>0</v>
      </c>
      <c r="S364" s="183">
        <v>0</v>
      </c>
      <c r="T364" s="184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185" t="s">
        <v>139</v>
      </c>
      <c r="AT364" s="185" t="s">
        <v>135</v>
      </c>
      <c r="AU364" s="185" t="s">
        <v>81</v>
      </c>
      <c r="AY364" s="18" t="s">
        <v>132</v>
      </c>
      <c r="BE364" s="186">
        <f>IF(N364="základní",J364,0)</f>
        <v>0</v>
      </c>
      <c r="BF364" s="186">
        <f>IF(N364="snížená",J364,0)</f>
        <v>0</v>
      </c>
      <c r="BG364" s="186">
        <f>IF(N364="zákl. přenesená",J364,0)</f>
        <v>0</v>
      </c>
      <c r="BH364" s="186">
        <f>IF(N364="sníž. přenesená",J364,0)</f>
        <v>0</v>
      </c>
      <c r="BI364" s="186">
        <f>IF(N364="nulová",J364,0)</f>
        <v>0</v>
      </c>
      <c r="BJ364" s="18" t="s">
        <v>79</v>
      </c>
      <c r="BK364" s="186">
        <f>ROUND(I364*H364,2)</f>
        <v>0</v>
      </c>
      <c r="BL364" s="18" t="s">
        <v>139</v>
      </c>
      <c r="BM364" s="185" t="s">
        <v>823</v>
      </c>
    </row>
    <row r="365" spans="1:65" s="13" customFormat="1" ht="11.25">
      <c r="B365" s="192"/>
      <c r="C365" s="193"/>
      <c r="D365" s="194" t="s">
        <v>153</v>
      </c>
      <c r="E365" s="195" t="s">
        <v>19</v>
      </c>
      <c r="F365" s="196" t="s">
        <v>746</v>
      </c>
      <c r="G365" s="193"/>
      <c r="H365" s="197">
        <v>1</v>
      </c>
      <c r="I365" s="198"/>
      <c r="J365" s="193"/>
      <c r="K365" s="193"/>
      <c r="L365" s="199"/>
      <c r="M365" s="200"/>
      <c r="N365" s="201"/>
      <c r="O365" s="201"/>
      <c r="P365" s="201"/>
      <c r="Q365" s="201"/>
      <c r="R365" s="201"/>
      <c r="S365" s="201"/>
      <c r="T365" s="202"/>
      <c r="AT365" s="203" t="s">
        <v>153</v>
      </c>
      <c r="AU365" s="203" t="s">
        <v>81</v>
      </c>
      <c r="AV365" s="13" t="s">
        <v>81</v>
      </c>
      <c r="AW365" s="13" t="s">
        <v>33</v>
      </c>
      <c r="AX365" s="13" t="s">
        <v>71</v>
      </c>
      <c r="AY365" s="203" t="s">
        <v>132</v>
      </c>
    </row>
    <row r="366" spans="1:65" s="14" customFormat="1" ht="11.25">
      <c r="B366" s="204"/>
      <c r="C366" s="205"/>
      <c r="D366" s="194" t="s">
        <v>153</v>
      </c>
      <c r="E366" s="206" t="s">
        <v>19</v>
      </c>
      <c r="F366" s="207" t="s">
        <v>154</v>
      </c>
      <c r="G366" s="205"/>
      <c r="H366" s="208">
        <v>1</v>
      </c>
      <c r="I366" s="209"/>
      <c r="J366" s="205"/>
      <c r="K366" s="205"/>
      <c r="L366" s="210"/>
      <c r="M366" s="211"/>
      <c r="N366" s="212"/>
      <c r="O366" s="212"/>
      <c r="P366" s="212"/>
      <c r="Q366" s="212"/>
      <c r="R366" s="212"/>
      <c r="S366" s="212"/>
      <c r="T366" s="213"/>
      <c r="AT366" s="214" t="s">
        <v>153</v>
      </c>
      <c r="AU366" s="214" t="s">
        <v>81</v>
      </c>
      <c r="AV366" s="14" t="s">
        <v>139</v>
      </c>
      <c r="AW366" s="14" t="s">
        <v>33</v>
      </c>
      <c r="AX366" s="14" t="s">
        <v>79</v>
      </c>
      <c r="AY366" s="214" t="s">
        <v>132</v>
      </c>
    </row>
    <row r="367" spans="1:65" s="2" customFormat="1" ht="14.45" customHeight="1">
      <c r="A367" s="35"/>
      <c r="B367" s="36"/>
      <c r="C367" s="222" t="s">
        <v>824</v>
      </c>
      <c r="D367" s="222" t="s">
        <v>217</v>
      </c>
      <c r="E367" s="223" t="s">
        <v>825</v>
      </c>
      <c r="F367" s="224" t="s">
        <v>826</v>
      </c>
      <c r="G367" s="225" t="s">
        <v>346</v>
      </c>
      <c r="H367" s="226">
        <v>1</v>
      </c>
      <c r="I367" s="227"/>
      <c r="J367" s="228">
        <f>ROUND(I367*H367,2)</f>
        <v>0</v>
      </c>
      <c r="K367" s="224" t="s">
        <v>19</v>
      </c>
      <c r="L367" s="229"/>
      <c r="M367" s="230" t="s">
        <v>19</v>
      </c>
      <c r="N367" s="231" t="s">
        <v>42</v>
      </c>
      <c r="O367" s="65"/>
      <c r="P367" s="183">
        <f>O367*H367</f>
        <v>0</v>
      </c>
      <c r="Q367" s="183">
        <v>0</v>
      </c>
      <c r="R367" s="183">
        <f>Q367*H367</f>
        <v>0</v>
      </c>
      <c r="S367" s="183">
        <v>0</v>
      </c>
      <c r="T367" s="184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185" t="s">
        <v>208</v>
      </c>
      <c r="AT367" s="185" t="s">
        <v>217</v>
      </c>
      <c r="AU367" s="185" t="s">
        <v>81</v>
      </c>
      <c r="AY367" s="18" t="s">
        <v>132</v>
      </c>
      <c r="BE367" s="186">
        <f>IF(N367="základní",J367,0)</f>
        <v>0</v>
      </c>
      <c r="BF367" s="186">
        <f>IF(N367="snížená",J367,0)</f>
        <v>0</v>
      </c>
      <c r="BG367" s="186">
        <f>IF(N367="zákl. přenesená",J367,0)</f>
        <v>0</v>
      </c>
      <c r="BH367" s="186">
        <f>IF(N367="sníž. přenesená",J367,0)</f>
        <v>0</v>
      </c>
      <c r="BI367" s="186">
        <f>IF(N367="nulová",J367,0)</f>
        <v>0</v>
      </c>
      <c r="BJ367" s="18" t="s">
        <v>79</v>
      </c>
      <c r="BK367" s="186">
        <f>ROUND(I367*H367,2)</f>
        <v>0</v>
      </c>
      <c r="BL367" s="18" t="s">
        <v>139</v>
      </c>
      <c r="BM367" s="185" t="s">
        <v>827</v>
      </c>
    </row>
    <row r="368" spans="1:65" s="13" customFormat="1" ht="11.25">
      <c r="B368" s="192"/>
      <c r="C368" s="193"/>
      <c r="D368" s="194" t="s">
        <v>153</v>
      </c>
      <c r="E368" s="195" t="s">
        <v>19</v>
      </c>
      <c r="F368" s="196" t="s">
        <v>79</v>
      </c>
      <c r="G368" s="193"/>
      <c r="H368" s="197">
        <v>1</v>
      </c>
      <c r="I368" s="198"/>
      <c r="J368" s="193"/>
      <c r="K368" s="193"/>
      <c r="L368" s="199"/>
      <c r="M368" s="200"/>
      <c r="N368" s="201"/>
      <c r="O368" s="201"/>
      <c r="P368" s="201"/>
      <c r="Q368" s="201"/>
      <c r="R368" s="201"/>
      <c r="S368" s="201"/>
      <c r="T368" s="202"/>
      <c r="AT368" s="203" t="s">
        <v>153</v>
      </c>
      <c r="AU368" s="203" t="s">
        <v>81</v>
      </c>
      <c r="AV368" s="13" t="s">
        <v>81</v>
      </c>
      <c r="AW368" s="13" t="s">
        <v>33</v>
      </c>
      <c r="AX368" s="13" t="s">
        <v>71</v>
      </c>
      <c r="AY368" s="203" t="s">
        <v>132</v>
      </c>
    </row>
    <row r="369" spans="1:65" s="14" customFormat="1" ht="11.25">
      <c r="B369" s="204"/>
      <c r="C369" s="205"/>
      <c r="D369" s="194" t="s">
        <v>153</v>
      </c>
      <c r="E369" s="206" t="s">
        <v>19</v>
      </c>
      <c r="F369" s="207" t="s">
        <v>154</v>
      </c>
      <c r="G369" s="205"/>
      <c r="H369" s="208">
        <v>1</v>
      </c>
      <c r="I369" s="209"/>
      <c r="J369" s="205"/>
      <c r="K369" s="205"/>
      <c r="L369" s="210"/>
      <c r="M369" s="211"/>
      <c r="N369" s="212"/>
      <c r="O369" s="212"/>
      <c r="P369" s="212"/>
      <c r="Q369" s="212"/>
      <c r="R369" s="212"/>
      <c r="S369" s="212"/>
      <c r="T369" s="213"/>
      <c r="AT369" s="214" t="s">
        <v>153</v>
      </c>
      <c r="AU369" s="214" t="s">
        <v>81</v>
      </c>
      <c r="AV369" s="14" t="s">
        <v>139</v>
      </c>
      <c r="AW369" s="14" t="s">
        <v>33</v>
      </c>
      <c r="AX369" s="14" t="s">
        <v>79</v>
      </c>
      <c r="AY369" s="214" t="s">
        <v>132</v>
      </c>
    </row>
    <row r="370" spans="1:65" s="2" customFormat="1" ht="14.45" customHeight="1">
      <c r="A370" s="35"/>
      <c r="B370" s="36"/>
      <c r="C370" s="174" t="s">
        <v>828</v>
      </c>
      <c r="D370" s="174" t="s">
        <v>135</v>
      </c>
      <c r="E370" s="175" t="s">
        <v>829</v>
      </c>
      <c r="F370" s="176" t="s">
        <v>830</v>
      </c>
      <c r="G370" s="177" t="s">
        <v>252</v>
      </c>
      <c r="H370" s="178">
        <v>370.8</v>
      </c>
      <c r="I370" s="179"/>
      <c r="J370" s="180">
        <f>ROUND(I370*H370,2)</f>
        <v>0</v>
      </c>
      <c r="K370" s="176" t="s">
        <v>19</v>
      </c>
      <c r="L370" s="40"/>
      <c r="M370" s="181" t="s">
        <v>19</v>
      </c>
      <c r="N370" s="182" t="s">
        <v>42</v>
      </c>
      <c r="O370" s="65"/>
      <c r="P370" s="183">
        <f>O370*H370</f>
        <v>0</v>
      </c>
      <c r="Q370" s="183">
        <v>0</v>
      </c>
      <c r="R370" s="183">
        <f>Q370*H370</f>
        <v>0</v>
      </c>
      <c r="S370" s="183">
        <v>0</v>
      </c>
      <c r="T370" s="184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185" t="s">
        <v>139</v>
      </c>
      <c r="AT370" s="185" t="s">
        <v>135</v>
      </c>
      <c r="AU370" s="185" t="s">
        <v>81</v>
      </c>
      <c r="AY370" s="18" t="s">
        <v>132</v>
      </c>
      <c r="BE370" s="186">
        <f>IF(N370="základní",J370,0)</f>
        <v>0</v>
      </c>
      <c r="BF370" s="186">
        <f>IF(N370="snížená",J370,0)</f>
        <v>0</v>
      </c>
      <c r="BG370" s="186">
        <f>IF(N370="zákl. přenesená",J370,0)</f>
        <v>0</v>
      </c>
      <c r="BH370" s="186">
        <f>IF(N370="sníž. přenesená",J370,0)</f>
        <v>0</v>
      </c>
      <c r="BI370" s="186">
        <f>IF(N370="nulová",J370,0)</f>
        <v>0</v>
      </c>
      <c r="BJ370" s="18" t="s">
        <v>79</v>
      </c>
      <c r="BK370" s="186">
        <f>ROUND(I370*H370,2)</f>
        <v>0</v>
      </c>
      <c r="BL370" s="18" t="s">
        <v>139</v>
      </c>
      <c r="BM370" s="185" t="s">
        <v>831</v>
      </c>
    </row>
    <row r="371" spans="1:65" s="13" customFormat="1" ht="11.25">
      <c r="B371" s="192"/>
      <c r="C371" s="193"/>
      <c r="D371" s="194" t="s">
        <v>153</v>
      </c>
      <c r="E371" s="195" t="s">
        <v>19</v>
      </c>
      <c r="F371" s="196" t="s">
        <v>832</v>
      </c>
      <c r="G371" s="193"/>
      <c r="H371" s="197">
        <v>160.6</v>
      </c>
      <c r="I371" s="198"/>
      <c r="J371" s="193"/>
      <c r="K371" s="193"/>
      <c r="L371" s="199"/>
      <c r="M371" s="200"/>
      <c r="N371" s="201"/>
      <c r="O371" s="201"/>
      <c r="P371" s="201"/>
      <c r="Q371" s="201"/>
      <c r="R371" s="201"/>
      <c r="S371" s="201"/>
      <c r="T371" s="202"/>
      <c r="AT371" s="203" t="s">
        <v>153</v>
      </c>
      <c r="AU371" s="203" t="s">
        <v>81</v>
      </c>
      <c r="AV371" s="13" t="s">
        <v>81</v>
      </c>
      <c r="AW371" s="13" t="s">
        <v>33</v>
      </c>
      <c r="AX371" s="13" t="s">
        <v>71</v>
      </c>
      <c r="AY371" s="203" t="s">
        <v>132</v>
      </c>
    </row>
    <row r="372" spans="1:65" s="13" customFormat="1" ht="11.25">
      <c r="B372" s="192"/>
      <c r="C372" s="193"/>
      <c r="D372" s="194" t="s">
        <v>153</v>
      </c>
      <c r="E372" s="195" t="s">
        <v>19</v>
      </c>
      <c r="F372" s="196" t="s">
        <v>833</v>
      </c>
      <c r="G372" s="193"/>
      <c r="H372" s="197">
        <v>210.2</v>
      </c>
      <c r="I372" s="198"/>
      <c r="J372" s="193"/>
      <c r="K372" s="193"/>
      <c r="L372" s="199"/>
      <c r="M372" s="200"/>
      <c r="N372" s="201"/>
      <c r="O372" s="201"/>
      <c r="P372" s="201"/>
      <c r="Q372" s="201"/>
      <c r="R372" s="201"/>
      <c r="S372" s="201"/>
      <c r="T372" s="202"/>
      <c r="AT372" s="203" t="s">
        <v>153</v>
      </c>
      <c r="AU372" s="203" t="s">
        <v>81</v>
      </c>
      <c r="AV372" s="13" t="s">
        <v>81</v>
      </c>
      <c r="AW372" s="13" t="s">
        <v>33</v>
      </c>
      <c r="AX372" s="13" t="s">
        <v>71</v>
      </c>
      <c r="AY372" s="203" t="s">
        <v>132</v>
      </c>
    </row>
    <row r="373" spans="1:65" s="14" customFormat="1" ht="11.25">
      <c r="B373" s="204"/>
      <c r="C373" s="205"/>
      <c r="D373" s="194" t="s">
        <v>153</v>
      </c>
      <c r="E373" s="206" t="s">
        <v>19</v>
      </c>
      <c r="F373" s="207" t="s">
        <v>154</v>
      </c>
      <c r="G373" s="205"/>
      <c r="H373" s="208">
        <v>370.8</v>
      </c>
      <c r="I373" s="209"/>
      <c r="J373" s="205"/>
      <c r="K373" s="205"/>
      <c r="L373" s="210"/>
      <c r="M373" s="211"/>
      <c r="N373" s="212"/>
      <c r="O373" s="212"/>
      <c r="P373" s="212"/>
      <c r="Q373" s="212"/>
      <c r="R373" s="212"/>
      <c r="S373" s="212"/>
      <c r="T373" s="213"/>
      <c r="AT373" s="214" t="s">
        <v>153</v>
      </c>
      <c r="AU373" s="214" t="s">
        <v>81</v>
      </c>
      <c r="AV373" s="14" t="s">
        <v>139</v>
      </c>
      <c r="AW373" s="14" t="s">
        <v>33</v>
      </c>
      <c r="AX373" s="14" t="s">
        <v>79</v>
      </c>
      <c r="AY373" s="214" t="s">
        <v>132</v>
      </c>
    </row>
    <row r="374" spans="1:65" s="2" customFormat="1" ht="24.2" customHeight="1">
      <c r="A374" s="35"/>
      <c r="B374" s="36"/>
      <c r="C374" s="174" t="s">
        <v>834</v>
      </c>
      <c r="D374" s="174" t="s">
        <v>135</v>
      </c>
      <c r="E374" s="175" t="s">
        <v>835</v>
      </c>
      <c r="F374" s="176" t="s">
        <v>836</v>
      </c>
      <c r="G374" s="177" t="s">
        <v>182</v>
      </c>
      <c r="H374" s="178">
        <v>132.96700000000001</v>
      </c>
      <c r="I374" s="179"/>
      <c r="J374" s="180">
        <f>ROUND(I374*H374,2)</f>
        <v>0</v>
      </c>
      <c r="K374" s="176" t="s">
        <v>19</v>
      </c>
      <c r="L374" s="40"/>
      <c r="M374" s="181" t="s">
        <v>19</v>
      </c>
      <c r="N374" s="182" t="s">
        <v>42</v>
      </c>
      <c r="O374" s="65"/>
      <c r="P374" s="183">
        <f>O374*H374</f>
        <v>0</v>
      </c>
      <c r="Q374" s="183">
        <v>0</v>
      </c>
      <c r="R374" s="183">
        <f>Q374*H374</f>
        <v>0</v>
      </c>
      <c r="S374" s="183">
        <v>0</v>
      </c>
      <c r="T374" s="184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185" t="s">
        <v>139</v>
      </c>
      <c r="AT374" s="185" t="s">
        <v>135</v>
      </c>
      <c r="AU374" s="185" t="s">
        <v>81</v>
      </c>
      <c r="AY374" s="18" t="s">
        <v>132</v>
      </c>
      <c r="BE374" s="186">
        <f>IF(N374="základní",J374,0)</f>
        <v>0</v>
      </c>
      <c r="BF374" s="186">
        <f>IF(N374="snížená",J374,0)</f>
        <v>0</v>
      </c>
      <c r="BG374" s="186">
        <f>IF(N374="zákl. přenesená",J374,0)</f>
        <v>0</v>
      </c>
      <c r="BH374" s="186">
        <f>IF(N374="sníž. přenesená",J374,0)</f>
        <v>0</v>
      </c>
      <c r="BI374" s="186">
        <f>IF(N374="nulová",J374,0)</f>
        <v>0</v>
      </c>
      <c r="BJ374" s="18" t="s">
        <v>79</v>
      </c>
      <c r="BK374" s="186">
        <f>ROUND(I374*H374,2)</f>
        <v>0</v>
      </c>
      <c r="BL374" s="18" t="s">
        <v>139</v>
      </c>
      <c r="BM374" s="185" t="s">
        <v>837</v>
      </c>
    </row>
    <row r="375" spans="1:65" s="13" customFormat="1" ht="11.25">
      <c r="B375" s="192"/>
      <c r="C375" s="193"/>
      <c r="D375" s="194" t="s">
        <v>153</v>
      </c>
      <c r="E375" s="195" t="s">
        <v>19</v>
      </c>
      <c r="F375" s="196" t="s">
        <v>838</v>
      </c>
      <c r="G375" s="193"/>
      <c r="H375" s="197">
        <v>131.79</v>
      </c>
      <c r="I375" s="198"/>
      <c r="J375" s="193"/>
      <c r="K375" s="193"/>
      <c r="L375" s="199"/>
      <c r="M375" s="200"/>
      <c r="N375" s="201"/>
      <c r="O375" s="201"/>
      <c r="P375" s="201"/>
      <c r="Q375" s="201"/>
      <c r="R375" s="201"/>
      <c r="S375" s="201"/>
      <c r="T375" s="202"/>
      <c r="AT375" s="203" t="s">
        <v>153</v>
      </c>
      <c r="AU375" s="203" t="s">
        <v>81</v>
      </c>
      <c r="AV375" s="13" t="s">
        <v>81</v>
      </c>
      <c r="AW375" s="13" t="s">
        <v>33</v>
      </c>
      <c r="AX375" s="13" t="s">
        <v>71</v>
      </c>
      <c r="AY375" s="203" t="s">
        <v>132</v>
      </c>
    </row>
    <row r="376" spans="1:65" s="13" customFormat="1" ht="11.25">
      <c r="B376" s="192"/>
      <c r="C376" s="193"/>
      <c r="D376" s="194" t="s">
        <v>153</v>
      </c>
      <c r="E376" s="195" t="s">
        <v>19</v>
      </c>
      <c r="F376" s="196" t="s">
        <v>839</v>
      </c>
      <c r="G376" s="193"/>
      <c r="H376" s="197">
        <v>0.17699999999999999</v>
      </c>
      <c r="I376" s="198"/>
      <c r="J376" s="193"/>
      <c r="K376" s="193"/>
      <c r="L376" s="199"/>
      <c r="M376" s="200"/>
      <c r="N376" s="201"/>
      <c r="O376" s="201"/>
      <c r="P376" s="201"/>
      <c r="Q376" s="201"/>
      <c r="R376" s="201"/>
      <c r="S376" s="201"/>
      <c r="T376" s="202"/>
      <c r="AT376" s="203" t="s">
        <v>153</v>
      </c>
      <c r="AU376" s="203" t="s">
        <v>81</v>
      </c>
      <c r="AV376" s="13" t="s">
        <v>81</v>
      </c>
      <c r="AW376" s="13" t="s">
        <v>33</v>
      </c>
      <c r="AX376" s="13" t="s">
        <v>71</v>
      </c>
      <c r="AY376" s="203" t="s">
        <v>132</v>
      </c>
    </row>
    <row r="377" spans="1:65" s="13" customFormat="1" ht="22.5">
      <c r="B377" s="192"/>
      <c r="C377" s="193"/>
      <c r="D377" s="194" t="s">
        <v>153</v>
      </c>
      <c r="E377" s="195" t="s">
        <v>19</v>
      </c>
      <c r="F377" s="196" t="s">
        <v>840</v>
      </c>
      <c r="G377" s="193"/>
      <c r="H377" s="197">
        <v>1</v>
      </c>
      <c r="I377" s="198"/>
      <c r="J377" s="193"/>
      <c r="K377" s="193"/>
      <c r="L377" s="199"/>
      <c r="M377" s="200"/>
      <c r="N377" s="201"/>
      <c r="O377" s="201"/>
      <c r="P377" s="201"/>
      <c r="Q377" s="201"/>
      <c r="R377" s="201"/>
      <c r="S377" s="201"/>
      <c r="T377" s="202"/>
      <c r="AT377" s="203" t="s">
        <v>153</v>
      </c>
      <c r="AU377" s="203" t="s">
        <v>81</v>
      </c>
      <c r="AV377" s="13" t="s">
        <v>81</v>
      </c>
      <c r="AW377" s="13" t="s">
        <v>33</v>
      </c>
      <c r="AX377" s="13" t="s">
        <v>71</v>
      </c>
      <c r="AY377" s="203" t="s">
        <v>132</v>
      </c>
    </row>
    <row r="378" spans="1:65" s="14" customFormat="1" ht="11.25">
      <c r="B378" s="204"/>
      <c r="C378" s="205"/>
      <c r="D378" s="194" t="s">
        <v>153</v>
      </c>
      <c r="E378" s="206" t="s">
        <v>19</v>
      </c>
      <c r="F378" s="207" t="s">
        <v>154</v>
      </c>
      <c r="G378" s="205"/>
      <c r="H378" s="208">
        <v>132.96700000000001</v>
      </c>
      <c r="I378" s="209"/>
      <c r="J378" s="205"/>
      <c r="K378" s="205"/>
      <c r="L378" s="210"/>
      <c r="M378" s="211"/>
      <c r="N378" s="212"/>
      <c r="O378" s="212"/>
      <c r="P378" s="212"/>
      <c r="Q378" s="212"/>
      <c r="R378" s="212"/>
      <c r="S378" s="212"/>
      <c r="T378" s="213"/>
      <c r="AT378" s="214" t="s">
        <v>153</v>
      </c>
      <c r="AU378" s="214" t="s">
        <v>81</v>
      </c>
      <c r="AV378" s="14" t="s">
        <v>139</v>
      </c>
      <c r="AW378" s="14" t="s">
        <v>33</v>
      </c>
      <c r="AX378" s="14" t="s">
        <v>79</v>
      </c>
      <c r="AY378" s="214" t="s">
        <v>132</v>
      </c>
    </row>
    <row r="379" spans="1:65" s="2" customFormat="1" ht="14.45" customHeight="1">
      <c r="A379" s="35"/>
      <c r="B379" s="36"/>
      <c r="C379" s="174" t="s">
        <v>841</v>
      </c>
      <c r="D379" s="174" t="s">
        <v>135</v>
      </c>
      <c r="E379" s="175" t="s">
        <v>842</v>
      </c>
      <c r="F379" s="176" t="s">
        <v>843</v>
      </c>
      <c r="G379" s="177" t="s">
        <v>174</v>
      </c>
      <c r="H379" s="178">
        <v>1.248</v>
      </c>
      <c r="I379" s="179"/>
      <c r="J379" s="180">
        <f>ROUND(I379*H379,2)</f>
        <v>0</v>
      </c>
      <c r="K379" s="176" t="s">
        <v>19</v>
      </c>
      <c r="L379" s="40"/>
      <c r="M379" s="181" t="s">
        <v>19</v>
      </c>
      <c r="N379" s="182" t="s">
        <v>42</v>
      </c>
      <c r="O379" s="65"/>
      <c r="P379" s="183">
        <f>O379*H379</f>
        <v>0</v>
      </c>
      <c r="Q379" s="183">
        <v>0</v>
      </c>
      <c r="R379" s="183">
        <f>Q379*H379</f>
        <v>0</v>
      </c>
      <c r="S379" s="183">
        <v>0</v>
      </c>
      <c r="T379" s="184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185" t="s">
        <v>139</v>
      </c>
      <c r="AT379" s="185" t="s">
        <v>135</v>
      </c>
      <c r="AU379" s="185" t="s">
        <v>81</v>
      </c>
      <c r="AY379" s="18" t="s">
        <v>132</v>
      </c>
      <c r="BE379" s="186">
        <f>IF(N379="základní",J379,0)</f>
        <v>0</v>
      </c>
      <c r="BF379" s="186">
        <f>IF(N379="snížená",J379,0)</f>
        <v>0</v>
      </c>
      <c r="BG379" s="186">
        <f>IF(N379="zákl. přenesená",J379,0)</f>
        <v>0</v>
      </c>
      <c r="BH379" s="186">
        <f>IF(N379="sníž. přenesená",J379,0)</f>
        <v>0</v>
      </c>
      <c r="BI379" s="186">
        <f>IF(N379="nulová",J379,0)</f>
        <v>0</v>
      </c>
      <c r="BJ379" s="18" t="s">
        <v>79</v>
      </c>
      <c r="BK379" s="186">
        <f>ROUND(I379*H379,2)</f>
        <v>0</v>
      </c>
      <c r="BL379" s="18" t="s">
        <v>139</v>
      </c>
      <c r="BM379" s="185" t="s">
        <v>844</v>
      </c>
    </row>
    <row r="380" spans="1:65" s="13" customFormat="1" ht="11.25">
      <c r="B380" s="192"/>
      <c r="C380" s="193"/>
      <c r="D380" s="194" t="s">
        <v>153</v>
      </c>
      <c r="E380" s="195" t="s">
        <v>19</v>
      </c>
      <c r="F380" s="196" t="s">
        <v>845</v>
      </c>
      <c r="G380" s="193"/>
      <c r="H380" s="197">
        <v>1.248</v>
      </c>
      <c r="I380" s="198"/>
      <c r="J380" s="193"/>
      <c r="K380" s="193"/>
      <c r="L380" s="199"/>
      <c r="M380" s="200"/>
      <c r="N380" s="201"/>
      <c r="O380" s="201"/>
      <c r="P380" s="201"/>
      <c r="Q380" s="201"/>
      <c r="R380" s="201"/>
      <c r="S380" s="201"/>
      <c r="T380" s="202"/>
      <c r="AT380" s="203" t="s">
        <v>153</v>
      </c>
      <c r="AU380" s="203" t="s">
        <v>81</v>
      </c>
      <c r="AV380" s="13" t="s">
        <v>81</v>
      </c>
      <c r="AW380" s="13" t="s">
        <v>33</v>
      </c>
      <c r="AX380" s="13" t="s">
        <v>71</v>
      </c>
      <c r="AY380" s="203" t="s">
        <v>132</v>
      </c>
    </row>
    <row r="381" spans="1:65" s="14" customFormat="1" ht="11.25">
      <c r="B381" s="204"/>
      <c r="C381" s="205"/>
      <c r="D381" s="194" t="s">
        <v>153</v>
      </c>
      <c r="E381" s="206" t="s">
        <v>19</v>
      </c>
      <c r="F381" s="207" t="s">
        <v>154</v>
      </c>
      <c r="G381" s="205"/>
      <c r="H381" s="208">
        <v>1.248</v>
      </c>
      <c r="I381" s="209"/>
      <c r="J381" s="205"/>
      <c r="K381" s="205"/>
      <c r="L381" s="210"/>
      <c r="M381" s="211"/>
      <c r="N381" s="212"/>
      <c r="O381" s="212"/>
      <c r="P381" s="212"/>
      <c r="Q381" s="212"/>
      <c r="R381" s="212"/>
      <c r="S381" s="212"/>
      <c r="T381" s="213"/>
      <c r="AT381" s="214" t="s">
        <v>153</v>
      </c>
      <c r="AU381" s="214" t="s">
        <v>81</v>
      </c>
      <c r="AV381" s="14" t="s">
        <v>139</v>
      </c>
      <c r="AW381" s="14" t="s">
        <v>33</v>
      </c>
      <c r="AX381" s="14" t="s">
        <v>79</v>
      </c>
      <c r="AY381" s="214" t="s">
        <v>132</v>
      </c>
    </row>
    <row r="382" spans="1:65" s="2" customFormat="1" ht="14.45" customHeight="1">
      <c r="A382" s="35"/>
      <c r="B382" s="36"/>
      <c r="C382" s="174" t="s">
        <v>846</v>
      </c>
      <c r="D382" s="174" t="s">
        <v>135</v>
      </c>
      <c r="E382" s="175" t="s">
        <v>847</v>
      </c>
      <c r="F382" s="176" t="s">
        <v>848</v>
      </c>
      <c r="G382" s="177" t="s">
        <v>252</v>
      </c>
      <c r="H382" s="178">
        <v>370.8</v>
      </c>
      <c r="I382" s="179"/>
      <c r="J382" s="180">
        <f>ROUND(I382*H382,2)</f>
        <v>0</v>
      </c>
      <c r="K382" s="176" t="s">
        <v>19</v>
      </c>
      <c r="L382" s="40"/>
      <c r="M382" s="181" t="s">
        <v>19</v>
      </c>
      <c r="N382" s="182" t="s">
        <v>42</v>
      </c>
      <c r="O382" s="65"/>
      <c r="P382" s="183">
        <f>O382*H382</f>
        <v>0</v>
      </c>
      <c r="Q382" s="183">
        <v>0</v>
      </c>
      <c r="R382" s="183">
        <f>Q382*H382</f>
        <v>0</v>
      </c>
      <c r="S382" s="183">
        <v>0</v>
      </c>
      <c r="T382" s="184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185" t="s">
        <v>139</v>
      </c>
      <c r="AT382" s="185" t="s">
        <v>135</v>
      </c>
      <c r="AU382" s="185" t="s">
        <v>81</v>
      </c>
      <c r="AY382" s="18" t="s">
        <v>132</v>
      </c>
      <c r="BE382" s="186">
        <f>IF(N382="základní",J382,0)</f>
        <v>0</v>
      </c>
      <c r="BF382" s="186">
        <f>IF(N382="snížená",J382,0)</f>
        <v>0</v>
      </c>
      <c r="BG382" s="186">
        <f>IF(N382="zákl. přenesená",J382,0)</f>
        <v>0</v>
      </c>
      <c r="BH382" s="186">
        <f>IF(N382="sníž. přenesená",J382,0)</f>
        <v>0</v>
      </c>
      <c r="BI382" s="186">
        <f>IF(N382="nulová",J382,0)</f>
        <v>0</v>
      </c>
      <c r="BJ382" s="18" t="s">
        <v>79</v>
      </c>
      <c r="BK382" s="186">
        <f>ROUND(I382*H382,2)</f>
        <v>0</v>
      </c>
      <c r="BL382" s="18" t="s">
        <v>139</v>
      </c>
      <c r="BM382" s="185" t="s">
        <v>849</v>
      </c>
    </row>
    <row r="383" spans="1:65" s="13" customFormat="1" ht="11.25">
      <c r="B383" s="192"/>
      <c r="C383" s="193"/>
      <c r="D383" s="194" t="s">
        <v>153</v>
      </c>
      <c r="E383" s="195" t="s">
        <v>19</v>
      </c>
      <c r="F383" s="196" t="s">
        <v>832</v>
      </c>
      <c r="G383" s="193"/>
      <c r="H383" s="197">
        <v>160.6</v>
      </c>
      <c r="I383" s="198"/>
      <c r="J383" s="193"/>
      <c r="K383" s="193"/>
      <c r="L383" s="199"/>
      <c r="M383" s="200"/>
      <c r="N383" s="201"/>
      <c r="O383" s="201"/>
      <c r="P383" s="201"/>
      <c r="Q383" s="201"/>
      <c r="R383" s="201"/>
      <c r="S383" s="201"/>
      <c r="T383" s="202"/>
      <c r="AT383" s="203" t="s">
        <v>153</v>
      </c>
      <c r="AU383" s="203" t="s">
        <v>81</v>
      </c>
      <c r="AV383" s="13" t="s">
        <v>81</v>
      </c>
      <c r="AW383" s="13" t="s">
        <v>33</v>
      </c>
      <c r="AX383" s="13" t="s">
        <v>71</v>
      </c>
      <c r="AY383" s="203" t="s">
        <v>132</v>
      </c>
    </row>
    <row r="384" spans="1:65" s="13" customFormat="1" ht="11.25">
      <c r="B384" s="192"/>
      <c r="C384" s="193"/>
      <c r="D384" s="194" t="s">
        <v>153</v>
      </c>
      <c r="E384" s="195" t="s">
        <v>19</v>
      </c>
      <c r="F384" s="196" t="s">
        <v>833</v>
      </c>
      <c r="G384" s="193"/>
      <c r="H384" s="197">
        <v>210.2</v>
      </c>
      <c r="I384" s="198"/>
      <c r="J384" s="193"/>
      <c r="K384" s="193"/>
      <c r="L384" s="199"/>
      <c r="M384" s="200"/>
      <c r="N384" s="201"/>
      <c r="O384" s="201"/>
      <c r="P384" s="201"/>
      <c r="Q384" s="201"/>
      <c r="R384" s="201"/>
      <c r="S384" s="201"/>
      <c r="T384" s="202"/>
      <c r="AT384" s="203" t="s">
        <v>153</v>
      </c>
      <c r="AU384" s="203" t="s">
        <v>81</v>
      </c>
      <c r="AV384" s="13" t="s">
        <v>81</v>
      </c>
      <c r="AW384" s="13" t="s">
        <v>33</v>
      </c>
      <c r="AX384" s="13" t="s">
        <v>71</v>
      </c>
      <c r="AY384" s="203" t="s">
        <v>132</v>
      </c>
    </row>
    <row r="385" spans="1:65" s="14" customFormat="1" ht="11.25">
      <c r="B385" s="204"/>
      <c r="C385" s="205"/>
      <c r="D385" s="194" t="s">
        <v>153</v>
      </c>
      <c r="E385" s="206" t="s">
        <v>19</v>
      </c>
      <c r="F385" s="207" t="s">
        <v>154</v>
      </c>
      <c r="G385" s="205"/>
      <c r="H385" s="208">
        <v>370.8</v>
      </c>
      <c r="I385" s="209"/>
      <c r="J385" s="205"/>
      <c r="K385" s="205"/>
      <c r="L385" s="210"/>
      <c r="M385" s="211"/>
      <c r="N385" s="212"/>
      <c r="O385" s="212"/>
      <c r="P385" s="212"/>
      <c r="Q385" s="212"/>
      <c r="R385" s="212"/>
      <c r="S385" s="212"/>
      <c r="T385" s="213"/>
      <c r="AT385" s="214" t="s">
        <v>153</v>
      </c>
      <c r="AU385" s="214" t="s">
        <v>81</v>
      </c>
      <c r="AV385" s="14" t="s">
        <v>139</v>
      </c>
      <c r="AW385" s="14" t="s">
        <v>33</v>
      </c>
      <c r="AX385" s="14" t="s">
        <v>79</v>
      </c>
      <c r="AY385" s="214" t="s">
        <v>132</v>
      </c>
    </row>
    <row r="386" spans="1:65" s="12" customFormat="1" ht="22.9" customHeight="1">
      <c r="B386" s="158"/>
      <c r="C386" s="159"/>
      <c r="D386" s="160" t="s">
        <v>70</v>
      </c>
      <c r="E386" s="172" t="s">
        <v>211</v>
      </c>
      <c r="F386" s="172" t="s">
        <v>342</v>
      </c>
      <c r="G386" s="159"/>
      <c r="H386" s="159"/>
      <c r="I386" s="162"/>
      <c r="J386" s="173">
        <f>BK386</f>
        <v>0</v>
      </c>
      <c r="K386" s="159"/>
      <c r="L386" s="164"/>
      <c r="M386" s="165"/>
      <c r="N386" s="166"/>
      <c r="O386" s="166"/>
      <c r="P386" s="167">
        <f>SUM(P387:P398)</f>
        <v>0</v>
      </c>
      <c r="Q386" s="166"/>
      <c r="R386" s="167">
        <f>SUM(R387:R398)</f>
        <v>0</v>
      </c>
      <c r="S386" s="166"/>
      <c r="T386" s="168">
        <f>SUM(T387:T398)</f>
        <v>0</v>
      </c>
      <c r="AR386" s="169" t="s">
        <v>79</v>
      </c>
      <c r="AT386" s="170" t="s">
        <v>70</v>
      </c>
      <c r="AU386" s="170" t="s">
        <v>79</v>
      </c>
      <c r="AY386" s="169" t="s">
        <v>132</v>
      </c>
      <c r="BK386" s="171">
        <f>SUM(BK387:BK398)</f>
        <v>0</v>
      </c>
    </row>
    <row r="387" spans="1:65" s="2" customFormat="1" ht="24.2" customHeight="1">
      <c r="A387" s="35"/>
      <c r="B387" s="36"/>
      <c r="C387" s="174" t="s">
        <v>850</v>
      </c>
      <c r="D387" s="174" t="s">
        <v>135</v>
      </c>
      <c r="E387" s="175" t="s">
        <v>851</v>
      </c>
      <c r="F387" s="176" t="s">
        <v>852</v>
      </c>
      <c r="G387" s="177" t="s">
        <v>252</v>
      </c>
      <c r="H387" s="178">
        <v>5</v>
      </c>
      <c r="I387" s="179"/>
      <c r="J387" s="180">
        <f>ROUND(I387*H387,2)</f>
        <v>0</v>
      </c>
      <c r="K387" s="176" t="s">
        <v>19</v>
      </c>
      <c r="L387" s="40"/>
      <c r="M387" s="181" t="s">
        <v>19</v>
      </c>
      <c r="N387" s="182" t="s">
        <v>42</v>
      </c>
      <c r="O387" s="65"/>
      <c r="P387" s="183">
        <f>O387*H387</f>
        <v>0</v>
      </c>
      <c r="Q387" s="183">
        <v>0</v>
      </c>
      <c r="R387" s="183">
        <f>Q387*H387</f>
        <v>0</v>
      </c>
      <c r="S387" s="183">
        <v>0</v>
      </c>
      <c r="T387" s="184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185" t="s">
        <v>139</v>
      </c>
      <c r="AT387" s="185" t="s">
        <v>135</v>
      </c>
      <c r="AU387" s="185" t="s">
        <v>81</v>
      </c>
      <c r="AY387" s="18" t="s">
        <v>132</v>
      </c>
      <c r="BE387" s="186">
        <f>IF(N387="základní",J387,0)</f>
        <v>0</v>
      </c>
      <c r="BF387" s="186">
        <f>IF(N387="snížená",J387,0)</f>
        <v>0</v>
      </c>
      <c r="BG387" s="186">
        <f>IF(N387="zákl. přenesená",J387,0)</f>
        <v>0</v>
      </c>
      <c r="BH387" s="186">
        <f>IF(N387="sníž. přenesená",J387,0)</f>
        <v>0</v>
      </c>
      <c r="BI387" s="186">
        <f>IF(N387="nulová",J387,0)</f>
        <v>0</v>
      </c>
      <c r="BJ387" s="18" t="s">
        <v>79</v>
      </c>
      <c r="BK387" s="186">
        <f>ROUND(I387*H387,2)</f>
        <v>0</v>
      </c>
      <c r="BL387" s="18" t="s">
        <v>139</v>
      </c>
      <c r="BM387" s="185" t="s">
        <v>853</v>
      </c>
    </row>
    <row r="388" spans="1:65" s="13" customFormat="1" ht="11.25">
      <c r="B388" s="192"/>
      <c r="C388" s="193"/>
      <c r="D388" s="194" t="s">
        <v>153</v>
      </c>
      <c r="E388" s="195" t="s">
        <v>19</v>
      </c>
      <c r="F388" s="196" t="s">
        <v>854</v>
      </c>
      <c r="G388" s="193"/>
      <c r="H388" s="197">
        <v>5</v>
      </c>
      <c r="I388" s="198"/>
      <c r="J388" s="193"/>
      <c r="K388" s="193"/>
      <c r="L388" s="199"/>
      <c r="M388" s="200"/>
      <c r="N388" s="201"/>
      <c r="O388" s="201"/>
      <c r="P388" s="201"/>
      <c r="Q388" s="201"/>
      <c r="R388" s="201"/>
      <c r="S388" s="201"/>
      <c r="T388" s="202"/>
      <c r="AT388" s="203" t="s">
        <v>153</v>
      </c>
      <c r="AU388" s="203" t="s">
        <v>81</v>
      </c>
      <c r="AV388" s="13" t="s">
        <v>81</v>
      </c>
      <c r="AW388" s="13" t="s">
        <v>33</v>
      </c>
      <c r="AX388" s="13" t="s">
        <v>71</v>
      </c>
      <c r="AY388" s="203" t="s">
        <v>132</v>
      </c>
    </row>
    <row r="389" spans="1:65" s="14" customFormat="1" ht="11.25">
      <c r="B389" s="204"/>
      <c r="C389" s="205"/>
      <c r="D389" s="194" t="s">
        <v>153</v>
      </c>
      <c r="E389" s="206" t="s">
        <v>19</v>
      </c>
      <c r="F389" s="207" t="s">
        <v>154</v>
      </c>
      <c r="G389" s="205"/>
      <c r="H389" s="208">
        <v>5</v>
      </c>
      <c r="I389" s="209"/>
      <c r="J389" s="205"/>
      <c r="K389" s="205"/>
      <c r="L389" s="210"/>
      <c r="M389" s="211"/>
      <c r="N389" s="212"/>
      <c r="O389" s="212"/>
      <c r="P389" s="212"/>
      <c r="Q389" s="212"/>
      <c r="R389" s="212"/>
      <c r="S389" s="212"/>
      <c r="T389" s="213"/>
      <c r="AT389" s="214" t="s">
        <v>153</v>
      </c>
      <c r="AU389" s="214" t="s">
        <v>81</v>
      </c>
      <c r="AV389" s="14" t="s">
        <v>139</v>
      </c>
      <c r="AW389" s="14" t="s">
        <v>33</v>
      </c>
      <c r="AX389" s="14" t="s">
        <v>79</v>
      </c>
      <c r="AY389" s="214" t="s">
        <v>132</v>
      </c>
    </row>
    <row r="390" spans="1:65" s="2" customFormat="1" ht="24.2" customHeight="1">
      <c r="A390" s="35"/>
      <c r="B390" s="36"/>
      <c r="C390" s="174" t="s">
        <v>855</v>
      </c>
      <c r="D390" s="174" t="s">
        <v>135</v>
      </c>
      <c r="E390" s="175" t="s">
        <v>856</v>
      </c>
      <c r="F390" s="176" t="s">
        <v>857</v>
      </c>
      <c r="G390" s="177" t="s">
        <v>252</v>
      </c>
      <c r="H390" s="178">
        <v>5</v>
      </c>
      <c r="I390" s="179"/>
      <c r="J390" s="180">
        <f>ROUND(I390*H390,2)</f>
        <v>0</v>
      </c>
      <c r="K390" s="176" t="s">
        <v>19</v>
      </c>
      <c r="L390" s="40"/>
      <c r="M390" s="181" t="s">
        <v>19</v>
      </c>
      <c r="N390" s="182" t="s">
        <v>42</v>
      </c>
      <c r="O390" s="65"/>
      <c r="P390" s="183">
        <f>O390*H390</f>
        <v>0</v>
      </c>
      <c r="Q390" s="183">
        <v>0</v>
      </c>
      <c r="R390" s="183">
        <f>Q390*H390</f>
        <v>0</v>
      </c>
      <c r="S390" s="183">
        <v>0</v>
      </c>
      <c r="T390" s="184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185" t="s">
        <v>139</v>
      </c>
      <c r="AT390" s="185" t="s">
        <v>135</v>
      </c>
      <c r="AU390" s="185" t="s">
        <v>81</v>
      </c>
      <c r="AY390" s="18" t="s">
        <v>132</v>
      </c>
      <c r="BE390" s="186">
        <f>IF(N390="základní",J390,0)</f>
        <v>0</v>
      </c>
      <c r="BF390" s="186">
        <f>IF(N390="snížená",J390,0)</f>
        <v>0</v>
      </c>
      <c r="BG390" s="186">
        <f>IF(N390="zákl. přenesená",J390,0)</f>
        <v>0</v>
      </c>
      <c r="BH390" s="186">
        <f>IF(N390="sníž. přenesená",J390,0)</f>
        <v>0</v>
      </c>
      <c r="BI390" s="186">
        <f>IF(N390="nulová",J390,0)</f>
        <v>0</v>
      </c>
      <c r="BJ390" s="18" t="s">
        <v>79</v>
      </c>
      <c r="BK390" s="186">
        <f>ROUND(I390*H390,2)</f>
        <v>0</v>
      </c>
      <c r="BL390" s="18" t="s">
        <v>139</v>
      </c>
      <c r="BM390" s="185" t="s">
        <v>858</v>
      </c>
    </row>
    <row r="391" spans="1:65" s="13" customFormat="1" ht="11.25">
      <c r="B391" s="192"/>
      <c r="C391" s="193"/>
      <c r="D391" s="194" t="s">
        <v>153</v>
      </c>
      <c r="E391" s="195" t="s">
        <v>19</v>
      </c>
      <c r="F391" s="196" t="s">
        <v>854</v>
      </c>
      <c r="G391" s="193"/>
      <c r="H391" s="197">
        <v>5</v>
      </c>
      <c r="I391" s="198"/>
      <c r="J391" s="193"/>
      <c r="K391" s="193"/>
      <c r="L391" s="199"/>
      <c r="M391" s="200"/>
      <c r="N391" s="201"/>
      <c r="O391" s="201"/>
      <c r="P391" s="201"/>
      <c r="Q391" s="201"/>
      <c r="R391" s="201"/>
      <c r="S391" s="201"/>
      <c r="T391" s="202"/>
      <c r="AT391" s="203" t="s">
        <v>153</v>
      </c>
      <c r="AU391" s="203" t="s">
        <v>81</v>
      </c>
      <c r="AV391" s="13" t="s">
        <v>81</v>
      </c>
      <c r="AW391" s="13" t="s">
        <v>33</v>
      </c>
      <c r="AX391" s="13" t="s">
        <v>71</v>
      </c>
      <c r="AY391" s="203" t="s">
        <v>132</v>
      </c>
    </row>
    <row r="392" spans="1:65" s="14" customFormat="1" ht="11.25">
      <c r="B392" s="204"/>
      <c r="C392" s="205"/>
      <c r="D392" s="194" t="s">
        <v>153</v>
      </c>
      <c r="E392" s="206" t="s">
        <v>19</v>
      </c>
      <c r="F392" s="207" t="s">
        <v>154</v>
      </c>
      <c r="G392" s="205"/>
      <c r="H392" s="208">
        <v>5</v>
      </c>
      <c r="I392" s="209"/>
      <c r="J392" s="205"/>
      <c r="K392" s="205"/>
      <c r="L392" s="210"/>
      <c r="M392" s="211"/>
      <c r="N392" s="212"/>
      <c r="O392" s="212"/>
      <c r="P392" s="212"/>
      <c r="Q392" s="212"/>
      <c r="R392" s="212"/>
      <c r="S392" s="212"/>
      <c r="T392" s="213"/>
      <c r="AT392" s="214" t="s">
        <v>153</v>
      </c>
      <c r="AU392" s="214" t="s">
        <v>81</v>
      </c>
      <c r="AV392" s="14" t="s">
        <v>139</v>
      </c>
      <c r="AW392" s="14" t="s">
        <v>33</v>
      </c>
      <c r="AX392" s="14" t="s">
        <v>79</v>
      </c>
      <c r="AY392" s="214" t="s">
        <v>132</v>
      </c>
    </row>
    <row r="393" spans="1:65" s="2" customFormat="1" ht="14.45" customHeight="1">
      <c r="A393" s="35"/>
      <c r="B393" s="36"/>
      <c r="C393" s="174" t="s">
        <v>859</v>
      </c>
      <c r="D393" s="174" t="s">
        <v>135</v>
      </c>
      <c r="E393" s="175" t="s">
        <v>860</v>
      </c>
      <c r="F393" s="176" t="s">
        <v>861</v>
      </c>
      <c r="G393" s="177" t="s">
        <v>252</v>
      </c>
      <c r="H393" s="178">
        <v>5</v>
      </c>
      <c r="I393" s="179"/>
      <c r="J393" s="180">
        <f>ROUND(I393*H393,2)</f>
        <v>0</v>
      </c>
      <c r="K393" s="176" t="s">
        <v>19</v>
      </c>
      <c r="L393" s="40"/>
      <c r="M393" s="181" t="s">
        <v>19</v>
      </c>
      <c r="N393" s="182" t="s">
        <v>42</v>
      </c>
      <c r="O393" s="65"/>
      <c r="P393" s="183">
        <f>O393*H393</f>
        <v>0</v>
      </c>
      <c r="Q393" s="183">
        <v>0</v>
      </c>
      <c r="R393" s="183">
        <f>Q393*H393</f>
        <v>0</v>
      </c>
      <c r="S393" s="183">
        <v>0</v>
      </c>
      <c r="T393" s="184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185" t="s">
        <v>139</v>
      </c>
      <c r="AT393" s="185" t="s">
        <v>135</v>
      </c>
      <c r="AU393" s="185" t="s">
        <v>81</v>
      </c>
      <c r="AY393" s="18" t="s">
        <v>132</v>
      </c>
      <c r="BE393" s="186">
        <f>IF(N393="základní",J393,0)</f>
        <v>0</v>
      </c>
      <c r="BF393" s="186">
        <f>IF(N393="snížená",J393,0)</f>
        <v>0</v>
      </c>
      <c r="BG393" s="186">
        <f>IF(N393="zákl. přenesená",J393,0)</f>
        <v>0</v>
      </c>
      <c r="BH393" s="186">
        <f>IF(N393="sníž. přenesená",J393,0)</f>
        <v>0</v>
      </c>
      <c r="BI393" s="186">
        <f>IF(N393="nulová",J393,0)</f>
        <v>0</v>
      </c>
      <c r="BJ393" s="18" t="s">
        <v>79</v>
      </c>
      <c r="BK393" s="186">
        <f>ROUND(I393*H393,2)</f>
        <v>0</v>
      </c>
      <c r="BL393" s="18" t="s">
        <v>139</v>
      </c>
      <c r="BM393" s="185" t="s">
        <v>862</v>
      </c>
    </row>
    <row r="394" spans="1:65" s="13" customFormat="1" ht="11.25">
      <c r="B394" s="192"/>
      <c r="C394" s="193"/>
      <c r="D394" s="194" t="s">
        <v>153</v>
      </c>
      <c r="E394" s="195" t="s">
        <v>19</v>
      </c>
      <c r="F394" s="196" t="s">
        <v>854</v>
      </c>
      <c r="G394" s="193"/>
      <c r="H394" s="197">
        <v>5</v>
      </c>
      <c r="I394" s="198"/>
      <c r="J394" s="193"/>
      <c r="K394" s="193"/>
      <c r="L394" s="199"/>
      <c r="M394" s="200"/>
      <c r="N394" s="201"/>
      <c r="O394" s="201"/>
      <c r="P394" s="201"/>
      <c r="Q394" s="201"/>
      <c r="R394" s="201"/>
      <c r="S394" s="201"/>
      <c r="T394" s="202"/>
      <c r="AT394" s="203" t="s">
        <v>153</v>
      </c>
      <c r="AU394" s="203" t="s">
        <v>81</v>
      </c>
      <c r="AV394" s="13" t="s">
        <v>81</v>
      </c>
      <c r="AW394" s="13" t="s">
        <v>33</v>
      </c>
      <c r="AX394" s="13" t="s">
        <v>71</v>
      </c>
      <c r="AY394" s="203" t="s">
        <v>132</v>
      </c>
    </row>
    <row r="395" spans="1:65" s="14" customFormat="1" ht="11.25">
      <c r="B395" s="204"/>
      <c r="C395" s="205"/>
      <c r="D395" s="194" t="s">
        <v>153</v>
      </c>
      <c r="E395" s="206" t="s">
        <v>19</v>
      </c>
      <c r="F395" s="207" t="s">
        <v>154</v>
      </c>
      <c r="G395" s="205"/>
      <c r="H395" s="208">
        <v>5</v>
      </c>
      <c r="I395" s="209"/>
      <c r="J395" s="205"/>
      <c r="K395" s="205"/>
      <c r="L395" s="210"/>
      <c r="M395" s="211"/>
      <c r="N395" s="212"/>
      <c r="O395" s="212"/>
      <c r="P395" s="212"/>
      <c r="Q395" s="212"/>
      <c r="R395" s="212"/>
      <c r="S395" s="212"/>
      <c r="T395" s="213"/>
      <c r="AT395" s="214" t="s">
        <v>153</v>
      </c>
      <c r="AU395" s="214" t="s">
        <v>81</v>
      </c>
      <c r="AV395" s="14" t="s">
        <v>139</v>
      </c>
      <c r="AW395" s="14" t="s">
        <v>33</v>
      </c>
      <c r="AX395" s="14" t="s">
        <v>79</v>
      </c>
      <c r="AY395" s="214" t="s">
        <v>132</v>
      </c>
    </row>
    <row r="396" spans="1:65" s="2" customFormat="1" ht="14.45" customHeight="1">
      <c r="A396" s="35"/>
      <c r="B396" s="36"/>
      <c r="C396" s="174" t="s">
        <v>863</v>
      </c>
      <c r="D396" s="174" t="s">
        <v>135</v>
      </c>
      <c r="E396" s="175" t="s">
        <v>864</v>
      </c>
      <c r="F396" s="176" t="s">
        <v>865</v>
      </c>
      <c r="G396" s="177" t="s">
        <v>252</v>
      </c>
      <c r="H396" s="178">
        <v>5</v>
      </c>
      <c r="I396" s="179"/>
      <c r="J396" s="180">
        <f>ROUND(I396*H396,2)</f>
        <v>0</v>
      </c>
      <c r="K396" s="176" t="s">
        <v>19</v>
      </c>
      <c r="L396" s="40"/>
      <c r="M396" s="181" t="s">
        <v>19</v>
      </c>
      <c r="N396" s="182" t="s">
        <v>42</v>
      </c>
      <c r="O396" s="65"/>
      <c r="P396" s="183">
        <f>O396*H396</f>
        <v>0</v>
      </c>
      <c r="Q396" s="183">
        <v>0</v>
      </c>
      <c r="R396" s="183">
        <f>Q396*H396</f>
        <v>0</v>
      </c>
      <c r="S396" s="183">
        <v>0</v>
      </c>
      <c r="T396" s="184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185" t="s">
        <v>139</v>
      </c>
      <c r="AT396" s="185" t="s">
        <v>135</v>
      </c>
      <c r="AU396" s="185" t="s">
        <v>81</v>
      </c>
      <c r="AY396" s="18" t="s">
        <v>132</v>
      </c>
      <c r="BE396" s="186">
        <f>IF(N396="základní",J396,0)</f>
        <v>0</v>
      </c>
      <c r="BF396" s="186">
        <f>IF(N396="snížená",J396,0)</f>
        <v>0</v>
      </c>
      <c r="BG396" s="186">
        <f>IF(N396="zákl. přenesená",J396,0)</f>
        <v>0</v>
      </c>
      <c r="BH396" s="186">
        <f>IF(N396="sníž. přenesená",J396,0)</f>
        <v>0</v>
      </c>
      <c r="BI396" s="186">
        <f>IF(N396="nulová",J396,0)</f>
        <v>0</v>
      </c>
      <c r="BJ396" s="18" t="s">
        <v>79</v>
      </c>
      <c r="BK396" s="186">
        <f>ROUND(I396*H396,2)</f>
        <v>0</v>
      </c>
      <c r="BL396" s="18" t="s">
        <v>139</v>
      </c>
      <c r="BM396" s="185" t="s">
        <v>866</v>
      </c>
    </row>
    <row r="397" spans="1:65" s="13" customFormat="1" ht="11.25">
      <c r="B397" s="192"/>
      <c r="C397" s="193"/>
      <c r="D397" s="194" t="s">
        <v>153</v>
      </c>
      <c r="E397" s="195" t="s">
        <v>19</v>
      </c>
      <c r="F397" s="196" t="s">
        <v>854</v>
      </c>
      <c r="G397" s="193"/>
      <c r="H397" s="197">
        <v>5</v>
      </c>
      <c r="I397" s="198"/>
      <c r="J397" s="193"/>
      <c r="K397" s="193"/>
      <c r="L397" s="199"/>
      <c r="M397" s="200"/>
      <c r="N397" s="201"/>
      <c r="O397" s="201"/>
      <c r="P397" s="201"/>
      <c r="Q397" s="201"/>
      <c r="R397" s="201"/>
      <c r="S397" s="201"/>
      <c r="T397" s="202"/>
      <c r="AT397" s="203" t="s">
        <v>153</v>
      </c>
      <c r="AU397" s="203" t="s">
        <v>81</v>
      </c>
      <c r="AV397" s="13" t="s">
        <v>81</v>
      </c>
      <c r="AW397" s="13" t="s">
        <v>33</v>
      </c>
      <c r="AX397" s="13" t="s">
        <v>71</v>
      </c>
      <c r="AY397" s="203" t="s">
        <v>132</v>
      </c>
    </row>
    <row r="398" spans="1:65" s="14" customFormat="1" ht="11.25">
      <c r="B398" s="204"/>
      <c r="C398" s="205"/>
      <c r="D398" s="194" t="s">
        <v>153</v>
      </c>
      <c r="E398" s="206" t="s">
        <v>19</v>
      </c>
      <c r="F398" s="207" t="s">
        <v>154</v>
      </c>
      <c r="G398" s="205"/>
      <c r="H398" s="208">
        <v>5</v>
      </c>
      <c r="I398" s="209"/>
      <c r="J398" s="205"/>
      <c r="K398" s="205"/>
      <c r="L398" s="210"/>
      <c r="M398" s="211"/>
      <c r="N398" s="212"/>
      <c r="O398" s="212"/>
      <c r="P398" s="212"/>
      <c r="Q398" s="212"/>
      <c r="R398" s="212"/>
      <c r="S398" s="212"/>
      <c r="T398" s="213"/>
      <c r="AT398" s="214" t="s">
        <v>153</v>
      </c>
      <c r="AU398" s="214" t="s">
        <v>81</v>
      </c>
      <c r="AV398" s="14" t="s">
        <v>139</v>
      </c>
      <c r="AW398" s="14" t="s">
        <v>33</v>
      </c>
      <c r="AX398" s="14" t="s">
        <v>79</v>
      </c>
      <c r="AY398" s="214" t="s">
        <v>132</v>
      </c>
    </row>
    <row r="399" spans="1:65" s="12" customFormat="1" ht="22.9" customHeight="1">
      <c r="B399" s="158"/>
      <c r="C399" s="159"/>
      <c r="D399" s="160" t="s">
        <v>70</v>
      </c>
      <c r="E399" s="172" t="s">
        <v>859</v>
      </c>
      <c r="F399" s="172" t="s">
        <v>426</v>
      </c>
      <c r="G399" s="159"/>
      <c r="H399" s="159"/>
      <c r="I399" s="162"/>
      <c r="J399" s="173">
        <f>BK399</f>
        <v>0</v>
      </c>
      <c r="K399" s="159"/>
      <c r="L399" s="164"/>
      <c r="M399" s="165"/>
      <c r="N399" s="166"/>
      <c r="O399" s="166"/>
      <c r="P399" s="167">
        <f>P400</f>
        <v>0</v>
      </c>
      <c r="Q399" s="166"/>
      <c r="R399" s="167">
        <f>R400</f>
        <v>0</v>
      </c>
      <c r="S399" s="166"/>
      <c r="T399" s="168">
        <f>T400</f>
        <v>0</v>
      </c>
      <c r="AR399" s="169" t="s">
        <v>79</v>
      </c>
      <c r="AT399" s="170" t="s">
        <v>70</v>
      </c>
      <c r="AU399" s="170" t="s">
        <v>79</v>
      </c>
      <c r="AY399" s="169" t="s">
        <v>132</v>
      </c>
      <c r="BK399" s="171">
        <f>BK400</f>
        <v>0</v>
      </c>
    </row>
    <row r="400" spans="1:65" s="2" customFormat="1" ht="24.2" customHeight="1">
      <c r="A400" s="35"/>
      <c r="B400" s="36"/>
      <c r="C400" s="174" t="s">
        <v>867</v>
      </c>
      <c r="D400" s="174" t="s">
        <v>135</v>
      </c>
      <c r="E400" s="175" t="s">
        <v>868</v>
      </c>
      <c r="F400" s="176" t="s">
        <v>869</v>
      </c>
      <c r="G400" s="177" t="s">
        <v>220</v>
      </c>
      <c r="H400" s="178">
        <v>660.11500000000001</v>
      </c>
      <c r="I400" s="179"/>
      <c r="J400" s="180">
        <f>ROUND(I400*H400,2)</f>
        <v>0</v>
      </c>
      <c r="K400" s="176" t="s">
        <v>19</v>
      </c>
      <c r="L400" s="40"/>
      <c r="M400" s="181" t="s">
        <v>19</v>
      </c>
      <c r="N400" s="182" t="s">
        <v>42</v>
      </c>
      <c r="O400" s="65"/>
      <c r="P400" s="183">
        <f>O400*H400</f>
        <v>0</v>
      </c>
      <c r="Q400" s="183">
        <v>0</v>
      </c>
      <c r="R400" s="183">
        <f>Q400*H400</f>
        <v>0</v>
      </c>
      <c r="S400" s="183">
        <v>0</v>
      </c>
      <c r="T400" s="184">
        <f>S400*H400</f>
        <v>0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185" t="s">
        <v>139</v>
      </c>
      <c r="AT400" s="185" t="s">
        <v>135</v>
      </c>
      <c r="AU400" s="185" t="s">
        <v>81</v>
      </c>
      <c r="AY400" s="18" t="s">
        <v>132</v>
      </c>
      <c r="BE400" s="186">
        <f>IF(N400="základní",J400,0)</f>
        <v>0</v>
      </c>
      <c r="BF400" s="186">
        <f>IF(N400="snížená",J400,0)</f>
        <v>0</v>
      </c>
      <c r="BG400" s="186">
        <f>IF(N400="zákl. přenesená",J400,0)</f>
        <v>0</v>
      </c>
      <c r="BH400" s="186">
        <f>IF(N400="sníž. přenesená",J400,0)</f>
        <v>0</v>
      </c>
      <c r="BI400" s="186">
        <f>IF(N400="nulová",J400,0)</f>
        <v>0</v>
      </c>
      <c r="BJ400" s="18" t="s">
        <v>79</v>
      </c>
      <c r="BK400" s="186">
        <f>ROUND(I400*H400,2)</f>
        <v>0</v>
      </c>
      <c r="BL400" s="18" t="s">
        <v>139</v>
      </c>
      <c r="BM400" s="185" t="s">
        <v>870</v>
      </c>
    </row>
    <row r="401" spans="1:65" s="12" customFormat="1" ht="22.9" customHeight="1">
      <c r="B401" s="158"/>
      <c r="C401" s="159"/>
      <c r="D401" s="160" t="s">
        <v>70</v>
      </c>
      <c r="E401" s="172" t="s">
        <v>871</v>
      </c>
      <c r="F401" s="172" t="s">
        <v>872</v>
      </c>
      <c r="G401" s="159"/>
      <c r="H401" s="159"/>
      <c r="I401" s="162"/>
      <c r="J401" s="173">
        <f>BK401</f>
        <v>0</v>
      </c>
      <c r="K401" s="159"/>
      <c r="L401" s="164"/>
      <c r="M401" s="165"/>
      <c r="N401" s="166"/>
      <c r="O401" s="166"/>
      <c r="P401" s="167">
        <f>SUM(P402:P411)</f>
        <v>0</v>
      </c>
      <c r="Q401" s="166"/>
      <c r="R401" s="167">
        <f>SUM(R402:R411)</f>
        <v>0</v>
      </c>
      <c r="S401" s="166"/>
      <c r="T401" s="168">
        <f>SUM(T402:T411)</f>
        <v>0</v>
      </c>
      <c r="AR401" s="169" t="s">
        <v>79</v>
      </c>
      <c r="AT401" s="170" t="s">
        <v>70</v>
      </c>
      <c r="AU401" s="170" t="s">
        <v>79</v>
      </c>
      <c r="AY401" s="169" t="s">
        <v>132</v>
      </c>
      <c r="BK401" s="171">
        <f>SUM(BK402:BK411)</f>
        <v>0</v>
      </c>
    </row>
    <row r="402" spans="1:65" s="2" customFormat="1" ht="14.45" customHeight="1">
      <c r="A402" s="35"/>
      <c r="B402" s="36"/>
      <c r="C402" s="174" t="s">
        <v>873</v>
      </c>
      <c r="D402" s="174" t="s">
        <v>135</v>
      </c>
      <c r="E402" s="175" t="s">
        <v>874</v>
      </c>
      <c r="F402" s="176" t="s">
        <v>875</v>
      </c>
      <c r="G402" s="177" t="s">
        <v>220</v>
      </c>
      <c r="H402" s="178">
        <v>1.69</v>
      </c>
      <c r="I402" s="179"/>
      <c r="J402" s="180">
        <f>ROUND(I402*H402,2)</f>
        <v>0</v>
      </c>
      <c r="K402" s="176" t="s">
        <v>19</v>
      </c>
      <c r="L402" s="40"/>
      <c r="M402" s="181" t="s">
        <v>19</v>
      </c>
      <c r="N402" s="182" t="s">
        <v>42</v>
      </c>
      <c r="O402" s="65"/>
      <c r="P402" s="183">
        <f>O402*H402</f>
        <v>0</v>
      </c>
      <c r="Q402" s="183">
        <v>0</v>
      </c>
      <c r="R402" s="183">
        <f>Q402*H402</f>
        <v>0</v>
      </c>
      <c r="S402" s="183">
        <v>0</v>
      </c>
      <c r="T402" s="184">
        <f>S402*H402</f>
        <v>0</v>
      </c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R402" s="185" t="s">
        <v>139</v>
      </c>
      <c r="AT402" s="185" t="s">
        <v>135</v>
      </c>
      <c r="AU402" s="185" t="s">
        <v>81</v>
      </c>
      <c r="AY402" s="18" t="s">
        <v>132</v>
      </c>
      <c r="BE402" s="186">
        <f>IF(N402="základní",J402,0)</f>
        <v>0</v>
      </c>
      <c r="BF402" s="186">
        <f>IF(N402="snížená",J402,0)</f>
        <v>0</v>
      </c>
      <c r="BG402" s="186">
        <f>IF(N402="zákl. přenesená",J402,0)</f>
        <v>0</v>
      </c>
      <c r="BH402" s="186">
        <f>IF(N402="sníž. přenesená",J402,0)</f>
        <v>0</v>
      </c>
      <c r="BI402" s="186">
        <f>IF(N402="nulová",J402,0)</f>
        <v>0</v>
      </c>
      <c r="BJ402" s="18" t="s">
        <v>79</v>
      </c>
      <c r="BK402" s="186">
        <f>ROUND(I402*H402,2)</f>
        <v>0</v>
      </c>
      <c r="BL402" s="18" t="s">
        <v>139</v>
      </c>
      <c r="BM402" s="185" t="s">
        <v>876</v>
      </c>
    </row>
    <row r="403" spans="1:65" s="2" customFormat="1" ht="24.2" customHeight="1">
      <c r="A403" s="35"/>
      <c r="B403" s="36"/>
      <c r="C403" s="174" t="s">
        <v>877</v>
      </c>
      <c r="D403" s="174" t="s">
        <v>135</v>
      </c>
      <c r="E403" s="175" t="s">
        <v>878</v>
      </c>
      <c r="F403" s="176" t="s">
        <v>879</v>
      </c>
      <c r="G403" s="177" t="s">
        <v>220</v>
      </c>
      <c r="H403" s="178">
        <v>25.35</v>
      </c>
      <c r="I403" s="179"/>
      <c r="J403" s="180">
        <f>ROUND(I403*H403,2)</f>
        <v>0</v>
      </c>
      <c r="K403" s="176" t="s">
        <v>19</v>
      </c>
      <c r="L403" s="40"/>
      <c r="M403" s="181" t="s">
        <v>19</v>
      </c>
      <c r="N403" s="182" t="s">
        <v>42</v>
      </c>
      <c r="O403" s="65"/>
      <c r="P403" s="183">
        <f>O403*H403</f>
        <v>0</v>
      </c>
      <c r="Q403" s="183">
        <v>0</v>
      </c>
      <c r="R403" s="183">
        <f>Q403*H403</f>
        <v>0</v>
      </c>
      <c r="S403" s="183">
        <v>0</v>
      </c>
      <c r="T403" s="184">
        <f>S403*H403</f>
        <v>0</v>
      </c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R403" s="185" t="s">
        <v>139</v>
      </c>
      <c r="AT403" s="185" t="s">
        <v>135</v>
      </c>
      <c r="AU403" s="185" t="s">
        <v>81</v>
      </c>
      <c r="AY403" s="18" t="s">
        <v>132</v>
      </c>
      <c r="BE403" s="186">
        <f>IF(N403="základní",J403,0)</f>
        <v>0</v>
      </c>
      <c r="BF403" s="186">
        <f>IF(N403="snížená",J403,0)</f>
        <v>0</v>
      </c>
      <c r="BG403" s="186">
        <f>IF(N403="zákl. přenesená",J403,0)</f>
        <v>0</v>
      </c>
      <c r="BH403" s="186">
        <f>IF(N403="sníž. přenesená",J403,0)</f>
        <v>0</v>
      </c>
      <c r="BI403" s="186">
        <f>IF(N403="nulová",J403,0)</f>
        <v>0</v>
      </c>
      <c r="BJ403" s="18" t="s">
        <v>79</v>
      </c>
      <c r="BK403" s="186">
        <f>ROUND(I403*H403,2)</f>
        <v>0</v>
      </c>
      <c r="BL403" s="18" t="s">
        <v>139</v>
      </c>
      <c r="BM403" s="185" t="s">
        <v>880</v>
      </c>
    </row>
    <row r="404" spans="1:65" s="13" customFormat="1" ht="11.25">
      <c r="B404" s="192"/>
      <c r="C404" s="193"/>
      <c r="D404" s="194" t="s">
        <v>153</v>
      </c>
      <c r="E404" s="195" t="s">
        <v>19</v>
      </c>
      <c r="F404" s="196" t="s">
        <v>881</v>
      </c>
      <c r="G404" s="193"/>
      <c r="H404" s="197">
        <v>25.35</v>
      </c>
      <c r="I404" s="198"/>
      <c r="J404" s="193"/>
      <c r="K404" s="193"/>
      <c r="L404" s="199"/>
      <c r="M404" s="200"/>
      <c r="N404" s="201"/>
      <c r="O404" s="201"/>
      <c r="P404" s="201"/>
      <c r="Q404" s="201"/>
      <c r="R404" s="201"/>
      <c r="S404" s="201"/>
      <c r="T404" s="202"/>
      <c r="AT404" s="203" t="s">
        <v>153</v>
      </c>
      <c r="AU404" s="203" t="s">
        <v>81</v>
      </c>
      <c r="AV404" s="13" t="s">
        <v>81</v>
      </c>
      <c r="AW404" s="13" t="s">
        <v>33</v>
      </c>
      <c r="AX404" s="13" t="s">
        <v>71</v>
      </c>
      <c r="AY404" s="203" t="s">
        <v>132</v>
      </c>
    </row>
    <row r="405" spans="1:65" s="14" customFormat="1" ht="11.25">
      <c r="B405" s="204"/>
      <c r="C405" s="205"/>
      <c r="D405" s="194" t="s">
        <v>153</v>
      </c>
      <c r="E405" s="206" t="s">
        <v>19</v>
      </c>
      <c r="F405" s="207" t="s">
        <v>154</v>
      </c>
      <c r="G405" s="205"/>
      <c r="H405" s="208">
        <v>25.35</v>
      </c>
      <c r="I405" s="209"/>
      <c r="J405" s="205"/>
      <c r="K405" s="205"/>
      <c r="L405" s="210"/>
      <c r="M405" s="211"/>
      <c r="N405" s="212"/>
      <c r="O405" s="212"/>
      <c r="P405" s="212"/>
      <c r="Q405" s="212"/>
      <c r="R405" s="212"/>
      <c r="S405" s="212"/>
      <c r="T405" s="213"/>
      <c r="AT405" s="214" t="s">
        <v>153</v>
      </c>
      <c r="AU405" s="214" t="s">
        <v>81</v>
      </c>
      <c r="AV405" s="14" t="s">
        <v>139</v>
      </c>
      <c r="AW405" s="14" t="s">
        <v>33</v>
      </c>
      <c r="AX405" s="14" t="s">
        <v>79</v>
      </c>
      <c r="AY405" s="214" t="s">
        <v>132</v>
      </c>
    </row>
    <row r="406" spans="1:65" s="2" customFormat="1" ht="24.2" customHeight="1">
      <c r="A406" s="35"/>
      <c r="B406" s="36"/>
      <c r="C406" s="174" t="s">
        <v>882</v>
      </c>
      <c r="D406" s="174" t="s">
        <v>135</v>
      </c>
      <c r="E406" s="175" t="s">
        <v>883</v>
      </c>
      <c r="F406" s="176" t="s">
        <v>884</v>
      </c>
      <c r="G406" s="177" t="s">
        <v>220</v>
      </c>
      <c r="H406" s="178">
        <v>1.25</v>
      </c>
      <c r="I406" s="179"/>
      <c r="J406" s="180">
        <f>ROUND(I406*H406,2)</f>
        <v>0</v>
      </c>
      <c r="K406" s="176" t="s">
        <v>19</v>
      </c>
      <c r="L406" s="40"/>
      <c r="M406" s="181" t="s">
        <v>19</v>
      </c>
      <c r="N406" s="182" t="s">
        <v>42</v>
      </c>
      <c r="O406" s="65"/>
      <c r="P406" s="183">
        <f>O406*H406</f>
        <v>0</v>
      </c>
      <c r="Q406" s="183">
        <v>0</v>
      </c>
      <c r="R406" s="183">
        <f>Q406*H406</f>
        <v>0</v>
      </c>
      <c r="S406" s="183">
        <v>0</v>
      </c>
      <c r="T406" s="184">
        <f>S406*H406</f>
        <v>0</v>
      </c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R406" s="185" t="s">
        <v>139</v>
      </c>
      <c r="AT406" s="185" t="s">
        <v>135</v>
      </c>
      <c r="AU406" s="185" t="s">
        <v>81</v>
      </c>
      <c r="AY406" s="18" t="s">
        <v>132</v>
      </c>
      <c r="BE406" s="186">
        <f>IF(N406="základní",J406,0)</f>
        <v>0</v>
      </c>
      <c r="BF406" s="186">
        <f>IF(N406="snížená",J406,0)</f>
        <v>0</v>
      </c>
      <c r="BG406" s="186">
        <f>IF(N406="zákl. přenesená",J406,0)</f>
        <v>0</v>
      </c>
      <c r="BH406" s="186">
        <f>IF(N406="sníž. přenesená",J406,0)</f>
        <v>0</v>
      </c>
      <c r="BI406" s="186">
        <f>IF(N406="nulová",J406,0)</f>
        <v>0</v>
      </c>
      <c r="BJ406" s="18" t="s">
        <v>79</v>
      </c>
      <c r="BK406" s="186">
        <f>ROUND(I406*H406,2)</f>
        <v>0</v>
      </c>
      <c r="BL406" s="18" t="s">
        <v>139</v>
      </c>
      <c r="BM406" s="185" t="s">
        <v>885</v>
      </c>
    </row>
    <row r="407" spans="1:65" s="13" customFormat="1" ht="11.25">
      <c r="B407" s="192"/>
      <c r="C407" s="193"/>
      <c r="D407" s="194" t="s">
        <v>153</v>
      </c>
      <c r="E407" s="195" t="s">
        <v>19</v>
      </c>
      <c r="F407" s="196" t="s">
        <v>886</v>
      </c>
      <c r="G407" s="193"/>
      <c r="H407" s="197">
        <v>1.25</v>
      </c>
      <c r="I407" s="198"/>
      <c r="J407" s="193"/>
      <c r="K407" s="193"/>
      <c r="L407" s="199"/>
      <c r="M407" s="200"/>
      <c r="N407" s="201"/>
      <c r="O407" s="201"/>
      <c r="P407" s="201"/>
      <c r="Q407" s="201"/>
      <c r="R407" s="201"/>
      <c r="S407" s="201"/>
      <c r="T407" s="202"/>
      <c r="AT407" s="203" t="s">
        <v>153</v>
      </c>
      <c r="AU407" s="203" t="s">
        <v>81</v>
      </c>
      <c r="AV407" s="13" t="s">
        <v>81</v>
      </c>
      <c r="AW407" s="13" t="s">
        <v>33</v>
      </c>
      <c r="AX407" s="13" t="s">
        <v>71</v>
      </c>
      <c r="AY407" s="203" t="s">
        <v>132</v>
      </c>
    </row>
    <row r="408" spans="1:65" s="14" customFormat="1" ht="11.25">
      <c r="B408" s="204"/>
      <c r="C408" s="205"/>
      <c r="D408" s="194" t="s">
        <v>153</v>
      </c>
      <c r="E408" s="206" t="s">
        <v>19</v>
      </c>
      <c r="F408" s="207" t="s">
        <v>154</v>
      </c>
      <c r="G408" s="205"/>
      <c r="H408" s="208">
        <v>1.25</v>
      </c>
      <c r="I408" s="209"/>
      <c r="J408" s="205"/>
      <c r="K408" s="205"/>
      <c r="L408" s="210"/>
      <c r="M408" s="211"/>
      <c r="N408" s="212"/>
      <c r="O408" s="212"/>
      <c r="P408" s="212"/>
      <c r="Q408" s="212"/>
      <c r="R408" s="212"/>
      <c r="S408" s="212"/>
      <c r="T408" s="213"/>
      <c r="AT408" s="214" t="s">
        <v>153</v>
      </c>
      <c r="AU408" s="214" t="s">
        <v>81</v>
      </c>
      <c r="AV408" s="14" t="s">
        <v>139</v>
      </c>
      <c r="AW408" s="14" t="s">
        <v>33</v>
      </c>
      <c r="AX408" s="14" t="s">
        <v>79</v>
      </c>
      <c r="AY408" s="214" t="s">
        <v>132</v>
      </c>
    </row>
    <row r="409" spans="1:65" s="2" customFormat="1" ht="24.2" customHeight="1">
      <c r="A409" s="35"/>
      <c r="B409" s="36"/>
      <c r="C409" s="174" t="s">
        <v>887</v>
      </c>
      <c r="D409" s="174" t="s">
        <v>135</v>
      </c>
      <c r="E409" s="175" t="s">
        <v>888</v>
      </c>
      <c r="F409" s="176" t="s">
        <v>889</v>
      </c>
      <c r="G409" s="177" t="s">
        <v>220</v>
      </c>
      <c r="H409" s="178">
        <v>0.44</v>
      </c>
      <c r="I409" s="179"/>
      <c r="J409" s="180">
        <f>ROUND(I409*H409,2)</f>
        <v>0</v>
      </c>
      <c r="K409" s="176" t="s">
        <v>19</v>
      </c>
      <c r="L409" s="40"/>
      <c r="M409" s="181" t="s">
        <v>19</v>
      </c>
      <c r="N409" s="182" t="s">
        <v>42</v>
      </c>
      <c r="O409" s="65"/>
      <c r="P409" s="183">
        <f>O409*H409</f>
        <v>0</v>
      </c>
      <c r="Q409" s="183">
        <v>0</v>
      </c>
      <c r="R409" s="183">
        <f>Q409*H409</f>
        <v>0</v>
      </c>
      <c r="S409" s="183">
        <v>0</v>
      </c>
      <c r="T409" s="184">
        <f>S409*H409</f>
        <v>0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185" t="s">
        <v>139</v>
      </c>
      <c r="AT409" s="185" t="s">
        <v>135</v>
      </c>
      <c r="AU409" s="185" t="s">
        <v>81</v>
      </c>
      <c r="AY409" s="18" t="s">
        <v>132</v>
      </c>
      <c r="BE409" s="186">
        <f>IF(N409="základní",J409,0)</f>
        <v>0</v>
      </c>
      <c r="BF409" s="186">
        <f>IF(N409="snížená",J409,0)</f>
        <v>0</v>
      </c>
      <c r="BG409" s="186">
        <f>IF(N409="zákl. přenesená",J409,0)</f>
        <v>0</v>
      </c>
      <c r="BH409" s="186">
        <f>IF(N409="sníž. přenesená",J409,0)</f>
        <v>0</v>
      </c>
      <c r="BI409" s="186">
        <f>IF(N409="nulová",J409,0)</f>
        <v>0</v>
      </c>
      <c r="BJ409" s="18" t="s">
        <v>79</v>
      </c>
      <c r="BK409" s="186">
        <f>ROUND(I409*H409,2)</f>
        <v>0</v>
      </c>
      <c r="BL409" s="18" t="s">
        <v>139</v>
      </c>
      <c r="BM409" s="185" t="s">
        <v>890</v>
      </c>
    </row>
    <row r="410" spans="1:65" s="13" customFormat="1" ht="11.25">
      <c r="B410" s="192"/>
      <c r="C410" s="193"/>
      <c r="D410" s="194" t="s">
        <v>153</v>
      </c>
      <c r="E410" s="195" t="s">
        <v>19</v>
      </c>
      <c r="F410" s="196" t="s">
        <v>891</v>
      </c>
      <c r="G410" s="193"/>
      <c r="H410" s="197">
        <v>0.44</v>
      </c>
      <c r="I410" s="198"/>
      <c r="J410" s="193"/>
      <c r="K410" s="193"/>
      <c r="L410" s="199"/>
      <c r="M410" s="200"/>
      <c r="N410" s="201"/>
      <c r="O410" s="201"/>
      <c r="P410" s="201"/>
      <c r="Q410" s="201"/>
      <c r="R410" s="201"/>
      <c r="S410" s="201"/>
      <c r="T410" s="202"/>
      <c r="AT410" s="203" t="s">
        <v>153</v>
      </c>
      <c r="AU410" s="203" t="s">
        <v>81</v>
      </c>
      <c r="AV410" s="13" t="s">
        <v>81</v>
      </c>
      <c r="AW410" s="13" t="s">
        <v>33</v>
      </c>
      <c r="AX410" s="13" t="s">
        <v>71</v>
      </c>
      <c r="AY410" s="203" t="s">
        <v>132</v>
      </c>
    </row>
    <row r="411" spans="1:65" s="14" customFormat="1" ht="11.25">
      <c r="B411" s="204"/>
      <c r="C411" s="205"/>
      <c r="D411" s="194" t="s">
        <v>153</v>
      </c>
      <c r="E411" s="206" t="s">
        <v>19</v>
      </c>
      <c r="F411" s="207" t="s">
        <v>154</v>
      </c>
      <c r="G411" s="205"/>
      <c r="H411" s="208">
        <v>0.44</v>
      </c>
      <c r="I411" s="209"/>
      <c r="J411" s="205"/>
      <c r="K411" s="205"/>
      <c r="L411" s="210"/>
      <c r="M411" s="215"/>
      <c r="N411" s="216"/>
      <c r="O411" s="216"/>
      <c r="P411" s="216"/>
      <c r="Q411" s="216"/>
      <c r="R411" s="216"/>
      <c r="S411" s="216"/>
      <c r="T411" s="217"/>
      <c r="AT411" s="214" t="s">
        <v>153</v>
      </c>
      <c r="AU411" s="214" t="s">
        <v>81</v>
      </c>
      <c r="AV411" s="14" t="s">
        <v>139</v>
      </c>
      <c r="AW411" s="14" t="s">
        <v>33</v>
      </c>
      <c r="AX411" s="14" t="s">
        <v>79</v>
      </c>
      <c r="AY411" s="214" t="s">
        <v>132</v>
      </c>
    </row>
    <row r="412" spans="1:65" s="2" customFormat="1" ht="6.95" customHeight="1">
      <c r="A412" s="35"/>
      <c r="B412" s="48"/>
      <c r="C412" s="49"/>
      <c r="D412" s="49"/>
      <c r="E412" s="49"/>
      <c r="F412" s="49"/>
      <c r="G412" s="49"/>
      <c r="H412" s="49"/>
      <c r="I412" s="49"/>
      <c r="J412" s="49"/>
      <c r="K412" s="49"/>
      <c r="L412" s="40"/>
      <c r="M412" s="35"/>
      <c r="O412" s="35"/>
      <c r="P412" s="35"/>
      <c r="Q412" s="35"/>
      <c r="R412" s="35"/>
      <c r="S412" s="35"/>
      <c r="T412" s="35"/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</row>
  </sheetData>
  <sheetProtection algorithmName="SHA-512" hashValue="bhl+kYxe2Xsmxdal+GaQcU2gBFmr+Rl4Knp5xB+99V0jOxHKlc9lzf3q/a7Ta6hnaAXRcxDrJxdI25iZniwXDw==" saltValue="SLIHgIR2cOZWbmCFmLeLdRVFyRaNxrSlod6gj4ia1z1bFMuW/5EsEsjr4A8m+kGJB7aJVk4Pnto/tIUgsn0xWQ==" spinCount="100000" sheet="1" objects="1" scenarios="1" formatColumns="0" formatRows="0" autoFilter="0"/>
  <autoFilter ref="C86:K411" xr:uid="{00000000-0009-0000-0000-000004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10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AT2" s="18" t="s">
        <v>93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81</v>
      </c>
    </row>
    <row r="4" spans="1:46" s="1" customFormat="1" ht="24.95" customHeight="1">
      <c r="B4" s="21"/>
      <c r="D4" s="104" t="s">
        <v>109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3" t="str">
        <f>'Rekapitulace stavby'!K6</f>
        <v>Sportovní hala Sušice - Venkovní stavební objekty</v>
      </c>
      <c r="F7" s="364"/>
      <c r="G7" s="364"/>
      <c r="H7" s="364"/>
      <c r="L7" s="21"/>
    </row>
    <row r="8" spans="1:46" s="2" customFormat="1" ht="12" customHeight="1">
      <c r="A8" s="35"/>
      <c r="B8" s="40"/>
      <c r="C8" s="35"/>
      <c r="D8" s="106" t="s">
        <v>110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5" t="s">
        <v>892</v>
      </c>
      <c r="F9" s="366"/>
      <c r="G9" s="366"/>
      <c r="H9" s="366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20. 5. 2019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7" t="str">
        <f>'Rekapitulace stavby'!E14</f>
        <v>Vyplň údaj</v>
      </c>
      <c r="F18" s="368"/>
      <c r="G18" s="368"/>
      <c r="H18" s="368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22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35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9" t="s">
        <v>19</v>
      </c>
      <c r="F27" s="369"/>
      <c r="G27" s="369"/>
      <c r="H27" s="369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37</v>
      </c>
      <c r="E30" s="35"/>
      <c r="F30" s="35"/>
      <c r="G30" s="35"/>
      <c r="H30" s="35"/>
      <c r="I30" s="35"/>
      <c r="J30" s="115">
        <f>ROUND(J81,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39</v>
      </c>
      <c r="G32" s="35"/>
      <c r="H32" s="35"/>
      <c r="I32" s="116" t="s">
        <v>38</v>
      </c>
      <c r="J32" s="116" t="s">
        <v>40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41</v>
      </c>
      <c r="E33" s="106" t="s">
        <v>42</v>
      </c>
      <c r="F33" s="118">
        <f>ROUND((SUM(BE81:BE109)),  2)</f>
        <v>0</v>
      </c>
      <c r="G33" s="35"/>
      <c r="H33" s="35"/>
      <c r="I33" s="119">
        <v>0.21</v>
      </c>
      <c r="J33" s="118">
        <f>ROUND(((SUM(BE81:BE109))*I33),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43</v>
      </c>
      <c r="F34" s="118">
        <f>ROUND((SUM(BF81:BF109)),  2)</f>
        <v>0</v>
      </c>
      <c r="G34" s="35"/>
      <c r="H34" s="35"/>
      <c r="I34" s="119">
        <v>0.15</v>
      </c>
      <c r="J34" s="118">
        <f>ROUND(((SUM(BF81:BF109))*I34),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44</v>
      </c>
      <c r="F35" s="118">
        <f>ROUND((SUM(BG81:BG109)),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45</v>
      </c>
      <c r="F36" s="118">
        <f>ROUND((SUM(BH81:BH109)),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46</v>
      </c>
      <c r="F37" s="118">
        <f>ROUND((SUM(BI81:BI109)),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47</v>
      </c>
      <c r="E39" s="122"/>
      <c r="F39" s="122"/>
      <c r="G39" s="123" t="s">
        <v>48</v>
      </c>
      <c r="H39" s="124" t="s">
        <v>49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112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0" t="str">
        <f>E7</f>
        <v>Sportovní hala Sušice - Venkovní stavební objekty</v>
      </c>
      <c r="F48" s="371"/>
      <c r="G48" s="371"/>
      <c r="H48" s="371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110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7" t="str">
        <f>E9</f>
        <v>SO-04 - Přípojka - kanalizace splašková</v>
      </c>
      <c r="F50" s="372"/>
      <c r="G50" s="372"/>
      <c r="H50" s="372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20. 5. 2019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0.15" customHeight="1">
      <c r="A54" s="35"/>
      <c r="B54" s="36"/>
      <c r="C54" s="30" t="s">
        <v>25</v>
      </c>
      <c r="D54" s="37"/>
      <c r="E54" s="37"/>
      <c r="F54" s="28" t="str">
        <f>E15</f>
        <v>Město Sušice, nám. Svobody 138, 342 01 Sušice</v>
      </c>
      <c r="G54" s="37"/>
      <c r="H54" s="37"/>
      <c r="I54" s="30" t="s">
        <v>31</v>
      </c>
      <c r="J54" s="33" t="str">
        <f>E21</f>
        <v>APRIS 3MP s.r.o., Baarova 36, 140 00 Praha 4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113</v>
      </c>
      <c r="D57" s="132"/>
      <c r="E57" s="132"/>
      <c r="F57" s="132"/>
      <c r="G57" s="132"/>
      <c r="H57" s="132"/>
      <c r="I57" s="132"/>
      <c r="J57" s="133" t="s">
        <v>114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69</v>
      </c>
      <c r="D59" s="37"/>
      <c r="E59" s="37"/>
      <c r="F59" s="37"/>
      <c r="G59" s="37"/>
      <c r="H59" s="37"/>
      <c r="I59" s="37"/>
      <c r="J59" s="78">
        <f>J81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115</v>
      </c>
    </row>
    <row r="60" spans="1:47" s="9" customFormat="1" ht="24.95" customHeight="1">
      <c r="B60" s="135"/>
      <c r="C60" s="136"/>
      <c r="D60" s="137" t="s">
        <v>893</v>
      </c>
      <c r="E60" s="138"/>
      <c r="F60" s="138"/>
      <c r="G60" s="138"/>
      <c r="H60" s="138"/>
      <c r="I60" s="138"/>
      <c r="J60" s="139">
        <f>J82</f>
        <v>0</v>
      </c>
      <c r="K60" s="136"/>
      <c r="L60" s="140"/>
    </row>
    <row r="61" spans="1:47" s="9" customFormat="1" ht="24.95" customHeight="1">
      <c r="B61" s="135"/>
      <c r="C61" s="136"/>
      <c r="D61" s="137" t="s">
        <v>894</v>
      </c>
      <c r="E61" s="138"/>
      <c r="F61" s="138"/>
      <c r="G61" s="138"/>
      <c r="H61" s="138"/>
      <c r="I61" s="138"/>
      <c r="J61" s="139">
        <f>J95</f>
        <v>0</v>
      </c>
      <c r="K61" s="136"/>
      <c r="L61" s="140"/>
    </row>
    <row r="62" spans="1:47" s="2" customFormat="1" ht="21.7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0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6.95" customHeight="1">
      <c r="A63" s="35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10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7" spans="1:31" s="2" customFormat="1" ht="6.95" customHeight="1">
      <c r="A67" s="35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24.95" customHeight="1">
      <c r="A68" s="35"/>
      <c r="B68" s="36"/>
      <c r="C68" s="24" t="s">
        <v>118</v>
      </c>
      <c r="D68" s="37"/>
      <c r="E68" s="37"/>
      <c r="F68" s="37"/>
      <c r="G68" s="37"/>
      <c r="H68" s="37"/>
      <c r="I68" s="37"/>
      <c r="J68" s="37"/>
      <c r="K68" s="37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12" customHeight="1">
      <c r="A70" s="35"/>
      <c r="B70" s="36"/>
      <c r="C70" s="30" t="s">
        <v>16</v>
      </c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6.5" customHeight="1">
      <c r="A71" s="35"/>
      <c r="B71" s="36"/>
      <c r="C71" s="37"/>
      <c r="D71" s="37"/>
      <c r="E71" s="370" t="str">
        <f>E7</f>
        <v>Sportovní hala Sušice - Venkovní stavební objekty</v>
      </c>
      <c r="F71" s="371"/>
      <c r="G71" s="371"/>
      <c r="H71" s="371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110</v>
      </c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27" t="str">
        <f>E9</f>
        <v>SO-04 - Přípojka - kanalizace splašková</v>
      </c>
      <c r="F73" s="372"/>
      <c r="G73" s="372"/>
      <c r="H73" s="372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21</v>
      </c>
      <c r="D75" s="37"/>
      <c r="E75" s="37"/>
      <c r="F75" s="28" t="str">
        <f>F12</f>
        <v xml:space="preserve"> </v>
      </c>
      <c r="G75" s="37"/>
      <c r="H75" s="37"/>
      <c r="I75" s="30" t="s">
        <v>23</v>
      </c>
      <c r="J75" s="60" t="str">
        <f>IF(J12="","",J12)</f>
        <v>20. 5. 2019</v>
      </c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40.15" customHeight="1">
      <c r="A77" s="35"/>
      <c r="B77" s="36"/>
      <c r="C77" s="30" t="s">
        <v>25</v>
      </c>
      <c r="D77" s="37"/>
      <c r="E77" s="37"/>
      <c r="F77" s="28" t="str">
        <f>E15</f>
        <v>Město Sušice, nám. Svobody 138, 342 01 Sušice</v>
      </c>
      <c r="G77" s="37"/>
      <c r="H77" s="37"/>
      <c r="I77" s="30" t="s">
        <v>31</v>
      </c>
      <c r="J77" s="33" t="str">
        <f>E21</f>
        <v>APRIS 3MP s.r.o., Baarova 36, 140 00 Praha 4</v>
      </c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5.2" customHeight="1">
      <c r="A78" s="35"/>
      <c r="B78" s="36"/>
      <c r="C78" s="30" t="s">
        <v>29</v>
      </c>
      <c r="D78" s="37"/>
      <c r="E78" s="37"/>
      <c r="F78" s="28" t="str">
        <f>IF(E18="","",E18)</f>
        <v>Vyplň údaj</v>
      </c>
      <c r="G78" s="37"/>
      <c r="H78" s="37"/>
      <c r="I78" s="30" t="s">
        <v>34</v>
      </c>
      <c r="J78" s="33" t="str">
        <f>E24</f>
        <v xml:space="preserve"> 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0.3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11" customFormat="1" ht="29.25" customHeight="1">
      <c r="A80" s="147"/>
      <c r="B80" s="148"/>
      <c r="C80" s="149" t="s">
        <v>119</v>
      </c>
      <c r="D80" s="150" t="s">
        <v>56</v>
      </c>
      <c r="E80" s="150" t="s">
        <v>52</v>
      </c>
      <c r="F80" s="150" t="s">
        <v>53</v>
      </c>
      <c r="G80" s="150" t="s">
        <v>120</v>
      </c>
      <c r="H80" s="150" t="s">
        <v>121</v>
      </c>
      <c r="I80" s="150" t="s">
        <v>122</v>
      </c>
      <c r="J80" s="150" t="s">
        <v>114</v>
      </c>
      <c r="K80" s="151" t="s">
        <v>123</v>
      </c>
      <c r="L80" s="152"/>
      <c r="M80" s="69" t="s">
        <v>19</v>
      </c>
      <c r="N80" s="70" t="s">
        <v>41</v>
      </c>
      <c r="O80" s="70" t="s">
        <v>124</v>
      </c>
      <c r="P80" s="70" t="s">
        <v>125</v>
      </c>
      <c r="Q80" s="70" t="s">
        <v>126</v>
      </c>
      <c r="R80" s="70" t="s">
        <v>127</v>
      </c>
      <c r="S80" s="70" t="s">
        <v>128</v>
      </c>
      <c r="T80" s="71" t="s">
        <v>129</v>
      </c>
      <c r="U80" s="147"/>
      <c r="V80" s="147"/>
      <c r="W80" s="147"/>
      <c r="X80" s="147"/>
      <c r="Y80" s="147"/>
      <c r="Z80" s="147"/>
      <c r="AA80" s="147"/>
      <c r="AB80" s="147"/>
      <c r="AC80" s="147"/>
      <c r="AD80" s="147"/>
      <c r="AE80" s="147"/>
    </row>
    <row r="81" spans="1:65" s="2" customFormat="1" ht="22.9" customHeight="1">
      <c r="A81" s="35"/>
      <c r="B81" s="36"/>
      <c r="C81" s="76" t="s">
        <v>130</v>
      </c>
      <c r="D81" s="37"/>
      <c r="E81" s="37"/>
      <c r="F81" s="37"/>
      <c r="G81" s="37"/>
      <c r="H81" s="37"/>
      <c r="I81" s="37"/>
      <c r="J81" s="153">
        <f>BK81</f>
        <v>0</v>
      </c>
      <c r="K81" s="37"/>
      <c r="L81" s="40"/>
      <c r="M81" s="72"/>
      <c r="N81" s="154"/>
      <c r="O81" s="73"/>
      <c r="P81" s="155">
        <f>P82+P95</f>
        <v>0</v>
      </c>
      <c r="Q81" s="73"/>
      <c r="R81" s="155">
        <f>R82+R95</f>
        <v>0</v>
      </c>
      <c r="S81" s="73"/>
      <c r="T81" s="156">
        <f>T82+T95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8" t="s">
        <v>70</v>
      </c>
      <c r="AU81" s="18" t="s">
        <v>115</v>
      </c>
      <c r="BK81" s="157">
        <f>BK82+BK95</f>
        <v>0</v>
      </c>
    </row>
    <row r="82" spans="1:65" s="12" customFormat="1" ht="25.9" customHeight="1">
      <c r="B82" s="158"/>
      <c r="C82" s="159"/>
      <c r="D82" s="160" t="s">
        <v>70</v>
      </c>
      <c r="E82" s="161" t="s">
        <v>895</v>
      </c>
      <c r="F82" s="161" t="s">
        <v>895</v>
      </c>
      <c r="G82" s="159"/>
      <c r="H82" s="159"/>
      <c r="I82" s="162"/>
      <c r="J82" s="163">
        <f>BK82</f>
        <v>0</v>
      </c>
      <c r="K82" s="159"/>
      <c r="L82" s="164"/>
      <c r="M82" s="165"/>
      <c r="N82" s="166"/>
      <c r="O82" s="166"/>
      <c r="P82" s="167">
        <f>SUM(P83:P94)</f>
        <v>0</v>
      </c>
      <c r="Q82" s="166"/>
      <c r="R82" s="167">
        <f>SUM(R83:R94)</f>
        <v>0</v>
      </c>
      <c r="S82" s="166"/>
      <c r="T82" s="168">
        <f>SUM(T83:T94)</f>
        <v>0</v>
      </c>
      <c r="AR82" s="169" t="s">
        <v>79</v>
      </c>
      <c r="AT82" s="170" t="s">
        <v>70</v>
      </c>
      <c r="AU82" s="170" t="s">
        <v>71</v>
      </c>
      <c r="AY82" s="169" t="s">
        <v>132</v>
      </c>
      <c r="BK82" s="171">
        <f>SUM(BK83:BK94)</f>
        <v>0</v>
      </c>
    </row>
    <row r="83" spans="1:65" s="2" customFormat="1" ht="14.45" customHeight="1">
      <c r="A83" s="35"/>
      <c r="B83" s="36"/>
      <c r="C83" s="174" t="s">
        <v>79</v>
      </c>
      <c r="D83" s="174" t="s">
        <v>135</v>
      </c>
      <c r="E83" s="175" t="s">
        <v>896</v>
      </c>
      <c r="F83" s="176" t="s">
        <v>897</v>
      </c>
      <c r="G83" s="177" t="s">
        <v>182</v>
      </c>
      <c r="H83" s="178">
        <v>70</v>
      </c>
      <c r="I83" s="179"/>
      <c r="J83" s="180">
        <f t="shared" ref="J83:J94" si="0">ROUND(I83*H83,2)</f>
        <v>0</v>
      </c>
      <c r="K83" s="176" t="s">
        <v>19</v>
      </c>
      <c r="L83" s="40"/>
      <c r="M83" s="181" t="s">
        <v>19</v>
      </c>
      <c r="N83" s="182" t="s">
        <v>42</v>
      </c>
      <c r="O83" s="65"/>
      <c r="P83" s="183">
        <f t="shared" ref="P83:P94" si="1">O83*H83</f>
        <v>0</v>
      </c>
      <c r="Q83" s="183">
        <v>0</v>
      </c>
      <c r="R83" s="183">
        <f t="shared" ref="R83:R94" si="2">Q83*H83</f>
        <v>0</v>
      </c>
      <c r="S83" s="183">
        <v>0</v>
      </c>
      <c r="T83" s="184">
        <f t="shared" ref="T83:T94" si="3"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185" t="s">
        <v>139</v>
      </c>
      <c r="AT83" s="185" t="s">
        <v>135</v>
      </c>
      <c r="AU83" s="185" t="s">
        <v>79</v>
      </c>
      <c r="AY83" s="18" t="s">
        <v>132</v>
      </c>
      <c r="BE83" s="186">
        <f t="shared" ref="BE83:BE94" si="4">IF(N83="základní",J83,0)</f>
        <v>0</v>
      </c>
      <c r="BF83" s="186">
        <f t="shared" ref="BF83:BF94" si="5">IF(N83="snížená",J83,0)</f>
        <v>0</v>
      </c>
      <c r="BG83" s="186">
        <f t="shared" ref="BG83:BG94" si="6">IF(N83="zákl. přenesená",J83,0)</f>
        <v>0</v>
      </c>
      <c r="BH83" s="186">
        <f t="shared" ref="BH83:BH94" si="7">IF(N83="sníž. přenesená",J83,0)</f>
        <v>0</v>
      </c>
      <c r="BI83" s="186">
        <f t="shared" ref="BI83:BI94" si="8">IF(N83="nulová",J83,0)</f>
        <v>0</v>
      </c>
      <c r="BJ83" s="18" t="s">
        <v>79</v>
      </c>
      <c r="BK83" s="186">
        <f t="shared" ref="BK83:BK94" si="9">ROUND(I83*H83,2)</f>
        <v>0</v>
      </c>
      <c r="BL83" s="18" t="s">
        <v>139</v>
      </c>
      <c r="BM83" s="185" t="s">
        <v>898</v>
      </c>
    </row>
    <row r="84" spans="1:65" s="2" customFormat="1" ht="14.45" customHeight="1">
      <c r="A84" s="35"/>
      <c r="B84" s="36"/>
      <c r="C84" s="174" t="s">
        <v>81</v>
      </c>
      <c r="D84" s="174" t="s">
        <v>135</v>
      </c>
      <c r="E84" s="175" t="s">
        <v>899</v>
      </c>
      <c r="F84" s="176" t="s">
        <v>900</v>
      </c>
      <c r="G84" s="177" t="s">
        <v>182</v>
      </c>
      <c r="H84" s="178">
        <v>3.2</v>
      </c>
      <c r="I84" s="179"/>
      <c r="J84" s="180">
        <f t="shared" si="0"/>
        <v>0</v>
      </c>
      <c r="K84" s="176" t="s">
        <v>19</v>
      </c>
      <c r="L84" s="40"/>
      <c r="M84" s="181" t="s">
        <v>19</v>
      </c>
      <c r="N84" s="182" t="s">
        <v>42</v>
      </c>
      <c r="O84" s="65"/>
      <c r="P84" s="183">
        <f t="shared" si="1"/>
        <v>0</v>
      </c>
      <c r="Q84" s="183">
        <v>0</v>
      </c>
      <c r="R84" s="183">
        <f t="shared" si="2"/>
        <v>0</v>
      </c>
      <c r="S84" s="183">
        <v>0</v>
      </c>
      <c r="T84" s="184">
        <f t="shared" si="3"/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85" t="s">
        <v>139</v>
      </c>
      <c r="AT84" s="185" t="s">
        <v>135</v>
      </c>
      <c r="AU84" s="185" t="s">
        <v>79</v>
      </c>
      <c r="AY84" s="18" t="s">
        <v>132</v>
      </c>
      <c r="BE84" s="186">
        <f t="shared" si="4"/>
        <v>0</v>
      </c>
      <c r="BF84" s="186">
        <f t="shared" si="5"/>
        <v>0</v>
      </c>
      <c r="BG84" s="186">
        <f t="shared" si="6"/>
        <v>0</v>
      </c>
      <c r="BH84" s="186">
        <f t="shared" si="7"/>
        <v>0</v>
      </c>
      <c r="BI84" s="186">
        <f t="shared" si="8"/>
        <v>0</v>
      </c>
      <c r="BJ84" s="18" t="s">
        <v>79</v>
      </c>
      <c r="BK84" s="186">
        <f t="shared" si="9"/>
        <v>0</v>
      </c>
      <c r="BL84" s="18" t="s">
        <v>139</v>
      </c>
      <c r="BM84" s="185" t="s">
        <v>901</v>
      </c>
    </row>
    <row r="85" spans="1:65" s="2" customFormat="1" ht="14.45" customHeight="1">
      <c r="A85" s="35"/>
      <c r="B85" s="36"/>
      <c r="C85" s="174" t="s">
        <v>144</v>
      </c>
      <c r="D85" s="174" t="s">
        <v>135</v>
      </c>
      <c r="E85" s="175" t="s">
        <v>902</v>
      </c>
      <c r="F85" s="176" t="s">
        <v>903</v>
      </c>
      <c r="G85" s="177" t="s">
        <v>182</v>
      </c>
      <c r="H85" s="178">
        <v>1</v>
      </c>
      <c r="I85" s="179"/>
      <c r="J85" s="180">
        <f t="shared" si="0"/>
        <v>0</v>
      </c>
      <c r="K85" s="176" t="s">
        <v>19</v>
      </c>
      <c r="L85" s="40"/>
      <c r="M85" s="181" t="s">
        <v>19</v>
      </c>
      <c r="N85" s="182" t="s">
        <v>42</v>
      </c>
      <c r="O85" s="65"/>
      <c r="P85" s="183">
        <f t="shared" si="1"/>
        <v>0</v>
      </c>
      <c r="Q85" s="183">
        <v>0</v>
      </c>
      <c r="R85" s="183">
        <f t="shared" si="2"/>
        <v>0</v>
      </c>
      <c r="S85" s="183">
        <v>0</v>
      </c>
      <c r="T85" s="184">
        <f t="shared" si="3"/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85" t="s">
        <v>139</v>
      </c>
      <c r="AT85" s="185" t="s">
        <v>135</v>
      </c>
      <c r="AU85" s="185" t="s">
        <v>79</v>
      </c>
      <c r="AY85" s="18" t="s">
        <v>132</v>
      </c>
      <c r="BE85" s="186">
        <f t="shared" si="4"/>
        <v>0</v>
      </c>
      <c r="BF85" s="186">
        <f t="shared" si="5"/>
        <v>0</v>
      </c>
      <c r="BG85" s="186">
        <f t="shared" si="6"/>
        <v>0</v>
      </c>
      <c r="BH85" s="186">
        <f t="shared" si="7"/>
        <v>0</v>
      </c>
      <c r="BI85" s="186">
        <f t="shared" si="8"/>
        <v>0</v>
      </c>
      <c r="BJ85" s="18" t="s">
        <v>79</v>
      </c>
      <c r="BK85" s="186">
        <f t="shared" si="9"/>
        <v>0</v>
      </c>
      <c r="BL85" s="18" t="s">
        <v>139</v>
      </c>
      <c r="BM85" s="185" t="s">
        <v>904</v>
      </c>
    </row>
    <row r="86" spans="1:65" s="2" customFormat="1" ht="14.45" customHeight="1">
      <c r="A86" s="35"/>
      <c r="B86" s="36"/>
      <c r="C86" s="174" t="s">
        <v>139</v>
      </c>
      <c r="D86" s="174" t="s">
        <v>135</v>
      </c>
      <c r="E86" s="175" t="s">
        <v>905</v>
      </c>
      <c r="F86" s="176" t="s">
        <v>906</v>
      </c>
      <c r="G86" s="177" t="s">
        <v>182</v>
      </c>
      <c r="H86" s="178">
        <v>2.1</v>
      </c>
      <c r="I86" s="179"/>
      <c r="J86" s="180">
        <f t="shared" si="0"/>
        <v>0</v>
      </c>
      <c r="K86" s="176" t="s">
        <v>19</v>
      </c>
      <c r="L86" s="40"/>
      <c r="M86" s="181" t="s">
        <v>19</v>
      </c>
      <c r="N86" s="182" t="s">
        <v>42</v>
      </c>
      <c r="O86" s="65"/>
      <c r="P86" s="183">
        <f t="shared" si="1"/>
        <v>0</v>
      </c>
      <c r="Q86" s="183">
        <v>0</v>
      </c>
      <c r="R86" s="183">
        <f t="shared" si="2"/>
        <v>0</v>
      </c>
      <c r="S86" s="183">
        <v>0</v>
      </c>
      <c r="T86" s="184">
        <f t="shared" si="3"/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85" t="s">
        <v>139</v>
      </c>
      <c r="AT86" s="185" t="s">
        <v>135</v>
      </c>
      <c r="AU86" s="185" t="s">
        <v>79</v>
      </c>
      <c r="AY86" s="18" t="s">
        <v>132</v>
      </c>
      <c r="BE86" s="186">
        <f t="shared" si="4"/>
        <v>0</v>
      </c>
      <c r="BF86" s="186">
        <f t="shared" si="5"/>
        <v>0</v>
      </c>
      <c r="BG86" s="186">
        <f t="shared" si="6"/>
        <v>0</v>
      </c>
      <c r="BH86" s="186">
        <f t="shared" si="7"/>
        <v>0</v>
      </c>
      <c r="BI86" s="186">
        <f t="shared" si="8"/>
        <v>0</v>
      </c>
      <c r="BJ86" s="18" t="s">
        <v>79</v>
      </c>
      <c r="BK86" s="186">
        <f t="shared" si="9"/>
        <v>0</v>
      </c>
      <c r="BL86" s="18" t="s">
        <v>139</v>
      </c>
      <c r="BM86" s="185" t="s">
        <v>907</v>
      </c>
    </row>
    <row r="87" spans="1:65" s="2" customFormat="1" ht="14.45" customHeight="1">
      <c r="A87" s="35"/>
      <c r="B87" s="36"/>
      <c r="C87" s="174" t="s">
        <v>194</v>
      </c>
      <c r="D87" s="174" t="s">
        <v>135</v>
      </c>
      <c r="E87" s="175" t="s">
        <v>908</v>
      </c>
      <c r="F87" s="176" t="s">
        <v>909</v>
      </c>
      <c r="G87" s="177" t="s">
        <v>182</v>
      </c>
      <c r="H87" s="178">
        <v>16</v>
      </c>
      <c r="I87" s="179"/>
      <c r="J87" s="180">
        <f t="shared" si="0"/>
        <v>0</v>
      </c>
      <c r="K87" s="176" t="s">
        <v>19</v>
      </c>
      <c r="L87" s="40"/>
      <c r="M87" s="181" t="s">
        <v>19</v>
      </c>
      <c r="N87" s="182" t="s">
        <v>42</v>
      </c>
      <c r="O87" s="65"/>
      <c r="P87" s="183">
        <f t="shared" si="1"/>
        <v>0</v>
      </c>
      <c r="Q87" s="183">
        <v>0</v>
      </c>
      <c r="R87" s="183">
        <f t="shared" si="2"/>
        <v>0</v>
      </c>
      <c r="S87" s="183">
        <v>0</v>
      </c>
      <c r="T87" s="184">
        <f t="shared" si="3"/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85" t="s">
        <v>139</v>
      </c>
      <c r="AT87" s="185" t="s">
        <v>135</v>
      </c>
      <c r="AU87" s="185" t="s">
        <v>79</v>
      </c>
      <c r="AY87" s="18" t="s">
        <v>132</v>
      </c>
      <c r="BE87" s="186">
        <f t="shared" si="4"/>
        <v>0</v>
      </c>
      <c r="BF87" s="186">
        <f t="shared" si="5"/>
        <v>0</v>
      </c>
      <c r="BG87" s="186">
        <f t="shared" si="6"/>
        <v>0</v>
      </c>
      <c r="BH87" s="186">
        <f t="shared" si="7"/>
        <v>0</v>
      </c>
      <c r="BI87" s="186">
        <f t="shared" si="8"/>
        <v>0</v>
      </c>
      <c r="BJ87" s="18" t="s">
        <v>79</v>
      </c>
      <c r="BK87" s="186">
        <f t="shared" si="9"/>
        <v>0</v>
      </c>
      <c r="BL87" s="18" t="s">
        <v>139</v>
      </c>
      <c r="BM87" s="185" t="s">
        <v>910</v>
      </c>
    </row>
    <row r="88" spans="1:65" s="2" customFormat="1" ht="14.45" customHeight="1">
      <c r="A88" s="35"/>
      <c r="B88" s="36"/>
      <c r="C88" s="174" t="s">
        <v>200</v>
      </c>
      <c r="D88" s="174" t="s">
        <v>135</v>
      </c>
      <c r="E88" s="175" t="s">
        <v>911</v>
      </c>
      <c r="F88" s="176" t="s">
        <v>912</v>
      </c>
      <c r="G88" s="177" t="s">
        <v>182</v>
      </c>
      <c r="H88" s="178">
        <v>50.8</v>
      </c>
      <c r="I88" s="179"/>
      <c r="J88" s="180">
        <f t="shared" si="0"/>
        <v>0</v>
      </c>
      <c r="K88" s="176" t="s">
        <v>19</v>
      </c>
      <c r="L88" s="40"/>
      <c r="M88" s="181" t="s">
        <v>19</v>
      </c>
      <c r="N88" s="182" t="s">
        <v>42</v>
      </c>
      <c r="O88" s="65"/>
      <c r="P88" s="183">
        <f t="shared" si="1"/>
        <v>0</v>
      </c>
      <c r="Q88" s="183">
        <v>0</v>
      </c>
      <c r="R88" s="183">
        <f t="shared" si="2"/>
        <v>0</v>
      </c>
      <c r="S88" s="183">
        <v>0</v>
      </c>
      <c r="T88" s="184">
        <f t="shared" si="3"/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85" t="s">
        <v>139</v>
      </c>
      <c r="AT88" s="185" t="s">
        <v>135</v>
      </c>
      <c r="AU88" s="185" t="s">
        <v>79</v>
      </c>
      <c r="AY88" s="18" t="s">
        <v>132</v>
      </c>
      <c r="BE88" s="186">
        <f t="shared" si="4"/>
        <v>0</v>
      </c>
      <c r="BF88" s="186">
        <f t="shared" si="5"/>
        <v>0</v>
      </c>
      <c r="BG88" s="186">
        <f t="shared" si="6"/>
        <v>0</v>
      </c>
      <c r="BH88" s="186">
        <f t="shared" si="7"/>
        <v>0</v>
      </c>
      <c r="BI88" s="186">
        <f t="shared" si="8"/>
        <v>0</v>
      </c>
      <c r="BJ88" s="18" t="s">
        <v>79</v>
      </c>
      <c r="BK88" s="186">
        <f t="shared" si="9"/>
        <v>0</v>
      </c>
      <c r="BL88" s="18" t="s">
        <v>139</v>
      </c>
      <c r="BM88" s="185" t="s">
        <v>913</v>
      </c>
    </row>
    <row r="89" spans="1:65" s="2" customFormat="1" ht="14.45" customHeight="1">
      <c r="A89" s="35"/>
      <c r="B89" s="36"/>
      <c r="C89" s="174" t="s">
        <v>204</v>
      </c>
      <c r="D89" s="174" t="s">
        <v>135</v>
      </c>
      <c r="E89" s="175" t="s">
        <v>914</v>
      </c>
      <c r="F89" s="176" t="s">
        <v>915</v>
      </c>
      <c r="G89" s="177" t="s">
        <v>182</v>
      </c>
      <c r="H89" s="178">
        <v>50.8</v>
      </c>
      <c r="I89" s="179"/>
      <c r="J89" s="180">
        <f t="shared" si="0"/>
        <v>0</v>
      </c>
      <c r="K89" s="176" t="s">
        <v>19</v>
      </c>
      <c r="L89" s="40"/>
      <c r="M89" s="181" t="s">
        <v>19</v>
      </c>
      <c r="N89" s="182" t="s">
        <v>42</v>
      </c>
      <c r="O89" s="65"/>
      <c r="P89" s="183">
        <f t="shared" si="1"/>
        <v>0</v>
      </c>
      <c r="Q89" s="183">
        <v>0</v>
      </c>
      <c r="R89" s="183">
        <f t="shared" si="2"/>
        <v>0</v>
      </c>
      <c r="S89" s="183">
        <v>0</v>
      </c>
      <c r="T89" s="184">
        <f t="shared" si="3"/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85" t="s">
        <v>139</v>
      </c>
      <c r="AT89" s="185" t="s">
        <v>135</v>
      </c>
      <c r="AU89" s="185" t="s">
        <v>79</v>
      </c>
      <c r="AY89" s="18" t="s">
        <v>132</v>
      </c>
      <c r="BE89" s="186">
        <f t="shared" si="4"/>
        <v>0</v>
      </c>
      <c r="BF89" s="186">
        <f t="shared" si="5"/>
        <v>0</v>
      </c>
      <c r="BG89" s="186">
        <f t="shared" si="6"/>
        <v>0</v>
      </c>
      <c r="BH89" s="186">
        <f t="shared" si="7"/>
        <v>0</v>
      </c>
      <c r="BI89" s="186">
        <f t="shared" si="8"/>
        <v>0</v>
      </c>
      <c r="BJ89" s="18" t="s">
        <v>79</v>
      </c>
      <c r="BK89" s="186">
        <f t="shared" si="9"/>
        <v>0</v>
      </c>
      <c r="BL89" s="18" t="s">
        <v>139</v>
      </c>
      <c r="BM89" s="185" t="s">
        <v>916</v>
      </c>
    </row>
    <row r="90" spans="1:65" s="2" customFormat="1" ht="24.2" customHeight="1">
      <c r="A90" s="35"/>
      <c r="B90" s="36"/>
      <c r="C90" s="174" t="s">
        <v>208</v>
      </c>
      <c r="D90" s="174" t="s">
        <v>135</v>
      </c>
      <c r="E90" s="175" t="s">
        <v>917</v>
      </c>
      <c r="F90" s="176" t="s">
        <v>918</v>
      </c>
      <c r="G90" s="177" t="s">
        <v>182</v>
      </c>
      <c r="H90" s="178">
        <v>19.2</v>
      </c>
      <c r="I90" s="179"/>
      <c r="J90" s="180">
        <f t="shared" si="0"/>
        <v>0</v>
      </c>
      <c r="K90" s="176" t="s">
        <v>19</v>
      </c>
      <c r="L90" s="40"/>
      <c r="M90" s="181" t="s">
        <v>19</v>
      </c>
      <c r="N90" s="182" t="s">
        <v>42</v>
      </c>
      <c r="O90" s="65"/>
      <c r="P90" s="183">
        <f t="shared" si="1"/>
        <v>0</v>
      </c>
      <c r="Q90" s="183">
        <v>0</v>
      </c>
      <c r="R90" s="183">
        <f t="shared" si="2"/>
        <v>0</v>
      </c>
      <c r="S90" s="183">
        <v>0</v>
      </c>
      <c r="T90" s="184">
        <f t="shared" si="3"/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5" t="s">
        <v>139</v>
      </c>
      <c r="AT90" s="185" t="s">
        <v>135</v>
      </c>
      <c r="AU90" s="185" t="s">
        <v>79</v>
      </c>
      <c r="AY90" s="18" t="s">
        <v>132</v>
      </c>
      <c r="BE90" s="186">
        <f t="shared" si="4"/>
        <v>0</v>
      </c>
      <c r="BF90" s="186">
        <f t="shared" si="5"/>
        <v>0</v>
      </c>
      <c r="BG90" s="186">
        <f t="shared" si="6"/>
        <v>0</v>
      </c>
      <c r="BH90" s="186">
        <f t="shared" si="7"/>
        <v>0</v>
      </c>
      <c r="BI90" s="186">
        <f t="shared" si="8"/>
        <v>0</v>
      </c>
      <c r="BJ90" s="18" t="s">
        <v>79</v>
      </c>
      <c r="BK90" s="186">
        <f t="shared" si="9"/>
        <v>0</v>
      </c>
      <c r="BL90" s="18" t="s">
        <v>139</v>
      </c>
      <c r="BM90" s="185" t="s">
        <v>919</v>
      </c>
    </row>
    <row r="91" spans="1:65" s="2" customFormat="1" ht="24.2" customHeight="1">
      <c r="A91" s="35"/>
      <c r="B91" s="36"/>
      <c r="C91" s="174" t="s">
        <v>211</v>
      </c>
      <c r="D91" s="174" t="s">
        <v>135</v>
      </c>
      <c r="E91" s="175" t="s">
        <v>920</v>
      </c>
      <c r="F91" s="176" t="s">
        <v>921</v>
      </c>
      <c r="G91" s="177" t="s">
        <v>182</v>
      </c>
      <c r="H91" s="178">
        <v>96</v>
      </c>
      <c r="I91" s="179"/>
      <c r="J91" s="180">
        <f t="shared" si="0"/>
        <v>0</v>
      </c>
      <c r="K91" s="176" t="s">
        <v>19</v>
      </c>
      <c r="L91" s="40"/>
      <c r="M91" s="181" t="s">
        <v>19</v>
      </c>
      <c r="N91" s="182" t="s">
        <v>42</v>
      </c>
      <c r="O91" s="65"/>
      <c r="P91" s="183">
        <f t="shared" si="1"/>
        <v>0</v>
      </c>
      <c r="Q91" s="183">
        <v>0</v>
      </c>
      <c r="R91" s="183">
        <f t="shared" si="2"/>
        <v>0</v>
      </c>
      <c r="S91" s="183">
        <v>0</v>
      </c>
      <c r="T91" s="184">
        <f t="shared" si="3"/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5" t="s">
        <v>139</v>
      </c>
      <c r="AT91" s="185" t="s">
        <v>135</v>
      </c>
      <c r="AU91" s="185" t="s">
        <v>79</v>
      </c>
      <c r="AY91" s="18" t="s">
        <v>132</v>
      </c>
      <c r="BE91" s="186">
        <f t="shared" si="4"/>
        <v>0</v>
      </c>
      <c r="BF91" s="186">
        <f t="shared" si="5"/>
        <v>0</v>
      </c>
      <c r="BG91" s="186">
        <f t="shared" si="6"/>
        <v>0</v>
      </c>
      <c r="BH91" s="186">
        <f t="shared" si="7"/>
        <v>0</v>
      </c>
      <c r="BI91" s="186">
        <f t="shared" si="8"/>
        <v>0</v>
      </c>
      <c r="BJ91" s="18" t="s">
        <v>79</v>
      </c>
      <c r="BK91" s="186">
        <f t="shared" si="9"/>
        <v>0</v>
      </c>
      <c r="BL91" s="18" t="s">
        <v>139</v>
      </c>
      <c r="BM91" s="185" t="s">
        <v>922</v>
      </c>
    </row>
    <row r="92" spans="1:65" s="2" customFormat="1" ht="14.45" customHeight="1">
      <c r="A92" s="35"/>
      <c r="B92" s="36"/>
      <c r="C92" s="174" t="s">
        <v>216</v>
      </c>
      <c r="D92" s="174" t="s">
        <v>135</v>
      </c>
      <c r="E92" s="175" t="s">
        <v>923</v>
      </c>
      <c r="F92" s="176" t="s">
        <v>924</v>
      </c>
      <c r="G92" s="177" t="s">
        <v>182</v>
      </c>
      <c r="H92" s="178">
        <v>19.2</v>
      </c>
      <c r="I92" s="179"/>
      <c r="J92" s="180">
        <f t="shared" si="0"/>
        <v>0</v>
      </c>
      <c r="K92" s="176" t="s">
        <v>19</v>
      </c>
      <c r="L92" s="40"/>
      <c r="M92" s="181" t="s">
        <v>19</v>
      </c>
      <c r="N92" s="182" t="s">
        <v>42</v>
      </c>
      <c r="O92" s="65"/>
      <c r="P92" s="183">
        <f t="shared" si="1"/>
        <v>0</v>
      </c>
      <c r="Q92" s="183">
        <v>0</v>
      </c>
      <c r="R92" s="183">
        <f t="shared" si="2"/>
        <v>0</v>
      </c>
      <c r="S92" s="183">
        <v>0</v>
      </c>
      <c r="T92" s="184">
        <f t="shared" si="3"/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5" t="s">
        <v>139</v>
      </c>
      <c r="AT92" s="185" t="s">
        <v>135</v>
      </c>
      <c r="AU92" s="185" t="s">
        <v>79</v>
      </c>
      <c r="AY92" s="18" t="s">
        <v>132</v>
      </c>
      <c r="BE92" s="186">
        <f t="shared" si="4"/>
        <v>0</v>
      </c>
      <c r="BF92" s="186">
        <f t="shared" si="5"/>
        <v>0</v>
      </c>
      <c r="BG92" s="186">
        <f t="shared" si="6"/>
        <v>0</v>
      </c>
      <c r="BH92" s="186">
        <f t="shared" si="7"/>
        <v>0</v>
      </c>
      <c r="BI92" s="186">
        <f t="shared" si="8"/>
        <v>0</v>
      </c>
      <c r="BJ92" s="18" t="s">
        <v>79</v>
      </c>
      <c r="BK92" s="186">
        <f t="shared" si="9"/>
        <v>0</v>
      </c>
      <c r="BL92" s="18" t="s">
        <v>139</v>
      </c>
      <c r="BM92" s="185" t="s">
        <v>925</v>
      </c>
    </row>
    <row r="93" spans="1:65" s="2" customFormat="1" ht="14.45" customHeight="1">
      <c r="A93" s="35"/>
      <c r="B93" s="36"/>
      <c r="C93" s="174" t="s">
        <v>222</v>
      </c>
      <c r="D93" s="174" t="s">
        <v>135</v>
      </c>
      <c r="E93" s="175" t="s">
        <v>926</v>
      </c>
      <c r="F93" s="176" t="s">
        <v>927</v>
      </c>
      <c r="G93" s="177" t="s">
        <v>174</v>
      </c>
      <c r="H93" s="178">
        <v>175</v>
      </c>
      <c r="I93" s="179"/>
      <c r="J93" s="180">
        <f t="shared" si="0"/>
        <v>0</v>
      </c>
      <c r="K93" s="176" t="s">
        <v>19</v>
      </c>
      <c r="L93" s="40"/>
      <c r="M93" s="181" t="s">
        <v>19</v>
      </c>
      <c r="N93" s="182" t="s">
        <v>42</v>
      </c>
      <c r="O93" s="65"/>
      <c r="P93" s="183">
        <f t="shared" si="1"/>
        <v>0</v>
      </c>
      <c r="Q93" s="183">
        <v>0</v>
      </c>
      <c r="R93" s="183">
        <f t="shared" si="2"/>
        <v>0</v>
      </c>
      <c r="S93" s="183">
        <v>0</v>
      </c>
      <c r="T93" s="184">
        <f t="shared" si="3"/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5" t="s">
        <v>139</v>
      </c>
      <c r="AT93" s="185" t="s">
        <v>135</v>
      </c>
      <c r="AU93" s="185" t="s">
        <v>79</v>
      </c>
      <c r="AY93" s="18" t="s">
        <v>132</v>
      </c>
      <c r="BE93" s="186">
        <f t="shared" si="4"/>
        <v>0</v>
      </c>
      <c r="BF93" s="186">
        <f t="shared" si="5"/>
        <v>0</v>
      </c>
      <c r="BG93" s="186">
        <f t="shared" si="6"/>
        <v>0</v>
      </c>
      <c r="BH93" s="186">
        <f t="shared" si="7"/>
        <v>0</v>
      </c>
      <c r="BI93" s="186">
        <f t="shared" si="8"/>
        <v>0</v>
      </c>
      <c r="BJ93" s="18" t="s">
        <v>79</v>
      </c>
      <c r="BK93" s="186">
        <f t="shared" si="9"/>
        <v>0</v>
      </c>
      <c r="BL93" s="18" t="s">
        <v>139</v>
      </c>
      <c r="BM93" s="185" t="s">
        <v>928</v>
      </c>
    </row>
    <row r="94" spans="1:65" s="2" customFormat="1" ht="14.45" customHeight="1">
      <c r="A94" s="35"/>
      <c r="B94" s="36"/>
      <c r="C94" s="174" t="s">
        <v>227</v>
      </c>
      <c r="D94" s="174" t="s">
        <v>135</v>
      </c>
      <c r="E94" s="175" t="s">
        <v>929</v>
      </c>
      <c r="F94" s="176" t="s">
        <v>930</v>
      </c>
      <c r="G94" s="177" t="s">
        <v>174</v>
      </c>
      <c r="H94" s="178">
        <v>175</v>
      </c>
      <c r="I94" s="179"/>
      <c r="J94" s="180">
        <f t="shared" si="0"/>
        <v>0</v>
      </c>
      <c r="K94" s="176" t="s">
        <v>19</v>
      </c>
      <c r="L94" s="40"/>
      <c r="M94" s="181" t="s">
        <v>19</v>
      </c>
      <c r="N94" s="182" t="s">
        <v>42</v>
      </c>
      <c r="O94" s="65"/>
      <c r="P94" s="183">
        <f t="shared" si="1"/>
        <v>0</v>
      </c>
      <c r="Q94" s="183">
        <v>0</v>
      </c>
      <c r="R94" s="183">
        <f t="shared" si="2"/>
        <v>0</v>
      </c>
      <c r="S94" s="183">
        <v>0</v>
      </c>
      <c r="T94" s="184">
        <f t="shared" si="3"/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5" t="s">
        <v>139</v>
      </c>
      <c r="AT94" s="185" t="s">
        <v>135</v>
      </c>
      <c r="AU94" s="185" t="s">
        <v>79</v>
      </c>
      <c r="AY94" s="18" t="s">
        <v>132</v>
      </c>
      <c r="BE94" s="186">
        <f t="shared" si="4"/>
        <v>0</v>
      </c>
      <c r="BF94" s="186">
        <f t="shared" si="5"/>
        <v>0</v>
      </c>
      <c r="BG94" s="186">
        <f t="shared" si="6"/>
        <v>0</v>
      </c>
      <c r="BH94" s="186">
        <f t="shared" si="7"/>
        <v>0</v>
      </c>
      <c r="BI94" s="186">
        <f t="shared" si="8"/>
        <v>0</v>
      </c>
      <c r="BJ94" s="18" t="s">
        <v>79</v>
      </c>
      <c r="BK94" s="186">
        <f t="shared" si="9"/>
        <v>0</v>
      </c>
      <c r="BL94" s="18" t="s">
        <v>139</v>
      </c>
      <c r="BM94" s="185" t="s">
        <v>931</v>
      </c>
    </row>
    <row r="95" spans="1:65" s="12" customFormat="1" ht="25.9" customHeight="1">
      <c r="B95" s="158"/>
      <c r="C95" s="159"/>
      <c r="D95" s="160" t="s">
        <v>70</v>
      </c>
      <c r="E95" s="161" t="s">
        <v>932</v>
      </c>
      <c r="F95" s="161" t="s">
        <v>933</v>
      </c>
      <c r="G95" s="159"/>
      <c r="H95" s="159"/>
      <c r="I95" s="162"/>
      <c r="J95" s="163">
        <f>BK95</f>
        <v>0</v>
      </c>
      <c r="K95" s="159"/>
      <c r="L95" s="164"/>
      <c r="M95" s="165"/>
      <c r="N95" s="166"/>
      <c r="O95" s="166"/>
      <c r="P95" s="167">
        <f>SUM(P96:P109)</f>
        <v>0</v>
      </c>
      <c r="Q95" s="166"/>
      <c r="R95" s="167">
        <f>SUM(R96:R109)</f>
        <v>0</v>
      </c>
      <c r="S95" s="166"/>
      <c r="T95" s="168">
        <f>SUM(T96:T109)</f>
        <v>0</v>
      </c>
      <c r="AR95" s="169" t="s">
        <v>79</v>
      </c>
      <c r="AT95" s="170" t="s">
        <v>70</v>
      </c>
      <c r="AU95" s="170" t="s">
        <v>71</v>
      </c>
      <c r="AY95" s="169" t="s">
        <v>132</v>
      </c>
      <c r="BK95" s="171">
        <f>SUM(BK96:BK109)</f>
        <v>0</v>
      </c>
    </row>
    <row r="96" spans="1:65" s="2" customFormat="1" ht="14.45" customHeight="1">
      <c r="A96" s="35"/>
      <c r="B96" s="36"/>
      <c r="C96" s="174" t="s">
        <v>231</v>
      </c>
      <c r="D96" s="174" t="s">
        <v>135</v>
      </c>
      <c r="E96" s="175" t="s">
        <v>934</v>
      </c>
      <c r="F96" s="176" t="s">
        <v>935</v>
      </c>
      <c r="G96" s="177" t="s">
        <v>252</v>
      </c>
      <c r="H96" s="178">
        <v>14</v>
      </c>
      <c r="I96" s="179"/>
      <c r="J96" s="180">
        <f t="shared" ref="J96:J109" si="10">ROUND(I96*H96,2)</f>
        <v>0</v>
      </c>
      <c r="K96" s="176" t="s">
        <v>19</v>
      </c>
      <c r="L96" s="40"/>
      <c r="M96" s="181" t="s">
        <v>19</v>
      </c>
      <c r="N96" s="182" t="s">
        <v>42</v>
      </c>
      <c r="O96" s="65"/>
      <c r="P96" s="183">
        <f t="shared" ref="P96:P109" si="11">O96*H96</f>
        <v>0</v>
      </c>
      <c r="Q96" s="183">
        <v>0</v>
      </c>
      <c r="R96" s="183">
        <f t="shared" ref="R96:R109" si="12">Q96*H96</f>
        <v>0</v>
      </c>
      <c r="S96" s="183">
        <v>0</v>
      </c>
      <c r="T96" s="184">
        <f t="shared" ref="T96:T109" si="13"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5" t="s">
        <v>139</v>
      </c>
      <c r="AT96" s="185" t="s">
        <v>135</v>
      </c>
      <c r="AU96" s="185" t="s">
        <v>79</v>
      </c>
      <c r="AY96" s="18" t="s">
        <v>132</v>
      </c>
      <c r="BE96" s="186">
        <f t="shared" ref="BE96:BE109" si="14">IF(N96="základní",J96,0)</f>
        <v>0</v>
      </c>
      <c r="BF96" s="186">
        <f t="shared" ref="BF96:BF109" si="15">IF(N96="snížená",J96,0)</f>
        <v>0</v>
      </c>
      <c r="BG96" s="186">
        <f t="shared" ref="BG96:BG109" si="16">IF(N96="zákl. přenesená",J96,0)</f>
        <v>0</v>
      </c>
      <c r="BH96" s="186">
        <f t="shared" ref="BH96:BH109" si="17">IF(N96="sníž. přenesená",J96,0)</f>
        <v>0</v>
      </c>
      <c r="BI96" s="186">
        <f t="shared" ref="BI96:BI109" si="18">IF(N96="nulová",J96,0)</f>
        <v>0</v>
      </c>
      <c r="BJ96" s="18" t="s">
        <v>79</v>
      </c>
      <c r="BK96" s="186">
        <f t="shared" ref="BK96:BK109" si="19">ROUND(I96*H96,2)</f>
        <v>0</v>
      </c>
      <c r="BL96" s="18" t="s">
        <v>139</v>
      </c>
      <c r="BM96" s="185" t="s">
        <v>936</v>
      </c>
    </row>
    <row r="97" spans="1:65" s="2" customFormat="1" ht="14.45" customHeight="1">
      <c r="A97" s="35"/>
      <c r="B97" s="36"/>
      <c r="C97" s="174" t="s">
        <v>235</v>
      </c>
      <c r="D97" s="174" t="s">
        <v>135</v>
      </c>
      <c r="E97" s="175" t="s">
        <v>937</v>
      </c>
      <c r="F97" s="176" t="s">
        <v>938</v>
      </c>
      <c r="G97" s="177" t="s">
        <v>252</v>
      </c>
      <c r="H97" s="178">
        <v>30</v>
      </c>
      <c r="I97" s="179"/>
      <c r="J97" s="180">
        <f t="shared" si="10"/>
        <v>0</v>
      </c>
      <c r="K97" s="176" t="s">
        <v>19</v>
      </c>
      <c r="L97" s="40"/>
      <c r="M97" s="181" t="s">
        <v>19</v>
      </c>
      <c r="N97" s="182" t="s">
        <v>42</v>
      </c>
      <c r="O97" s="65"/>
      <c r="P97" s="183">
        <f t="shared" si="11"/>
        <v>0</v>
      </c>
      <c r="Q97" s="183">
        <v>0</v>
      </c>
      <c r="R97" s="183">
        <f t="shared" si="12"/>
        <v>0</v>
      </c>
      <c r="S97" s="183">
        <v>0</v>
      </c>
      <c r="T97" s="184">
        <f t="shared" si="13"/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5" t="s">
        <v>139</v>
      </c>
      <c r="AT97" s="185" t="s">
        <v>135</v>
      </c>
      <c r="AU97" s="185" t="s">
        <v>79</v>
      </c>
      <c r="AY97" s="18" t="s">
        <v>132</v>
      </c>
      <c r="BE97" s="186">
        <f t="shared" si="14"/>
        <v>0</v>
      </c>
      <c r="BF97" s="186">
        <f t="shared" si="15"/>
        <v>0</v>
      </c>
      <c r="BG97" s="186">
        <f t="shared" si="16"/>
        <v>0</v>
      </c>
      <c r="BH97" s="186">
        <f t="shared" si="17"/>
        <v>0</v>
      </c>
      <c r="BI97" s="186">
        <f t="shared" si="18"/>
        <v>0</v>
      </c>
      <c r="BJ97" s="18" t="s">
        <v>79</v>
      </c>
      <c r="BK97" s="186">
        <f t="shared" si="19"/>
        <v>0</v>
      </c>
      <c r="BL97" s="18" t="s">
        <v>139</v>
      </c>
      <c r="BM97" s="185" t="s">
        <v>939</v>
      </c>
    </row>
    <row r="98" spans="1:65" s="2" customFormat="1" ht="24.2" customHeight="1">
      <c r="A98" s="35"/>
      <c r="B98" s="36"/>
      <c r="C98" s="174" t="s">
        <v>8</v>
      </c>
      <c r="D98" s="174" t="s">
        <v>135</v>
      </c>
      <c r="E98" s="175" t="s">
        <v>940</v>
      </c>
      <c r="F98" s="176" t="s">
        <v>941</v>
      </c>
      <c r="G98" s="177" t="s">
        <v>942</v>
      </c>
      <c r="H98" s="178">
        <v>3</v>
      </c>
      <c r="I98" s="179"/>
      <c r="J98" s="180">
        <f t="shared" si="10"/>
        <v>0</v>
      </c>
      <c r="K98" s="176" t="s">
        <v>19</v>
      </c>
      <c r="L98" s="40"/>
      <c r="M98" s="181" t="s">
        <v>19</v>
      </c>
      <c r="N98" s="182" t="s">
        <v>42</v>
      </c>
      <c r="O98" s="65"/>
      <c r="P98" s="183">
        <f t="shared" si="11"/>
        <v>0</v>
      </c>
      <c r="Q98" s="183">
        <v>0</v>
      </c>
      <c r="R98" s="183">
        <f t="shared" si="12"/>
        <v>0</v>
      </c>
      <c r="S98" s="183">
        <v>0</v>
      </c>
      <c r="T98" s="184">
        <f t="shared" si="13"/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5" t="s">
        <v>139</v>
      </c>
      <c r="AT98" s="185" t="s">
        <v>135</v>
      </c>
      <c r="AU98" s="185" t="s">
        <v>79</v>
      </c>
      <c r="AY98" s="18" t="s">
        <v>132</v>
      </c>
      <c r="BE98" s="186">
        <f t="shared" si="14"/>
        <v>0</v>
      </c>
      <c r="BF98" s="186">
        <f t="shared" si="15"/>
        <v>0</v>
      </c>
      <c r="BG98" s="186">
        <f t="shared" si="16"/>
        <v>0</v>
      </c>
      <c r="BH98" s="186">
        <f t="shared" si="17"/>
        <v>0</v>
      </c>
      <c r="BI98" s="186">
        <f t="shared" si="18"/>
        <v>0</v>
      </c>
      <c r="BJ98" s="18" t="s">
        <v>79</v>
      </c>
      <c r="BK98" s="186">
        <f t="shared" si="19"/>
        <v>0</v>
      </c>
      <c r="BL98" s="18" t="s">
        <v>139</v>
      </c>
      <c r="BM98" s="185" t="s">
        <v>943</v>
      </c>
    </row>
    <row r="99" spans="1:65" s="2" customFormat="1" ht="24.2" customHeight="1">
      <c r="A99" s="35"/>
      <c r="B99" s="36"/>
      <c r="C99" s="174" t="s">
        <v>249</v>
      </c>
      <c r="D99" s="174" t="s">
        <v>135</v>
      </c>
      <c r="E99" s="175" t="s">
        <v>944</v>
      </c>
      <c r="F99" s="176" t="s">
        <v>945</v>
      </c>
      <c r="G99" s="177" t="s">
        <v>942</v>
      </c>
      <c r="H99" s="178">
        <v>3</v>
      </c>
      <c r="I99" s="179"/>
      <c r="J99" s="180">
        <f t="shared" si="10"/>
        <v>0</v>
      </c>
      <c r="K99" s="176" t="s">
        <v>19</v>
      </c>
      <c r="L99" s="40"/>
      <c r="M99" s="181" t="s">
        <v>19</v>
      </c>
      <c r="N99" s="182" t="s">
        <v>42</v>
      </c>
      <c r="O99" s="65"/>
      <c r="P99" s="183">
        <f t="shared" si="11"/>
        <v>0</v>
      </c>
      <c r="Q99" s="183">
        <v>0</v>
      </c>
      <c r="R99" s="183">
        <f t="shared" si="12"/>
        <v>0</v>
      </c>
      <c r="S99" s="183">
        <v>0</v>
      </c>
      <c r="T99" s="184">
        <f t="shared" si="13"/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139</v>
      </c>
      <c r="AT99" s="185" t="s">
        <v>135</v>
      </c>
      <c r="AU99" s="185" t="s">
        <v>79</v>
      </c>
      <c r="AY99" s="18" t="s">
        <v>132</v>
      </c>
      <c r="BE99" s="186">
        <f t="shared" si="14"/>
        <v>0</v>
      </c>
      <c r="BF99" s="186">
        <f t="shared" si="15"/>
        <v>0</v>
      </c>
      <c r="BG99" s="186">
        <f t="shared" si="16"/>
        <v>0</v>
      </c>
      <c r="BH99" s="186">
        <f t="shared" si="17"/>
        <v>0</v>
      </c>
      <c r="BI99" s="186">
        <f t="shared" si="18"/>
        <v>0</v>
      </c>
      <c r="BJ99" s="18" t="s">
        <v>79</v>
      </c>
      <c r="BK99" s="186">
        <f t="shared" si="19"/>
        <v>0</v>
      </c>
      <c r="BL99" s="18" t="s">
        <v>139</v>
      </c>
      <c r="BM99" s="185" t="s">
        <v>946</v>
      </c>
    </row>
    <row r="100" spans="1:65" s="2" customFormat="1" ht="24.2" customHeight="1">
      <c r="A100" s="35"/>
      <c r="B100" s="36"/>
      <c r="C100" s="174" t="s">
        <v>256</v>
      </c>
      <c r="D100" s="174" t="s">
        <v>135</v>
      </c>
      <c r="E100" s="175" t="s">
        <v>947</v>
      </c>
      <c r="F100" s="176" t="s">
        <v>948</v>
      </c>
      <c r="G100" s="177" t="s">
        <v>949</v>
      </c>
      <c r="H100" s="178">
        <v>1</v>
      </c>
      <c r="I100" s="179"/>
      <c r="J100" s="180">
        <f t="shared" si="10"/>
        <v>0</v>
      </c>
      <c r="K100" s="176" t="s">
        <v>19</v>
      </c>
      <c r="L100" s="40"/>
      <c r="M100" s="181" t="s">
        <v>19</v>
      </c>
      <c r="N100" s="182" t="s">
        <v>42</v>
      </c>
      <c r="O100" s="65"/>
      <c r="P100" s="183">
        <f t="shared" si="11"/>
        <v>0</v>
      </c>
      <c r="Q100" s="183">
        <v>0</v>
      </c>
      <c r="R100" s="183">
        <f t="shared" si="12"/>
        <v>0</v>
      </c>
      <c r="S100" s="183">
        <v>0</v>
      </c>
      <c r="T100" s="184">
        <f t="shared" si="13"/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139</v>
      </c>
      <c r="AT100" s="185" t="s">
        <v>135</v>
      </c>
      <c r="AU100" s="185" t="s">
        <v>79</v>
      </c>
      <c r="AY100" s="18" t="s">
        <v>132</v>
      </c>
      <c r="BE100" s="186">
        <f t="shared" si="14"/>
        <v>0</v>
      </c>
      <c r="BF100" s="186">
        <f t="shared" si="15"/>
        <v>0</v>
      </c>
      <c r="BG100" s="186">
        <f t="shared" si="16"/>
        <v>0</v>
      </c>
      <c r="BH100" s="186">
        <f t="shared" si="17"/>
        <v>0</v>
      </c>
      <c r="BI100" s="186">
        <f t="shared" si="18"/>
        <v>0</v>
      </c>
      <c r="BJ100" s="18" t="s">
        <v>79</v>
      </c>
      <c r="BK100" s="186">
        <f t="shared" si="19"/>
        <v>0</v>
      </c>
      <c r="BL100" s="18" t="s">
        <v>139</v>
      </c>
      <c r="BM100" s="185" t="s">
        <v>950</v>
      </c>
    </row>
    <row r="101" spans="1:65" s="2" customFormat="1" ht="24.2" customHeight="1">
      <c r="A101" s="35"/>
      <c r="B101" s="36"/>
      <c r="C101" s="174" t="s">
        <v>264</v>
      </c>
      <c r="D101" s="174" t="s">
        <v>135</v>
      </c>
      <c r="E101" s="175" t="s">
        <v>951</v>
      </c>
      <c r="F101" s="176" t="s">
        <v>952</v>
      </c>
      <c r="G101" s="177" t="s">
        <v>949</v>
      </c>
      <c r="H101" s="178">
        <v>4</v>
      </c>
      <c r="I101" s="179"/>
      <c r="J101" s="180">
        <f t="shared" si="10"/>
        <v>0</v>
      </c>
      <c r="K101" s="176" t="s">
        <v>19</v>
      </c>
      <c r="L101" s="40"/>
      <c r="M101" s="181" t="s">
        <v>19</v>
      </c>
      <c r="N101" s="182" t="s">
        <v>42</v>
      </c>
      <c r="O101" s="65"/>
      <c r="P101" s="183">
        <f t="shared" si="11"/>
        <v>0</v>
      </c>
      <c r="Q101" s="183">
        <v>0</v>
      </c>
      <c r="R101" s="183">
        <f t="shared" si="12"/>
        <v>0</v>
      </c>
      <c r="S101" s="183">
        <v>0</v>
      </c>
      <c r="T101" s="184">
        <f t="shared" si="13"/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139</v>
      </c>
      <c r="AT101" s="185" t="s">
        <v>135</v>
      </c>
      <c r="AU101" s="185" t="s">
        <v>79</v>
      </c>
      <c r="AY101" s="18" t="s">
        <v>132</v>
      </c>
      <c r="BE101" s="186">
        <f t="shared" si="14"/>
        <v>0</v>
      </c>
      <c r="BF101" s="186">
        <f t="shared" si="15"/>
        <v>0</v>
      </c>
      <c r="BG101" s="186">
        <f t="shared" si="16"/>
        <v>0</v>
      </c>
      <c r="BH101" s="186">
        <f t="shared" si="17"/>
        <v>0</v>
      </c>
      <c r="BI101" s="186">
        <f t="shared" si="18"/>
        <v>0</v>
      </c>
      <c r="BJ101" s="18" t="s">
        <v>79</v>
      </c>
      <c r="BK101" s="186">
        <f t="shared" si="19"/>
        <v>0</v>
      </c>
      <c r="BL101" s="18" t="s">
        <v>139</v>
      </c>
      <c r="BM101" s="185" t="s">
        <v>953</v>
      </c>
    </row>
    <row r="102" spans="1:65" s="2" customFormat="1" ht="24.2" customHeight="1">
      <c r="A102" s="35"/>
      <c r="B102" s="36"/>
      <c r="C102" s="174" t="s">
        <v>268</v>
      </c>
      <c r="D102" s="174" t="s">
        <v>135</v>
      </c>
      <c r="E102" s="175" t="s">
        <v>954</v>
      </c>
      <c r="F102" s="176" t="s">
        <v>955</v>
      </c>
      <c r="G102" s="177" t="s">
        <v>949</v>
      </c>
      <c r="H102" s="178">
        <v>1</v>
      </c>
      <c r="I102" s="179"/>
      <c r="J102" s="180">
        <f t="shared" si="10"/>
        <v>0</v>
      </c>
      <c r="K102" s="176" t="s">
        <v>19</v>
      </c>
      <c r="L102" s="40"/>
      <c r="M102" s="181" t="s">
        <v>19</v>
      </c>
      <c r="N102" s="182" t="s">
        <v>42</v>
      </c>
      <c r="O102" s="65"/>
      <c r="P102" s="183">
        <f t="shared" si="11"/>
        <v>0</v>
      </c>
      <c r="Q102" s="183">
        <v>0</v>
      </c>
      <c r="R102" s="183">
        <f t="shared" si="12"/>
        <v>0</v>
      </c>
      <c r="S102" s="183">
        <v>0</v>
      </c>
      <c r="T102" s="184">
        <f t="shared" si="13"/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139</v>
      </c>
      <c r="AT102" s="185" t="s">
        <v>135</v>
      </c>
      <c r="AU102" s="185" t="s">
        <v>79</v>
      </c>
      <c r="AY102" s="18" t="s">
        <v>132</v>
      </c>
      <c r="BE102" s="186">
        <f t="shared" si="14"/>
        <v>0</v>
      </c>
      <c r="BF102" s="186">
        <f t="shared" si="15"/>
        <v>0</v>
      </c>
      <c r="BG102" s="186">
        <f t="shared" si="16"/>
        <v>0</v>
      </c>
      <c r="BH102" s="186">
        <f t="shared" si="17"/>
        <v>0</v>
      </c>
      <c r="BI102" s="186">
        <f t="shared" si="18"/>
        <v>0</v>
      </c>
      <c r="BJ102" s="18" t="s">
        <v>79</v>
      </c>
      <c r="BK102" s="186">
        <f t="shared" si="19"/>
        <v>0</v>
      </c>
      <c r="BL102" s="18" t="s">
        <v>139</v>
      </c>
      <c r="BM102" s="185" t="s">
        <v>956</v>
      </c>
    </row>
    <row r="103" spans="1:65" s="2" customFormat="1" ht="14.45" customHeight="1">
      <c r="A103" s="35"/>
      <c r="B103" s="36"/>
      <c r="C103" s="174" t="s">
        <v>273</v>
      </c>
      <c r="D103" s="174" t="s">
        <v>135</v>
      </c>
      <c r="E103" s="175" t="s">
        <v>957</v>
      </c>
      <c r="F103" s="176" t="s">
        <v>958</v>
      </c>
      <c r="G103" s="177" t="s">
        <v>949</v>
      </c>
      <c r="H103" s="178">
        <v>3</v>
      </c>
      <c r="I103" s="179"/>
      <c r="J103" s="180">
        <f t="shared" si="10"/>
        <v>0</v>
      </c>
      <c r="K103" s="176" t="s">
        <v>19</v>
      </c>
      <c r="L103" s="40"/>
      <c r="M103" s="181" t="s">
        <v>19</v>
      </c>
      <c r="N103" s="182" t="s">
        <v>42</v>
      </c>
      <c r="O103" s="65"/>
      <c r="P103" s="183">
        <f t="shared" si="11"/>
        <v>0</v>
      </c>
      <c r="Q103" s="183">
        <v>0</v>
      </c>
      <c r="R103" s="183">
        <f t="shared" si="12"/>
        <v>0</v>
      </c>
      <c r="S103" s="183">
        <v>0</v>
      </c>
      <c r="T103" s="184">
        <f t="shared" si="13"/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5" t="s">
        <v>139</v>
      </c>
      <c r="AT103" s="185" t="s">
        <v>135</v>
      </c>
      <c r="AU103" s="185" t="s">
        <v>79</v>
      </c>
      <c r="AY103" s="18" t="s">
        <v>132</v>
      </c>
      <c r="BE103" s="186">
        <f t="shared" si="14"/>
        <v>0</v>
      </c>
      <c r="BF103" s="186">
        <f t="shared" si="15"/>
        <v>0</v>
      </c>
      <c r="BG103" s="186">
        <f t="shared" si="16"/>
        <v>0</v>
      </c>
      <c r="BH103" s="186">
        <f t="shared" si="17"/>
        <v>0</v>
      </c>
      <c r="BI103" s="186">
        <f t="shared" si="18"/>
        <v>0</v>
      </c>
      <c r="BJ103" s="18" t="s">
        <v>79</v>
      </c>
      <c r="BK103" s="186">
        <f t="shared" si="19"/>
        <v>0</v>
      </c>
      <c r="BL103" s="18" t="s">
        <v>139</v>
      </c>
      <c r="BM103" s="185" t="s">
        <v>959</v>
      </c>
    </row>
    <row r="104" spans="1:65" s="2" customFormat="1" ht="14.45" customHeight="1">
      <c r="A104" s="35"/>
      <c r="B104" s="36"/>
      <c r="C104" s="174" t="s">
        <v>7</v>
      </c>
      <c r="D104" s="174" t="s">
        <v>135</v>
      </c>
      <c r="E104" s="175" t="s">
        <v>960</v>
      </c>
      <c r="F104" s="176" t="s">
        <v>961</v>
      </c>
      <c r="G104" s="177" t="s">
        <v>949</v>
      </c>
      <c r="H104" s="178">
        <v>3</v>
      </c>
      <c r="I104" s="179"/>
      <c r="J104" s="180">
        <f t="shared" si="10"/>
        <v>0</v>
      </c>
      <c r="K104" s="176" t="s">
        <v>19</v>
      </c>
      <c r="L104" s="40"/>
      <c r="M104" s="181" t="s">
        <v>19</v>
      </c>
      <c r="N104" s="182" t="s">
        <v>42</v>
      </c>
      <c r="O104" s="65"/>
      <c r="P104" s="183">
        <f t="shared" si="11"/>
        <v>0</v>
      </c>
      <c r="Q104" s="183">
        <v>0</v>
      </c>
      <c r="R104" s="183">
        <f t="shared" si="12"/>
        <v>0</v>
      </c>
      <c r="S104" s="183">
        <v>0</v>
      </c>
      <c r="T104" s="184">
        <f t="shared" si="13"/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139</v>
      </c>
      <c r="AT104" s="185" t="s">
        <v>135</v>
      </c>
      <c r="AU104" s="185" t="s">
        <v>79</v>
      </c>
      <c r="AY104" s="18" t="s">
        <v>132</v>
      </c>
      <c r="BE104" s="186">
        <f t="shared" si="14"/>
        <v>0</v>
      </c>
      <c r="BF104" s="186">
        <f t="shared" si="15"/>
        <v>0</v>
      </c>
      <c r="BG104" s="186">
        <f t="shared" si="16"/>
        <v>0</v>
      </c>
      <c r="BH104" s="186">
        <f t="shared" si="17"/>
        <v>0</v>
      </c>
      <c r="BI104" s="186">
        <f t="shared" si="18"/>
        <v>0</v>
      </c>
      <c r="BJ104" s="18" t="s">
        <v>79</v>
      </c>
      <c r="BK104" s="186">
        <f t="shared" si="19"/>
        <v>0</v>
      </c>
      <c r="BL104" s="18" t="s">
        <v>139</v>
      </c>
      <c r="BM104" s="185" t="s">
        <v>962</v>
      </c>
    </row>
    <row r="105" spans="1:65" s="2" customFormat="1" ht="14.45" customHeight="1">
      <c r="A105" s="35"/>
      <c r="B105" s="36"/>
      <c r="C105" s="174" t="s">
        <v>282</v>
      </c>
      <c r="D105" s="174" t="s">
        <v>135</v>
      </c>
      <c r="E105" s="175" t="s">
        <v>963</v>
      </c>
      <c r="F105" s="176" t="s">
        <v>964</v>
      </c>
      <c r="G105" s="177" t="s">
        <v>949</v>
      </c>
      <c r="H105" s="178">
        <v>3</v>
      </c>
      <c r="I105" s="179"/>
      <c r="J105" s="180">
        <f t="shared" si="10"/>
        <v>0</v>
      </c>
      <c r="K105" s="176" t="s">
        <v>19</v>
      </c>
      <c r="L105" s="40"/>
      <c r="M105" s="181" t="s">
        <v>19</v>
      </c>
      <c r="N105" s="182" t="s">
        <v>42</v>
      </c>
      <c r="O105" s="65"/>
      <c r="P105" s="183">
        <f t="shared" si="11"/>
        <v>0</v>
      </c>
      <c r="Q105" s="183">
        <v>0</v>
      </c>
      <c r="R105" s="183">
        <f t="shared" si="12"/>
        <v>0</v>
      </c>
      <c r="S105" s="183">
        <v>0</v>
      </c>
      <c r="T105" s="184">
        <f t="shared" si="13"/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5" t="s">
        <v>139</v>
      </c>
      <c r="AT105" s="185" t="s">
        <v>135</v>
      </c>
      <c r="AU105" s="185" t="s">
        <v>79</v>
      </c>
      <c r="AY105" s="18" t="s">
        <v>132</v>
      </c>
      <c r="BE105" s="186">
        <f t="shared" si="14"/>
        <v>0</v>
      </c>
      <c r="BF105" s="186">
        <f t="shared" si="15"/>
        <v>0</v>
      </c>
      <c r="BG105" s="186">
        <f t="shared" si="16"/>
        <v>0</v>
      </c>
      <c r="BH105" s="186">
        <f t="shared" si="17"/>
        <v>0</v>
      </c>
      <c r="BI105" s="186">
        <f t="shared" si="18"/>
        <v>0</v>
      </c>
      <c r="BJ105" s="18" t="s">
        <v>79</v>
      </c>
      <c r="BK105" s="186">
        <f t="shared" si="19"/>
        <v>0</v>
      </c>
      <c r="BL105" s="18" t="s">
        <v>139</v>
      </c>
      <c r="BM105" s="185" t="s">
        <v>965</v>
      </c>
    </row>
    <row r="106" spans="1:65" s="2" customFormat="1" ht="14.45" customHeight="1">
      <c r="A106" s="35"/>
      <c r="B106" s="36"/>
      <c r="C106" s="174" t="s">
        <v>287</v>
      </c>
      <c r="D106" s="174" t="s">
        <v>135</v>
      </c>
      <c r="E106" s="175" t="s">
        <v>966</v>
      </c>
      <c r="F106" s="176" t="s">
        <v>967</v>
      </c>
      <c r="G106" s="177" t="s">
        <v>949</v>
      </c>
      <c r="H106" s="178">
        <v>3</v>
      </c>
      <c r="I106" s="179"/>
      <c r="J106" s="180">
        <f t="shared" si="10"/>
        <v>0</v>
      </c>
      <c r="K106" s="176" t="s">
        <v>19</v>
      </c>
      <c r="L106" s="40"/>
      <c r="M106" s="181" t="s">
        <v>19</v>
      </c>
      <c r="N106" s="182" t="s">
        <v>42</v>
      </c>
      <c r="O106" s="65"/>
      <c r="P106" s="183">
        <f t="shared" si="11"/>
        <v>0</v>
      </c>
      <c r="Q106" s="183">
        <v>0</v>
      </c>
      <c r="R106" s="183">
        <f t="shared" si="12"/>
        <v>0</v>
      </c>
      <c r="S106" s="183">
        <v>0</v>
      </c>
      <c r="T106" s="184">
        <f t="shared" si="13"/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5" t="s">
        <v>139</v>
      </c>
      <c r="AT106" s="185" t="s">
        <v>135</v>
      </c>
      <c r="AU106" s="185" t="s">
        <v>79</v>
      </c>
      <c r="AY106" s="18" t="s">
        <v>132</v>
      </c>
      <c r="BE106" s="186">
        <f t="shared" si="14"/>
        <v>0</v>
      </c>
      <c r="BF106" s="186">
        <f t="shared" si="15"/>
        <v>0</v>
      </c>
      <c r="BG106" s="186">
        <f t="shared" si="16"/>
        <v>0</v>
      </c>
      <c r="BH106" s="186">
        <f t="shared" si="17"/>
        <v>0</v>
      </c>
      <c r="BI106" s="186">
        <f t="shared" si="18"/>
        <v>0</v>
      </c>
      <c r="BJ106" s="18" t="s">
        <v>79</v>
      </c>
      <c r="BK106" s="186">
        <f t="shared" si="19"/>
        <v>0</v>
      </c>
      <c r="BL106" s="18" t="s">
        <v>139</v>
      </c>
      <c r="BM106" s="185" t="s">
        <v>968</v>
      </c>
    </row>
    <row r="107" spans="1:65" s="2" customFormat="1" ht="14.45" customHeight="1">
      <c r="A107" s="35"/>
      <c r="B107" s="36"/>
      <c r="C107" s="174" t="s">
        <v>294</v>
      </c>
      <c r="D107" s="174" t="s">
        <v>135</v>
      </c>
      <c r="E107" s="175" t="s">
        <v>969</v>
      </c>
      <c r="F107" s="176" t="s">
        <v>970</v>
      </c>
      <c r="G107" s="177" t="s">
        <v>949</v>
      </c>
      <c r="H107" s="178">
        <v>6</v>
      </c>
      <c r="I107" s="179"/>
      <c r="J107" s="180">
        <f t="shared" si="10"/>
        <v>0</v>
      </c>
      <c r="K107" s="176" t="s">
        <v>19</v>
      </c>
      <c r="L107" s="40"/>
      <c r="M107" s="181" t="s">
        <v>19</v>
      </c>
      <c r="N107" s="182" t="s">
        <v>42</v>
      </c>
      <c r="O107" s="65"/>
      <c r="P107" s="183">
        <f t="shared" si="11"/>
        <v>0</v>
      </c>
      <c r="Q107" s="183">
        <v>0</v>
      </c>
      <c r="R107" s="183">
        <f t="shared" si="12"/>
        <v>0</v>
      </c>
      <c r="S107" s="183">
        <v>0</v>
      </c>
      <c r="T107" s="184">
        <f t="shared" si="13"/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5" t="s">
        <v>139</v>
      </c>
      <c r="AT107" s="185" t="s">
        <v>135</v>
      </c>
      <c r="AU107" s="185" t="s">
        <v>79</v>
      </c>
      <c r="AY107" s="18" t="s">
        <v>132</v>
      </c>
      <c r="BE107" s="186">
        <f t="shared" si="14"/>
        <v>0</v>
      </c>
      <c r="BF107" s="186">
        <f t="shared" si="15"/>
        <v>0</v>
      </c>
      <c r="BG107" s="186">
        <f t="shared" si="16"/>
        <v>0</v>
      </c>
      <c r="BH107" s="186">
        <f t="shared" si="17"/>
        <v>0</v>
      </c>
      <c r="BI107" s="186">
        <f t="shared" si="18"/>
        <v>0</v>
      </c>
      <c r="BJ107" s="18" t="s">
        <v>79</v>
      </c>
      <c r="BK107" s="186">
        <f t="shared" si="19"/>
        <v>0</v>
      </c>
      <c r="BL107" s="18" t="s">
        <v>139</v>
      </c>
      <c r="BM107" s="185" t="s">
        <v>971</v>
      </c>
    </row>
    <row r="108" spans="1:65" s="2" customFormat="1" ht="14.45" customHeight="1">
      <c r="A108" s="35"/>
      <c r="B108" s="36"/>
      <c r="C108" s="174" t="s">
        <v>301</v>
      </c>
      <c r="D108" s="174" t="s">
        <v>135</v>
      </c>
      <c r="E108" s="175" t="s">
        <v>972</v>
      </c>
      <c r="F108" s="176" t="s">
        <v>973</v>
      </c>
      <c r="G108" s="177" t="s">
        <v>252</v>
      </c>
      <c r="H108" s="178">
        <v>40</v>
      </c>
      <c r="I108" s="179"/>
      <c r="J108" s="180">
        <f t="shared" si="10"/>
        <v>0</v>
      </c>
      <c r="K108" s="176" t="s">
        <v>19</v>
      </c>
      <c r="L108" s="40"/>
      <c r="M108" s="181" t="s">
        <v>19</v>
      </c>
      <c r="N108" s="182" t="s">
        <v>42</v>
      </c>
      <c r="O108" s="65"/>
      <c r="P108" s="183">
        <f t="shared" si="11"/>
        <v>0</v>
      </c>
      <c r="Q108" s="183">
        <v>0</v>
      </c>
      <c r="R108" s="183">
        <f t="shared" si="12"/>
        <v>0</v>
      </c>
      <c r="S108" s="183">
        <v>0</v>
      </c>
      <c r="T108" s="184">
        <f t="shared" si="13"/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5" t="s">
        <v>139</v>
      </c>
      <c r="AT108" s="185" t="s">
        <v>135</v>
      </c>
      <c r="AU108" s="185" t="s">
        <v>79</v>
      </c>
      <c r="AY108" s="18" t="s">
        <v>132</v>
      </c>
      <c r="BE108" s="186">
        <f t="shared" si="14"/>
        <v>0</v>
      </c>
      <c r="BF108" s="186">
        <f t="shared" si="15"/>
        <v>0</v>
      </c>
      <c r="BG108" s="186">
        <f t="shared" si="16"/>
        <v>0</v>
      </c>
      <c r="BH108" s="186">
        <f t="shared" si="17"/>
        <v>0</v>
      </c>
      <c r="BI108" s="186">
        <f t="shared" si="18"/>
        <v>0</v>
      </c>
      <c r="BJ108" s="18" t="s">
        <v>79</v>
      </c>
      <c r="BK108" s="186">
        <f t="shared" si="19"/>
        <v>0</v>
      </c>
      <c r="BL108" s="18" t="s">
        <v>139</v>
      </c>
      <c r="BM108" s="185" t="s">
        <v>974</v>
      </c>
    </row>
    <row r="109" spans="1:65" s="2" customFormat="1" ht="14.45" customHeight="1">
      <c r="A109" s="35"/>
      <c r="B109" s="36"/>
      <c r="C109" s="174" t="s">
        <v>306</v>
      </c>
      <c r="D109" s="174" t="s">
        <v>135</v>
      </c>
      <c r="E109" s="175" t="s">
        <v>975</v>
      </c>
      <c r="F109" s="176" t="s">
        <v>976</v>
      </c>
      <c r="G109" s="177" t="s">
        <v>220</v>
      </c>
      <c r="H109" s="178">
        <v>8</v>
      </c>
      <c r="I109" s="179"/>
      <c r="J109" s="180">
        <f t="shared" si="10"/>
        <v>0</v>
      </c>
      <c r="K109" s="176" t="s">
        <v>19</v>
      </c>
      <c r="L109" s="40"/>
      <c r="M109" s="187" t="s">
        <v>19</v>
      </c>
      <c r="N109" s="188" t="s">
        <v>42</v>
      </c>
      <c r="O109" s="189"/>
      <c r="P109" s="190">
        <f t="shared" si="11"/>
        <v>0</v>
      </c>
      <c r="Q109" s="190">
        <v>0</v>
      </c>
      <c r="R109" s="190">
        <f t="shared" si="12"/>
        <v>0</v>
      </c>
      <c r="S109" s="190">
        <v>0</v>
      </c>
      <c r="T109" s="191">
        <f t="shared" si="13"/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5" t="s">
        <v>139</v>
      </c>
      <c r="AT109" s="185" t="s">
        <v>135</v>
      </c>
      <c r="AU109" s="185" t="s">
        <v>79</v>
      </c>
      <c r="AY109" s="18" t="s">
        <v>132</v>
      </c>
      <c r="BE109" s="186">
        <f t="shared" si="14"/>
        <v>0</v>
      </c>
      <c r="BF109" s="186">
        <f t="shared" si="15"/>
        <v>0</v>
      </c>
      <c r="BG109" s="186">
        <f t="shared" si="16"/>
        <v>0</v>
      </c>
      <c r="BH109" s="186">
        <f t="shared" si="17"/>
        <v>0</v>
      </c>
      <c r="BI109" s="186">
        <f t="shared" si="18"/>
        <v>0</v>
      </c>
      <c r="BJ109" s="18" t="s">
        <v>79</v>
      </c>
      <c r="BK109" s="186">
        <f t="shared" si="19"/>
        <v>0</v>
      </c>
      <c r="BL109" s="18" t="s">
        <v>139</v>
      </c>
      <c r="BM109" s="185" t="s">
        <v>977</v>
      </c>
    </row>
    <row r="110" spans="1:65" s="2" customFormat="1" ht="6.95" customHeight="1">
      <c r="A110" s="35"/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0"/>
      <c r="M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</sheetData>
  <sheetProtection algorithmName="SHA-512" hashValue="WlswtGAI5hIuzXaHoH1zk6TEIR2DmsqUxZCF/gkXErXZUL922ZVTmnk2NG4TXuYMtRcY3YZ7CLG9pmutAxhQUQ==" saltValue="5lpaW4pYKcMbi/ab9WlOLT+tcUevYMopiXuqCSy3wYQMgCV3B3tA5IMEdWdUKyo3yuhUanCeHbG7cz7VkNL1Jw==" spinCount="100000" sheet="1" objects="1" scenarios="1" formatColumns="0" formatRows="0" autoFilter="0"/>
  <autoFilter ref="C80:K109" xr:uid="{00000000-0009-0000-0000-000005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0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AT2" s="18" t="s">
        <v>96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81</v>
      </c>
    </row>
    <row r="4" spans="1:46" s="1" customFormat="1" ht="24.95" customHeight="1">
      <c r="B4" s="21"/>
      <c r="D4" s="104" t="s">
        <v>109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3" t="str">
        <f>'Rekapitulace stavby'!K6</f>
        <v>Sportovní hala Sušice - Venkovní stavební objekty</v>
      </c>
      <c r="F7" s="364"/>
      <c r="G7" s="364"/>
      <c r="H7" s="364"/>
      <c r="L7" s="21"/>
    </row>
    <row r="8" spans="1:46" s="2" customFormat="1" ht="12" customHeight="1">
      <c r="A8" s="35"/>
      <c r="B8" s="40"/>
      <c r="C8" s="35"/>
      <c r="D8" s="106" t="s">
        <v>110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5" t="s">
        <v>978</v>
      </c>
      <c r="F9" s="366"/>
      <c r="G9" s="366"/>
      <c r="H9" s="366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20. 5. 2019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7" t="str">
        <f>'Rekapitulace stavby'!E14</f>
        <v>Vyplň údaj</v>
      </c>
      <c r="F18" s="368"/>
      <c r="G18" s="368"/>
      <c r="H18" s="368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22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35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9" t="s">
        <v>19</v>
      </c>
      <c r="F27" s="369"/>
      <c r="G27" s="369"/>
      <c r="H27" s="369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37</v>
      </c>
      <c r="E30" s="35"/>
      <c r="F30" s="35"/>
      <c r="G30" s="35"/>
      <c r="H30" s="35"/>
      <c r="I30" s="35"/>
      <c r="J30" s="115">
        <f>ROUND(J82,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39</v>
      </c>
      <c r="G32" s="35"/>
      <c r="H32" s="35"/>
      <c r="I32" s="116" t="s">
        <v>38</v>
      </c>
      <c r="J32" s="116" t="s">
        <v>40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41</v>
      </c>
      <c r="E33" s="106" t="s">
        <v>42</v>
      </c>
      <c r="F33" s="118">
        <f>ROUND((SUM(BE82:BE107)),  2)</f>
        <v>0</v>
      </c>
      <c r="G33" s="35"/>
      <c r="H33" s="35"/>
      <c r="I33" s="119">
        <v>0.21</v>
      </c>
      <c r="J33" s="118">
        <f>ROUND(((SUM(BE82:BE107))*I33),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43</v>
      </c>
      <c r="F34" s="118">
        <f>ROUND((SUM(BF82:BF107)),  2)</f>
        <v>0</v>
      </c>
      <c r="G34" s="35"/>
      <c r="H34" s="35"/>
      <c r="I34" s="119">
        <v>0.15</v>
      </c>
      <c r="J34" s="118">
        <f>ROUND(((SUM(BF82:BF107))*I34),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44</v>
      </c>
      <c r="F35" s="118">
        <f>ROUND((SUM(BG82:BG107)),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45</v>
      </c>
      <c r="F36" s="118">
        <f>ROUND((SUM(BH82:BH107)),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46</v>
      </c>
      <c r="F37" s="118">
        <f>ROUND((SUM(BI82:BI107)),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47</v>
      </c>
      <c r="E39" s="122"/>
      <c r="F39" s="122"/>
      <c r="G39" s="123" t="s">
        <v>48</v>
      </c>
      <c r="H39" s="124" t="s">
        <v>49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112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0" t="str">
        <f>E7</f>
        <v>Sportovní hala Sušice - Venkovní stavební objekty</v>
      </c>
      <c r="F48" s="371"/>
      <c r="G48" s="371"/>
      <c r="H48" s="371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110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7" t="str">
        <f>E9</f>
        <v>SO-05 - Přípojka - vodovod</v>
      </c>
      <c r="F50" s="372"/>
      <c r="G50" s="372"/>
      <c r="H50" s="372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20. 5. 2019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0.15" customHeight="1">
      <c r="A54" s="35"/>
      <c r="B54" s="36"/>
      <c r="C54" s="30" t="s">
        <v>25</v>
      </c>
      <c r="D54" s="37"/>
      <c r="E54" s="37"/>
      <c r="F54" s="28" t="str">
        <f>E15</f>
        <v>Město Sušice, nám. Svobody 138, 342 01 Sušice</v>
      </c>
      <c r="G54" s="37"/>
      <c r="H54" s="37"/>
      <c r="I54" s="30" t="s">
        <v>31</v>
      </c>
      <c r="J54" s="33" t="str">
        <f>E21</f>
        <v>APRIS 3MP s.r.o., Baarova 36, 140 00 Praha 4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113</v>
      </c>
      <c r="D57" s="132"/>
      <c r="E57" s="132"/>
      <c r="F57" s="132"/>
      <c r="G57" s="132"/>
      <c r="H57" s="132"/>
      <c r="I57" s="132"/>
      <c r="J57" s="133" t="s">
        <v>114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69</v>
      </c>
      <c r="D59" s="37"/>
      <c r="E59" s="37"/>
      <c r="F59" s="37"/>
      <c r="G59" s="37"/>
      <c r="H59" s="37"/>
      <c r="I59" s="37"/>
      <c r="J59" s="78">
        <f>J82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115</v>
      </c>
    </row>
    <row r="60" spans="1:47" s="9" customFormat="1" ht="24.95" customHeight="1">
      <c r="B60" s="135"/>
      <c r="C60" s="136"/>
      <c r="D60" s="137" t="s">
        <v>979</v>
      </c>
      <c r="E60" s="138"/>
      <c r="F60" s="138"/>
      <c r="G60" s="138"/>
      <c r="H60" s="138"/>
      <c r="I60" s="138"/>
      <c r="J60" s="139">
        <f>J83</f>
        <v>0</v>
      </c>
      <c r="K60" s="136"/>
      <c r="L60" s="140"/>
    </row>
    <row r="61" spans="1:47" s="9" customFormat="1" ht="24.95" customHeight="1">
      <c r="B61" s="135"/>
      <c r="C61" s="136"/>
      <c r="D61" s="137" t="s">
        <v>980</v>
      </c>
      <c r="E61" s="138"/>
      <c r="F61" s="138"/>
      <c r="G61" s="138"/>
      <c r="H61" s="138"/>
      <c r="I61" s="138"/>
      <c r="J61" s="139">
        <f>J94</f>
        <v>0</v>
      </c>
      <c r="K61" s="136"/>
      <c r="L61" s="140"/>
    </row>
    <row r="62" spans="1:47" s="9" customFormat="1" ht="24.95" customHeight="1">
      <c r="B62" s="135"/>
      <c r="C62" s="136"/>
      <c r="D62" s="137" t="s">
        <v>981</v>
      </c>
      <c r="E62" s="138"/>
      <c r="F62" s="138"/>
      <c r="G62" s="138"/>
      <c r="H62" s="138"/>
      <c r="I62" s="138"/>
      <c r="J62" s="139">
        <f>J103</f>
        <v>0</v>
      </c>
      <c r="K62" s="136"/>
      <c r="L62" s="140"/>
    </row>
    <row r="63" spans="1:47" s="2" customFormat="1" ht="21.75" customHeight="1">
      <c r="A63" s="35"/>
      <c r="B63" s="36"/>
      <c r="C63" s="37"/>
      <c r="D63" s="37"/>
      <c r="E63" s="37"/>
      <c r="F63" s="37"/>
      <c r="G63" s="37"/>
      <c r="H63" s="37"/>
      <c r="I63" s="37"/>
      <c r="J63" s="37"/>
      <c r="K63" s="37"/>
      <c r="L63" s="10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pans="1:47" s="2" customFormat="1" ht="6.95" customHeight="1">
      <c r="A64" s="35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107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8" spans="1:31" s="2" customFormat="1" ht="6.95" customHeight="1">
      <c r="A68" s="35"/>
      <c r="B68" s="50"/>
      <c r="C68" s="51"/>
      <c r="D68" s="51"/>
      <c r="E68" s="51"/>
      <c r="F68" s="51"/>
      <c r="G68" s="51"/>
      <c r="H68" s="51"/>
      <c r="I68" s="51"/>
      <c r="J68" s="51"/>
      <c r="K68" s="51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24.95" customHeight="1">
      <c r="A69" s="35"/>
      <c r="B69" s="36"/>
      <c r="C69" s="24" t="s">
        <v>118</v>
      </c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5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2" customHeight="1">
      <c r="A71" s="35"/>
      <c r="B71" s="36"/>
      <c r="C71" s="30" t="s">
        <v>16</v>
      </c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6.5" customHeight="1">
      <c r="A72" s="35"/>
      <c r="B72" s="36"/>
      <c r="C72" s="37"/>
      <c r="D72" s="37"/>
      <c r="E72" s="370" t="str">
        <f>E7</f>
        <v>Sportovní hala Sušice - Venkovní stavební objekty</v>
      </c>
      <c r="F72" s="371"/>
      <c r="G72" s="371"/>
      <c r="H72" s="371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110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27" t="str">
        <f>E9</f>
        <v>SO-05 - Přípojka - vodovod</v>
      </c>
      <c r="F74" s="372"/>
      <c r="G74" s="372"/>
      <c r="H74" s="372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21</v>
      </c>
      <c r="D76" s="37"/>
      <c r="E76" s="37"/>
      <c r="F76" s="28" t="str">
        <f>F12</f>
        <v xml:space="preserve"> </v>
      </c>
      <c r="G76" s="37"/>
      <c r="H76" s="37"/>
      <c r="I76" s="30" t="s">
        <v>23</v>
      </c>
      <c r="J76" s="60" t="str">
        <f>IF(J12="","",J12)</f>
        <v>20. 5. 2019</v>
      </c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40.15" customHeight="1">
      <c r="A78" s="35"/>
      <c r="B78" s="36"/>
      <c r="C78" s="30" t="s">
        <v>25</v>
      </c>
      <c r="D78" s="37"/>
      <c r="E78" s="37"/>
      <c r="F78" s="28" t="str">
        <f>E15</f>
        <v>Město Sušice, nám. Svobody 138, 342 01 Sušice</v>
      </c>
      <c r="G78" s="37"/>
      <c r="H78" s="37"/>
      <c r="I78" s="30" t="s">
        <v>31</v>
      </c>
      <c r="J78" s="33" t="str">
        <f>E21</f>
        <v>APRIS 3MP s.r.o., Baarova 36, 140 00 Praha 4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5.2" customHeight="1">
      <c r="A79" s="35"/>
      <c r="B79" s="36"/>
      <c r="C79" s="30" t="s">
        <v>29</v>
      </c>
      <c r="D79" s="37"/>
      <c r="E79" s="37"/>
      <c r="F79" s="28" t="str">
        <f>IF(E18="","",E18)</f>
        <v>Vyplň údaj</v>
      </c>
      <c r="G79" s="37"/>
      <c r="H79" s="37"/>
      <c r="I79" s="30" t="s">
        <v>34</v>
      </c>
      <c r="J79" s="33" t="str">
        <f>E24</f>
        <v xml:space="preserve"> </v>
      </c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0.3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11" customFormat="1" ht="29.25" customHeight="1">
      <c r="A81" s="147"/>
      <c r="B81" s="148"/>
      <c r="C81" s="149" t="s">
        <v>119</v>
      </c>
      <c r="D81" s="150" t="s">
        <v>56</v>
      </c>
      <c r="E81" s="150" t="s">
        <v>52</v>
      </c>
      <c r="F81" s="150" t="s">
        <v>53</v>
      </c>
      <c r="G81" s="150" t="s">
        <v>120</v>
      </c>
      <c r="H81" s="150" t="s">
        <v>121</v>
      </c>
      <c r="I81" s="150" t="s">
        <v>122</v>
      </c>
      <c r="J81" s="150" t="s">
        <v>114</v>
      </c>
      <c r="K81" s="151" t="s">
        <v>123</v>
      </c>
      <c r="L81" s="152"/>
      <c r="M81" s="69" t="s">
        <v>19</v>
      </c>
      <c r="N81" s="70" t="s">
        <v>41</v>
      </c>
      <c r="O81" s="70" t="s">
        <v>124</v>
      </c>
      <c r="P81" s="70" t="s">
        <v>125</v>
      </c>
      <c r="Q81" s="70" t="s">
        <v>126</v>
      </c>
      <c r="R81" s="70" t="s">
        <v>127</v>
      </c>
      <c r="S81" s="70" t="s">
        <v>128</v>
      </c>
      <c r="T81" s="71" t="s">
        <v>129</v>
      </c>
      <c r="U81" s="147"/>
      <c r="V81" s="147"/>
      <c r="W81" s="147"/>
      <c r="X81" s="147"/>
      <c r="Y81" s="147"/>
      <c r="Z81" s="147"/>
      <c r="AA81" s="147"/>
      <c r="AB81" s="147"/>
      <c r="AC81" s="147"/>
      <c r="AD81" s="147"/>
      <c r="AE81" s="147"/>
    </row>
    <row r="82" spans="1:65" s="2" customFormat="1" ht="22.9" customHeight="1">
      <c r="A82" s="35"/>
      <c r="B82" s="36"/>
      <c r="C82" s="76" t="s">
        <v>130</v>
      </c>
      <c r="D82" s="37"/>
      <c r="E82" s="37"/>
      <c r="F82" s="37"/>
      <c r="G82" s="37"/>
      <c r="H82" s="37"/>
      <c r="I82" s="37"/>
      <c r="J82" s="153">
        <f>BK82</f>
        <v>0</v>
      </c>
      <c r="K82" s="37"/>
      <c r="L82" s="40"/>
      <c r="M82" s="72"/>
      <c r="N82" s="154"/>
      <c r="O82" s="73"/>
      <c r="P82" s="155">
        <f>P83+P94+P103</f>
        <v>0</v>
      </c>
      <c r="Q82" s="73"/>
      <c r="R82" s="155">
        <f>R83+R94+R103</f>
        <v>0</v>
      </c>
      <c r="S82" s="73"/>
      <c r="T82" s="156">
        <f>T83+T94+T103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T82" s="18" t="s">
        <v>70</v>
      </c>
      <c r="AU82" s="18" t="s">
        <v>115</v>
      </c>
      <c r="BK82" s="157">
        <f>BK83+BK94+BK103</f>
        <v>0</v>
      </c>
    </row>
    <row r="83" spans="1:65" s="12" customFormat="1" ht="25.9" customHeight="1">
      <c r="B83" s="158"/>
      <c r="C83" s="159"/>
      <c r="D83" s="160" t="s">
        <v>70</v>
      </c>
      <c r="E83" s="161" t="s">
        <v>982</v>
      </c>
      <c r="F83" s="161" t="s">
        <v>982</v>
      </c>
      <c r="G83" s="159"/>
      <c r="H83" s="159"/>
      <c r="I83" s="162"/>
      <c r="J83" s="163">
        <f>BK83</f>
        <v>0</v>
      </c>
      <c r="K83" s="159"/>
      <c r="L83" s="164"/>
      <c r="M83" s="165"/>
      <c r="N83" s="166"/>
      <c r="O83" s="166"/>
      <c r="P83" s="167">
        <f>SUM(P84:P93)</f>
        <v>0</v>
      </c>
      <c r="Q83" s="166"/>
      <c r="R83" s="167">
        <f>SUM(R84:R93)</f>
        <v>0</v>
      </c>
      <c r="S83" s="166"/>
      <c r="T83" s="168">
        <f>SUM(T84:T93)</f>
        <v>0</v>
      </c>
      <c r="AR83" s="169" t="s">
        <v>79</v>
      </c>
      <c r="AT83" s="170" t="s">
        <v>70</v>
      </c>
      <c r="AU83" s="170" t="s">
        <v>71</v>
      </c>
      <c r="AY83" s="169" t="s">
        <v>132</v>
      </c>
      <c r="BK83" s="171">
        <f>SUM(BK84:BK93)</f>
        <v>0</v>
      </c>
    </row>
    <row r="84" spans="1:65" s="2" customFormat="1" ht="14.45" customHeight="1">
      <c r="A84" s="35"/>
      <c r="B84" s="36"/>
      <c r="C84" s="174" t="s">
        <v>79</v>
      </c>
      <c r="D84" s="174" t="s">
        <v>135</v>
      </c>
      <c r="E84" s="175" t="s">
        <v>983</v>
      </c>
      <c r="F84" s="176" t="s">
        <v>897</v>
      </c>
      <c r="G84" s="177" t="s">
        <v>182</v>
      </c>
      <c r="H84" s="178">
        <v>68</v>
      </c>
      <c r="I84" s="179"/>
      <c r="J84" s="180">
        <f t="shared" ref="J84:J93" si="0">ROUND(I84*H84,2)</f>
        <v>0</v>
      </c>
      <c r="K84" s="176" t="s">
        <v>19</v>
      </c>
      <c r="L84" s="40"/>
      <c r="M84" s="181" t="s">
        <v>19</v>
      </c>
      <c r="N84" s="182" t="s">
        <v>42</v>
      </c>
      <c r="O84" s="65"/>
      <c r="P84" s="183">
        <f t="shared" ref="P84:P93" si="1">O84*H84</f>
        <v>0</v>
      </c>
      <c r="Q84" s="183">
        <v>0</v>
      </c>
      <c r="R84" s="183">
        <f t="shared" ref="R84:R93" si="2">Q84*H84</f>
        <v>0</v>
      </c>
      <c r="S84" s="183">
        <v>0</v>
      </c>
      <c r="T84" s="184">
        <f t="shared" ref="T84:T93" si="3"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85" t="s">
        <v>139</v>
      </c>
      <c r="AT84" s="185" t="s">
        <v>135</v>
      </c>
      <c r="AU84" s="185" t="s">
        <v>79</v>
      </c>
      <c r="AY84" s="18" t="s">
        <v>132</v>
      </c>
      <c r="BE84" s="186">
        <f t="shared" ref="BE84:BE93" si="4">IF(N84="základní",J84,0)</f>
        <v>0</v>
      </c>
      <c r="BF84" s="186">
        <f t="shared" ref="BF84:BF93" si="5">IF(N84="snížená",J84,0)</f>
        <v>0</v>
      </c>
      <c r="BG84" s="186">
        <f t="shared" ref="BG84:BG93" si="6">IF(N84="zákl. přenesená",J84,0)</f>
        <v>0</v>
      </c>
      <c r="BH84" s="186">
        <f t="shared" ref="BH84:BH93" si="7">IF(N84="sníž. přenesená",J84,0)</f>
        <v>0</v>
      </c>
      <c r="BI84" s="186">
        <f t="shared" ref="BI84:BI93" si="8">IF(N84="nulová",J84,0)</f>
        <v>0</v>
      </c>
      <c r="BJ84" s="18" t="s">
        <v>79</v>
      </c>
      <c r="BK84" s="186">
        <f t="shared" ref="BK84:BK93" si="9">ROUND(I84*H84,2)</f>
        <v>0</v>
      </c>
      <c r="BL84" s="18" t="s">
        <v>139</v>
      </c>
      <c r="BM84" s="185" t="s">
        <v>984</v>
      </c>
    </row>
    <row r="85" spans="1:65" s="2" customFormat="1" ht="14.45" customHeight="1">
      <c r="A85" s="35"/>
      <c r="B85" s="36"/>
      <c r="C85" s="174" t="s">
        <v>81</v>
      </c>
      <c r="D85" s="174" t="s">
        <v>135</v>
      </c>
      <c r="E85" s="175" t="s">
        <v>985</v>
      </c>
      <c r="F85" s="176" t="s">
        <v>900</v>
      </c>
      <c r="G85" s="177" t="s">
        <v>182</v>
      </c>
      <c r="H85" s="178">
        <v>4.7</v>
      </c>
      <c r="I85" s="179"/>
      <c r="J85" s="180">
        <f t="shared" si="0"/>
        <v>0</v>
      </c>
      <c r="K85" s="176" t="s">
        <v>19</v>
      </c>
      <c r="L85" s="40"/>
      <c r="M85" s="181" t="s">
        <v>19</v>
      </c>
      <c r="N85" s="182" t="s">
        <v>42</v>
      </c>
      <c r="O85" s="65"/>
      <c r="P85" s="183">
        <f t="shared" si="1"/>
        <v>0</v>
      </c>
      <c r="Q85" s="183">
        <v>0</v>
      </c>
      <c r="R85" s="183">
        <f t="shared" si="2"/>
        <v>0</v>
      </c>
      <c r="S85" s="183">
        <v>0</v>
      </c>
      <c r="T85" s="184">
        <f t="shared" si="3"/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85" t="s">
        <v>139</v>
      </c>
      <c r="AT85" s="185" t="s">
        <v>135</v>
      </c>
      <c r="AU85" s="185" t="s">
        <v>79</v>
      </c>
      <c r="AY85" s="18" t="s">
        <v>132</v>
      </c>
      <c r="BE85" s="186">
        <f t="shared" si="4"/>
        <v>0</v>
      </c>
      <c r="BF85" s="186">
        <f t="shared" si="5"/>
        <v>0</v>
      </c>
      <c r="BG85" s="186">
        <f t="shared" si="6"/>
        <v>0</v>
      </c>
      <c r="BH85" s="186">
        <f t="shared" si="7"/>
        <v>0</v>
      </c>
      <c r="BI85" s="186">
        <f t="shared" si="8"/>
        <v>0</v>
      </c>
      <c r="BJ85" s="18" t="s">
        <v>79</v>
      </c>
      <c r="BK85" s="186">
        <f t="shared" si="9"/>
        <v>0</v>
      </c>
      <c r="BL85" s="18" t="s">
        <v>139</v>
      </c>
      <c r="BM85" s="185" t="s">
        <v>986</v>
      </c>
    </row>
    <row r="86" spans="1:65" s="2" customFormat="1" ht="14.45" customHeight="1">
      <c r="A86" s="35"/>
      <c r="B86" s="36"/>
      <c r="C86" s="174" t="s">
        <v>144</v>
      </c>
      <c r="D86" s="174" t="s">
        <v>135</v>
      </c>
      <c r="E86" s="175" t="s">
        <v>987</v>
      </c>
      <c r="F86" s="176" t="s">
        <v>909</v>
      </c>
      <c r="G86" s="177" t="s">
        <v>182</v>
      </c>
      <c r="H86" s="178">
        <v>12.5</v>
      </c>
      <c r="I86" s="179"/>
      <c r="J86" s="180">
        <f t="shared" si="0"/>
        <v>0</v>
      </c>
      <c r="K86" s="176" t="s">
        <v>19</v>
      </c>
      <c r="L86" s="40"/>
      <c r="M86" s="181" t="s">
        <v>19</v>
      </c>
      <c r="N86" s="182" t="s">
        <v>42</v>
      </c>
      <c r="O86" s="65"/>
      <c r="P86" s="183">
        <f t="shared" si="1"/>
        <v>0</v>
      </c>
      <c r="Q86" s="183">
        <v>0</v>
      </c>
      <c r="R86" s="183">
        <f t="shared" si="2"/>
        <v>0</v>
      </c>
      <c r="S86" s="183">
        <v>0</v>
      </c>
      <c r="T86" s="184">
        <f t="shared" si="3"/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85" t="s">
        <v>139</v>
      </c>
      <c r="AT86" s="185" t="s">
        <v>135</v>
      </c>
      <c r="AU86" s="185" t="s">
        <v>79</v>
      </c>
      <c r="AY86" s="18" t="s">
        <v>132</v>
      </c>
      <c r="BE86" s="186">
        <f t="shared" si="4"/>
        <v>0</v>
      </c>
      <c r="BF86" s="186">
        <f t="shared" si="5"/>
        <v>0</v>
      </c>
      <c r="BG86" s="186">
        <f t="shared" si="6"/>
        <v>0</v>
      </c>
      <c r="BH86" s="186">
        <f t="shared" si="7"/>
        <v>0</v>
      </c>
      <c r="BI86" s="186">
        <f t="shared" si="8"/>
        <v>0</v>
      </c>
      <c r="BJ86" s="18" t="s">
        <v>79</v>
      </c>
      <c r="BK86" s="186">
        <f t="shared" si="9"/>
        <v>0</v>
      </c>
      <c r="BL86" s="18" t="s">
        <v>139</v>
      </c>
      <c r="BM86" s="185" t="s">
        <v>988</v>
      </c>
    </row>
    <row r="87" spans="1:65" s="2" customFormat="1" ht="14.45" customHeight="1">
      <c r="A87" s="35"/>
      <c r="B87" s="36"/>
      <c r="C87" s="174" t="s">
        <v>139</v>
      </c>
      <c r="D87" s="174" t="s">
        <v>135</v>
      </c>
      <c r="E87" s="175" t="s">
        <v>989</v>
      </c>
      <c r="F87" s="176" t="s">
        <v>912</v>
      </c>
      <c r="G87" s="177" t="s">
        <v>182</v>
      </c>
      <c r="H87" s="178">
        <v>50.8</v>
      </c>
      <c r="I87" s="179"/>
      <c r="J87" s="180">
        <f t="shared" si="0"/>
        <v>0</v>
      </c>
      <c r="K87" s="176" t="s">
        <v>19</v>
      </c>
      <c r="L87" s="40"/>
      <c r="M87" s="181" t="s">
        <v>19</v>
      </c>
      <c r="N87" s="182" t="s">
        <v>42</v>
      </c>
      <c r="O87" s="65"/>
      <c r="P87" s="183">
        <f t="shared" si="1"/>
        <v>0</v>
      </c>
      <c r="Q87" s="183">
        <v>0</v>
      </c>
      <c r="R87" s="183">
        <f t="shared" si="2"/>
        <v>0</v>
      </c>
      <c r="S87" s="183">
        <v>0</v>
      </c>
      <c r="T87" s="184">
        <f t="shared" si="3"/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85" t="s">
        <v>139</v>
      </c>
      <c r="AT87" s="185" t="s">
        <v>135</v>
      </c>
      <c r="AU87" s="185" t="s">
        <v>79</v>
      </c>
      <c r="AY87" s="18" t="s">
        <v>132</v>
      </c>
      <c r="BE87" s="186">
        <f t="shared" si="4"/>
        <v>0</v>
      </c>
      <c r="BF87" s="186">
        <f t="shared" si="5"/>
        <v>0</v>
      </c>
      <c r="BG87" s="186">
        <f t="shared" si="6"/>
        <v>0</v>
      </c>
      <c r="BH87" s="186">
        <f t="shared" si="7"/>
        <v>0</v>
      </c>
      <c r="BI87" s="186">
        <f t="shared" si="8"/>
        <v>0</v>
      </c>
      <c r="BJ87" s="18" t="s">
        <v>79</v>
      </c>
      <c r="BK87" s="186">
        <f t="shared" si="9"/>
        <v>0</v>
      </c>
      <c r="BL87" s="18" t="s">
        <v>139</v>
      </c>
      <c r="BM87" s="185" t="s">
        <v>990</v>
      </c>
    </row>
    <row r="88" spans="1:65" s="2" customFormat="1" ht="14.45" customHeight="1">
      <c r="A88" s="35"/>
      <c r="B88" s="36"/>
      <c r="C88" s="174" t="s">
        <v>194</v>
      </c>
      <c r="D88" s="174" t="s">
        <v>135</v>
      </c>
      <c r="E88" s="175" t="s">
        <v>991</v>
      </c>
      <c r="F88" s="176" t="s">
        <v>915</v>
      </c>
      <c r="G88" s="177" t="s">
        <v>182</v>
      </c>
      <c r="H88" s="178">
        <v>50.8</v>
      </c>
      <c r="I88" s="179"/>
      <c r="J88" s="180">
        <f t="shared" si="0"/>
        <v>0</v>
      </c>
      <c r="K88" s="176" t="s">
        <v>19</v>
      </c>
      <c r="L88" s="40"/>
      <c r="M88" s="181" t="s">
        <v>19</v>
      </c>
      <c r="N88" s="182" t="s">
        <v>42</v>
      </c>
      <c r="O88" s="65"/>
      <c r="P88" s="183">
        <f t="shared" si="1"/>
        <v>0</v>
      </c>
      <c r="Q88" s="183">
        <v>0</v>
      </c>
      <c r="R88" s="183">
        <f t="shared" si="2"/>
        <v>0</v>
      </c>
      <c r="S88" s="183">
        <v>0</v>
      </c>
      <c r="T88" s="184">
        <f t="shared" si="3"/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85" t="s">
        <v>139</v>
      </c>
      <c r="AT88" s="185" t="s">
        <v>135</v>
      </c>
      <c r="AU88" s="185" t="s">
        <v>79</v>
      </c>
      <c r="AY88" s="18" t="s">
        <v>132</v>
      </c>
      <c r="BE88" s="186">
        <f t="shared" si="4"/>
        <v>0</v>
      </c>
      <c r="BF88" s="186">
        <f t="shared" si="5"/>
        <v>0</v>
      </c>
      <c r="BG88" s="186">
        <f t="shared" si="6"/>
        <v>0</v>
      </c>
      <c r="BH88" s="186">
        <f t="shared" si="7"/>
        <v>0</v>
      </c>
      <c r="BI88" s="186">
        <f t="shared" si="8"/>
        <v>0</v>
      </c>
      <c r="BJ88" s="18" t="s">
        <v>79</v>
      </c>
      <c r="BK88" s="186">
        <f t="shared" si="9"/>
        <v>0</v>
      </c>
      <c r="BL88" s="18" t="s">
        <v>139</v>
      </c>
      <c r="BM88" s="185" t="s">
        <v>992</v>
      </c>
    </row>
    <row r="89" spans="1:65" s="2" customFormat="1" ht="24.2" customHeight="1">
      <c r="A89" s="35"/>
      <c r="B89" s="36"/>
      <c r="C89" s="174" t="s">
        <v>200</v>
      </c>
      <c r="D89" s="174" t="s">
        <v>135</v>
      </c>
      <c r="E89" s="175" t="s">
        <v>993</v>
      </c>
      <c r="F89" s="176" t="s">
        <v>918</v>
      </c>
      <c r="G89" s="177" t="s">
        <v>182</v>
      </c>
      <c r="H89" s="178">
        <v>17.2</v>
      </c>
      <c r="I89" s="179"/>
      <c r="J89" s="180">
        <f t="shared" si="0"/>
        <v>0</v>
      </c>
      <c r="K89" s="176" t="s">
        <v>19</v>
      </c>
      <c r="L89" s="40"/>
      <c r="M89" s="181" t="s">
        <v>19</v>
      </c>
      <c r="N89" s="182" t="s">
        <v>42</v>
      </c>
      <c r="O89" s="65"/>
      <c r="P89" s="183">
        <f t="shared" si="1"/>
        <v>0</v>
      </c>
      <c r="Q89" s="183">
        <v>0</v>
      </c>
      <c r="R89" s="183">
        <f t="shared" si="2"/>
        <v>0</v>
      </c>
      <c r="S89" s="183">
        <v>0</v>
      </c>
      <c r="T89" s="184">
        <f t="shared" si="3"/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85" t="s">
        <v>139</v>
      </c>
      <c r="AT89" s="185" t="s">
        <v>135</v>
      </c>
      <c r="AU89" s="185" t="s">
        <v>79</v>
      </c>
      <c r="AY89" s="18" t="s">
        <v>132</v>
      </c>
      <c r="BE89" s="186">
        <f t="shared" si="4"/>
        <v>0</v>
      </c>
      <c r="BF89" s="186">
        <f t="shared" si="5"/>
        <v>0</v>
      </c>
      <c r="BG89" s="186">
        <f t="shared" si="6"/>
        <v>0</v>
      </c>
      <c r="BH89" s="186">
        <f t="shared" si="7"/>
        <v>0</v>
      </c>
      <c r="BI89" s="186">
        <f t="shared" si="8"/>
        <v>0</v>
      </c>
      <c r="BJ89" s="18" t="s">
        <v>79</v>
      </c>
      <c r="BK89" s="186">
        <f t="shared" si="9"/>
        <v>0</v>
      </c>
      <c r="BL89" s="18" t="s">
        <v>139</v>
      </c>
      <c r="BM89" s="185" t="s">
        <v>994</v>
      </c>
    </row>
    <row r="90" spans="1:65" s="2" customFormat="1" ht="24.2" customHeight="1">
      <c r="A90" s="35"/>
      <c r="B90" s="36"/>
      <c r="C90" s="174" t="s">
        <v>204</v>
      </c>
      <c r="D90" s="174" t="s">
        <v>135</v>
      </c>
      <c r="E90" s="175" t="s">
        <v>995</v>
      </c>
      <c r="F90" s="176" t="s">
        <v>921</v>
      </c>
      <c r="G90" s="177" t="s">
        <v>182</v>
      </c>
      <c r="H90" s="178">
        <v>86</v>
      </c>
      <c r="I90" s="179"/>
      <c r="J90" s="180">
        <f t="shared" si="0"/>
        <v>0</v>
      </c>
      <c r="K90" s="176" t="s">
        <v>19</v>
      </c>
      <c r="L90" s="40"/>
      <c r="M90" s="181" t="s">
        <v>19</v>
      </c>
      <c r="N90" s="182" t="s">
        <v>42</v>
      </c>
      <c r="O90" s="65"/>
      <c r="P90" s="183">
        <f t="shared" si="1"/>
        <v>0</v>
      </c>
      <c r="Q90" s="183">
        <v>0</v>
      </c>
      <c r="R90" s="183">
        <f t="shared" si="2"/>
        <v>0</v>
      </c>
      <c r="S90" s="183">
        <v>0</v>
      </c>
      <c r="T90" s="184">
        <f t="shared" si="3"/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5" t="s">
        <v>139</v>
      </c>
      <c r="AT90" s="185" t="s">
        <v>135</v>
      </c>
      <c r="AU90" s="185" t="s">
        <v>79</v>
      </c>
      <c r="AY90" s="18" t="s">
        <v>132</v>
      </c>
      <c r="BE90" s="186">
        <f t="shared" si="4"/>
        <v>0</v>
      </c>
      <c r="BF90" s="186">
        <f t="shared" si="5"/>
        <v>0</v>
      </c>
      <c r="BG90" s="186">
        <f t="shared" si="6"/>
        <v>0</v>
      </c>
      <c r="BH90" s="186">
        <f t="shared" si="7"/>
        <v>0</v>
      </c>
      <c r="BI90" s="186">
        <f t="shared" si="8"/>
        <v>0</v>
      </c>
      <c r="BJ90" s="18" t="s">
        <v>79</v>
      </c>
      <c r="BK90" s="186">
        <f t="shared" si="9"/>
        <v>0</v>
      </c>
      <c r="BL90" s="18" t="s">
        <v>139</v>
      </c>
      <c r="BM90" s="185" t="s">
        <v>996</v>
      </c>
    </row>
    <row r="91" spans="1:65" s="2" customFormat="1" ht="14.45" customHeight="1">
      <c r="A91" s="35"/>
      <c r="B91" s="36"/>
      <c r="C91" s="174" t="s">
        <v>208</v>
      </c>
      <c r="D91" s="174" t="s">
        <v>135</v>
      </c>
      <c r="E91" s="175" t="s">
        <v>997</v>
      </c>
      <c r="F91" s="176" t="s">
        <v>924</v>
      </c>
      <c r="G91" s="177" t="s">
        <v>182</v>
      </c>
      <c r="H91" s="178">
        <v>17.2</v>
      </c>
      <c r="I91" s="179"/>
      <c r="J91" s="180">
        <f t="shared" si="0"/>
        <v>0</v>
      </c>
      <c r="K91" s="176" t="s">
        <v>19</v>
      </c>
      <c r="L91" s="40"/>
      <c r="M91" s="181" t="s">
        <v>19</v>
      </c>
      <c r="N91" s="182" t="s">
        <v>42</v>
      </c>
      <c r="O91" s="65"/>
      <c r="P91" s="183">
        <f t="shared" si="1"/>
        <v>0</v>
      </c>
      <c r="Q91" s="183">
        <v>0</v>
      </c>
      <c r="R91" s="183">
        <f t="shared" si="2"/>
        <v>0</v>
      </c>
      <c r="S91" s="183">
        <v>0</v>
      </c>
      <c r="T91" s="184">
        <f t="shared" si="3"/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5" t="s">
        <v>139</v>
      </c>
      <c r="AT91" s="185" t="s">
        <v>135</v>
      </c>
      <c r="AU91" s="185" t="s">
        <v>79</v>
      </c>
      <c r="AY91" s="18" t="s">
        <v>132</v>
      </c>
      <c r="BE91" s="186">
        <f t="shared" si="4"/>
        <v>0</v>
      </c>
      <c r="BF91" s="186">
        <f t="shared" si="5"/>
        <v>0</v>
      </c>
      <c r="BG91" s="186">
        <f t="shared" si="6"/>
        <v>0</v>
      </c>
      <c r="BH91" s="186">
        <f t="shared" si="7"/>
        <v>0</v>
      </c>
      <c r="BI91" s="186">
        <f t="shared" si="8"/>
        <v>0</v>
      </c>
      <c r="BJ91" s="18" t="s">
        <v>79</v>
      </c>
      <c r="BK91" s="186">
        <f t="shared" si="9"/>
        <v>0</v>
      </c>
      <c r="BL91" s="18" t="s">
        <v>139</v>
      </c>
      <c r="BM91" s="185" t="s">
        <v>998</v>
      </c>
    </row>
    <row r="92" spans="1:65" s="2" customFormat="1" ht="14.45" customHeight="1">
      <c r="A92" s="35"/>
      <c r="B92" s="36"/>
      <c r="C92" s="174" t="s">
        <v>211</v>
      </c>
      <c r="D92" s="174" t="s">
        <v>135</v>
      </c>
      <c r="E92" s="175" t="s">
        <v>999</v>
      </c>
      <c r="F92" s="176" t="s">
        <v>927</v>
      </c>
      <c r="G92" s="177" t="s">
        <v>174</v>
      </c>
      <c r="H92" s="178">
        <v>170</v>
      </c>
      <c r="I92" s="179"/>
      <c r="J92" s="180">
        <f t="shared" si="0"/>
        <v>0</v>
      </c>
      <c r="K92" s="176" t="s">
        <v>19</v>
      </c>
      <c r="L92" s="40"/>
      <c r="M92" s="181" t="s">
        <v>19</v>
      </c>
      <c r="N92" s="182" t="s">
        <v>42</v>
      </c>
      <c r="O92" s="65"/>
      <c r="P92" s="183">
        <f t="shared" si="1"/>
        <v>0</v>
      </c>
      <c r="Q92" s="183">
        <v>0</v>
      </c>
      <c r="R92" s="183">
        <f t="shared" si="2"/>
        <v>0</v>
      </c>
      <c r="S92" s="183">
        <v>0</v>
      </c>
      <c r="T92" s="184">
        <f t="shared" si="3"/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5" t="s">
        <v>139</v>
      </c>
      <c r="AT92" s="185" t="s">
        <v>135</v>
      </c>
      <c r="AU92" s="185" t="s">
        <v>79</v>
      </c>
      <c r="AY92" s="18" t="s">
        <v>132</v>
      </c>
      <c r="BE92" s="186">
        <f t="shared" si="4"/>
        <v>0</v>
      </c>
      <c r="BF92" s="186">
        <f t="shared" si="5"/>
        <v>0</v>
      </c>
      <c r="BG92" s="186">
        <f t="shared" si="6"/>
        <v>0</v>
      </c>
      <c r="BH92" s="186">
        <f t="shared" si="7"/>
        <v>0</v>
      </c>
      <c r="BI92" s="186">
        <f t="shared" si="8"/>
        <v>0</v>
      </c>
      <c r="BJ92" s="18" t="s">
        <v>79</v>
      </c>
      <c r="BK92" s="186">
        <f t="shared" si="9"/>
        <v>0</v>
      </c>
      <c r="BL92" s="18" t="s">
        <v>139</v>
      </c>
      <c r="BM92" s="185" t="s">
        <v>1000</v>
      </c>
    </row>
    <row r="93" spans="1:65" s="2" customFormat="1" ht="14.45" customHeight="1">
      <c r="A93" s="35"/>
      <c r="B93" s="36"/>
      <c r="C93" s="174" t="s">
        <v>216</v>
      </c>
      <c r="D93" s="174" t="s">
        <v>135</v>
      </c>
      <c r="E93" s="175" t="s">
        <v>1001</v>
      </c>
      <c r="F93" s="176" t="s">
        <v>930</v>
      </c>
      <c r="G93" s="177" t="s">
        <v>174</v>
      </c>
      <c r="H93" s="178">
        <v>170</v>
      </c>
      <c r="I93" s="179"/>
      <c r="J93" s="180">
        <f t="shared" si="0"/>
        <v>0</v>
      </c>
      <c r="K93" s="176" t="s">
        <v>19</v>
      </c>
      <c r="L93" s="40"/>
      <c r="M93" s="181" t="s">
        <v>19</v>
      </c>
      <c r="N93" s="182" t="s">
        <v>42</v>
      </c>
      <c r="O93" s="65"/>
      <c r="P93" s="183">
        <f t="shared" si="1"/>
        <v>0</v>
      </c>
      <c r="Q93" s="183">
        <v>0</v>
      </c>
      <c r="R93" s="183">
        <f t="shared" si="2"/>
        <v>0</v>
      </c>
      <c r="S93" s="183">
        <v>0</v>
      </c>
      <c r="T93" s="184">
        <f t="shared" si="3"/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5" t="s">
        <v>139</v>
      </c>
      <c r="AT93" s="185" t="s">
        <v>135</v>
      </c>
      <c r="AU93" s="185" t="s">
        <v>79</v>
      </c>
      <c r="AY93" s="18" t="s">
        <v>132</v>
      </c>
      <c r="BE93" s="186">
        <f t="shared" si="4"/>
        <v>0</v>
      </c>
      <c r="BF93" s="186">
        <f t="shared" si="5"/>
        <v>0</v>
      </c>
      <c r="BG93" s="186">
        <f t="shared" si="6"/>
        <v>0</v>
      </c>
      <c r="BH93" s="186">
        <f t="shared" si="7"/>
        <v>0</v>
      </c>
      <c r="BI93" s="186">
        <f t="shared" si="8"/>
        <v>0</v>
      </c>
      <c r="BJ93" s="18" t="s">
        <v>79</v>
      </c>
      <c r="BK93" s="186">
        <f t="shared" si="9"/>
        <v>0</v>
      </c>
      <c r="BL93" s="18" t="s">
        <v>139</v>
      </c>
      <c r="BM93" s="185" t="s">
        <v>1002</v>
      </c>
    </row>
    <row r="94" spans="1:65" s="12" customFormat="1" ht="25.9" customHeight="1">
      <c r="B94" s="158"/>
      <c r="C94" s="159"/>
      <c r="D94" s="160" t="s">
        <v>70</v>
      </c>
      <c r="E94" s="161" t="s">
        <v>1003</v>
      </c>
      <c r="F94" s="161" t="s">
        <v>1004</v>
      </c>
      <c r="G94" s="159"/>
      <c r="H94" s="159"/>
      <c r="I94" s="162"/>
      <c r="J94" s="163">
        <f>BK94</f>
        <v>0</v>
      </c>
      <c r="K94" s="159"/>
      <c r="L94" s="164"/>
      <c r="M94" s="165"/>
      <c r="N94" s="166"/>
      <c r="O94" s="166"/>
      <c r="P94" s="167">
        <f>SUM(P95:P102)</f>
        <v>0</v>
      </c>
      <c r="Q94" s="166"/>
      <c r="R94" s="167">
        <f>SUM(R95:R102)</f>
        <v>0</v>
      </c>
      <c r="S94" s="166"/>
      <c r="T94" s="168">
        <f>SUM(T95:T102)</f>
        <v>0</v>
      </c>
      <c r="AR94" s="169" t="s">
        <v>79</v>
      </c>
      <c r="AT94" s="170" t="s">
        <v>70</v>
      </c>
      <c r="AU94" s="170" t="s">
        <v>71</v>
      </c>
      <c r="AY94" s="169" t="s">
        <v>132</v>
      </c>
      <c r="BK94" s="171">
        <f>SUM(BK95:BK102)</f>
        <v>0</v>
      </c>
    </row>
    <row r="95" spans="1:65" s="2" customFormat="1" ht="24.2" customHeight="1">
      <c r="A95" s="35"/>
      <c r="B95" s="36"/>
      <c r="C95" s="174" t="s">
        <v>227</v>
      </c>
      <c r="D95" s="174" t="s">
        <v>135</v>
      </c>
      <c r="E95" s="175" t="s">
        <v>1005</v>
      </c>
      <c r="F95" s="176" t="s">
        <v>1006</v>
      </c>
      <c r="G95" s="177" t="s">
        <v>252</v>
      </c>
      <c r="H95" s="178">
        <v>7</v>
      </c>
      <c r="I95" s="179"/>
      <c r="J95" s="180">
        <f t="shared" ref="J95:J102" si="10">ROUND(I95*H95,2)</f>
        <v>0</v>
      </c>
      <c r="K95" s="176" t="s">
        <v>19</v>
      </c>
      <c r="L95" s="40"/>
      <c r="M95" s="181" t="s">
        <v>19</v>
      </c>
      <c r="N95" s="182" t="s">
        <v>42</v>
      </c>
      <c r="O95" s="65"/>
      <c r="P95" s="183">
        <f t="shared" ref="P95:P102" si="11">O95*H95</f>
        <v>0</v>
      </c>
      <c r="Q95" s="183">
        <v>0</v>
      </c>
      <c r="R95" s="183">
        <f t="shared" ref="R95:R102" si="12">Q95*H95</f>
        <v>0</v>
      </c>
      <c r="S95" s="183">
        <v>0</v>
      </c>
      <c r="T95" s="184">
        <f t="shared" ref="T95:T102" si="13"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139</v>
      </c>
      <c r="AT95" s="185" t="s">
        <v>135</v>
      </c>
      <c r="AU95" s="185" t="s">
        <v>79</v>
      </c>
      <c r="AY95" s="18" t="s">
        <v>132</v>
      </c>
      <c r="BE95" s="186">
        <f t="shared" ref="BE95:BE102" si="14">IF(N95="základní",J95,0)</f>
        <v>0</v>
      </c>
      <c r="BF95" s="186">
        <f t="shared" ref="BF95:BF102" si="15">IF(N95="snížená",J95,0)</f>
        <v>0</v>
      </c>
      <c r="BG95" s="186">
        <f t="shared" ref="BG95:BG102" si="16">IF(N95="zákl. přenesená",J95,0)</f>
        <v>0</v>
      </c>
      <c r="BH95" s="186">
        <f t="shared" ref="BH95:BH102" si="17">IF(N95="sníž. přenesená",J95,0)</f>
        <v>0</v>
      </c>
      <c r="BI95" s="186">
        <f t="shared" ref="BI95:BI102" si="18">IF(N95="nulová",J95,0)</f>
        <v>0</v>
      </c>
      <c r="BJ95" s="18" t="s">
        <v>79</v>
      </c>
      <c r="BK95" s="186">
        <f t="shared" ref="BK95:BK102" si="19">ROUND(I95*H95,2)</f>
        <v>0</v>
      </c>
      <c r="BL95" s="18" t="s">
        <v>139</v>
      </c>
      <c r="BM95" s="185" t="s">
        <v>1007</v>
      </c>
    </row>
    <row r="96" spans="1:65" s="2" customFormat="1" ht="14.45" customHeight="1">
      <c r="A96" s="35"/>
      <c r="B96" s="36"/>
      <c r="C96" s="174" t="s">
        <v>231</v>
      </c>
      <c r="D96" s="174" t="s">
        <v>135</v>
      </c>
      <c r="E96" s="175" t="s">
        <v>1008</v>
      </c>
      <c r="F96" s="176" t="s">
        <v>1009</v>
      </c>
      <c r="G96" s="177" t="s">
        <v>252</v>
      </c>
      <c r="H96" s="178">
        <v>40</v>
      </c>
      <c r="I96" s="179"/>
      <c r="J96" s="180">
        <f t="shared" si="10"/>
        <v>0</v>
      </c>
      <c r="K96" s="176" t="s">
        <v>19</v>
      </c>
      <c r="L96" s="40"/>
      <c r="M96" s="181" t="s">
        <v>19</v>
      </c>
      <c r="N96" s="182" t="s">
        <v>42</v>
      </c>
      <c r="O96" s="65"/>
      <c r="P96" s="183">
        <f t="shared" si="11"/>
        <v>0</v>
      </c>
      <c r="Q96" s="183">
        <v>0</v>
      </c>
      <c r="R96" s="183">
        <f t="shared" si="12"/>
        <v>0</v>
      </c>
      <c r="S96" s="183">
        <v>0</v>
      </c>
      <c r="T96" s="184">
        <f t="shared" si="13"/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5" t="s">
        <v>139</v>
      </c>
      <c r="AT96" s="185" t="s">
        <v>135</v>
      </c>
      <c r="AU96" s="185" t="s">
        <v>79</v>
      </c>
      <c r="AY96" s="18" t="s">
        <v>132</v>
      </c>
      <c r="BE96" s="186">
        <f t="shared" si="14"/>
        <v>0</v>
      </c>
      <c r="BF96" s="186">
        <f t="shared" si="15"/>
        <v>0</v>
      </c>
      <c r="BG96" s="186">
        <f t="shared" si="16"/>
        <v>0</v>
      </c>
      <c r="BH96" s="186">
        <f t="shared" si="17"/>
        <v>0</v>
      </c>
      <c r="BI96" s="186">
        <f t="shared" si="18"/>
        <v>0</v>
      </c>
      <c r="BJ96" s="18" t="s">
        <v>79</v>
      </c>
      <c r="BK96" s="186">
        <f t="shared" si="19"/>
        <v>0</v>
      </c>
      <c r="BL96" s="18" t="s">
        <v>139</v>
      </c>
      <c r="BM96" s="185" t="s">
        <v>1010</v>
      </c>
    </row>
    <row r="97" spans="1:65" s="2" customFormat="1" ht="24.2" customHeight="1">
      <c r="A97" s="35"/>
      <c r="B97" s="36"/>
      <c r="C97" s="174" t="s">
        <v>362</v>
      </c>
      <c r="D97" s="174" t="s">
        <v>135</v>
      </c>
      <c r="E97" s="175" t="s">
        <v>1011</v>
      </c>
      <c r="F97" s="176" t="s">
        <v>1012</v>
      </c>
      <c r="G97" s="177" t="s">
        <v>949</v>
      </c>
      <c r="H97" s="178">
        <v>1</v>
      </c>
      <c r="I97" s="179"/>
      <c r="J97" s="180">
        <f t="shared" si="10"/>
        <v>0</v>
      </c>
      <c r="K97" s="176" t="s">
        <v>19</v>
      </c>
      <c r="L97" s="40"/>
      <c r="M97" s="181" t="s">
        <v>19</v>
      </c>
      <c r="N97" s="182" t="s">
        <v>42</v>
      </c>
      <c r="O97" s="65"/>
      <c r="P97" s="183">
        <f t="shared" si="11"/>
        <v>0</v>
      </c>
      <c r="Q97" s="183">
        <v>0</v>
      </c>
      <c r="R97" s="183">
        <f t="shared" si="12"/>
        <v>0</v>
      </c>
      <c r="S97" s="183">
        <v>0</v>
      </c>
      <c r="T97" s="184">
        <f t="shared" si="13"/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5" t="s">
        <v>139</v>
      </c>
      <c r="AT97" s="185" t="s">
        <v>135</v>
      </c>
      <c r="AU97" s="185" t="s">
        <v>79</v>
      </c>
      <c r="AY97" s="18" t="s">
        <v>132</v>
      </c>
      <c r="BE97" s="186">
        <f t="shared" si="14"/>
        <v>0</v>
      </c>
      <c r="BF97" s="186">
        <f t="shared" si="15"/>
        <v>0</v>
      </c>
      <c r="BG97" s="186">
        <f t="shared" si="16"/>
        <v>0</v>
      </c>
      <c r="BH97" s="186">
        <f t="shared" si="17"/>
        <v>0</v>
      </c>
      <c r="BI97" s="186">
        <f t="shared" si="18"/>
        <v>0</v>
      </c>
      <c r="BJ97" s="18" t="s">
        <v>79</v>
      </c>
      <c r="BK97" s="186">
        <f t="shared" si="19"/>
        <v>0</v>
      </c>
      <c r="BL97" s="18" t="s">
        <v>139</v>
      </c>
      <c r="BM97" s="185" t="s">
        <v>1013</v>
      </c>
    </row>
    <row r="98" spans="1:65" s="2" customFormat="1" ht="14.45" customHeight="1">
      <c r="A98" s="35"/>
      <c r="B98" s="36"/>
      <c r="C98" s="174" t="s">
        <v>387</v>
      </c>
      <c r="D98" s="174" t="s">
        <v>135</v>
      </c>
      <c r="E98" s="175" t="s">
        <v>1014</v>
      </c>
      <c r="F98" s="176" t="s">
        <v>1015</v>
      </c>
      <c r="G98" s="177" t="s">
        <v>252</v>
      </c>
      <c r="H98" s="178">
        <v>40</v>
      </c>
      <c r="I98" s="179"/>
      <c r="J98" s="180">
        <f t="shared" si="10"/>
        <v>0</v>
      </c>
      <c r="K98" s="176" t="s">
        <v>19</v>
      </c>
      <c r="L98" s="40"/>
      <c r="M98" s="181" t="s">
        <v>19</v>
      </c>
      <c r="N98" s="182" t="s">
        <v>42</v>
      </c>
      <c r="O98" s="65"/>
      <c r="P98" s="183">
        <f t="shared" si="11"/>
        <v>0</v>
      </c>
      <c r="Q98" s="183">
        <v>0</v>
      </c>
      <c r="R98" s="183">
        <f t="shared" si="12"/>
        <v>0</v>
      </c>
      <c r="S98" s="183">
        <v>0</v>
      </c>
      <c r="T98" s="184">
        <f t="shared" si="13"/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5" t="s">
        <v>139</v>
      </c>
      <c r="AT98" s="185" t="s">
        <v>135</v>
      </c>
      <c r="AU98" s="185" t="s">
        <v>79</v>
      </c>
      <c r="AY98" s="18" t="s">
        <v>132</v>
      </c>
      <c r="BE98" s="186">
        <f t="shared" si="14"/>
        <v>0</v>
      </c>
      <c r="BF98" s="186">
        <f t="shared" si="15"/>
        <v>0</v>
      </c>
      <c r="BG98" s="186">
        <f t="shared" si="16"/>
        <v>0</v>
      </c>
      <c r="BH98" s="186">
        <f t="shared" si="17"/>
        <v>0</v>
      </c>
      <c r="BI98" s="186">
        <f t="shared" si="18"/>
        <v>0</v>
      </c>
      <c r="BJ98" s="18" t="s">
        <v>79</v>
      </c>
      <c r="BK98" s="186">
        <f t="shared" si="19"/>
        <v>0</v>
      </c>
      <c r="BL98" s="18" t="s">
        <v>139</v>
      </c>
      <c r="BM98" s="185" t="s">
        <v>1016</v>
      </c>
    </row>
    <row r="99" spans="1:65" s="2" customFormat="1" ht="14.45" customHeight="1">
      <c r="A99" s="35"/>
      <c r="B99" s="36"/>
      <c r="C99" s="174" t="s">
        <v>393</v>
      </c>
      <c r="D99" s="174" t="s">
        <v>135</v>
      </c>
      <c r="E99" s="175" t="s">
        <v>1017</v>
      </c>
      <c r="F99" s="176" t="s">
        <v>1018</v>
      </c>
      <c r="G99" s="177" t="s">
        <v>252</v>
      </c>
      <c r="H99" s="178">
        <v>40</v>
      </c>
      <c r="I99" s="179"/>
      <c r="J99" s="180">
        <f t="shared" si="10"/>
        <v>0</v>
      </c>
      <c r="K99" s="176" t="s">
        <v>19</v>
      </c>
      <c r="L99" s="40"/>
      <c r="M99" s="181" t="s">
        <v>19</v>
      </c>
      <c r="N99" s="182" t="s">
        <v>42</v>
      </c>
      <c r="O99" s="65"/>
      <c r="P99" s="183">
        <f t="shared" si="11"/>
        <v>0</v>
      </c>
      <c r="Q99" s="183">
        <v>0</v>
      </c>
      <c r="R99" s="183">
        <f t="shared" si="12"/>
        <v>0</v>
      </c>
      <c r="S99" s="183">
        <v>0</v>
      </c>
      <c r="T99" s="184">
        <f t="shared" si="13"/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139</v>
      </c>
      <c r="AT99" s="185" t="s">
        <v>135</v>
      </c>
      <c r="AU99" s="185" t="s">
        <v>79</v>
      </c>
      <c r="AY99" s="18" t="s">
        <v>132</v>
      </c>
      <c r="BE99" s="186">
        <f t="shared" si="14"/>
        <v>0</v>
      </c>
      <c r="BF99" s="186">
        <f t="shared" si="15"/>
        <v>0</v>
      </c>
      <c r="BG99" s="186">
        <f t="shared" si="16"/>
        <v>0</v>
      </c>
      <c r="BH99" s="186">
        <f t="shared" si="17"/>
        <v>0</v>
      </c>
      <c r="BI99" s="186">
        <f t="shared" si="18"/>
        <v>0</v>
      </c>
      <c r="BJ99" s="18" t="s">
        <v>79</v>
      </c>
      <c r="BK99" s="186">
        <f t="shared" si="19"/>
        <v>0</v>
      </c>
      <c r="BL99" s="18" t="s">
        <v>139</v>
      </c>
      <c r="BM99" s="185" t="s">
        <v>1019</v>
      </c>
    </row>
    <row r="100" spans="1:65" s="2" customFormat="1" ht="14.45" customHeight="1">
      <c r="A100" s="35"/>
      <c r="B100" s="36"/>
      <c r="C100" s="174" t="s">
        <v>401</v>
      </c>
      <c r="D100" s="174" t="s">
        <v>135</v>
      </c>
      <c r="E100" s="175" t="s">
        <v>1020</v>
      </c>
      <c r="F100" s="176" t="s">
        <v>1021</v>
      </c>
      <c r="G100" s="177" t="s">
        <v>252</v>
      </c>
      <c r="H100" s="178">
        <v>40</v>
      </c>
      <c r="I100" s="179"/>
      <c r="J100" s="180">
        <f t="shared" si="10"/>
        <v>0</v>
      </c>
      <c r="K100" s="176" t="s">
        <v>19</v>
      </c>
      <c r="L100" s="40"/>
      <c r="M100" s="181" t="s">
        <v>19</v>
      </c>
      <c r="N100" s="182" t="s">
        <v>42</v>
      </c>
      <c r="O100" s="65"/>
      <c r="P100" s="183">
        <f t="shared" si="11"/>
        <v>0</v>
      </c>
      <c r="Q100" s="183">
        <v>0</v>
      </c>
      <c r="R100" s="183">
        <f t="shared" si="12"/>
        <v>0</v>
      </c>
      <c r="S100" s="183">
        <v>0</v>
      </c>
      <c r="T100" s="184">
        <f t="shared" si="13"/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139</v>
      </c>
      <c r="AT100" s="185" t="s">
        <v>135</v>
      </c>
      <c r="AU100" s="185" t="s">
        <v>79</v>
      </c>
      <c r="AY100" s="18" t="s">
        <v>132</v>
      </c>
      <c r="BE100" s="186">
        <f t="shared" si="14"/>
        <v>0</v>
      </c>
      <c r="BF100" s="186">
        <f t="shared" si="15"/>
        <v>0</v>
      </c>
      <c r="BG100" s="186">
        <f t="shared" si="16"/>
        <v>0</v>
      </c>
      <c r="BH100" s="186">
        <f t="shared" si="17"/>
        <v>0</v>
      </c>
      <c r="BI100" s="186">
        <f t="shared" si="18"/>
        <v>0</v>
      </c>
      <c r="BJ100" s="18" t="s">
        <v>79</v>
      </c>
      <c r="BK100" s="186">
        <f t="shared" si="19"/>
        <v>0</v>
      </c>
      <c r="BL100" s="18" t="s">
        <v>139</v>
      </c>
      <c r="BM100" s="185" t="s">
        <v>1022</v>
      </c>
    </row>
    <row r="101" spans="1:65" s="2" customFormat="1" ht="14.45" customHeight="1">
      <c r="A101" s="35"/>
      <c r="B101" s="36"/>
      <c r="C101" s="174" t="s">
        <v>411</v>
      </c>
      <c r="D101" s="174" t="s">
        <v>135</v>
      </c>
      <c r="E101" s="175" t="s">
        <v>1023</v>
      </c>
      <c r="F101" s="176" t="s">
        <v>1024</v>
      </c>
      <c r="G101" s="177" t="s">
        <v>220</v>
      </c>
      <c r="H101" s="178">
        <v>0.5</v>
      </c>
      <c r="I101" s="179"/>
      <c r="J101" s="180">
        <f t="shared" si="10"/>
        <v>0</v>
      </c>
      <c r="K101" s="176" t="s">
        <v>19</v>
      </c>
      <c r="L101" s="40"/>
      <c r="M101" s="181" t="s">
        <v>19</v>
      </c>
      <c r="N101" s="182" t="s">
        <v>42</v>
      </c>
      <c r="O101" s="65"/>
      <c r="P101" s="183">
        <f t="shared" si="11"/>
        <v>0</v>
      </c>
      <c r="Q101" s="183">
        <v>0</v>
      </c>
      <c r="R101" s="183">
        <f t="shared" si="12"/>
        <v>0</v>
      </c>
      <c r="S101" s="183">
        <v>0</v>
      </c>
      <c r="T101" s="184">
        <f t="shared" si="13"/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139</v>
      </c>
      <c r="AT101" s="185" t="s">
        <v>135</v>
      </c>
      <c r="AU101" s="185" t="s">
        <v>79</v>
      </c>
      <c r="AY101" s="18" t="s">
        <v>132</v>
      </c>
      <c r="BE101" s="186">
        <f t="shared" si="14"/>
        <v>0</v>
      </c>
      <c r="BF101" s="186">
        <f t="shared" si="15"/>
        <v>0</v>
      </c>
      <c r="BG101" s="186">
        <f t="shared" si="16"/>
        <v>0</v>
      </c>
      <c r="BH101" s="186">
        <f t="shared" si="17"/>
        <v>0</v>
      </c>
      <c r="BI101" s="186">
        <f t="shared" si="18"/>
        <v>0</v>
      </c>
      <c r="BJ101" s="18" t="s">
        <v>79</v>
      </c>
      <c r="BK101" s="186">
        <f t="shared" si="19"/>
        <v>0</v>
      </c>
      <c r="BL101" s="18" t="s">
        <v>139</v>
      </c>
      <c r="BM101" s="185" t="s">
        <v>1025</v>
      </c>
    </row>
    <row r="102" spans="1:65" s="2" customFormat="1" ht="14.45" customHeight="1">
      <c r="A102" s="35"/>
      <c r="B102" s="36"/>
      <c r="C102" s="174" t="s">
        <v>415</v>
      </c>
      <c r="D102" s="174" t="s">
        <v>135</v>
      </c>
      <c r="E102" s="175" t="s">
        <v>1026</v>
      </c>
      <c r="F102" s="176" t="s">
        <v>1027</v>
      </c>
      <c r="G102" s="177" t="s">
        <v>220</v>
      </c>
      <c r="H102" s="178">
        <v>0.2</v>
      </c>
      <c r="I102" s="179"/>
      <c r="J102" s="180">
        <f t="shared" si="10"/>
        <v>0</v>
      </c>
      <c r="K102" s="176" t="s">
        <v>19</v>
      </c>
      <c r="L102" s="40"/>
      <c r="M102" s="181" t="s">
        <v>19</v>
      </c>
      <c r="N102" s="182" t="s">
        <v>42</v>
      </c>
      <c r="O102" s="65"/>
      <c r="P102" s="183">
        <f t="shared" si="11"/>
        <v>0</v>
      </c>
      <c r="Q102" s="183">
        <v>0</v>
      </c>
      <c r="R102" s="183">
        <f t="shared" si="12"/>
        <v>0</v>
      </c>
      <c r="S102" s="183">
        <v>0</v>
      </c>
      <c r="T102" s="184">
        <f t="shared" si="13"/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139</v>
      </c>
      <c r="AT102" s="185" t="s">
        <v>135</v>
      </c>
      <c r="AU102" s="185" t="s">
        <v>79</v>
      </c>
      <c r="AY102" s="18" t="s">
        <v>132</v>
      </c>
      <c r="BE102" s="186">
        <f t="shared" si="14"/>
        <v>0</v>
      </c>
      <c r="BF102" s="186">
        <f t="shared" si="15"/>
        <v>0</v>
      </c>
      <c r="BG102" s="186">
        <f t="shared" si="16"/>
        <v>0</v>
      </c>
      <c r="BH102" s="186">
        <f t="shared" si="17"/>
        <v>0</v>
      </c>
      <c r="BI102" s="186">
        <f t="shared" si="18"/>
        <v>0</v>
      </c>
      <c r="BJ102" s="18" t="s">
        <v>79</v>
      </c>
      <c r="BK102" s="186">
        <f t="shared" si="19"/>
        <v>0</v>
      </c>
      <c r="BL102" s="18" t="s">
        <v>139</v>
      </c>
      <c r="BM102" s="185" t="s">
        <v>1028</v>
      </c>
    </row>
    <row r="103" spans="1:65" s="12" customFormat="1" ht="25.9" customHeight="1">
      <c r="B103" s="158"/>
      <c r="C103" s="159"/>
      <c r="D103" s="160" t="s">
        <v>70</v>
      </c>
      <c r="E103" s="161" t="s">
        <v>1029</v>
      </c>
      <c r="F103" s="161" t="s">
        <v>1030</v>
      </c>
      <c r="G103" s="159"/>
      <c r="H103" s="159"/>
      <c r="I103" s="162"/>
      <c r="J103" s="163">
        <f>BK103</f>
        <v>0</v>
      </c>
      <c r="K103" s="159"/>
      <c r="L103" s="164"/>
      <c r="M103" s="165"/>
      <c r="N103" s="166"/>
      <c r="O103" s="166"/>
      <c r="P103" s="167">
        <f>SUM(P104:P107)</f>
        <v>0</v>
      </c>
      <c r="Q103" s="166"/>
      <c r="R103" s="167">
        <f>SUM(R104:R107)</f>
        <v>0</v>
      </c>
      <c r="S103" s="166"/>
      <c r="T103" s="168">
        <f>SUM(T104:T107)</f>
        <v>0</v>
      </c>
      <c r="AR103" s="169" t="s">
        <v>79</v>
      </c>
      <c r="AT103" s="170" t="s">
        <v>70</v>
      </c>
      <c r="AU103" s="170" t="s">
        <v>71</v>
      </c>
      <c r="AY103" s="169" t="s">
        <v>132</v>
      </c>
      <c r="BK103" s="171">
        <f>SUM(BK104:BK107)</f>
        <v>0</v>
      </c>
    </row>
    <row r="104" spans="1:65" s="2" customFormat="1" ht="14.45" customHeight="1">
      <c r="A104" s="35"/>
      <c r="B104" s="36"/>
      <c r="C104" s="174" t="s">
        <v>420</v>
      </c>
      <c r="D104" s="174" t="s">
        <v>135</v>
      </c>
      <c r="E104" s="175" t="s">
        <v>1031</v>
      </c>
      <c r="F104" s="176" t="s">
        <v>1032</v>
      </c>
      <c r="G104" s="177" t="s">
        <v>182</v>
      </c>
      <c r="H104" s="178">
        <v>0.3</v>
      </c>
      <c r="I104" s="179"/>
      <c r="J104" s="180">
        <f>ROUND(I104*H104,2)</f>
        <v>0</v>
      </c>
      <c r="K104" s="176" t="s">
        <v>19</v>
      </c>
      <c r="L104" s="40"/>
      <c r="M104" s="181" t="s">
        <v>19</v>
      </c>
      <c r="N104" s="182" t="s">
        <v>42</v>
      </c>
      <c r="O104" s="65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139</v>
      </c>
      <c r="AT104" s="185" t="s">
        <v>135</v>
      </c>
      <c r="AU104" s="185" t="s">
        <v>79</v>
      </c>
      <c r="AY104" s="18" t="s">
        <v>132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8" t="s">
        <v>79</v>
      </c>
      <c r="BK104" s="186">
        <f>ROUND(I104*H104,2)</f>
        <v>0</v>
      </c>
      <c r="BL104" s="18" t="s">
        <v>139</v>
      </c>
      <c r="BM104" s="185" t="s">
        <v>1033</v>
      </c>
    </row>
    <row r="105" spans="1:65" s="2" customFormat="1" ht="14.45" customHeight="1">
      <c r="A105" s="35"/>
      <c r="B105" s="36"/>
      <c r="C105" s="174" t="s">
        <v>427</v>
      </c>
      <c r="D105" s="174" t="s">
        <v>135</v>
      </c>
      <c r="E105" s="175" t="s">
        <v>1034</v>
      </c>
      <c r="F105" s="176" t="s">
        <v>1035</v>
      </c>
      <c r="G105" s="177" t="s">
        <v>174</v>
      </c>
      <c r="H105" s="178">
        <v>1</v>
      </c>
      <c r="I105" s="179"/>
      <c r="J105" s="180">
        <f>ROUND(I105*H105,2)</f>
        <v>0</v>
      </c>
      <c r="K105" s="176" t="s">
        <v>19</v>
      </c>
      <c r="L105" s="40"/>
      <c r="M105" s="181" t="s">
        <v>19</v>
      </c>
      <c r="N105" s="182" t="s">
        <v>42</v>
      </c>
      <c r="O105" s="65"/>
      <c r="P105" s="183">
        <f>O105*H105</f>
        <v>0</v>
      </c>
      <c r="Q105" s="183">
        <v>0</v>
      </c>
      <c r="R105" s="183">
        <f>Q105*H105</f>
        <v>0</v>
      </c>
      <c r="S105" s="183">
        <v>0</v>
      </c>
      <c r="T105" s="184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5" t="s">
        <v>139</v>
      </c>
      <c r="AT105" s="185" t="s">
        <v>135</v>
      </c>
      <c r="AU105" s="185" t="s">
        <v>79</v>
      </c>
      <c r="AY105" s="18" t="s">
        <v>132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18" t="s">
        <v>79</v>
      </c>
      <c r="BK105" s="186">
        <f>ROUND(I105*H105,2)</f>
        <v>0</v>
      </c>
      <c r="BL105" s="18" t="s">
        <v>139</v>
      </c>
      <c r="BM105" s="185" t="s">
        <v>1036</v>
      </c>
    </row>
    <row r="106" spans="1:65" s="2" customFormat="1" ht="24.2" customHeight="1">
      <c r="A106" s="35"/>
      <c r="B106" s="36"/>
      <c r="C106" s="174" t="s">
        <v>432</v>
      </c>
      <c r="D106" s="174" t="s">
        <v>135</v>
      </c>
      <c r="E106" s="175" t="s">
        <v>1037</v>
      </c>
      <c r="F106" s="176" t="s">
        <v>1038</v>
      </c>
      <c r="G106" s="177" t="s">
        <v>949</v>
      </c>
      <c r="H106" s="178">
        <v>3</v>
      </c>
      <c r="I106" s="179"/>
      <c r="J106" s="180">
        <f>ROUND(I106*H106,2)</f>
        <v>0</v>
      </c>
      <c r="K106" s="176" t="s">
        <v>19</v>
      </c>
      <c r="L106" s="40"/>
      <c r="M106" s="181" t="s">
        <v>19</v>
      </c>
      <c r="N106" s="182" t="s">
        <v>42</v>
      </c>
      <c r="O106" s="65"/>
      <c r="P106" s="183">
        <f>O106*H106</f>
        <v>0</v>
      </c>
      <c r="Q106" s="183">
        <v>0</v>
      </c>
      <c r="R106" s="183">
        <f>Q106*H106</f>
        <v>0</v>
      </c>
      <c r="S106" s="183">
        <v>0</v>
      </c>
      <c r="T106" s="184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5" t="s">
        <v>139</v>
      </c>
      <c r="AT106" s="185" t="s">
        <v>135</v>
      </c>
      <c r="AU106" s="185" t="s">
        <v>79</v>
      </c>
      <c r="AY106" s="18" t="s">
        <v>132</v>
      </c>
      <c r="BE106" s="186">
        <f>IF(N106="základní",J106,0)</f>
        <v>0</v>
      </c>
      <c r="BF106" s="186">
        <f>IF(N106="snížená",J106,0)</f>
        <v>0</v>
      </c>
      <c r="BG106" s="186">
        <f>IF(N106="zákl. přenesená",J106,0)</f>
        <v>0</v>
      </c>
      <c r="BH106" s="186">
        <f>IF(N106="sníž. přenesená",J106,0)</f>
        <v>0</v>
      </c>
      <c r="BI106" s="186">
        <f>IF(N106="nulová",J106,0)</f>
        <v>0</v>
      </c>
      <c r="BJ106" s="18" t="s">
        <v>79</v>
      </c>
      <c r="BK106" s="186">
        <f>ROUND(I106*H106,2)</f>
        <v>0</v>
      </c>
      <c r="BL106" s="18" t="s">
        <v>139</v>
      </c>
      <c r="BM106" s="185" t="s">
        <v>1039</v>
      </c>
    </row>
    <row r="107" spans="1:65" s="2" customFormat="1" ht="24.2" customHeight="1">
      <c r="A107" s="35"/>
      <c r="B107" s="36"/>
      <c r="C107" s="174" t="s">
        <v>640</v>
      </c>
      <c r="D107" s="174" t="s">
        <v>135</v>
      </c>
      <c r="E107" s="175" t="s">
        <v>1040</v>
      </c>
      <c r="F107" s="176" t="s">
        <v>1041</v>
      </c>
      <c r="G107" s="177" t="s">
        <v>949</v>
      </c>
      <c r="H107" s="178">
        <v>5</v>
      </c>
      <c r="I107" s="179"/>
      <c r="J107" s="180">
        <f>ROUND(I107*H107,2)</f>
        <v>0</v>
      </c>
      <c r="K107" s="176" t="s">
        <v>19</v>
      </c>
      <c r="L107" s="40"/>
      <c r="M107" s="187" t="s">
        <v>19</v>
      </c>
      <c r="N107" s="188" t="s">
        <v>42</v>
      </c>
      <c r="O107" s="189"/>
      <c r="P107" s="190">
        <f>O107*H107</f>
        <v>0</v>
      </c>
      <c r="Q107" s="190">
        <v>0</v>
      </c>
      <c r="R107" s="190">
        <f>Q107*H107</f>
        <v>0</v>
      </c>
      <c r="S107" s="190">
        <v>0</v>
      </c>
      <c r="T107" s="191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5" t="s">
        <v>139</v>
      </c>
      <c r="AT107" s="185" t="s">
        <v>135</v>
      </c>
      <c r="AU107" s="185" t="s">
        <v>79</v>
      </c>
      <c r="AY107" s="18" t="s">
        <v>132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18" t="s">
        <v>79</v>
      </c>
      <c r="BK107" s="186">
        <f>ROUND(I107*H107,2)</f>
        <v>0</v>
      </c>
      <c r="BL107" s="18" t="s">
        <v>139</v>
      </c>
      <c r="BM107" s="185" t="s">
        <v>1042</v>
      </c>
    </row>
    <row r="108" spans="1:65" s="2" customFormat="1" ht="6.95" customHeight="1">
      <c r="A108" s="35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0"/>
      <c r="M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</sheetData>
  <sheetProtection algorithmName="SHA-512" hashValue="NUwLqyLZ9Jt2BkLFa/fG8ux4fg6S79Lj5RLAA0tiiJp28Tyb722DfWHeaIqISYjyznj4KCjsT/f1KjNplhJjDA==" saltValue="rxOZ0p5sr6z3wt8nJ2DlD72VLNs95yk2QPE0bGRrJisnq+b1+3eilKIwKm4Lr3aUDfCsDcximqfKrJmVva/a+g==" spinCount="100000" sheet="1" objects="1" scenarios="1" formatColumns="0" formatRows="0" autoFilter="0"/>
  <autoFilter ref="C81:K107" xr:uid="{00000000-0009-0000-0000-000006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10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AT2" s="18" t="s">
        <v>99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81</v>
      </c>
    </row>
    <row r="4" spans="1:46" s="1" customFormat="1" ht="24.95" customHeight="1">
      <c r="B4" s="21"/>
      <c r="D4" s="104" t="s">
        <v>109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3" t="str">
        <f>'Rekapitulace stavby'!K6</f>
        <v>Sportovní hala Sušice - Venkovní stavební objekty</v>
      </c>
      <c r="F7" s="364"/>
      <c r="G7" s="364"/>
      <c r="H7" s="364"/>
      <c r="L7" s="21"/>
    </row>
    <row r="8" spans="1:46" s="2" customFormat="1" ht="12" customHeight="1">
      <c r="A8" s="35"/>
      <c r="B8" s="40"/>
      <c r="C8" s="35"/>
      <c r="D8" s="106" t="s">
        <v>110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5" t="s">
        <v>1043</v>
      </c>
      <c r="F9" s="366"/>
      <c r="G9" s="366"/>
      <c r="H9" s="366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20. 5. 2019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7" t="str">
        <f>'Rekapitulace stavby'!E14</f>
        <v>Vyplň údaj</v>
      </c>
      <c r="F18" s="368"/>
      <c r="G18" s="368"/>
      <c r="H18" s="368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22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35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9" t="s">
        <v>19</v>
      </c>
      <c r="F27" s="369"/>
      <c r="G27" s="369"/>
      <c r="H27" s="369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37</v>
      </c>
      <c r="E30" s="35"/>
      <c r="F30" s="35"/>
      <c r="G30" s="35"/>
      <c r="H30" s="35"/>
      <c r="I30" s="35"/>
      <c r="J30" s="115">
        <f>ROUND(J80,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39</v>
      </c>
      <c r="G32" s="35"/>
      <c r="H32" s="35"/>
      <c r="I32" s="116" t="s">
        <v>38</v>
      </c>
      <c r="J32" s="116" t="s">
        <v>40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41</v>
      </c>
      <c r="E33" s="106" t="s">
        <v>42</v>
      </c>
      <c r="F33" s="118">
        <f>ROUND((SUM(BE80:BE103)),  2)</f>
        <v>0</v>
      </c>
      <c r="G33" s="35"/>
      <c r="H33" s="35"/>
      <c r="I33" s="119">
        <v>0.21</v>
      </c>
      <c r="J33" s="118">
        <f>ROUND(((SUM(BE80:BE103))*I33),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43</v>
      </c>
      <c r="F34" s="118">
        <f>ROUND((SUM(BF80:BF103)),  2)</f>
        <v>0</v>
      </c>
      <c r="G34" s="35"/>
      <c r="H34" s="35"/>
      <c r="I34" s="119">
        <v>0.15</v>
      </c>
      <c r="J34" s="118">
        <f>ROUND(((SUM(BF80:BF103))*I34),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44</v>
      </c>
      <c r="F35" s="118">
        <f>ROUND((SUM(BG80:BG103)),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45</v>
      </c>
      <c r="F36" s="118">
        <f>ROUND((SUM(BH80:BH103)),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46</v>
      </c>
      <c r="F37" s="118">
        <f>ROUND((SUM(BI80:BI103)),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47</v>
      </c>
      <c r="E39" s="122"/>
      <c r="F39" s="122"/>
      <c r="G39" s="123" t="s">
        <v>48</v>
      </c>
      <c r="H39" s="124" t="s">
        <v>49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112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0" t="str">
        <f>E7</f>
        <v>Sportovní hala Sušice - Venkovní stavební objekty</v>
      </c>
      <c r="F48" s="371"/>
      <c r="G48" s="371"/>
      <c r="H48" s="371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110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7" t="str">
        <f>E9</f>
        <v>SO-06 - Přípojka - teplovod</v>
      </c>
      <c r="F50" s="372"/>
      <c r="G50" s="372"/>
      <c r="H50" s="372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20. 5. 2019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0.15" customHeight="1">
      <c r="A54" s="35"/>
      <c r="B54" s="36"/>
      <c r="C54" s="30" t="s">
        <v>25</v>
      </c>
      <c r="D54" s="37"/>
      <c r="E54" s="37"/>
      <c r="F54" s="28" t="str">
        <f>E15</f>
        <v>Město Sušice, nám. Svobody 138, 342 01 Sušice</v>
      </c>
      <c r="G54" s="37"/>
      <c r="H54" s="37"/>
      <c r="I54" s="30" t="s">
        <v>31</v>
      </c>
      <c r="J54" s="33" t="str">
        <f>E21</f>
        <v>APRIS 3MP s.r.o., Baarova 36, 140 00 Praha 4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113</v>
      </c>
      <c r="D57" s="132"/>
      <c r="E57" s="132"/>
      <c r="F57" s="132"/>
      <c r="G57" s="132"/>
      <c r="H57" s="132"/>
      <c r="I57" s="132"/>
      <c r="J57" s="133" t="s">
        <v>114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69</v>
      </c>
      <c r="D59" s="37"/>
      <c r="E59" s="37"/>
      <c r="F59" s="37"/>
      <c r="G59" s="37"/>
      <c r="H59" s="37"/>
      <c r="I59" s="37"/>
      <c r="J59" s="78">
        <f>J80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115</v>
      </c>
    </row>
    <row r="60" spans="1:47" s="9" customFormat="1" ht="24.95" customHeight="1">
      <c r="B60" s="135"/>
      <c r="C60" s="136"/>
      <c r="D60" s="137" t="s">
        <v>1044</v>
      </c>
      <c r="E60" s="138"/>
      <c r="F60" s="138"/>
      <c r="G60" s="138"/>
      <c r="H60" s="138"/>
      <c r="I60" s="138"/>
      <c r="J60" s="139">
        <f>J81</f>
        <v>0</v>
      </c>
      <c r="K60" s="136"/>
      <c r="L60" s="140"/>
    </row>
    <row r="61" spans="1:47" s="2" customFormat="1" ht="21.75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07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6.95" customHeight="1">
      <c r="A62" s="35"/>
      <c r="B62" s="48"/>
      <c r="C62" s="49"/>
      <c r="D62" s="49"/>
      <c r="E62" s="49"/>
      <c r="F62" s="49"/>
      <c r="G62" s="49"/>
      <c r="H62" s="49"/>
      <c r="I62" s="49"/>
      <c r="J62" s="49"/>
      <c r="K62" s="49"/>
      <c r="L62" s="10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pans="1:63" s="2" customFormat="1" ht="6.95" customHeight="1">
      <c r="A66" s="35"/>
      <c r="B66" s="50"/>
      <c r="C66" s="51"/>
      <c r="D66" s="51"/>
      <c r="E66" s="51"/>
      <c r="F66" s="51"/>
      <c r="G66" s="51"/>
      <c r="H66" s="51"/>
      <c r="I66" s="51"/>
      <c r="J66" s="51"/>
      <c r="K66" s="51"/>
      <c r="L66" s="10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63" s="2" customFormat="1" ht="24.95" customHeight="1">
      <c r="A67" s="35"/>
      <c r="B67" s="36"/>
      <c r="C67" s="24" t="s">
        <v>118</v>
      </c>
      <c r="D67" s="37"/>
      <c r="E67" s="37"/>
      <c r="F67" s="37"/>
      <c r="G67" s="37"/>
      <c r="H67" s="37"/>
      <c r="I67" s="37"/>
      <c r="J67" s="37"/>
      <c r="K67" s="37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63" s="2" customFormat="1" ht="6.95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63" s="2" customFormat="1" ht="12" customHeight="1">
      <c r="A69" s="35"/>
      <c r="B69" s="36"/>
      <c r="C69" s="30" t="s">
        <v>16</v>
      </c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63" s="2" customFormat="1" ht="16.5" customHeight="1">
      <c r="A70" s="35"/>
      <c r="B70" s="36"/>
      <c r="C70" s="37"/>
      <c r="D70" s="37"/>
      <c r="E70" s="370" t="str">
        <f>E7</f>
        <v>Sportovní hala Sušice - Venkovní stavební objekty</v>
      </c>
      <c r="F70" s="371"/>
      <c r="G70" s="371"/>
      <c r="H70" s="371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63" s="2" customFormat="1" ht="12" customHeight="1">
      <c r="A71" s="35"/>
      <c r="B71" s="36"/>
      <c r="C71" s="30" t="s">
        <v>110</v>
      </c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63" s="2" customFormat="1" ht="16.5" customHeight="1">
      <c r="A72" s="35"/>
      <c r="B72" s="36"/>
      <c r="C72" s="37"/>
      <c r="D72" s="37"/>
      <c r="E72" s="327" t="str">
        <f>E9</f>
        <v>SO-06 - Přípojka - teplovod</v>
      </c>
      <c r="F72" s="372"/>
      <c r="G72" s="372"/>
      <c r="H72" s="372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63" s="2" customFormat="1" ht="6.95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63" s="2" customFormat="1" ht="12" customHeight="1">
      <c r="A74" s="35"/>
      <c r="B74" s="36"/>
      <c r="C74" s="30" t="s">
        <v>21</v>
      </c>
      <c r="D74" s="37"/>
      <c r="E74" s="37"/>
      <c r="F74" s="28" t="str">
        <f>F12</f>
        <v xml:space="preserve"> </v>
      </c>
      <c r="G74" s="37"/>
      <c r="H74" s="37"/>
      <c r="I74" s="30" t="s">
        <v>23</v>
      </c>
      <c r="J74" s="60" t="str">
        <f>IF(J12="","",J12)</f>
        <v>20. 5. 2019</v>
      </c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63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63" s="2" customFormat="1" ht="40.15" customHeight="1">
      <c r="A76" s="35"/>
      <c r="B76" s="36"/>
      <c r="C76" s="30" t="s">
        <v>25</v>
      </c>
      <c r="D76" s="37"/>
      <c r="E76" s="37"/>
      <c r="F76" s="28" t="str">
        <f>E15</f>
        <v>Město Sušice, nám. Svobody 138, 342 01 Sušice</v>
      </c>
      <c r="G76" s="37"/>
      <c r="H76" s="37"/>
      <c r="I76" s="30" t="s">
        <v>31</v>
      </c>
      <c r="J76" s="33" t="str">
        <f>E21</f>
        <v>APRIS 3MP s.r.o., Baarova 36, 140 00 Praha 4</v>
      </c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63" s="2" customFormat="1" ht="15.2" customHeight="1">
      <c r="A77" s="35"/>
      <c r="B77" s="36"/>
      <c r="C77" s="30" t="s">
        <v>29</v>
      </c>
      <c r="D77" s="37"/>
      <c r="E77" s="37"/>
      <c r="F77" s="28" t="str">
        <f>IF(E18="","",E18)</f>
        <v>Vyplň údaj</v>
      </c>
      <c r="G77" s="37"/>
      <c r="H77" s="37"/>
      <c r="I77" s="30" t="s">
        <v>34</v>
      </c>
      <c r="J77" s="33" t="str">
        <f>E24</f>
        <v xml:space="preserve"> </v>
      </c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63" s="2" customFormat="1" ht="10.3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63" s="11" customFormat="1" ht="29.25" customHeight="1">
      <c r="A79" s="147"/>
      <c r="B79" s="148"/>
      <c r="C79" s="149" t="s">
        <v>119</v>
      </c>
      <c r="D79" s="150" t="s">
        <v>56</v>
      </c>
      <c r="E79" s="150" t="s">
        <v>52</v>
      </c>
      <c r="F79" s="150" t="s">
        <v>53</v>
      </c>
      <c r="G79" s="150" t="s">
        <v>120</v>
      </c>
      <c r="H79" s="150" t="s">
        <v>121</v>
      </c>
      <c r="I79" s="150" t="s">
        <v>122</v>
      </c>
      <c r="J79" s="150" t="s">
        <v>114</v>
      </c>
      <c r="K79" s="151" t="s">
        <v>123</v>
      </c>
      <c r="L79" s="152"/>
      <c r="M79" s="69" t="s">
        <v>19</v>
      </c>
      <c r="N79" s="70" t="s">
        <v>41</v>
      </c>
      <c r="O79" s="70" t="s">
        <v>124</v>
      </c>
      <c r="P79" s="70" t="s">
        <v>125</v>
      </c>
      <c r="Q79" s="70" t="s">
        <v>126</v>
      </c>
      <c r="R79" s="70" t="s">
        <v>127</v>
      </c>
      <c r="S79" s="70" t="s">
        <v>128</v>
      </c>
      <c r="T79" s="71" t="s">
        <v>129</v>
      </c>
      <c r="U79" s="147"/>
      <c r="V79" s="147"/>
      <c r="W79" s="147"/>
      <c r="X79" s="147"/>
      <c r="Y79" s="147"/>
      <c r="Z79" s="147"/>
      <c r="AA79" s="147"/>
      <c r="AB79" s="147"/>
      <c r="AC79" s="147"/>
      <c r="AD79" s="147"/>
      <c r="AE79" s="147"/>
    </row>
    <row r="80" spans="1:63" s="2" customFormat="1" ht="22.9" customHeight="1">
      <c r="A80" s="35"/>
      <c r="B80" s="36"/>
      <c r="C80" s="76" t="s">
        <v>130</v>
      </c>
      <c r="D80" s="37"/>
      <c r="E80" s="37"/>
      <c r="F80" s="37"/>
      <c r="G80" s="37"/>
      <c r="H80" s="37"/>
      <c r="I80" s="37"/>
      <c r="J80" s="153">
        <f>BK80</f>
        <v>0</v>
      </c>
      <c r="K80" s="37"/>
      <c r="L80" s="40"/>
      <c r="M80" s="72"/>
      <c r="N80" s="154"/>
      <c r="O80" s="73"/>
      <c r="P80" s="155">
        <f>P81</f>
        <v>0</v>
      </c>
      <c r="Q80" s="73"/>
      <c r="R80" s="155">
        <f>R81</f>
        <v>0</v>
      </c>
      <c r="S80" s="73"/>
      <c r="T80" s="156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8" t="s">
        <v>70</v>
      </c>
      <c r="AU80" s="18" t="s">
        <v>115</v>
      </c>
      <c r="BK80" s="157">
        <f>BK81</f>
        <v>0</v>
      </c>
    </row>
    <row r="81" spans="1:65" s="12" customFormat="1" ht="25.9" customHeight="1">
      <c r="B81" s="158"/>
      <c r="C81" s="159"/>
      <c r="D81" s="160" t="s">
        <v>70</v>
      </c>
      <c r="E81" s="161" t="s">
        <v>1045</v>
      </c>
      <c r="F81" s="161" t="s">
        <v>1045</v>
      </c>
      <c r="G81" s="159"/>
      <c r="H81" s="159"/>
      <c r="I81" s="162"/>
      <c r="J81" s="163">
        <f>BK81</f>
        <v>0</v>
      </c>
      <c r="K81" s="159"/>
      <c r="L81" s="164"/>
      <c r="M81" s="165"/>
      <c r="N81" s="166"/>
      <c r="O81" s="166"/>
      <c r="P81" s="167">
        <f>SUM(P82:P103)</f>
        <v>0</v>
      </c>
      <c r="Q81" s="166"/>
      <c r="R81" s="167">
        <f>SUM(R82:R103)</f>
        <v>0</v>
      </c>
      <c r="S81" s="166"/>
      <c r="T81" s="168">
        <f>SUM(T82:T103)</f>
        <v>0</v>
      </c>
      <c r="AR81" s="169" t="s">
        <v>79</v>
      </c>
      <c r="AT81" s="170" t="s">
        <v>70</v>
      </c>
      <c r="AU81" s="170" t="s">
        <v>71</v>
      </c>
      <c r="AY81" s="169" t="s">
        <v>132</v>
      </c>
      <c r="BK81" s="171">
        <f>SUM(BK82:BK103)</f>
        <v>0</v>
      </c>
    </row>
    <row r="82" spans="1:65" s="2" customFormat="1" ht="24.2" customHeight="1">
      <c r="A82" s="35"/>
      <c r="B82" s="36"/>
      <c r="C82" s="174" t="s">
        <v>79</v>
      </c>
      <c r="D82" s="174" t="s">
        <v>135</v>
      </c>
      <c r="E82" s="175" t="s">
        <v>1046</v>
      </c>
      <c r="F82" s="176" t="s">
        <v>1047</v>
      </c>
      <c r="G82" s="177" t="s">
        <v>252</v>
      </c>
      <c r="H82" s="178">
        <v>500</v>
      </c>
      <c r="I82" s="179"/>
      <c r="J82" s="180">
        <f t="shared" ref="J82:J103" si="0">ROUND(I82*H82,2)</f>
        <v>0</v>
      </c>
      <c r="K82" s="176" t="s">
        <v>19</v>
      </c>
      <c r="L82" s="40"/>
      <c r="M82" s="181" t="s">
        <v>19</v>
      </c>
      <c r="N82" s="182" t="s">
        <v>42</v>
      </c>
      <c r="O82" s="65"/>
      <c r="P82" s="183">
        <f t="shared" ref="P82:P103" si="1">O82*H82</f>
        <v>0</v>
      </c>
      <c r="Q82" s="183">
        <v>0</v>
      </c>
      <c r="R82" s="183">
        <f t="shared" ref="R82:R103" si="2">Q82*H82</f>
        <v>0</v>
      </c>
      <c r="S82" s="183">
        <v>0</v>
      </c>
      <c r="T82" s="184">
        <f t="shared" ref="T82:T103" si="3"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185" t="s">
        <v>139</v>
      </c>
      <c r="AT82" s="185" t="s">
        <v>135</v>
      </c>
      <c r="AU82" s="185" t="s">
        <v>79</v>
      </c>
      <c r="AY82" s="18" t="s">
        <v>132</v>
      </c>
      <c r="BE82" s="186">
        <f t="shared" ref="BE82:BE103" si="4">IF(N82="základní",J82,0)</f>
        <v>0</v>
      </c>
      <c r="BF82" s="186">
        <f t="shared" ref="BF82:BF103" si="5">IF(N82="snížená",J82,0)</f>
        <v>0</v>
      </c>
      <c r="BG82" s="186">
        <f t="shared" ref="BG82:BG103" si="6">IF(N82="zákl. přenesená",J82,0)</f>
        <v>0</v>
      </c>
      <c r="BH82" s="186">
        <f t="shared" ref="BH82:BH103" si="7">IF(N82="sníž. přenesená",J82,0)</f>
        <v>0</v>
      </c>
      <c r="BI82" s="186">
        <f t="shared" ref="BI82:BI103" si="8">IF(N82="nulová",J82,0)</f>
        <v>0</v>
      </c>
      <c r="BJ82" s="18" t="s">
        <v>79</v>
      </c>
      <c r="BK82" s="186">
        <f t="shared" ref="BK82:BK103" si="9">ROUND(I82*H82,2)</f>
        <v>0</v>
      </c>
      <c r="BL82" s="18" t="s">
        <v>139</v>
      </c>
      <c r="BM82" s="185" t="s">
        <v>1048</v>
      </c>
    </row>
    <row r="83" spans="1:65" s="2" customFormat="1" ht="14.45" customHeight="1">
      <c r="A83" s="35"/>
      <c r="B83" s="36"/>
      <c r="C83" s="174" t="s">
        <v>81</v>
      </c>
      <c r="D83" s="174" t="s">
        <v>135</v>
      </c>
      <c r="E83" s="175" t="s">
        <v>1049</v>
      </c>
      <c r="F83" s="176" t="s">
        <v>1050</v>
      </c>
      <c r="G83" s="177" t="s">
        <v>949</v>
      </c>
      <c r="H83" s="178">
        <v>1</v>
      </c>
      <c r="I83" s="179"/>
      <c r="J83" s="180">
        <f t="shared" si="0"/>
        <v>0</v>
      </c>
      <c r="K83" s="176" t="s">
        <v>19</v>
      </c>
      <c r="L83" s="40"/>
      <c r="M83" s="181" t="s">
        <v>19</v>
      </c>
      <c r="N83" s="182" t="s">
        <v>42</v>
      </c>
      <c r="O83" s="65"/>
      <c r="P83" s="183">
        <f t="shared" si="1"/>
        <v>0</v>
      </c>
      <c r="Q83" s="183">
        <v>0</v>
      </c>
      <c r="R83" s="183">
        <f t="shared" si="2"/>
        <v>0</v>
      </c>
      <c r="S83" s="183">
        <v>0</v>
      </c>
      <c r="T83" s="184">
        <f t="shared" si="3"/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185" t="s">
        <v>139</v>
      </c>
      <c r="AT83" s="185" t="s">
        <v>135</v>
      </c>
      <c r="AU83" s="185" t="s">
        <v>79</v>
      </c>
      <c r="AY83" s="18" t="s">
        <v>132</v>
      </c>
      <c r="BE83" s="186">
        <f t="shared" si="4"/>
        <v>0</v>
      </c>
      <c r="BF83" s="186">
        <f t="shared" si="5"/>
        <v>0</v>
      </c>
      <c r="BG83" s="186">
        <f t="shared" si="6"/>
        <v>0</v>
      </c>
      <c r="BH83" s="186">
        <f t="shared" si="7"/>
        <v>0</v>
      </c>
      <c r="BI83" s="186">
        <f t="shared" si="8"/>
        <v>0</v>
      </c>
      <c r="BJ83" s="18" t="s">
        <v>79</v>
      </c>
      <c r="BK83" s="186">
        <f t="shared" si="9"/>
        <v>0</v>
      </c>
      <c r="BL83" s="18" t="s">
        <v>139</v>
      </c>
      <c r="BM83" s="185" t="s">
        <v>1051</v>
      </c>
    </row>
    <row r="84" spans="1:65" s="2" customFormat="1" ht="14.45" customHeight="1">
      <c r="A84" s="35"/>
      <c r="B84" s="36"/>
      <c r="C84" s="174" t="s">
        <v>144</v>
      </c>
      <c r="D84" s="174" t="s">
        <v>135</v>
      </c>
      <c r="E84" s="175" t="s">
        <v>1052</v>
      </c>
      <c r="F84" s="176" t="s">
        <v>1053</v>
      </c>
      <c r="G84" s="177" t="s">
        <v>949</v>
      </c>
      <c r="H84" s="178">
        <v>4</v>
      </c>
      <c r="I84" s="179"/>
      <c r="J84" s="180">
        <f t="shared" si="0"/>
        <v>0</v>
      </c>
      <c r="K84" s="176" t="s">
        <v>19</v>
      </c>
      <c r="L84" s="40"/>
      <c r="M84" s="181" t="s">
        <v>19</v>
      </c>
      <c r="N84" s="182" t="s">
        <v>42</v>
      </c>
      <c r="O84" s="65"/>
      <c r="P84" s="183">
        <f t="shared" si="1"/>
        <v>0</v>
      </c>
      <c r="Q84" s="183">
        <v>0</v>
      </c>
      <c r="R84" s="183">
        <f t="shared" si="2"/>
        <v>0</v>
      </c>
      <c r="S84" s="183">
        <v>0</v>
      </c>
      <c r="T84" s="184">
        <f t="shared" si="3"/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85" t="s">
        <v>139</v>
      </c>
      <c r="AT84" s="185" t="s">
        <v>135</v>
      </c>
      <c r="AU84" s="185" t="s">
        <v>79</v>
      </c>
      <c r="AY84" s="18" t="s">
        <v>132</v>
      </c>
      <c r="BE84" s="186">
        <f t="shared" si="4"/>
        <v>0</v>
      </c>
      <c r="BF84" s="186">
        <f t="shared" si="5"/>
        <v>0</v>
      </c>
      <c r="BG84" s="186">
        <f t="shared" si="6"/>
        <v>0</v>
      </c>
      <c r="BH84" s="186">
        <f t="shared" si="7"/>
        <v>0</v>
      </c>
      <c r="BI84" s="186">
        <f t="shared" si="8"/>
        <v>0</v>
      </c>
      <c r="BJ84" s="18" t="s">
        <v>79</v>
      </c>
      <c r="BK84" s="186">
        <f t="shared" si="9"/>
        <v>0</v>
      </c>
      <c r="BL84" s="18" t="s">
        <v>139</v>
      </c>
      <c r="BM84" s="185" t="s">
        <v>1054</v>
      </c>
    </row>
    <row r="85" spans="1:65" s="2" customFormat="1" ht="14.45" customHeight="1">
      <c r="A85" s="35"/>
      <c r="B85" s="36"/>
      <c r="C85" s="174" t="s">
        <v>139</v>
      </c>
      <c r="D85" s="174" t="s">
        <v>135</v>
      </c>
      <c r="E85" s="175" t="s">
        <v>1055</v>
      </c>
      <c r="F85" s="176" t="s">
        <v>1056</v>
      </c>
      <c r="G85" s="177" t="s">
        <v>252</v>
      </c>
      <c r="H85" s="178">
        <v>35</v>
      </c>
      <c r="I85" s="179"/>
      <c r="J85" s="180">
        <f t="shared" si="0"/>
        <v>0</v>
      </c>
      <c r="K85" s="176" t="s">
        <v>19</v>
      </c>
      <c r="L85" s="40"/>
      <c r="M85" s="181" t="s">
        <v>19</v>
      </c>
      <c r="N85" s="182" t="s">
        <v>42</v>
      </c>
      <c r="O85" s="65"/>
      <c r="P85" s="183">
        <f t="shared" si="1"/>
        <v>0</v>
      </c>
      <c r="Q85" s="183">
        <v>0</v>
      </c>
      <c r="R85" s="183">
        <f t="shared" si="2"/>
        <v>0</v>
      </c>
      <c r="S85" s="183">
        <v>0</v>
      </c>
      <c r="T85" s="184">
        <f t="shared" si="3"/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85" t="s">
        <v>139</v>
      </c>
      <c r="AT85" s="185" t="s">
        <v>135</v>
      </c>
      <c r="AU85" s="185" t="s">
        <v>79</v>
      </c>
      <c r="AY85" s="18" t="s">
        <v>132</v>
      </c>
      <c r="BE85" s="186">
        <f t="shared" si="4"/>
        <v>0</v>
      </c>
      <c r="BF85" s="186">
        <f t="shared" si="5"/>
        <v>0</v>
      </c>
      <c r="BG85" s="186">
        <f t="shared" si="6"/>
        <v>0</v>
      </c>
      <c r="BH85" s="186">
        <f t="shared" si="7"/>
        <v>0</v>
      </c>
      <c r="BI85" s="186">
        <f t="shared" si="8"/>
        <v>0</v>
      </c>
      <c r="BJ85" s="18" t="s">
        <v>79</v>
      </c>
      <c r="BK85" s="186">
        <f t="shared" si="9"/>
        <v>0</v>
      </c>
      <c r="BL85" s="18" t="s">
        <v>139</v>
      </c>
      <c r="BM85" s="185" t="s">
        <v>1057</v>
      </c>
    </row>
    <row r="86" spans="1:65" s="2" customFormat="1" ht="14.45" customHeight="1">
      <c r="A86" s="35"/>
      <c r="B86" s="36"/>
      <c r="C86" s="174" t="s">
        <v>194</v>
      </c>
      <c r="D86" s="174" t="s">
        <v>135</v>
      </c>
      <c r="E86" s="175" t="s">
        <v>1058</v>
      </c>
      <c r="F86" s="176" t="s">
        <v>1059</v>
      </c>
      <c r="G86" s="177" t="s">
        <v>949</v>
      </c>
      <c r="H86" s="178">
        <v>2</v>
      </c>
      <c r="I86" s="179"/>
      <c r="J86" s="180">
        <f t="shared" si="0"/>
        <v>0</v>
      </c>
      <c r="K86" s="176" t="s">
        <v>19</v>
      </c>
      <c r="L86" s="40"/>
      <c r="M86" s="181" t="s">
        <v>19</v>
      </c>
      <c r="N86" s="182" t="s">
        <v>42</v>
      </c>
      <c r="O86" s="65"/>
      <c r="P86" s="183">
        <f t="shared" si="1"/>
        <v>0</v>
      </c>
      <c r="Q86" s="183">
        <v>0</v>
      </c>
      <c r="R86" s="183">
        <f t="shared" si="2"/>
        <v>0</v>
      </c>
      <c r="S86" s="183">
        <v>0</v>
      </c>
      <c r="T86" s="184">
        <f t="shared" si="3"/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85" t="s">
        <v>139</v>
      </c>
      <c r="AT86" s="185" t="s">
        <v>135</v>
      </c>
      <c r="AU86" s="185" t="s">
        <v>79</v>
      </c>
      <c r="AY86" s="18" t="s">
        <v>132</v>
      </c>
      <c r="BE86" s="186">
        <f t="shared" si="4"/>
        <v>0</v>
      </c>
      <c r="BF86" s="186">
        <f t="shared" si="5"/>
        <v>0</v>
      </c>
      <c r="BG86" s="186">
        <f t="shared" si="6"/>
        <v>0</v>
      </c>
      <c r="BH86" s="186">
        <f t="shared" si="7"/>
        <v>0</v>
      </c>
      <c r="BI86" s="186">
        <f t="shared" si="8"/>
        <v>0</v>
      </c>
      <c r="BJ86" s="18" t="s">
        <v>79</v>
      </c>
      <c r="BK86" s="186">
        <f t="shared" si="9"/>
        <v>0</v>
      </c>
      <c r="BL86" s="18" t="s">
        <v>139</v>
      </c>
      <c r="BM86" s="185" t="s">
        <v>1060</v>
      </c>
    </row>
    <row r="87" spans="1:65" s="2" customFormat="1" ht="14.45" customHeight="1">
      <c r="A87" s="35"/>
      <c r="B87" s="36"/>
      <c r="C87" s="174" t="s">
        <v>200</v>
      </c>
      <c r="D87" s="174" t="s">
        <v>135</v>
      </c>
      <c r="E87" s="175" t="s">
        <v>1061</v>
      </c>
      <c r="F87" s="176" t="s">
        <v>1062</v>
      </c>
      <c r="G87" s="177" t="s">
        <v>252</v>
      </c>
      <c r="H87" s="178">
        <v>35</v>
      </c>
      <c r="I87" s="179"/>
      <c r="J87" s="180">
        <f t="shared" si="0"/>
        <v>0</v>
      </c>
      <c r="K87" s="176" t="s">
        <v>19</v>
      </c>
      <c r="L87" s="40"/>
      <c r="M87" s="181" t="s">
        <v>19</v>
      </c>
      <c r="N87" s="182" t="s">
        <v>42</v>
      </c>
      <c r="O87" s="65"/>
      <c r="P87" s="183">
        <f t="shared" si="1"/>
        <v>0</v>
      </c>
      <c r="Q87" s="183">
        <v>0</v>
      </c>
      <c r="R87" s="183">
        <f t="shared" si="2"/>
        <v>0</v>
      </c>
      <c r="S87" s="183">
        <v>0</v>
      </c>
      <c r="T87" s="184">
        <f t="shared" si="3"/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85" t="s">
        <v>139</v>
      </c>
      <c r="AT87" s="185" t="s">
        <v>135</v>
      </c>
      <c r="AU87" s="185" t="s">
        <v>79</v>
      </c>
      <c r="AY87" s="18" t="s">
        <v>132</v>
      </c>
      <c r="BE87" s="186">
        <f t="shared" si="4"/>
        <v>0</v>
      </c>
      <c r="BF87" s="186">
        <f t="shared" si="5"/>
        <v>0</v>
      </c>
      <c r="BG87" s="186">
        <f t="shared" si="6"/>
        <v>0</v>
      </c>
      <c r="BH87" s="186">
        <f t="shared" si="7"/>
        <v>0</v>
      </c>
      <c r="BI87" s="186">
        <f t="shared" si="8"/>
        <v>0</v>
      </c>
      <c r="BJ87" s="18" t="s">
        <v>79</v>
      </c>
      <c r="BK87" s="186">
        <f t="shared" si="9"/>
        <v>0</v>
      </c>
      <c r="BL87" s="18" t="s">
        <v>139</v>
      </c>
      <c r="BM87" s="185" t="s">
        <v>1063</v>
      </c>
    </row>
    <row r="88" spans="1:65" s="2" customFormat="1" ht="14.45" customHeight="1">
      <c r="A88" s="35"/>
      <c r="B88" s="36"/>
      <c r="C88" s="174" t="s">
        <v>204</v>
      </c>
      <c r="D88" s="174" t="s">
        <v>135</v>
      </c>
      <c r="E88" s="175" t="s">
        <v>1064</v>
      </c>
      <c r="F88" s="176" t="s">
        <v>1065</v>
      </c>
      <c r="G88" s="177" t="s">
        <v>435</v>
      </c>
      <c r="H88" s="178">
        <v>1</v>
      </c>
      <c r="I88" s="179"/>
      <c r="J88" s="180">
        <f t="shared" si="0"/>
        <v>0</v>
      </c>
      <c r="K88" s="176" t="s">
        <v>19</v>
      </c>
      <c r="L88" s="40"/>
      <c r="M88" s="181" t="s">
        <v>19</v>
      </c>
      <c r="N88" s="182" t="s">
        <v>42</v>
      </c>
      <c r="O88" s="65"/>
      <c r="P88" s="183">
        <f t="shared" si="1"/>
        <v>0</v>
      </c>
      <c r="Q88" s="183">
        <v>0</v>
      </c>
      <c r="R88" s="183">
        <f t="shared" si="2"/>
        <v>0</v>
      </c>
      <c r="S88" s="183">
        <v>0</v>
      </c>
      <c r="T88" s="184">
        <f t="shared" si="3"/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85" t="s">
        <v>139</v>
      </c>
      <c r="AT88" s="185" t="s">
        <v>135</v>
      </c>
      <c r="AU88" s="185" t="s">
        <v>79</v>
      </c>
      <c r="AY88" s="18" t="s">
        <v>132</v>
      </c>
      <c r="BE88" s="186">
        <f t="shared" si="4"/>
        <v>0</v>
      </c>
      <c r="BF88" s="186">
        <f t="shared" si="5"/>
        <v>0</v>
      </c>
      <c r="BG88" s="186">
        <f t="shared" si="6"/>
        <v>0</v>
      </c>
      <c r="BH88" s="186">
        <f t="shared" si="7"/>
        <v>0</v>
      </c>
      <c r="BI88" s="186">
        <f t="shared" si="8"/>
        <v>0</v>
      </c>
      <c r="BJ88" s="18" t="s">
        <v>79</v>
      </c>
      <c r="BK88" s="186">
        <f t="shared" si="9"/>
        <v>0</v>
      </c>
      <c r="BL88" s="18" t="s">
        <v>139</v>
      </c>
      <c r="BM88" s="185" t="s">
        <v>1066</v>
      </c>
    </row>
    <row r="89" spans="1:65" s="2" customFormat="1" ht="14.45" customHeight="1">
      <c r="A89" s="35"/>
      <c r="B89" s="36"/>
      <c r="C89" s="174" t="s">
        <v>208</v>
      </c>
      <c r="D89" s="174" t="s">
        <v>135</v>
      </c>
      <c r="E89" s="175" t="s">
        <v>1067</v>
      </c>
      <c r="F89" s="176" t="s">
        <v>1068</v>
      </c>
      <c r="G89" s="177" t="s">
        <v>435</v>
      </c>
      <c r="H89" s="178">
        <v>1</v>
      </c>
      <c r="I89" s="179"/>
      <c r="J89" s="180">
        <f t="shared" si="0"/>
        <v>0</v>
      </c>
      <c r="K89" s="176" t="s">
        <v>19</v>
      </c>
      <c r="L89" s="40"/>
      <c r="M89" s="181" t="s">
        <v>19</v>
      </c>
      <c r="N89" s="182" t="s">
        <v>42</v>
      </c>
      <c r="O89" s="65"/>
      <c r="P89" s="183">
        <f t="shared" si="1"/>
        <v>0</v>
      </c>
      <c r="Q89" s="183">
        <v>0</v>
      </c>
      <c r="R89" s="183">
        <f t="shared" si="2"/>
        <v>0</v>
      </c>
      <c r="S89" s="183">
        <v>0</v>
      </c>
      <c r="T89" s="184">
        <f t="shared" si="3"/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85" t="s">
        <v>139</v>
      </c>
      <c r="AT89" s="185" t="s">
        <v>135</v>
      </c>
      <c r="AU89" s="185" t="s">
        <v>79</v>
      </c>
      <c r="AY89" s="18" t="s">
        <v>132</v>
      </c>
      <c r="BE89" s="186">
        <f t="shared" si="4"/>
        <v>0</v>
      </c>
      <c r="BF89" s="186">
        <f t="shared" si="5"/>
        <v>0</v>
      </c>
      <c r="BG89" s="186">
        <f t="shared" si="6"/>
        <v>0</v>
      </c>
      <c r="BH89" s="186">
        <f t="shared" si="7"/>
        <v>0</v>
      </c>
      <c r="BI89" s="186">
        <f t="shared" si="8"/>
        <v>0</v>
      </c>
      <c r="BJ89" s="18" t="s">
        <v>79</v>
      </c>
      <c r="BK89" s="186">
        <f t="shared" si="9"/>
        <v>0</v>
      </c>
      <c r="BL89" s="18" t="s">
        <v>139</v>
      </c>
      <c r="BM89" s="185" t="s">
        <v>1069</v>
      </c>
    </row>
    <row r="90" spans="1:65" s="2" customFormat="1" ht="24.2" customHeight="1">
      <c r="A90" s="35"/>
      <c r="B90" s="36"/>
      <c r="C90" s="174" t="s">
        <v>211</v>
      </c>
      <c r="D90" s="174" t="s">
        <v>135</v>
      </c>
      <c r="E90" s="175" t="s">
        <v>1070</v>
      </c>
      <c r="F90" s="176" t="s">
        <v>1071</v>
      </c>
      <c r="G90" s="177" t="s">
        <v>252</v>
      </c>
      <c r="H90" s="178">
        <v>100</v>
      </c>
      <c r="I90" s="179"/>
      <c r="J90" s="180">
        <f t="shared" si="0"/>
        <v>0</v>
      </c>
      <c r="K90" s="176" t="s">
        <v>19</v>
      </c>
      <c r="L90" s="40"/>
      <c r="M90" s="181" t="s">
        <v>19</v>
      </c>
      <c r="N90" s="182" t="s">
        <v>42</v>
      </c>
      <c r="O90" s="65"/>
      <c r="P90" s="183">
        <f t="shared" si="1"/>
        <v>0</v>
      </c>
      <c r="Q90" s="183">
        <v>0</v>
      </c>
      <c r="R90" s="183">
        <f t="shared" si="2"/>
        <v>0</v>
      </c>
      <c r="S90" s="183">
        <v>0</v>
      </c>
      <c r="T90" s="184">
        <f t="shared" si="3"/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5" t="s">
        <v>139</v>
      </c>
      <c r="AT90" s="185" t="s">
        <v>135</v>
      </c>
      <c r="AU90" s="185" t="s">
        <v>79</v>
      </c>
      <c r="AY90" s="18" t="s">
        <v>132</v>
      </c>
      <c r="BE90" s="186">
        <f t="shared" si="4"/>
        <v>0</v>
      </c>
      <c r="BF90" s="186">
        <f t="shared" si="5"/>
        <v>0</v>
      </c>
      <c r="BG90" s="186">
        <f t="shared" si="6"/>
        <v>0</v>
      </c>
      <c r="BH90" s="186">
        <f t="shared" si="7"/>
        <v>0</v>
      </c>
      <c r="BI90" s="186">
        <f t="shared" si="8"/>
        <v>0</v>
      </c>
      <c r="BJ90" s="18" t="s">
        <v>79</v>
      </c>
      <c r="BK90" s="186">
        <f t="shared" si="9"/>
        <v>0</v>
      </c>
      <c r="BL90" s="18" t="s">
        <v>139</v>
      </c>
      <c r="BM90" s="185" t="s">
        <v>1072</v>
      </c>
    </row>
    <row r="91" spans="1:65" s="2" customFormat="1" ht="14.45" customHeight="1">
      <c r="A91" s="35"/>
      <c r="B91" s="36"/>
      <c r="C91" s="174" t="s">
        <v>216</v>
      </c>
      <c r="D91" s="174" t="s">
        <v>135</v>
      </c>
      <c r="E91" s="175" t="s">
        <v>1073</v>
      </c>
      <c r="F91" s="176" t="s">
        <v>1074</v>
      </c>
      <c r="G91" s="177" t="s">
        <v>182</v>
      </c>
      <c r="H91" s="178">
        <v>30</v>
      </c>
      <c r="I91" s="179"/>
      <c r="J91" s="180">
        <f t="shared" si="0"/>
        <v>0</v>
      </c>
      <c r="K91" s="176" t="s">
        <v>19</v>
      </c>
      <c r="L91" s="40"/>
      <c r="M91" s="181" t="s">
        <v>19</v>
      </c>
      <c r="N91" s="182" t="s">
        <v>42</v>
      </c>
      <c r="O91" s="65"/>
      <c r="P91" s="183">
        <f t="shared" si="1"/>
        <v>0</v>
      </c>
      <c r="Q91" s="183">
        <v>0</v>
      </c>
      <c r="R91" s="183">
        <f t="shared" si="2"/>
        <v>0</v>
      </c>
      <c r="S91" s="183">
        <v>0</v>
      </c>
      <c r="T91" s="184">
        <f t="shared" si="3"/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5" t="s">
        <v>139</v>
      </c>
      <c r="AT91" s="185" t="s">
        <v>135</v>
      </c>
      <c r="AU91" s="185" t="s">
        <v>79</v>
      </c>
      <c r="AY91" s="18" t="s">
        <v>132</v>
      </c>
      <c r="BE91" s="186">
        <f t="shared" si="4"/>
        <v>0</v>
      </c>
      <c r="BF91" s="186">
        <f t="shared" si="5"/>
        <v>0</v>
      </c>
      <c r="BG91" s="186">
        <f t="shared" si="6"/>
        <v>0</v>
      </c>
      <c r="BH91" s="186">
        <f t="shared" si="7"/>
        <v>0</v>
      </c>
      <c r="BI91" s="186">
        <f t="shared" si="8"/>
        <v>0</v>
      </c>
      <c r="BJ91" s="18" t="s">
        <v>79</v>
      </c>
      <c r="BK91" s="186">
        <f t="shared" si="9"/>
        <v>0</v>
      </c>
      <c r="BL91" s="18" t="s">
        <v>139</v>
      </c>
      <c r="BM91" s="185" t="s">
        <v>1075</v>
      </c>
    </row>
    <row r="92" spans="1:65" s="2" customFormat="1" ht="14.45" customHeight="1">
      <c r="A92" s="35"/>
      <c r="B92" s="36"/>
      <c r="C92" s="174" t="s">
        <v>222</v>
      </c>
      <c r="D92" s="174" t="s">
        <v>135</v>
      </c>
      <c r="E92" s="175" t="s">
        <v>1076</v>
      </c>
      <c r="F92" s="176" t="s">
        <v>1077</v>
      </c>
      <c r="G92" s="177" t="s">
        <v>252</v>
      </c>
      <c r="H92" s="178">
        <v>250</v>
      </c>
      <c r="I92" s="179"/>
      <c r="J92" s="180">
        <f t="shared" si="0"/>
        <v>0</v>
      </c>
      <c r="K92" s="176" t="s">
        <v>19</v>
      </c>
      <c r="L92" s="40"/>
      <c r="M92" s="181" t="s">
        <v>19</v>
      </c>
      <c r="N92" s="182" t="s">
        <v>42</v>
      </c>
      <c r="O92" s="65"/>
      <c r="P92" s="183">
        <f t="shared" si="1"/>
        <v>0</v>
      </c>
      <c r="Q92" s="183">
        <v>0</v>
      </c>
      <c r="R92" s="183">
        <f t="shared" si="2"/>
        <v>0</v>
      </c>
      <c r="S92" s="183">
        <v>0</v>
      </c>
      <c r="T92" s="184">
        <f t="shared" si="3"/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5" t="s">
        <v>139</v>
      </c>
      <c r="AT92" s="185" t="s">
        <v>135</v>
      </c>
      <c r="AU92" s="185" t="s">
        <v>79</v>
      </c>
      <c r="AY92" s="18" t="s">
        <v>132</v>
      </c>
      <c r="BE92" s="186">
        <f t="shared" si="4"/>
        <v>0</v>
      </c>
      <c r="BF92" s="186">
        <f t="shared" si="5"/>
        <v>0</v>
      </c>
      <c r="BG92" s="186">
        <f t="shared" si="6"/>
        <v>0</v>
      </c>
      <c r="BH92" s="186">
        <f t="shared" si="7"/>
        <v>0</v>
      </c>
      <c r="BI92" s="186">
        <f t="shared" si="8"/>
        <v>0</v>
      </c>
      <c r="BJ92" s="18" t="s">
        <v>79</v>
      </c>
      <c r="BK92" s="186">
        <f t="shared" si="9"/>
        <v>0</v>
      </c>
      <c r="BL92" s="18" t="s">
        <v>139</v>
      </c>
      <c r="BM92" s="185" t="s">
        <v>1078</v>
      </c>
    </row>
    <row r="93" spans="1:65" s="2" customFormat="1" ht="14.45" customHeight="1">
      <c r="A93" s="35"/>
      <c r="B93" s="36"/>
      <c r="C93" s="174" t="s">
        <v>227</v>
      </c>
      <c r="D93" s="174" t="s">
        <v>135</v>
      </c>
      <c r="E93" s="175" t="s">
        <v>1079</v>
      </c>
      <c r="F93" s="176" t="s">
        <v>1080</v>
      </c>
      <c r="G93" s="177" t="s">
        <v>252</v>
      </c>
      <c r="H93" s="178">
        <v>250</v>
      </c>
      <c r="I93" s="179"/>
      <c r="J93" s="180">
        <f t="shared" si="0"/>
        <v>0</v>
      </c>
      <c r="K93" s="176" t="s">
        <v>19</v>
      </c>
      <c r="L93" s="40"/>
      <c r="M93" s="181" t="s">
        <v>19</v>
      </c>
      <c r="N93" s="182" t="s">
        <v>42</v>
      </c>
      <c r="O93" s="65"/>
      <c r="P93" s="183">
        <f t="shared" si="1"/>
        <v>0</v>
      </c>
      <c r="Q93" s="183">
        <v>0</v>
      </c>
      <c r="R93" s="183">
        <f t="shared" si="2"/>
        <v>0</v>
      </c>
      <c r="S93" s="183">
        <v>0</v>
      </c>
      <c r="T93" s="184">
        <f t="shared" si="3"/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5" t="s">
        <v>139</v>
      </c>
      <c r="AT93" s="185" t="s">
        <v>135</v>
      </c>
      <c r="AU93" s="185" t="s">
        <v>79</v>
      </c>
      <c r="AY93" s="18" t="s">
        <v>132</v>
      </c>
      <c r="BE93" s="186">
        <f t="shared" si="4"/>
        <v>0</v>
      </c>
      <c r="BF93" s="186">
        <f t="shared" si="5"/>
        <v>0</v>
      </c>
      <c r="BG93" s="186">
        <f t="shared" si="6"/>
        <v>0</v>
      </c>
      <c r="BH93" s="186">
        <f t="shared" si="7"/>
        <v>0</v>
      </c>
      <c r="BI93" s="186">
        <f t="shared" si="8"/>
        <v>0</v>
      </c>
      <c r="BJ93" s="18" t="s">
        <v>79</v>
      </c>
      <c r="BK93" s="186">
        <f t="shared" si="9"/>
        <v>0</v>
      </c>
      <c r="BL93" s="18" t="s">
        <v>139</v>
      </c>
      <c r="BM93" s="185" t="s">
        <v>1081</v>
      </c>
    </row>
    <row r="94" spans="1:65" s="2" customFormat="1" ht="24.2" customHeight="1">
      <c r="A94" s="35"/>
      <c r="B94" s="36"/>
      <c r="C94" s="174" t="s">
        <v>231</v>
      </c>
      <c r="D94" s="174" t="s">
        <v>135</v>
      </c>
      <c r="E94" s="175" t="s">
        <v>1082</v>
      </c>
      <c r="F94" s="176" t="s">
        <v>1083</v>
      </c>
      <c r="G94" s="177" t="s">
        <v>182</v>
      </c>
      <c r="H94" s="178">
        <v>450</v>
      </c>
      <c r="I94" s="179"/>
      <c r="J94" s="180">
        <f t="shared" si="0"/>
        <v>0</v>
      </c>
      <c r="K94" s="176" t="s">
        <v>19</v>
      </c>
      <c r="L94" s="40"/>
      <c r="M94" s="181" t="s">
        <v>19</v>
      </c>
      <c r="N94" s="182" t="s">
        <v>42</v>
      </c>
      <c r="O94" s="65"/>
      <c r="P94" s="183">
        <f t="shared" si="1"/>
        <v>0</v>
      </c>
      <c r="Q94" s="183">
        <v>0</v>
      </c>
      <c r="R94" s="183">
        <f t="shared" si="2"/>
        <v>0</v>
      </c>
      <c r="S94" s="183">
        <v>0</v>
      </c>
      <c r="T94" s="184">
        <f t="shared" si="3"/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5" t="s">
        <v>139</v>
      </c>
      <c r="AT94" s="185" t="s">
        <v>135</v>
      </c>
      <c r="AU94" s="185" t="s">
        <v>79</v>
      </c>
      <c r="AY94" s="18" t="s">
        <v>132</v>
      </c>
      <c r="BE94" s="186">
        <f t="shared" si="4"/>
        <v>0</v>
      </c>
      <c r="BF94" s="186">
        <f t="shared" si="5"/>
        <v>0</v>
      </c>
      <c r="BG94" s="186">
        <f t="shared" si="6"/>
        <v>0</v>
      </c>
      <c r="BH94" s="186">
        <f t="shared" si="7"/>
        <v>0</v>
      </c>
      <c r="BI94" s="186">
        <f t="shared" si="8"/>
        <v>0</v>
      </c>
      <c r="BJ94" s="18" t="s">
        <v>79</v>
      </c>
      <c r="BK94" s="186">
        <f t="shared" si="9"/>
        <v>0</v>
      </c>
      <c r="BL94" s="18" t="s">
        <v>139</v>
      </c>
      <c r="BM94" s="185" t="s">
        <v>1084</v>
      </c>
    </row>
    <row r="95" spans="1:65" s="2" customFormat="1" ht="24.2" customHeight="1">
      <c r="A95" s="35"/>
      <c r="B95" s="36"/>
      <c r="C95" s="174" t="s">
        <v>235</v>
      </c>
      <c r="D95" s="174" t="s">
        <v>135</v>
      </c>
      <c r="E95" s="175" t="s">
        <v>1085</v>
      </c>
      <c r="F95" s="176" t="s">
        <v>1086</v>
      </c>
      <c r="G95" s="177" t="s">
        <v>435</v>
      </c>
      <c r="H95" s="178">
        <v>1</v>
      </c>
      <c r="I95" s="179"/>
      <c r="J95" s="180">
        <f t="shared" si="0"/>
        <v>0</v>
      </c>
      <c r="K95" s="176" t="s">
        <v>19</v>
      </c>
      <c r="L95" s="40"/>
      <c r="M95" s="181" t="s">
        <v>19</v>
      </c>
      <c r="N95" s="182" t="s">
        <v>42</v>
      </c>
      <c r="O95" s="65"/>
      <c r="P95" s="183">
        <f t="shared" si="1"/>
        <v>0</v>
      </c>
      <c r="Q95" s="183">
        <v>0</v>
      </c>
      <c r="R95" s="183">
        <f t="shared" si="2"/>
        <v>0</v>
      </c>
      <c r="S95" s="183">
        <v>0</v>
      </c>
      <c r="T95" s="184">
        <f t="shared" si="3"/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139</v>
      </c>
      <c r="AT95" s="185" t="s">
        <v>135</v>
      </c>
      <c r="AU95" s="185" t="s">
        <v>79</v>
      </c>
      <c r="AY95" s="18" t="s">
        <v>132</v>
      </c>
      <c r="BE95" s="186">
        <f t="shared" si="4"/>
        <v>0</v>
      </c>
      <c r="BF95" s="186">
        <f t="shared" si="5"/>
        <v>0</v>
      </c>
      <c r="BG95" s="186">
        <f t="shared" si="6"/>
        <v>0</v>
      </c>
      <c r="BH95" s="186">
        <f t="shared" si="7"/>
        <v>0</v>
      </c>
      <c r="BI95" s="186">
        <f t="shared" si="8"/>
        <v>0</v>
      </c>
      <c r="BJ95" s="18" t="s">
        <v>79</v>
      </c>
      <c r="BK95" s="186">
        <f t="shared" si="9"/>
        <v>0</v>
      </c>
      <c r="BL95" s="18" t="s">
        <v>139</v>
      </c>
      <c r="BM95" s="185" t="s">
        <v>1087</v>
      </c>
    </row>
    <row r="96" spans="1:65" s="2" customFormat="1" ht="14.45" customHeight="1">
      <c r="A96" s="35"/>
      <c r="B96" s="36"/>
      <c r="C96" s="174" t="s">
        <v>8</v>
      </c>
      <c r="D96" s="174" t="s">
        <v>135</v>
      </c>
      <c r="E96" s="175" t="s">
        <v>1088</v>
      </c>
      <c r="F96" s="176" t="s">
        <v>1089</v>
      </c>
      <c r="G96" s="177" t="s">
        <v>1090</v>
      </c>
      <c r="H96" s="178">
        <v>5</v>
      </c>
      <c r="I96" s="179"/>
      <c r="J96" s="180">
        <f t="shared" si="0"/>
        <v>0</v>
      </c>
      <c r="K96" s="176" t="s">
        <v>19</v>
      </c>
      <c r="L96" s="40"/>
      <c r="M96" s="181" t="s">
        <v>19</v>
      </c>
      <c r="N96" s="182" t="s">
        <v>42</v>
      </c>
      <c r="O96" s="65"/>
      <c r="P96" s="183">
        <f t="shared" si="1"/>
        <v>0</v>
      </c>
      <c r="Q96" s="183">
        <v>0</v>
      </c>
      <c r="R96" s="183">
        <f t="shared" si="2"/>
        <v>0</v>
      </c>
      <c r="S96" s="183">
        <v>0</v>
      </c>
      <c r="T96" s="184">
        <f t="shared" si="3"/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5" t="s">
        <v>139</v>
      </c>
      <c r="AT96" s="185" t="s">
        <v>135</v>
      </c>
      <c r="AU96" s="185" t="s">
        <v>79</v>
      </c>
      <c r="AY96" s="18" t="s">
        <v>132</v>
      </c>
      <c r="BE96" s="186">
        <f t="shared" si="4"/>
        <v>0</v>
      </c>
      <c r="BF96" s="186">
        <f t="shared" si="5"/>
        <v>0</v>
      </c>
      <c r="BG96" s="186">
        <f t="shared" si="6"/>
        <v>0</v>
      </c>
      <c r="BH96" s="186">
        <f t="shared" si="7"/>
        <v>0</v>
      </c>
      <c r="BI96" s="186">
        <f t="shared" si="8"/>
        <v>0</v>
      </c>
      <c r="BJ96" s="18" t="s">
        <v>79</v>
      </c>
      <c r="BK96" s="186">
        <f t="shared" si="9"/>
        <v>0</v>
      </c>
      <c r="BL96" s="18" t="s">
        <v>139</v>
      </c>
      <c r="BM96" s="185" t="s">
        <v>1091</v>
      </c>
    </row>
    <row r="97" spans="1:65" s="2" customFormat="1" ht="14.45" customHeight="1">
      <c r="A97" s="35"/>
      <c r="B97" s="36"/>
      <c r="C97" s="174" t="s">
        <v>249</v>
      </c>
      <c r="D97" s="174" t="s">
        <v>135</v>
      </c>
      <c r="E97" s="175" t="s">
        <v>1092</v>
      </c>
      <c r="F97" s="176" t="s">
        <v>1093</v>
      </c>
      <c r="G97" s="177" t="s">
        <v>435</v>
      </c>
      <c r="H97" s="178">
        <v>1</v>
      </c>
      <c r="I97" s="179"/>
      <c r="J97" s="180">
        <f t="shared" si="0"/>
        <v>0</v>
      </c>
      <c r="K97" s="176" t="s">
        <v>19</v>
      </c>
      <c r="L97" s="40"/>
      <c r="M97" s="181" t="s">
        <v>19</v>
      </c>
      <c r="N97" s="182" t="s">
        <v>42</v>
      </c>
      <c r="O97" s="65"/>
      <c r="P97" s="183">
        <f t="shared" si="1"/>
        <v>0</v>
      </c>
      <c r="Q97" s="183">
        <v>0</v>
      </c>
      <c r="R97" s="183">
        <f t="shared" si="2"/>
        <v>0</v>
      </c>
      <c r="S97" s="183">
        <v>0</v>
      </c>
      <c r="T97" s="184">
        <f t="shared" si="3"/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5" t="s">
        <v>139</v>
      </c>
      <c r="AT97" s="185" t="s">
        <v>135</v>
      </c>
      <c r="AU97" s="185" t="s">
        <v>79</v>
      </c>
      <c r="AY97" s="18" t="s">
        <v>132</v>
      </c>
      <c r="BE97" s="186">
        <f t="shared" si="4"/>
        <v>0</v>
      </c>
      <c r="BF97" s="186">
        <f t="shared" si="5"/>
        <v>0</v>
      </c>
      <c r="BG97" s="186">
        <f t="shared" si="6"/>
        <v>0</v>
      </c>
      <c r="BH97" s="186">
        <f t="shared" si="7"/>
        <v>0</v>
      </c>
      <c r="BI97" s="186">
        <f t="shared" si="8"/>
        <v>0</v>
      </c>
      <c r="BJ97" s="18" t="s">
        <v>79</v>
      </c>
      <c r="BK97" s="186">
        <f t="shared" si="9"/>
        <v>0</v>
      </c>
      <c r="BL97" s="18" t="s">
        <v>139</v>
      </c>
      <c r="BM97" s="185" t="s">
        <v>1094</v>
      </c>
    </row>
    <row r="98" spans="1:65" s="2" customFormat="1" ht="14.45" customHeight="1">
      <c r="A98" s="35"/>
      <c r="B98" s="36"/>
      <c r="C98" s="174" t="s">
        <v>256</v>
      </c>
      <c r="D98" s="174" t="s">
        <v>135</v>
      </c>
      <c r="E98" s="175" t="s">
        <v>1095</v>
      </c>
      <c r="F98" s="176" t="s">
        <v>1096</v>
      </c>
      <c r="G98" s="177" t="s">
        <v>949</v>
      </c>
      <c r="H98" s="178">
        <v>4</v>
      </c>
      <c r="I98" s="179"/>
      <c r="J98" s="180">
        <f t="shared" si="0"/>
        <v>0</v>
      </c>
      <c r="K98" s="176" t="s">
        <v>19</v>
      </c>
      <c r="L98" s="40"/>
      <c r="M98" s="181" t="s">
        <v>19</v>
      </c>
      <c r="N98" s="182" t="s">
        <v>42</v>
      </c>
      <c r="O98" s="65"/>
      <c r="P98" s="183">
        <f t="shared" si="1"/>
        <v>0</v>
      </c>
      <c r="Q98" s="183">
        <v>0</v>
      </c>
      <c r="R98" s="183">
        <f t="shared" si="2"/>
        <v>0</v>
      </c>
      <c r="S98" s="183">
        <v>0</v>
      </c>
      <c r="T98" s="184">
        <f t="shared" si="3"/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5" t="s">
        <v>139</v>
      </c>
      <c r="AT98" s="185" t="s">
        <v>135</v>
      </c>
      <c r="AU98" s="185" t="s">
        <v>79</v>
      </c>
      <c r="AY98" s="18" t="s">
        <v>132</v>
      </c>
      <c r="BE98" s="186">
        <f t="shared" si="4"/>
        <v>0</v>
      </c>
      <c r="BF98" s="186">
        <f t="shared" si="5"/>
        <v>0</v>
      </c>
      <c r="BG98" s="186">
        <f t="shared" si="6"/>
        <v>0</v>
      </c>
      <c r="BH98" s="186">
        <f t="shared" si="7"/>
        <v>0</v>
      </c>
      <c r="BI98" s="186">
        <f t="shared" si="8"/>
        <v>0</v>
      </c>
      <c r="BJ98" s="18" t="s">
        <v>79</v>
      </c>
      <c r="BK98" s="186">
        <f t="shared" si="9"/>
        <v>0</v>
      </c>
      <c r="BL98" s="18" t="s">
        <v>139</v>
      </c>
      <c r="BM98" s="185" t="s">
        <v>1097</v>
      </c>
    </row>
    <row r="99" spans="1:65" s="2" customFormat="1" ht="14.45" customHeight="1">
      <c r="A99" s="35"/>
      <c r="B99" s="36"/>
      <c r="C99" s="174" t="s">
        <v>264</v>
      </c>
      <c r="D99" s="174" t="s">
        <v>135</v>
      </c>
      <c r="E99" s="175" t="s">
        <v>1098</v>
      </c>
      <c r="F99" s="176" t="s">
        <v>1099</v>
      </c>
      <c r="G99" s="177" t="s">
        <v>435</v>
      </c>
      <c r="H99" s="178">
        <v>1</v>
      </c>
      <c r="I99" s="179"/>
      <c r="J99" s="180">
        <f t="shared" si="0"/>
        <v>0</v>
      </c>
      <c r="K99" s="176" t="s">
        <v>19</v>
      </c>
      <c r="L99" s="40"/>
      <c r="M99" s="181" t="s">
        <v>19</v>
      </c>
      <c r="N99" s="182" t="s">
        <v>42</v>
      </c>
      <c r="O99" s="65"/>
      <c r="P99" s="183">
        <f t="shared" si="1"/>
        <v>0</v>
      </c>
      <c r="Q99" s="183">
        <v>0</v>
      </c>
      <c r="R99" s="183">
        <f t="shared" si="2"/>
        <v>0</v>
      </c>
      <c r="S99" s="183">
        <v>0</v>
      </c>
      <c r="T99" s="184">
        <f t="shared" si="3"/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139</v>
      </c>
      <c r="AT99" s="185" t="s">
        <v>135</v>
      </c>
      <c r="AU99" s="185" t="s">
        <v>79</v>
      </c>
      <c r="AY99" s="18" t="s">
        <v>132</v>
      </c>
      <c r="BE99" s="186">
        <f t="shared" si="4"/>
        <v>0</v>
      </c>
      <c r="BF99" s="186">
        <f t="shared" si="5"/>
        <v>0</v>
      </c>
      <c r="BG99" s="186">
        <f t="shared" si="6"/>
        <v>0</v>
      </c>
      <c r="BH99" s="186">
        <f t="shared" si="7"/>
        <v>0</v>
      </c>
      <c r="BI99" s="186">
        <f t="shared" si="8"/>
        <v>0</v>
      </c>
      <c r="BJ99" s="18" t="s">
        <v>79</v>
      </c>
      <c r="BK99" s="186">
        <f t="shared" si="9"/>
        <v>0</v>
      </c>
      <c r="BL99" s="18" t="s">
        <v>139</v>
      </c>
      <c r="BM99" s="185" t="s">
        <v>1100</v>
      </c>
    </row>
    <row r="100" spans="1:65" s="2" customFormat="1" ht="14.45" customHeight="1">
      <c r="A100" s="35"/>
      <c r="B100" s="36"/>
      <c r="C100" s="174" t="s">
        <v>268</v>
      </c>
      <c r="D100" s="174" t="s">
        <v>135</v>
      </c>
      <c r="E100" s="175" t="s">
        <v>1101</v>
      </c>
      <c r="F100" s="176" t="s">
        <v>1102</v>
      </c>
      <c r="G100" s="177" t="s">
        <v>435</v>
      </c>
      <c r="H100" s="178">
        <v>1</v>
      </c>
      <c r="I100" s="179"/>
      <c r="J100" s="180">
        <f t="shared" si="0"/>
        <v>0</v>
      </c>
      <c r="K100" s="176" t="s">
        <v>19</v>
      </c>
      <c r="L100" s="40"/>
      <c r="M100" s="181" t="s">
        <v>19</v>
      </c>
      <c r="N100" s="182" t="s">
        <v>42</v>
      </c>
      <c r="O100" s="65"/>
      <c r="P100" s="183">
        <f t="shared" si="1"/>
        <v>0</v>
      </c>
      <c r="Q100" s="183">
        <v>0</v>
      </c>
      <c r="R100" s="183">
        <f t="shared" si="2"/>
        <v>0</v>
      </c>
      <c r="S100" s="183">
        <v>0</v>
      </c>
      <c r="T100" s="184">
        <f t="shared" si="3"/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139</v>
      </c>
      <c r="AT100" s="185" t="s">
        <v>135</v>
      </c>
      <c r="AU100" s="185" t="s">
        <v>79</v>
      </c>
      <c r="AY100" s="18" t="s">
        <v>132</v>
      </c>
      <c r="BE100" s="186">
        <f t="shared" si="4"/>
        <v>0</v>
      </c>
      <c r="BF100" s="186">
        <f t="shared" si="5"/>
        <v>0</v>
      </c>
      <c r="BG100" s="186">
        <f t="shared" si="6"/>
        <v>0</v>
      </c>
      <c r="BH100" s="186">
        <f t="shared" si="7"/>
        <v>0</v>
      </c>
      <c r="BI100" s="186">
        <f t="shared" si="8"/>
        <v>0</v>
      </c>
      <c r="BJ100" s="18" t="s">
        <v>79</v>
      </c>
      <c r="BK100" s="186">
        <f t="shared" si="9"/>
        <v>0</v>
      </c>
      <c r="BL100" s="18" t="s">
        <v>139</v>
      </c>
      <c r="BM100" s="185" t="s">
        <v>1103</v>
      </c>
    </row>
    <row r="101" spans="1:65" s="2" customFormat="1" ht="14.45" customHeight="1">
      <c r="A101" s="35"/>
      <c r="B101" s="36"/>
      <c r="C101" s="174" t="s">
        <v>273</v>
      </c>
      <c r="D101" s="174" t="s">
        <v>135</v>
      </c>
      <c r="E101" s="175" t="s">
        <v>1104</v>
      </c>
      <c r="F101" s="176" t="s">
        <v>1105</v>
      </c>
      <c r="G101" s="177" t="s">
        <v>435</v>
      </c>
      <c r="H101" s="178">
        <v>1</v>
      </c>
      <c r="I101" s="179"/>
      <c r="J101" s="180">
        <f t="shared" si="0"/>
        <v>0</v>
      </c>
      <c r="K101" s="176" t="s">
        <v>19</v>
      </c>
      <c r="L101" s="40"/>
      <c r="M101" s="181" t="s">
        <v>19</v>
      </c>
      <c r="N101" s="182" t="s">
        <v>42</v>
      </c>
      <c r="O101" s="65"/>
      <c r="P101" s="183">
        <f t="shared" si="1"/>
        <v>0</v>
      </c>
      <c r="Q101" s="183">
        <v>0</v>
      </c>
      <c r="R101" s="183">
        <f t="shared" si="2"/>
        <v>0</v>
      </c>
      <c r="S101" s="183">
        <v>0</v>
      </c>
      <c r="T101" s="184">
        <f t="shared" si="3"/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139</v>
      </c>
      <c r="AT101" s="185" t="s">
        <v>135</v>
      </c>
      <c r="AU101" s="185" t="s">
        <v>79</v>
      </c>
      <c r="AY101" s="18" t="s">
        <v>132</v>
      </c>
      <c r="BE101" s="186">
        <f t="shared" si="4"/>
        <v>0</v>
      </c>
      <c r="BF101" s="186">
        <f t="shared" si="5"/>
        <v>0</v>
      </c>
      <c r="BG101" s="186">
        <f t="shared" si="6"/>
        <v>0</v>
      </c>
      <c r="BH101" s="186">
        <f t="shared" si="7"/>
        <v>0</v>
      </c>
      <c r="BI101" s="186">
        <f t="shared" si="8"/>
        <v>0</v>
      </c>
      <c r="BJ101" s="18" t="s">
        <v>79</v>
      </c>
      <c r="BK101" s="186">
        <f t="shared" si="9"/>
        <v>0</v>
      </c>
      <c r="BL101" s="18" t="s">
        <v>139</v>
      </c>
      <c r="BM101" s="185" t="s">
        <v>1106</v>
      </c>
    </row>
    <row r="102" spans="1:65" s="2" customFormat="1" ht="14.45" customHeight="1">
      <c r="A102" s="35"/>
      <c r="B102" s="36"/>
      <c r="C102" s="174" t="s">
        <v>7</v>
      </c>
      <c r="D102" s="174" t="s">
        <v>135</v>
      </c>
      <c r="E102" s="175" t="s">
        <v>1107</v>
      </c>
      <c r="F102" s="176" t="s">
        <v>1108</v>
      </c>
      <c r="G102" s="177" t="s">
        <v>435</v>
      </c>
      <c r="H102" s="178">
        <v>1</v>
      </c>
      <c r="I102" s="179"/>
      <c r="J102" s="180">
        <f t="shared" si="0"/>
        <v>0</v>
      </c>
      <c r="K102" s="176" t="s">
        <v>19</v>
      </c>
      <c r="L102" s="40"/>
      <c r="M102" s="181" t="s">
        <v>19</v>
      </c>
      <c r="N102" s="182" t="s">
        <v>42</v>
      </c>
      <c r="O102" s="65"/>
      <c r="P102" s="183">
        <f t="shared" si="1"/>
        <v>0</v>
      </c>
      <c r="Q102" s="183">
        <v>0</v>
      </c>
      <c r="R102" s="183">
        <f t="shared" si="2"/>
        <v>0</v>
      </c>
      <c r="S102" s="183">
        <v>0</v>
      </c>
      <c r="T102" s="184">
        <f t="shared" si="3"/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139</v>
      </c>
      <c r="AT102" s="185" t="s">
        <v>135</v>
      </c>
      <c r="AU102" s="185" t="s">
        <v>79</v>
      </c>
      <c r="AY102" s="18" t="s">
        <v>132</v>
      </c>
      <c r="BE102" s="186">
        <f t="shared" si="4"/>
        <v>0</v>
      </c>
      <c r="BF102" s="186">
        <f t="shared" si="5"/>
        <v>0</v>
      </c>
      <c r="BG102" s="186">
        <f t="shared" si="6"/>
        <v>0</v>
      </c>
      <c r="BH102" s="186">
        <f t="shared" si="7"/>
        <v>0</v>
      </c>
      <c r="BI102" s="186">
        <f t="shared" si="8"/>
        <v>0</v>
      </c>
      <c r="BJ102" s="18" t="s">
        <v>79</v>
      </c>
      <c r="BK102" s="186">
        <f t="shared" si="9"/>
        <v>0</v>
      </c>
      <c r="BL102" s="18" t="s">
        <v>139</v>
      </c>
      <c r="BM102" s="185" t="s">
        <v>1109</v>
      </c>
    </row>
    <row r="103" spans="1:65" s="2" customFormat="1" ht="14.45" customHeight="1">
      <c r="A103" s="35"/>
      <c r="B103" s="36"/>
      <c r="C103" s="174" t="s">
        <v>282</v>
      </c>
      <c r="D103" s="174" t="s">
        <v>135</v>
      </c>
      <c r="E103" s="175" t="s">
        <v>1110</v>
      </c>
      <c r="F103" s="176" t="s">
        <v>1111</v>
      </c>
      <c r="G103" s="177" t="s">
        <v>435</v>
      </c>
      <c r="H103" s="178">
        <v>1</v>
      </c>
      <c r="I103" s="179"/>
      <c r="J103" s="180">
        <f t="shared" si="0"/>
        <v>0</v>
      </c>
      <c r="K103" s="176" t="s">
        <v>19</v>
      </c>
      <c r="L103" s="40"/>
      <c r="M103" s="187" t="s">
        <v>19</v>
      </c>
      <c r="N103" s="188" t="s">
        <v>42</v>
      </c>
      <c r="O103" s="189"/>
      <c r="P103" s="190">
        <f t="shared" si="1"/>
        <v>0</v>
      </c>
      <c r="Q103" s="190">
        <v>0</v>
      </c>
      <c r="R103" s="190">
        <f t="shared" si="2"/>
        <v>0</v>
      </c>
      <c r="S103" s="190">
        <v>0</v>
      </c>
      <c r="T103" s="191">
        <f t="shared" si="3"/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5" t="s">
        <v>139</v>
      </c>
      <c r="AT103" s="185" t="s">
        <v>135</v>
      </c>
      <c r="AU103" s="185" t="s">
        <v>79</v>
      </c>
      <c r="AY103" s="18" t="s">
        <v>132</v>
      </c>
      <c r="BE103" s="186">
        <f t="shared" si="4"/>
        <v>0</v>
      </c>
      <c r="BF103" s="186">
        <f t="shared" si="5"/>
        <v>0</v>
      </c>
      <c r="BG103" s="186">
        <f t="shared" si="6"/>
        <v>0</v>
      </c>
      <c r="BH103" s="186">
        <f t="shared" si="7"/>
        <v>0</v>
      </c>
      <c r="BI103" s="186">
        <f t="shared" si="8"/>
        <v>0</v>
      </c>
      <c r="BJ103" s="18" t="s">
        <v>79</v>
      </c>
      <c r="BK103" s="186">
        <f t="shared" si="9"/>
        <v>0</v>
      </c>
      <c r="BL103" s="18" t="s">
        <v>139</v>
      </c>
      <c r="BM103" s="185" t="s">
        <v>1112</v>
      </c>
    </row>
    <row r="104" spans="1:65" s="2" customFormat="1" ht="6.95" customHeight="1">
      <c r="A104" s="35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0"/>
      <c r="M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</sheetData>
  <sheetProtection algorithmName="SHA-512" hashValue="LiRlk2IbMdLSUY2IqgGKgBT+ut36zGO9WxDriWHLZFU4/Hy3saRQcJpso118HfZdig1mAMwVWGZ8QdqcMO3W5A==" saltValue="3R8RHRUHdZ3xJYdYUXZolZnLIQ+IBrcreyXeBsPGqPTP2S7JfuzDDV7lnG97DYVpauNjLiSAMGdePCCIw+D4LQ==" spinCount="100000" sheet="1" objects="1" scenarios="1" formatColumns="0" formatRows="0" autoFilter="0"/>
  <autoFilter ref="C79:K103" xr:uid="{00000000-0009-0000-0000-000007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102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AT2" s="18" t="s">
        <v>102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81</v>
      </c>
    </row>
    <row r="4" spans="1:46" s="1" customFormat="1" ht="24.95" customHeight="1">
      <c r="B4" s="21"/>
      <c r="D4" s="104" t="s">
        <v>109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3" t="str">
        <f>'Rekapitulace stavby'!K6</f>
        <v>Sportovní hala Sušice - Venkovní stavební objekty</v>
      </c>
      <c r="F7" s="364"/>
      <c r="G7" s="364"/>
      <c r="H7" s="364"/>
      <c r="L7" s="21"/>
    </row>
    <row r="8" spans="1:46" s="2" customFormat="1" ht="12" customHeight="1">
      <c r="A8" s="35"/>
      <c r="B8" s="40"/>
      <c r="C8" s="35"/>
      <c r="D8" s="106" t="s">
        <v>110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5" t="s">
        <v>1113</v>
      </c>
      <c r="F9" s="366"/>
      <c r="G9" s="366"/>
      <c r="H9" s="366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20. 5. 2019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7" t="str">
        <f>'Rekapitulace stavby'!E14</f>
        <v>Vyplň údaj</v>
      </c>
      <c r="F18" s="368"/>
      <c r="G18" s="368"/>
      <c r="H18" s="368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22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35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9" t="s">
        <v>19</v>
      </c>
      <c r="F27" s="369"/>
      <c r="G27" s="369"/>
      <c r="H27" s="369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37</v>
      </c>
      <c r="E30" s="35"/>
      <c r="F30" s="35"/>
      <c r="G30" s="35"/>
      <c r="H30" s="35"/>
      <c r="I30" s="35"/>
      <c r="J30" s="115">
        <f>ROUND(J82,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39</v>
      </c>
      <c r="G32" s="35"/>
      <c r="H32" s="35"/>
      <c r="I32" s="116" t="s">
        <v>38</v>
      </c>
      <c r="J32" s="116" t="s">
        <v>40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41</v>
      </c>
      <c r="E33" s="106" t="s">
        <v>42</v>
      </c>
      <c r="F33" s="118">
        <f>ROUND((SUM(BE82:BE101)),  2)</f>
        <v>0</v>
      </c>
      <c r="G33" s="35"/>
      <c r="H33" s="35"/>
      <c r="I33" s="119">
        <v>0.21</v>
      </c>
      <c r="J33" s="118">
        <f>ROUND(((SUM(BE82:BE101))*I33),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43</v>
      </c>
      <c r="F34" s="118">
        <f>ROUND((SUM(BF82:BF101)),  2)</f>
        <v>0</v>
      </c>
      <c r="G34" s="35"/>
      <c r="H34" s="35"/>
      <c r="I34" s="119">
        <v>0.15</v>
      </c>
      <c r="J34" s="118">
        <f>ROUND(((SUM(BF82:BF101))*I34),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44</v>
      </c>
      <c r="F35" s="118">
        <f>ROUND((SUM(BG82:BG101)),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45</v>
      </c>
      <c r="F36" s="118">
        <f>ROUND((SUM(BH82:BH101)),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46</v>
      </c>
      <c r="F37" s="118">
        <f>ROUND((SUM(BI82:BI101)),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47</v>
      </c>
      <c r="E39" s="122"/>
      <c r="F39" s="122"/>
      <c r="G39" s="123" t="s">
        <v>48</v>
      </c>
      <c r="H39" s="124" t="s">
        <v>49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112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0" t="str">
        <f>E7</f>
        <v>Sportovní hala Sušice - Venkovní stavební objekty</v>
      </c>
      <c r="F48" s="371"/>
      <c r="G48" s="371"/>
      <c r="H48" s="371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110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7" t="str">
        <f>E9</f>
        <v>SO-07 - Areálové rozvody elektrické energie</v>
      </c>
      <c r="F50" s="372"/>
      <c r="G50" s="372"/>
      <c r="H50" s="372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20. 5. 2019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0.15" customHeight="1">
      <c r="A54" s="35"/>
      <c r="B54" s="36"/>
      <c r="C54" s="30" t="s">
        <v>25</v>
      </c>
      <c r="D54" s="37"/>
      <c r="E54" s="37"/>
      <c r="F54" s="28" t="str">
        <f>E15</f>
        <v>Město Sušice, nám. Svobody 138, 342 01 Sušice</v>
      </c>
      <c r="G54" s="37"/>
      <c r="H54" s="37"/>
      <c r="I54" s="30" t="s">
        <v>31</v>
      </c>
      <c r="J54" s="33" t="str">
        <f>E21</f>
        <v>APRIS 3MP s.r.o., Baarova 36, 140 00 Praha 4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113</v>
      </c>
      <c r="D57" s="132"/>
      <c r="E57" s="132"/>
      <c r="F57" s="132"/>
      <c r="G57" s="132"/>
      <c r="H57" s="132"/>
      <c r="I57" s="132"/>
      <c r="J57" s="133" t="s">
        <v>114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69</v>
      </c>
      <c r="D59" s="37"/>
      <c r="E59" s="37"/>
      <c r="F59" s="37"/>
      <c r="G59" s="37"/>
      <c r="H59" s="37"/>
      <c r="I59" s="37"/>
      <c r="J59" s="78">
        <f>J82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115</v>
      </c>
    </row>
    <row r="60" spans="1:47" s="9" customFormat="1" ht="24.95" customHeight="1">
      <c r="B60" s="135"/>
      <c r="C60" s="136"/>
      <c r="D60" s="137" t="s">
        <v>1114</v>
      </c>
      <c r="E60" s="138"/>
      <c r="F60" s="138"/>
      <c r="G60" s="138"/>
      <c r="H60" s="138"/>
      <c r="I60" s="138"/>
      <c r="J60" s="139">
        <f>J83</f>
        <v>0</v>
      </c>
      <c r="K60" s="136"/>
      <c r="L60" s="140"/>
    </row>
    <row r="61" spans="1:47" s="9" customFormat="1" ht="24.95" customHeight="1">
      <c r="B61" s="135"/>
      <c r="C61" s="136"/>
      <c r="D61" s="137" t="s">
        <v>1115</v>
      </c>
      <c r="E61" s="138"/>
      <c r="F61" s="138"/>
      <c r="G61" s="138"/>
      <c r="H61" s="138"/>
      <c r="I61" s="138"/>
      <c r="J61" s="139">
        <f>J89</f>
        <v>0</v>
      </c>
      <c r="K61" s="136"/>
      <c r="L61" s="140"/>
    </row>
    <row r="62" spans="1:47" s="9" customFormat="1" ht="24.95" customHeight="1">
      <c r="B62" s="135"/>
      <c r="C62" s="136"/>
      <c r="D62" s="137" t="s">
        <v>1116</v>
      </c>
      <c r="E62" s="138"/>
      <c r="F62" s="138"/>
      <c r="G62" s="138"/>
      <c r="H62" s="138"/>
      <c r="I62" s="138"/>
      <c r="J62" s="139">
        <f>J98</f>
        <v>0</v>
      </c>
      <c r="K62" s="136"/>
      <c r="L62" s="140"/>
    </row>
    <row r="63" spans="1:47" s="2" customFormat="1" ht="21.75" customHeight="1">
      <c r="A63" s="35"/>
      <c r="B63" s="36"/>
      <c r="C63" s="37"/>
      <c r="D63" s="37"/>
      <c r="E63" s="37"/>
      <c r="F63" s="37"/>
      <c r="G63" s="37"/>
      <c r="H63" s="37"/>
      <c r="I63" s="37"/>
      <c r="J63" s="37"/>
      <c r="K63" s="37"/>
      <c r="L63" s="10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pans="1:47" s="2" customFormat="1" ht="6.95" customHeight="1">
      <c r="A64" s="35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107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8" spans="1:31" s="2" customFormat="1" ht="6.95" customHeight="1">
      <c r="A68" s="35"/>
      <c r="B68" s="50"/>
      <c r="C68" s="51"/>
      <c r="D68" s="51"/>
      <c r="E68" s="51"/>
      <c r="F68" s="51"/>
      <c r="G68" s="51"/>
      <c r="H68" s="51"/>
      <c r="I68" s="51"/>
      <c r="J68" s="51"/>
      <c r="K68" s="51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24.95" customHeight="1">
      <c r="A69" s="35"/>
      <c r="B69" s="36"/>
      <c r="C69" s="24" t="s">
        <v>118</v>
      </c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5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2" customHeight="1">
      <c r="A71" s="35"/>
      <c r="B71" s="36"/>
      <c r="C71" s="30" t="s">
        <v>16</v>
      </c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6.5" customHeight="1">
      <c r="A72" s="35"/>
      <c r="B72" s="36"/>
      <c r="C72" s="37"/>
      <c r="D72" s="37"/>
      <c r="E72" s="370" t="str">
        <f>E7</f>
        <v>Sportovní hala Sušice - Venkovní stavební objekty</v>
      </c>
      <c r="F72" s="371"/>
      <c r="G72" s="371"/>
      <c r="H72" s="371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110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27" t="str">
        <f>E9</f>
        <v>SO-07 - Areálové rozvody elektrické energie</v>
      </c>
      <c r="F74" s="372"/>
      <c r="G74" s="372"/>
      <c r="H74" s="372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21</v>
      </c>
      <c r="D76" s="37"/>
      <c r="E76" s="37"/>
      <c r="F76" s="28" t="str">
        <f>F12</f>
        <v xml:space="preserve"> </v>
      </c>
      <c r="G76" s="37"/>
      <c r="H76" s="37"/>
      <c r="I76" s="30" t="s">
        <v>23</v>
      </c>
      <c r="J76" s="60" t="str">
        <f>IF(J12="","",J12)</f>
        <v>20. 5. 2019</v>
      </c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40.15" customHeight="1">
      <c r="A78" s="35"/>
      <c r="B78" s="36"/>
      <c r="C78" s="30" t="s">
        <v>25</v>
      </c>
      <c r="D78" s="37"/>
      <c r="E78" s="37"/>
      <c r="F78" s="28" t="str">
        <f>E15</f>
        <v>Město Sušice, nám. Svobody 138, 342 01 Sušice</v>
      </c>
      <c r="G78" s="37"/>
      <c r="H78" s="37"/>
      <c r="I78" s="30" t="s">
        <v>31</v>
      </c>
      <c r="J78" s="33" t="str">
        <f>E21</f>
        <v>APRIS 3MP s.r.o., Baarova 36, 140 00 Praha 4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5.2" customHeight="1">
      <c r="A79" s="35"/>
      <c r="B79" s="36"/>
      <c r="C79" s="30" t="s">
        <v>29</v>
      </c>
      <c r="D79" s="37"/>
      <c r="E79" s="37"/>
      <c r="F79" s="28" t="str">
        <f>IF(E18="","",E18)</f>
        <v>Vyplň údaj</v>
      </c>
      <c r="G79" s="37"/>
      <c r="H79" s="37"/>
      <c r="I79" s="30" t="s">
        <v>34</v>
      </c>
      <c r="J79" s="33" t="str">
        <f>E24</f>
        <v xml:space="preserve"> </v>
      </c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0.3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11" customFormat="1" ht="29.25" customHeight="1">
      <c r="A81" s="147"/>
      <c r="B81" s="148"/>
      <c r="C81" s="149" t="s">
        <v>119</v>
      </c>
      <c r="D81" s="150" t="s">
        <v>56</v>
      </c>
      <c r="E81" s="150" t="s">
        <v>52</v>
      </c>
      <c r="F81" s="150" t="s">
        <v>53</v>
      </c>
      <c r="G81" s="150" t="s">
        <v>120</v>
      </c>
      <c r="H81" s="150" t="s">
        <v>121</v>
      </c>
      <c r="I81" s="150" t="s">
        <v>122</v>
      </c>
      <c r="J81" s="150" t="s">
        <v>114</v>
      </c>
      <c r="K81" s="151" t="s">
        <v>123</v>
      </c>
      <c r="L81" s="152"/>
      <c r="M81" s="69" t="s">
        <v>19</v>
      </c>
      <c r="N81" s="70" t="s">
        <v>41</v>
      </c>
      <c r="O81" s="70" t="s">
        <v>124</v>
      </c>
      <c r="P81" s="70" t="s">
        <v>125</v>
      </c>
      <c r="Q81" s="70" t="s">
        <v>126</v>
      </c>
      <c r="R81" s="70" t="s">
        <v>127</v>
      </c>
      <c r="S81" s="70" t="s">
        <v>128</v>
      </c>
      <c r="T81" s="71" t="s">
        <v>129</v>
      </c>
      <c r="U81" s="147"/>
      <c r="V81" s="147"/>
      <c r="W81" s="147"/>
      <c r="X81" s="147"/>
      <c r="Y81" s="147"/>
      <c r="Z81" s="147"/>
      <c r="AA81" s="147"/>
      <c r="AB81" s="147"/>
      <c r="AC81" s="147"/>
      <c r="AD81" s="147"/>
      <c r="AE81" s="147"/>
    </row>
    <row r="82" spans="1:65" s="2" customFormat="1" ht="22.9" customHeight="1">
      <c r="A82" s="35"/>
      <c r="B82" s="36"/>
      <c r="C82" s="76" t="s">
        <v>130</v>
      </c>
      <c r="D82" s="37"/>
      <c r="E82" s="37"/>
      <c r="F82" s="37"/>
      <c r="G82" s="37"/>
      <c r="H82" s="37"/>
      <c r="I82" s="37"/>
      <c r="J82" s="153">
        <f>BK82</f>
        <v>0</v>
      </c>
      <c r="K82" s="37"/>
      <c r="L82" s="40"/>
      <c r="M82" s="72"/>
      <c r="N82" s="154"/>
      <c r="O82" s="73"/>
      <c r="P82" s="155">
        <f>P83+P89+P98</f>
        <v>0</v>
      </c>
      <c r="Q82" s="73"/>
      <c r="R82" s="155">
        <f>R83+R89+R98</f>
        <v>0</v>
      </c>
      <c r="S82" s="73"/>
      <c r="T82" s="156">
        <f>T83+T89+T98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T82" s="18" t="s">
        <v>70</v>
      </c>
      <c r="AU82" s="18" t="s">
        <v>115</v>
      </c>
      <c r="BK82" s="157">
        <f>BK83+BK89+BK98</f>
        <v>0</v>
      </c>
    </row>
    <row r="83" spans="1:65" s="12" customFormat="1" ht="25.9" customHeight="1">
      <c r="B83" s="158"/>
      <c r="C83" s="159"/>
      <c r="D83" s="160" t="s">
        <v>70</v>
      </c>
      <c r="E83" s="161" t="s">
        <v>1117</v>
      </c>
      <c r="F83" s="161" t="s">
        <v>1118</v>
      </c>
      <c r="G83" s="159"/>
      <c r="H83" s="159"/>
      <c r="I83" s="162"/>
      <c r="J83" s="163">
        <f>BK83</f>
        <v>0</v>
      </c>
      <c r="K83" s="159"/>
      <c r="L83" s="164"/>
      <c r="M83" s="165"/>
      <c r="N83" s="166"/>
      <c r="O83" s="166"/>
      <c r="P83" s="167">
        <f>SUM(P84:P88)</f>
        <v>0</v>
      </c>
      <c r="Q83" s="166"/>
      <c r="R83" s="167">
        <f>SUM(R84:R88)</f>
        <v>0</v>
      </c>
      <c r="S83" s="166"/>
      <c r="T83" s="168">
        <f>SUM(T84:T88)</f>
        <v>0</v>
      </c>
      <c r="AR83" s="169" t="s">
        <v>79</v>
      </c>
      <c r="AT83" s="170" t="s">
        <v>70</v>
      </c>
      <c r="AU83" s="170" t="s">
        <v>71</v>
      </c>
      <c r="AY83" s="169" t="s">
        <v>132</v>
      </c>
      <c r="BK83" s="171">
        <f>SUM(BK84:BK88)</f>
        <v>0</v>
      </c>
    </row>
    <row r="84" spans="1:65" s="2" customFormat="1" ht="37.9" customHeight="1">
      <c r="A84" s="35"/>
      <c r="B84" s="36"/>
      <c r="C84" s="174" t="s">
        <v>79</v>
      </c>
      <c r="D84" s="174" t="s">
        <v>135</v>
      </c>
      <c r="E84" s="175" t="s">
        <v>1119</v>
      </c>
      <c r="F84" s="176" t="s">
        <v>1120</v>
      </c>
      <c r="G84" s="177" t="s">
        <v>949</v>
      </c>
      <c r="H84" s="178">
        <v>1</v>
      </c>
      <c r="I84" s="179"/>
      <c r="J84" s="180">
        <f>ROUND(I84*H84,2)</f>
        <v>0</v>
      </c>
      <c r="K84" s="176" t="s">
        <v>19</v>
      </c>
      <c r="L84" s="40"/>
      <c r="M84" s="181" t="s">
        <v>19</v>
      </c>
      <c r="N84" s="182" t="s">
        <v>42</v>
      </c>
      <c r="O84" s="65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85" t="s">
        <v>139</v>
      </c>
      <c r="AT84" s="185" t="s">
        <v>135</v>
      </c>
      <c r="AU84" s="185" t="s">
        <v>79</v>
      </c>
      <c r="AY84" s="18" t="s">
        <v>132</v>
      </c>
      <c r="BE84" s="186">
        <f>IF(N84="základní",J84,0)</f>
        <v>0</v>
      </c>
      <c r="BF84" s="186">
        <f>IF(N84="snížená",J84,0)</f>
        <v>0</v>
      </c>
      <c r="BG84" s="186">
        <f>IF(N84="zákl. přenesená",J84,0)</f>
        <v>0</v>
      </c>
      <c r="BH84" s="186">
        <f>IF(N84="sníž. přenesená",J84,0)</f>
        <v>0</v>
      </c>
      <c r="BI84" s="186">
        <f>IF(N84="nulová",J84,0)</f>
        <v>0</v>
      </c>
      <c r="BJ84" s="18" t="s">
        <v>79</v>
      </c>
      <c r="BK84" s="186">
        <f>ROUND(I84*H84,2)</f>
        <v>0</v>
      </c>
      <c r="BL84" s="18" t="s">
        <v>139</v>
      </c>
      <c r="BM84" s="185" t="s">
        <v>1121</v>
      </c>
    </row>
    <row r="85" spans="1:65" s="2" customFormat="1" ht="14.45" customHeight="1">
      <c r="A85" s="35"/>
      <c r="B85" s="36"/>
      <c r="C85" s="174" t="s">
        <v>81</v>
      </c>
      <c r="D85" s="174" t="s">
        <v>135</v>
      </c>
      <c r="E85" s="175" t="s">
        <v>1122</v>
      </c>
      <c r="F85" s="176" t="s">
        <v>1123</v>
      </c>
      <c r="G85" s="177" t="s">
        <v>252</v>
      </c>
      <c r="H85" s="178">
        <v>92</v>
      </c>
      <c r="I85" s="179"/>
      <c r="J85" s="180">
        <f>ROUND(I85*H85,2)</f>
        <v>0</v>
      </c>
      <c r="K85" s="176" t="s">
        <v>19</v>
      </c>
      <c r="L85" s="40"/>
      <c r="M85" s="181" t="s">
        <v>19</v>
      </c>
      <c r="N85" s="182" t="s">
        <v>42</v>
      </c>
      <c r="O85" s="65"/>
      <c r="P85" s="183">
        <f>O85*H85</f>
        <v>0</v>
      </c>
      <c r="Q85" s="183">
        <v>0</v>
      </c>
      <c r="R85" s="183">
        <f>Q85*H85</f>
        <v>0</v>
      </c>
      <c r="S85" s="183">
        <v>0</v>
      </c>
      <c r="T85" s="184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85" t="s">
        <v>139</v>
      </c>
      <c r="AT85" s="185" t="s">
        <v>135</v>
      </c>
      <c r="AU85" s="185" t="s">
        <v>79</v>
      </c>
      <c r="AY85" s="18" t="s">
        <v>132</v>
      </c>
      <c r="BE85" s="186">
        <f>IF(N85="základní",J85,0)</f>
        <v>0</v>
      </c>
      <c r="BF85" s="186">
        <f>IF(N85="snížená",J85,0)</f>
        <v>0</v>
      </c>
      <c r="BG85" s="186">
        <f>IF(N85="zákl. přenesená",J85,0)</f>
        <v>0</v>
      </c>
      <c r="BH85" s="186">
        <f>IF(N85="sníž. přenesená",J85,0)</f>
        <v>0</v>
      </c>
      <c r="BI85" s="186">
        <f>IF(N85="nulová",J85,0)</f>
        <v>0</v>
      </c>
      <c r="BJ85" s="18" t="s">
        <v>79</v>
      </c>
      <c r="BK85" s="186">
        <f>ROUND(I85*H85,2)</f>
        <v>0</v>
      </c>
      <c r="BL85" s="18" t="s">
        <v>139</v>
      </c>
      <c r="BM85" s="185" t="s">
        <v>1124</v>
      </c>
    </row>
    <row r="86" spans="1:65" s="2" customFormat="1" ht="14.45" customHeight="1">
      <c r="A86" s="35"/>
      <c r="B86" s="36"/>
      <c r="C86" s="174" t="s">
        <v>144</v>
      </c>
      <c r="D86" s="174" t="s">
        <v>135</v>
      </c>
      <c r="E86" s="175" t="s">
        <v>1125</v>
      </c>
      <c r="F86" s="176" t="s">
        <v>1126</v>
      </c>
      <c r="G86" s="177" t="s">
        <v>252</v>
      </c>
      <c r="H86" s="178">
        <v>46</v>
      </c>
      <c r="I86" s="179"/>
      <c r="J86" s="180">
        <f>ROUND(I86*H86,2)</f>
        <v>0</v>
      </c>
      <c r="K86" s="176" t="s">
        <v>19</v>
      </c>
      <c r="L86" s="40"/>
      <c r="M86" s="181" t="s">
        <v>19</v>
      </c>
      <c r="N86" s="182" t="s">
        <v>42</v>
      </c>
      <c r="O86" s="65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85" t="s">
        <v>139</v>
      </c>
      <c r="AT86" s="185" t="s">
        <v>135</v>
      </c>
      <c r="AU86" s="185" t="s">
        <v>79</v>
      </c>
      <c r="AY86" s="18" t="s">
        <v>132</v>
      </c>
      <c r="BE86" s="186">
        <f>IF(N86="základní",J86,0)</f>
        <v>0</v>
      </c>
      <c r="BF86" s="186">
        <f>IF(N86="snížená",J86,0)</f>
        <v>0</v>
      </c>
      <c r="BG86" s="186">
        <f>IF(N86="zákl. přenesená",J86,0)</f>
        <v>0</v>
      </c>
      <c r="BH86" s="186">
        <f>IF(N86="sníž. přenesená",J86,0)</f>
        <v>0</v>
      </c>
      <c r="BI86" s="186">
        <f>IF(N86="nulová",J86,0)</f>
        <v>0</v>
      </c>
      <c r="BJ86" s="18" t="s">
        <v>79</v>
      </c>
      <c r="BK86" s="186">
        <f>ROUND(I86*H86,2)</f>
        <v>0</v>
      </c>
      <c r="BL86" s="18" t="s">
        <v>139</v>
      </c>
      <c r="BM86" s="185" t="s">
        <v>1127</v>
      </c>
    </row>
    <row r="87" spans="1:65" s="2" customFormat="1" ht="14.45" customHeight="1">
      <c r="A87" s="35"/>
      <c r="B87" s="36"/>
      <c r="C87" s="174" t="s">
        <v>139</v>
      </c>
      <c r="D87" s="174" t="s">
        <v>135</v>
      </c>
      <c r="E87" s="175" t="s">
        <v>1128</v>
      </c>
      <c r="F87" s="176" t="s">
        <v>1129</v>
      </c>
      <c r="G87" s="177" t="s">
        <v>949</v>
      </c>
      <c r="H87" s="178">
        <v>2</v>
      </c>
      <c r="I87" s="179"/>
      <c r="J87" s="180">
        <f>ROUND(I87*H87,2)</f>
        <v>0</v>
      </c>
      <c r="K87" s="176" t="s">
        <v>19</v>
      </c>
      <c r="L87" s="40"/>
      <c r="M87" s="181" t="s">
        <v>19</v>
      </c>
      <c r="N87" s="182" t="s">
        <v>42</v>
      </c>
      <c r="O87" s="65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85" t="s">
        <v>139</v>
      </c>
      <c r="AT87" s="185" t="s">
        <v>135</v>
      </c>
      <c r="AU87" s="185" t="s">
        <v>79</v>
      </c>
      <c r="AY87" s="18" t="s">
        <v>132</v>
      </c>
      <c r="BE87" s="186">
        <f>IF(N87="základní",J87,0)</f>
        <v>0</v>
      </c>
      <c r="BF87" s="186">
        <f>IF(N87="snížená",J87,0)</f>
        <v>0</v>
      </c>
      <c r="BG87" s="186">
        <f>IF(N87="zákl. přenesená",J87,0)</f>
        <v>0</v>
      </c>
      <c r="BH87" s="186">
        <f>IF(N87="sníž. přenesená",J87,0)</f>
        <v>0</v>
      </c>
      <c r="BI87" s="186">
        <f>IF(N87="nulová",J87,0)</f>
        <v>0</v>
      </c>
      <c r="BJ87" s="18" t="s">
        <v>79</v>
      </c>
      <c r="BK87" s="186">
        <f>ROUND(I87*H87,2)</f>
        <v>0</v>
      </c>
      <c r="BL87" s="18" t="s">
        <v>139</v>
      </c>
      <c r="BM87" s="185" t="s">
        <v>1130</v>
      </c>
    </row>
    <row r="88" spans="1:65" s="2" customFormat="1" ht="14.45" customHeight="1">
      <c r="A88" s="35"/>
      <c r="B88" s="36"/>
      <c r="C88" s="174" t="s">
        <v>194</v>
      </c>
      <c r="D88" s="174" t="s">
        <v>135</v>
      </c>
      <c r="E88" s="175" t="s">
        <v>1131</v>
      </c>
      <c r="F88" s="176" t="s">
        <v>1132</v>
      </c>
      <c r="G88" s="177" t="s">
        <v>949</v>
      </c>
      <c r="H88" s="178">
        <v>1</v>
      </c>
      <c r="I88" s="179"/>
      <c r="J88" s="180">
        <f>ROUND(I88*H88,2)</f>
        <v>0</v>
      </c>
      <c r="K88" s="176" t="s">
        <v>19</v>
      </c>
      <c r="L88" s="40"/>
      <c r="M88" s="181" t="s">
        <v>19</v>
      </c>
      <c r="N88" s="182" t="s">
        <v>42</v>
      </c>
      <c r="O88" s="65"/>
      <c r="P88" s="183">
        <f>O88*H88</f>
        <v>0</v>
      </c>
      <c r="Q88" s="183">
        <v>0</v>
      </c>
      <c r="R88" s="183">
        <f>Q88*H88</f>
        <v>0</v>
      </c>
      <c r="S88" s="183">
        <v>0</v>
      </c>
      <c r="T88" s="184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85" t="s">
        <v>139</v>
      </c>
      <c r="AT88" s="185" t="s">
        <v>135</v>
      </c>
      <c r="AU88" s="185" t="s">
        <v>79</v>
      </c>
      <c r="AY88" s="18" t="s">
        <v>132</v>
      </c>
      <c r="BE88" s="186">
        <f>IF(N88="základní",J88,0)</f>
        <v>0</v>
      </c>
      <c r="BF88" s="186">
        <f>IF(N88="snížená",J88,0)</f>
        <v>0</v>
      </c>
      <c r="BG88" s="186">
        <f>IF(N88="zákl. přenesená",J88,0)</f>
        <v>0</v>
      </c>
      <c r="BH88" s="186">
        <f>IF(N88="sníž. přenesená",J88,0)</f>
        <v>0</v>
      </c>
      <c r="BI88" s="186">
        <f>IF(N88="nulová",J88,0)</f>
        <v>0</v>
      </c>
      <c r="BJ88" s="18" t="s">
        <v>79</v>
      </c>
      <c r="BK88" s="186">
        <f>ROUND(I88*H88,2)</f>
        <v>0</v>
      </c>
      <c r="BL88" s="18" t="s">
        <v>139</v>
      </c>
      <c r="BM88" s="185" t="s">
        <v>1133</v>
      </c>
    </row>
    <row r="89" spans="1:65" s="12" customFormat="1" ht="25.9" customHeight="1">
      <c r="B89" s="158"/>
      <c r="C89" s="159"/>
      <c r="D89" s="160" t="s">
        <v>70</v>
      </c>
      <c r="E89" s="161" t="s">
        <v>1134</v>
      </c>
      <c r="F89" s="161" t="s">
        <v>1134</v>
      </c>
      <c r="G89" s="159"/>
      <c r="H89" s="159"/>
      <c r="I89" s="162"/>
      <c r="J89" s="163">
        <f>BK89</f>
        <v>0</v>
      </c>
      <c r="K89" s="159"/>
      <c r="L89" s="164"/>
      <c r="M89" s="165"/>
      <c r="N89" s="166"/>
      <c r="O89" s="166"/>
      <c r="P89" s="167">
        <f>SUM(P90:P97)</f>
        <v>0</v>
      </c>
      <c r="Q89" s="166"/>
      <c r="R89" s="167">
        <f>SUM(R90:R97)</f>
        <v>0</v>
      </c>
      <c r="S89" s="166"/>
      <c r="T89" s="168">
        <f>SUM(T90:T97)</f>
        <v>0</v>
      </c>
      <c r="AR89" s="169" t="s">
        <v>79</v>
      </c>
      <c r="AT89" s="170" t="s">
        <v>70</v>
      </c>
      <c r="AU89" s="170" t="s">
        <v>71</v>
      </c>
      <c r="AY89" s="169" t="s">
        <v>132</v>
      </c>
      <c r="BK89" s="171">
        <f>SUM(BK90:BK97)</f>
        <v>0</v>
      </c>
    </row>
    <row r="90" spans="1:65" s="2" customFormat="1" ht="49.15" customHeight="1">
      <c r="A90" s="35"/>
      <c r="B90" s="36"/>
      <c r="C90" s="174" t="s">
        <v>200</v>
      </c>
      <c r="D90" s="174" t="s">
        <v>135</v>
      </c>
      <c r="E90" s="175" t="s">
        <v>1135</v>
      </c>
      <c r="F90" s="176" t="s">
        <v>1136</v>
      </c>
      <c r="G90" s="177" t="s">
        <v>949</v>
      </c>
      <c r="H90" s="178">
        <v>1</v>
      </c>
      <c r="I90" s="179"/>
      <c r="J90" s="180">
        <f t="shared" ref="J90:J97" si="0">ROUND(I90*H90,2)</f>
        <v>0</v>
      </c>
      <c r="K90" s="176" t="s">
        <v>19</v>
      </c>
      <c r="L90" s="40"/>
      <c r="M90" s="181" t="s">
        <v>19</v>
      </c>
      <c r="N90" s="182" t="s">
        <v>42</v>
      </c>
      <c r="O90" s="65"/>
      <c r="P90" s="183">
        <f t="shared" ref="P90:P97" si="1">O90*H90</f>
        <v>0</v>
      </c>
      <c r="Q90" s="183">
        <v>0</v>
      </c>
      <c r="R90" s="183">
        <f t="shared" ref="R90:R97" si="2">Q90*H90</f>
        <v>0</v>
      </c>
      <c r="S90" s="183">
        <v>0</v>
      </c>
      <c r="T90" s="184">
        <f t="shared" ref="T90:T97" si="3"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5" t="s">
        <v>139</v>
      </c>
      <c r="AT90" s="185" t="s">
        <v>135</v>
      </c>
      <c r="AU90" s="185" t="s">
        <v>79</v>
      </c>
      <c r="AY90" s="18" t="s">
        <v>132</v>
      </c>
      <c r="BE90" s="186">
        <f t="shared" ref="BE90:BE97" si="4">IF(N90="základní",J90,0)</f>
        <v>0</v>
      </c>
      <c r="BF90" s="186">
        <f t="shared" ref="BF90:BF97" si="5">IF(N90="snížená",J90,0)</f>
        <v>0</v>
      </c>
      <c r="BG90" s="186">
        <f t="shared" ref="BG90:BG97" si="6">IF(N90="zákl. přenesená",J90,0)</f>
        <v>0</v>
      </c>
      <c r="BH90" s="186">
        <f t="shared" ref="BH90:BH97" si="7">IF(N90="sníž. přenesená",J90,0)</f>
        <v>0</v>
      </c>
      <c r="BI90" s="186">
        <f t="shared" ref="BI90:BI97" si="8">IF(N90="nulová",J90,0)</f>
        <v>0</v>
      </c>
      <c r="BJ90" s="18" t="s">
        <v>79</v>
      </c>
      <c r="BK90" s="186">
        <f t="shared" ref="BK90:BK97" si="9">ROUND(I90*H90,2)</f>
        <v>0</v>
      </c>
      <c r="BL90" s="18" t="s">
        <v>139</v>
      </c>
      <c r="BM90" s="185" t="s">
        <v>1137</v>
      </c>
    </row>
    <row r="91" spans="1:65" s="2" customFormat="1" ht="14.45" customHeight="1">
      <c r="A91" s="35"/>
      <c r="B91" s="36"/>
      <c r="C91" s="174" t="s">
        <v>204</v>
      </c>
      <c r="D91" s="174" t="s">
        <v>135</v>
      </c>
      <c r="E91" s="175" t="s">
        <v>1138</v>
      </c>
      <c r="F91" s="176" t="s">
        <v>1139</v>
      </c>
      <c r="G91" s="177" t="s">
        <v>252</v>
      </c>
      <c r="H91" s="178">
        <v>46</v>
      </c>
      <c r="I91" s="179"/>
      <c r="J91" s="180">
        <f t="shared" si="0"/>
        <v>0</v>
      </c>
      <c r="K91" s="176" t="s">
        <v>19</v>
      </c>
      <c r="L91" s="40"/>
      <c r="M91" s="181" t="s">
        <v>19</v>
      </c>
      <c r="N91" s="182" t="s">
        <v>42</v>
      </c>
      <c r="O91" s="65"/>
      <c r="P91" s="183">
        <f t="shared" si="1"/>
        <v>0</v>
      </c>
      <c r="Q91" s="183">
        <v>0</v>
      </c>
      <c r="R91" s="183">
        <f t="shared" si="2"/>
        <v>0</v>
      </c>
      <c r="S91" s="183">
        <v>0</v>
      </c>
      <c r="T91" s="184">
        <f t="shared" si="3"/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5" t="s">
        <v>139</v>
      </c>
      <c r="AT91" s="185" t="s">
        <v>135</v>
      </c>
      <c r="AU91" s="185" t="s">
        <v>79</v>
      </c>
      <c r="AY91" s="18" t="s">
        <v>132</v>
      </c>
      <c r="BE91" s="186">
        <f t="shared" si="4"/>
        <v>0</v>
      </c>
      <c r="BF91" s="186">
        <f t="shared" si="5"/>
        <v>0</v>
      </c>
      <c r="BG91" s="186">
        <f t="shared" si="6"/>
        <v>0</v>
      </c>
      <c r="BH91" s="186">
        <f t="shared" si="7"/>
        <v>0</v>
      </c>
      <c r="BI91" s="186">
        <f t="shared" si="8"/>
        <v>0</v>
      </c>
      <c r="BJ91" s="18" t="s">
        <v>79</v>
      </c>
      <c r="BK91" s="186">
        <f t="shared" si="9"/>
        <v>0</v>
      </c>
      <c r="BL91" s="18" t="s">
        <v>139</v>
      </c>
      <c r="BM91" s="185" t="s">
        <v>1140</v>
      </c>
    </row>
    <row r="92" spans="1:65" s="2" customFormat="1" ht="14.45" customHeight="1">
      <c r="A92" s="35"/>
      <c r="B92" s="36"/>
      <c r="C92" s="174" t="s">
        <v>208</v>
      </c>
      <c r="D92" s="174" t="s">
        <v>135</v>
      </c>
      <c r="E92" s="175" t="s">
        <v>1141</v>
      </c>
      <c r="F92" s="176" t="s">
        <v>1142</v>
      </c>
      <c r="G92" s="177" t="s">
        <v>252</v>
      </c>
      <c r="H92" s="178">
        <v>46</v>
      </c>
      <c r="I92" s="179"/>
      <c r="J92" s="180">
        <f t="shared" si="0"/>
        <v>0</v>
      </c>
      <c r="K92" s="176" t="s">
        <v>19</v>
      </c>
      <c r="L92" s="40"/>
      <c r="M92" s="181" t="s">
        <v>19</v>
      </c>
      <c r="N92" s="182" t="s">
        <v>42</v>
      </c>
      <c r="O92" s="65"/>
      <c r="P92" s="183">
        <f t="shared" si="1"/>
        <v>0</v>
      </c>
      <c r="Q92" s="183">
        <v>0</v>
      </c>
      <c r="R92" s="183">
        <f t="shared" si="2"/>
        <v>0</v>
      </c>
      <c r="S92" s="183">
        <v>0</v>
      </c>
      <c r="T92" s="184">
        <f t="shared" si="3"/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5" t="s">
        <v>139</v>
      </c>
      <c r="AT92" s="185" t="s">
        <v>135</v>
      </c>
      <c r="AU92" s="185" t="s">
        <v>79</v>
      </c>
      <c r="AY92" s="18" t="s">
        <v>132</v>
      </c>
      <c r="BE92" s="186">
        <f t="shared" si="4"/>
        <v>0</v>
      </c>
      <c r="BF92" s="186">
        <f t="shared" si="5"/>
        <v>0</v>
      </c>
      <c r="BG92" s="186">
        <f t="shared" si="6"/>
        <v>0</v>
      </c>
      <c r="BH92" s="186">
        <f t="shared" si="7"/>
        <v>0</v>
      </c>
      <c r="BI92" s="186">
        <f t="shared" si="8"/>
        <v>0</v>
      </c>
      <c r="BJ92" s="18" t="s">
        <v>79</v>
      </c>
      <c r="BK92" s="186">
        <f t="shared" si="9"/>
        <v>0</v>
      </c>
      <c r="BL92" s="18" t="s">
        <v>139</v>
      </c>
      <c r="BM92" s="185" t="s">
        <v>1143</v>
      </c>
    </row>
    <row r="93" spans="1:65" s="2" customFormat="1" ht="24.2" customHeight="1">
      <c r="A93" s="35"/>
      <c r="B93" s="36"/>
      <c r="C93" s="174" t="s">
        <v>211</v>
      </c>
      <c r="D93" s="174" t="s">
        <v>135</v>
      </c>
      <c r="E93" s="175" t="s">
        <v>1144</v>
      </c>
      <c r="F93" s="176" t="s">
        <v>1145</v>
      </c>
      <c r="G93" s="177" t="s">
        <v>252</v>
      </c>
      <c r="H93" s="178">
        <v>46</v>
      </c>
      <c r="I93" s="179"/>
      <c r="J93" s="180">
        <f t="shared" si="0"/>
        <v>0</v>
      </c>
      <c r="K93" s="176" t="s">
        <v>19</v>
      </c>
      <c r="L93" s="40"/>
      <c r="M93" s="181" t="s">
        <v>19</v>
      </c>
      <c r="N93" s="182" t="s">
        <v>42</v>
      </c>
      <c r="O93" s="65"/>
      <c r="P93" s="183">
        <f t="shared" si="1"/>
        <v>0</v>
      </c>
      <c r="Q93" s="183">
        <v>0</v>
      </c>
      <c r="R93" s="183">
        <f t="shared" si="2"/>
        <v>0</v>
      </c>
      <c r="S93" s="183">
        <v>0</v>
      </c>
      <c r="T93" s="184">
        <f t="shared" si="3"/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5" t="s">
        <v>139</v>
      </c>
      <c r="AT93" s="185" t="s">
        <v>135</v>
      </c>
      <c r="AU93" s="185" t="s">
        <v>79</v>
      </c>
      <c r="AY93" s="18" t="s">
        <v>132</v>
      </c>
      <c r="BE93" s="186">
        <f t="shared" si="4"/>
        <v>0</v>
      </c>
      <c r="BF93" s="186">
        <f t="shared" si="5"/>
        <v>0</v>
      </c>
      <c r="BG93" s="186">
        <f t="shared" si="6"/>
        <v>0</v>
      </c>
      <c r="BH93" s="186">
        <f t="shared" si="7"/>
        <v>0</v>
      </c>
      <c r="BI93" s="186">
        <f t="shared" si="8"/>
        <v>0</v>
      </c>
      <c r="BJ93" s="18" t="s">
        <v>79</v>
      </c>
      <c r="BK93" s="186">
        <f t="shared" si="9"/>
        <v>0</v>
      </c>
      <c r="BL93" s="18" t="s">
        <v>139</v>
      </c>
      <c r="BM93" s="185" t="s">
        <v>1146</v>
      </c>
    </row>
    <row r="94" spans="1:65" s="2" customFormat="1" ht="14.45" customHeight="1">
      <c r="A94" s="35"/>
      <c r="B94" s="36"/>
      <c r="C94" s="174" t="s">
        <v>216</v>
      </c>
      <c r="D94" s="174" t="s">
        <v>135</v>
      </c>
      <c r="E94" s="175" t="s">
        <v>1147</v>
      </c>
      <c r="F94" s="176" t="s">
        <v>1148</v>
      </c>
      <c r="G94" s="177" t="s">
        <v>182</v>
      </c>
      <c r="H94" s="178">
        <v>1</v>
      </c>
      <c r="I94" s="179"/>
      <c r="J94" s="180">
        <f t="shared" si="0"/>
        <v>0</v>
      </c>
      <c r="K94" s="176" t="s">
        <v>19</v>
      </c>
      <c r="L94" s="40"/>
      <c r="M94" s="181" t="s">
        <v>19</v>
      </c>
      <c r="N94" s="182" t="s">
        <v>42</v>
      </c>
      <c r="O94" s="65"/>
      <c r="P94" s="183">
        <f t="shared" si="1"/>
        <v>0</v>
      </c>
      <c r="Q94" s="183">
        <v>0</v>
      </c>
      <c r="R94" s="183">
        <f t="shared" si="2"/>
        <v>0</v>
      </c>
      <c r="S94" s="183">
        <v>0</v>
      </c>
      <c r="T94" s="184">
        <f t="shared" si="3"/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5" t="s">
        <v>139</v>
      </c>
      <c r="AT94" s="185" t="s">
        <v>135</v>
      </c>
      <c r="AU94" s="185" t="s">
        <v>79</v>
      </c>
      <c r="AY94" s="18" t="s">
        <v>132</v>
      </c>
      <c r="BE94" s="186">
        <f t="shared" si="4"/>
        <v>0</v>
      </c>
      <c r="BF94" s="186">
        <f t="shared" si="5"/>
        <v>0</v>
      </c>
      <c r="BG94" s="186">
        <f t="shared" si="6"/>
        <v>0</v>
      </c>
      <c r="BH94" s="186">
        <f t="shared" si="7"/>
        <v>0</v>
      </c>
      <c r="BI94" s="186">
        <f t="shared" si="8"/>
        <v>0</v>
      </c>
      <c r="BJ94" s="18" t="s">
        <v>79</v>
      </c>
      <c r="BK94" s="186">
        <f t="shared" si="9"/>
        <v>0</v>
      </c>
      <c r="BL94" s="18" t="s">
        <v>139</v>
      </c>
      <c r="BM94" s="185" t="s">
        <v>1149</v>
      </c>
    </row>
    <row r="95" spans="1:65" s="2" customFormat="1" ht="14.45" customHeight="1">
      <c r="A95" s="35"/>
      <c r="B95" s="36"/>
      <c r="C95" s="174" t="s">
        <v>222</v>
      </c>
      <c r="D95" s="174" t="s">
        <v>135</v>
      </c>
      <c r="E95" s="175" t="s">
        <v>1150</v>
      </c>
      <c r="F95" s="176" t="s">
        <v>1151</v>
      </c>
      <c r="G95" s="177" t="s">
        <v>174</v>
      </c>
      <c r="H95" s="178">
        <v>28</v>
      </c>
      <c r="I95" s="179"/>
      <c r="J95" s="180">
        <f t="shared" si="0"/>
        <v>0</v>
      </c>
      <c r="K95" s="176" t="s">
        <v>19</v>
      </c>
      <c r="L95" s="40"/>
      <c r="M95" s="181" t="s">
        <v>19</v>
      </c>
      <c r="N95" s="182" t="s">
        <v>42</v>
      </c>
      <c r="O95" s="65"/>
      <c r="P95" s="183">
        <f t="shared" si="1"/>
        <v>0</v>
      </c>
      <c r="Q95" s="183">
        <v>0</v>
      </c>
      <c r="R95" s="183">
        <f t="shared" si="2"/>
        <v>0</v>
      </c>
      <c r="S95" s="183">
        <v>0</v>
      </c>
      <c r="T95" s="184">
        <f t="shared" si="3"/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139</v>
      </c>
      <c r="AT95" s="185" t="s">
        <v>135</v>
      </c>
      <c r="AU95" s="185" t="s">
        <v>79</v>
      </c>
      <c r="AY95" s="18" t="s">
        <v>132</v>
      </c>
      <c r="BE95" s="186">
        <f t="shared" si="4"/>
        <v>0</v>
      </c>
      <c r="BF95" s="186">
        <f t="shared" si="5"/>
        <v>0</v>
      </c>
      <c r="BG95" s="186">
        <f t="shared" si="6"/>
        <v>0</v>
      </c>
      <c r="BH95" s="186">
        <f t="shared" si="7"/>
        <v>0</v>
      </c>
      <c r="BI95" s="186">
        <f t="shared" si="8"/>
        <v>0</v>
      </c>
      <c r="BJ95" s="18" t="s">
        <v>79</v>
      </c>
      <c r="BK95" s="186">
        <f t="shared" si="9"/>
        <v>0</v>
      </c>
      <c r="BL95" s="18" t="s">
        <v>139</v>
      </c>
      <c r="BM95" s="185" t="s">
        <v>1152</v>
      </c>
    </row>
    <row r="96" spans="1:65" s="2" customFormat="1" ht="24.2" customHeight="1">
      <c r="A96" s="35"/>
      <c r="B96" s="36"/>
      <c r="C96" s="174" t="s">
        <v>227</v>
      </c>
      <c r="D96" s="174" t="s">
        <v>135</v>
      </c>
      <c r="E96" s="175" t="s">
        <v>1153</v>
      </c>
      <c r="F96" s="176" t="s">
        <v>1154</v>
      </c>
      <c r="G96" s="177" t="s">
        <v>252</v>
      </c>
      <c r="H96" s="178">
        <v>46</v>
      </c>
      <c r="I96" s="179"/>
      <c r="J96" s="180">
        <f t="shared" si="0"/>
        <v>0</v>
      </c>
      <c r="K96" s="176" t="s">
        <v>19</v>
      </c>
      <c r="L96" s="40"/>
      <c r="M96" s="181" t="s">
        <v>19</v>
      </c>
      <c r="N96" s="182" t="s">
        <v>42</v>
      </c>
      <c r="O96" s="65"/>
      <c r="P96" s="183">
        <f t="shared" si="1"/>
        <v>0</v>
      </c>
      <c r="Q96" s="183">
        <v>0</v>
      </c>
      <c r="R96" s="183">
        <f t="shared" si="2"/>
        <v>0</v>
      </c>
      <c r="S96" s="183">
        <v>0</v>
      </c>
      <c r="T96" s="184">
        <f t="shared" si="3"/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5" t="s">
        <v>139</v>
      </c>
      <c r="AT96" s="185" t="s">
        <v>135</v>
      </c>
      <c r="AU96" s="185" t="s">
        <v>79</v>
      </c>
      <c r="AY96" s="18" t="s">
        <v>132</v>
      </c>
      <c r="BE96" s="186">
        <f t="shared" si="4"/>
        <v>0</v>
      </c>
      <c r="BF96" s="186">
        <f t="shared" si="5"/>
        <v>0</v>
      </c>
      <c r="BG96" s="186">
        <f t="shared" si="6"/>
        <v>0</v>
      </c>
      <c r="BH96" s="186">
        <f t="shared" si="7"/>
        <v>0</v>
      </c>
      <c r="BI96" s="186">
        <f t="shared" si="8"/>
        <v>0</v>
      </c>
      <c r="BJ96" s="18" t="s">
        <v>79</v>
      </c>
      <c r="BK96" s="186">
        <f t="shared" si="9"/>
        <v>0</v>
      </c>
      <c r="BL96" s="18" t="s">
        <v>139</v>
      </c>
      <c r="BM96" s="185" t="s">
        <v>1155</v>
      </c>
    </row>
    <row r="97" spans="1:65" s="2" customFormat="1" ht="24.2" customHeight="1">
      <c r="A97" s="35"/>
      <c r="B97" s="36"/>
      <c r="C97" s="174" t="s">
        <v>231</v>
      </c>
      <c r="D97" s="174" t="s">
        <v>135</v>
      </c>
      <c r="E97" s="175" t="s">
        <v>1156</v>
      </c>
      <c r="F97" s="176" t="s">
        <v>1157</v>
      </c>
      <c r="G97" s="177" t="s">
        <v>252</v>
      </c>
      <c r="H97" s="178">
        <v>46</v>
      </c>
      <c r="I97" s="179"/>
      <c r="J97" s="180">
        <f t="shared" si="0"/>
        <v>0</v>
      </c>
      <c r="K97" s="176" t="s">
        <v>19</v>
      </c>
      <c r="L97" s="40"/>
      <c r="M97" s="181" t="s">
        <v>19</v>
      </c>
      <c r="N97" s="182" t="s">
        <v>42</v>
      </c>
      <c r="O97" s="65"/>
      <c r="P97" s="183">
        <f t="shared" si="1"/>
        <v>0</v>
      </c>
      <c r="Q97" s="183">
        <v>0</v>
      </c>
      <c r="R97" s="183">
        <f t="shared" si="2"/>
        <v>0</v>
      </c>
      <c r="S97" s="183">
        <v>0</v>
      </c>
      <c r="T97" s="184">
        <f t="shared" si="3"/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5" t="s">
        <v>139</v>
      </c>
      <c r="AT97" s="185" t="s">
        <v>135</v>
      </c>
      <c r="AU97" s="185" t="s">
        <v>79</v>
      </c>
      <c r="AY97" s="18" t="s">
        <v>132</v>
      </c>
      <c r="BE97" s="186">
        <f t="shared" si="4"/>
        <v>0</v>
      </c>
      <c r="BF97" s="186">
        <f t="shared" si="5"/>
        <v>0</v>
      </c>
      <c r="BG97" s="186">
        <f t="shared" si="6"/>
        <v>0</v>
      </c>
      <c r="BH97" s="186">
        <f t="shared" si="7"/>
        <v>0</v>
      </c>
      <c r="BI97" s="186">
        <f t="shared" si="8"/>
        <v>0</v>
      </c>
      <c r="BJ97" s="18" t="s">
        <v>79</v>
      </c>
      <c r="BK97" s="186">
        <f t="shared" si="9"/>
        <v>0</v>
      </c>
      <c r="BL97" s="18" t="s">
        <v>139</v>
      </c>
      <c r="BM97" s="185" t="s">
        <v>1158</v>
      </c>
    </row>
    <row r="98" spans="1:65" s="12" customFormat="1" ht="25.9" customHeight="1">
      <c r="B98" s="158"/>
      <c r="C98" s="159"/>
      <c r="D98" s="160" t="s">
        <v>70</v>
      </c>
      <c r="E98" s="161" t="s">
        <v>1159</v>
      </c>
      <c r="F98" s="161" t="s">
        <v>1159</v>
      </c>
      <c r="G98" s="159"/>
      <c r="H98" s="159"/>
      <c r="I98" s="162"/>
      <c r="J98" s="163">
        <f>BK98</f>
        <v>0</v>
      </c>
      <c r="K98" s="159"/>
      <c r="L98" s="164"/>
      <c r="M98" s="165"/>
      <c r="N98" s="166"/>
      <c r="O98" s="166"/>
      <c r="P98" s="167">
        <f>SUM(P99:P101)</f>
        <v>0</v>
      </c>
      <c r="Q98" s="166"/>
      <c r="R98" s="167">
        <f>SUM(R99:R101)</f>
        <v>0</v>
      </c>
      <c r="S98" s="166"/>
      <c r="T98" s="168">
        <f>SUM(T99:T101)</f>
        <v>0</v>
      </c>
      <c r="AR98" s="169" t="s">
        <v>79</v>
      </c>
      <c r="AT98" s="170" t="s">
        <v>70</v>
      </c>
      <c r="AU98" s="170" t="s">
        <v>71</v>
      </c>
      <c r="AY98" s="169" t="s">
        <v>132</v>
      </c>
      <c r="BK98" s="171">
        <f>SUM(BK99:BK101)</f>
        <v>0</v>
      </c>
    </row>
    <row r="99" spans="1:65" s="2" customFormat="1" ht="14.45" customHeight="1">
      <c r="A99" s="35"/>
      <c r="B99" s="36"/>
      <c r="C99" s="174" t="s">
        <v>235</v>
      </c>
      <c r="D99" s="174" t="s">
        <v>135</v>
      </c>
      <c r="E99" s="175" t="s">
        <v>1160</v>
      </c>
      <c r="F99" s="176" t="s">
        <v>1161</v>
      </c>
      <c r="G99" s="177" t="s">
        <v>452</v>
      </c>
      <c r="H99" s="178">
        <v>6</v>
      </c>
      <c r="I99" s="179"/>
      <c r="J99" s="180">
        <f>ROUND(I99*H99,2)</f>
        <v>0</v>
      </c>
      <c r="K99" s="176" t="s">
        <v>19</v>
      </c>
      <c r="L99" s="40"/>
      <c r="M99" s="181" t="s">
        <v>19</v>
      </c>
      <c r="N99" s="182" t="s">
        <v>42</v>
      </c>
      <c r="O99" s="65"/>
      <c r="P99" s="183">
        <f>O99*H99</f>
        <v>0</v>
      </c>
      <c r="Q99" s="183">
        <v>0</v>
      </c>
      <c r="R99" s="183">
        <f>Q99*H99</f>
        <v>0</v>
      </c>
      <c r="S99" s="183">
        <v>0</v>
      </c>
      <c r="T99" s="184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139</v>
      </c>
      <c r="AT99" s="185" t="s">
        <v>135</v>
      </c>
      <c r="AU99" s="185" t="s">
        <v>79</v>
      </c>
      <c r="AY99" s="18" t="s">
        <v>132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8" t="s">
        <v>79</v>
      </c>
      <c r="BK99" s="186">
        <f>ROUND(I99*H99,2)</f>
        <v>0</v>
      </c>
      <c r="BL99" s="18" t="s">
        <v>139</v>
      </c>
      <c r="BM99" s="185" t="s">
        <v>1162</v>
      </c>
    </row>
    <row r="100" spans="1:65" s="2" customFormat="1" ht="14.45" customHeight="1">
      <c r="A100" s="35"/>
      <c r="B100" s="36"/>
      <c r="C100" s="174" t="s">
        <v>8</v>
      </c>
      <c r="D100" s="174" t="s">
        <v>135</v>
      </c>
      <c r="E100" s="175" t="s">
        <v>1163</v>
      </c>
      <c r="F100" s="176" t="s">
        <v>1164</v>
      </c>
      <c r="G100" s="177" t="s">
        <v>452</v>
      </c>
      <c r="H100" s="178">
        <v>4</v>
      </c>
      <c r="I100" s="179"/>
      <c r="J100" s="180">
        <f>ROUND(I100*H100,2)</f>
        <v>0</v>
      </c>
      <c r="K100" s="176" t="s">
        <v>19</v>
      </c>
      <c r="L100" s="40"/>
      <c r="M100" s="181" t="s">
        <v>19</v>
      </c>
      <c r="N100" s="182" t="s">
        <v>42</v>
      </c>
      <c r="O100" s="65"/>
      <c r="P100" s="183">
        <f>O100*H100</f>
        <v>0</v>
      </c>
      <c r="Q100" s="183">
        <v>0</v>
      </c>
      <c r="R100" s="183">
        <f>Q100*H100</f>
        <v>0</v>
      </c>
      <c r="S100" s="183">
        <v>0</v>
      </c>
      <c r="T100" s="184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139</v>
      </c>
      <c r="AT100" s="185" t="s">
        <v>135</v>
      </c>
      <c r="AU100" s="185" t="s">
        <v>79</v>
      </c>
      <c r="AY100" s="18" t="s">
        <v>132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18" t="s">
        <v>79</v>
      </c>
      <c r="BK100" s="186">
        <f>ROUND(I100*H100,2)</f>
        <v>0</v>
      </c>
      <c r="BL100" s="18" t="s">
        <v>139</v>
      </c>
      <c r="BM100" s="185" t="s">
        <v>1165</v>
      </c>
    </row>
    <row r="101" spans="1:65" s="2" customFormat="1" ht="14.45" customHeight="1">
      <c r="A101" s="35"/>
      <c r="B101" s="36"/>
      <c r="C101" s="174" t="s">
        <v>249</v>
      </c>
      <c r="D101" s="174" t="s">
        <v>135</v>
      </c>
      <c r="E101" s="175" t="s">
        <v>1166</v>
      </c>
      <c r="F101" s="176" t="s">
        <v>1167</v>
      </c>
      <c r="G101" s="177" t="s">
        <v>452</v>
      </c>
      <c r="H101" s="178">
        <v>10</v>
      </c>
      <c r="I101" s="179"/>
      <c r="J101" s="180">
        <f>ROUND(I101*H101,2)</f>
        <v>0</v>
      </c>
      <c r="K101" s="176" t="s">
        <v>19</v>
      </c>
      <c r="L101" s="40"/>
      <c r="M101" s="187" t="s">
        <v>19</v>
      </c>
      <c r="N101" s="188" t="s">
        <v>42</v>
      </c>
      <c r="O101" s="189"/>
      <c r="P101" s="190">
        <f>O101*H101</f>
        <v>0</v>
      </c>
      <c r="Q101" s="190">
        <v>0</v>
      </c>
      <c r="R101" s="190">
        <f>Q101*H101</f>
        <v>0</v>
      </c>
      <c r="S101" s="190">
        <v>0</v>
      </c>
      <c r="T101" s="191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139</v>
      </c>
      <c r="AT101" s="185" t="s">
        <v>135</v>
      </c>
      <c r="AU101" s="185" t="s">
        <v>79</v>
      </c>
      <c r="AY101" s="18" t="s">
        <v>132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18" t="s">
        <v>79</v>
      </c>
      <c r="BK101" s="186">
        <f>ROUND(I101*H101,2)</f>
        <v>0</v>
      </c>
      <c r="BL101" s="18" t="s">
        <v>139</v>
      </c>
      <c r="BM101" s="185" t="s">
        <v>1168</v>
      </c>
    </row>
    <row r="102" spans="1:65" s="2" customFormat="1" ht="6.95" customHeight="1">
      <c r="A102" s="35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0"/>
      <c r="M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</sheetData>
  <sheetProtection algorithmName="SHA-512" hashValue="iodVwVXoyujAgtxHzqlbXMc9brC07zvyd6uPCGeYWhyeRPqQQseJrh8OT8rzDb+OtRnDeMJdb2ciAKnDxMB15A==" saltValue="7Gj6LftWoqG9kMEwg6brj6IUXwvD85phGWSEkr5DFmiROmyTlKzzP7aRtFBXq9nM9WDQW6i0+4xe8vBnyZEwZw==" spinCount="100000" sheet="1" objects="1" scenarios="1" formatColumns="0" formatRows="0" autoFilter="0"/>
  <autoFilter ref="C81:K101" xr:uid="{00000000-0009-0000-0000-000008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23</vt:i4>
      </vt:variant>
    </vt:vector>
  </HeadingPairs>
  <TitlesOfParts>
    <vt:vector size="35" baseType="lpstr">
      <vt:lpstr>Rekapitulace stavby</vt:lpstr>
      <vt:lpstr>VRN - Vedlejší rozpočtové...</vt:lpstr>
      <vt:lpstr>ON - Ostatní náklady</vt:lpstr>
      <vt:lpstr>SO-02 - Areál - dopravní ...</vt:lpstr>
      <vt:lpstr>SO-03 - Systém likvidace ...</vt:lpstr>
      <vt:lpstr>SO-04 - Přípojka - kanali...</vt:lpstr>
      <vt:lpstr>SO-05 - Přípojka - vodovod</vt:lpstr>
      <vt:lpstr>SO-06 - Přípojka - teplovod</vt:lpstr>
      <vt:lpstr>SO-07 - Areálové rozvody ...</vt:lpstr>
      <vt:lpstr>SO-09 - Veřejné osvětlení</vt:lpstr>
      <vt:lpstr>SO-10 - Sadové úpravy</vt:lpstr>
      <vt:lpstr>Pokyny pro vyplnění</vt:lpstr>
      <vt:lpstr>'ON - Ostatní náklady'!Názvy_tisku</vt:lpstr>
      <vt:lpstr>'Rekapitulace stavby'!Názvy_tisku</vt:lpstr>
      <vt:lpstr>'SO-02 - Areál - dopravní ...'!Názvy_tisku</vt:lpstr>
      <vt:lpstr>'SO-03 - Systém likvidace ...'!Názvy_tisku</vt:lpstr>
      <vt:lpstr>'SO-04 - Přípojka - kanali...'!Názvy_tisku</vt:lpstr>
      <vt:lpstr>'SO-05 - Přípojka - vodovod'!Názvy_tisku</vt:lpstr>
      <vt:lpstr>'SO-06 - Přípojka - teplovod'!Názvy_tisku</vt:lpstr>
      <vt:lpstr>'SO-07 - Areálové rozvody ...'!Názvy_tisku</vt:lpstr>
      <vt:lpstr>'SO-09 - Veřejné osvětlení'!Názvy_tisku</vt:lpstr>
      <vt:lpstr>'SO-10 - Sadové úpravy'!Názvy_tisku</vt:lpstr>
      <vt:lpstr>'VRN - Vedlejší rozpočtové...'!Názvy_tisku</vt:lpstr>
      <vt:lpstr>'ON - Ostatní náklady'!Oblast_tisku</vt:lpstr>
      <vt:lpstr>'Pokyny pro vyplnění'!Oblast_tisku</vt:lpstr>
      <vt:lpstr>'Rekapitulace stavby'!Oblast_tisku</vt:lpstr>
      <vt:lpstr>'SO-02 - Areál - dopravní ...'!Oblast_tisku</vt:lpstr>
      <vt:lpstr>'SO-03 - Systém likvidace ...'!Oblast_tisku</vt:lpstr>
      <vt:lpstr>'SO-04 - Přípojka - kanali...'!Oblast_tisku</vt:lpstr>
      <vt:lpstr>'SO-05 - Přípojka - vodovod'!Oblast_tisku</vt:lpstr>
      <vt:lpstr>'SO-06 - Přípojka - teplovod'!Oblast_tisku</vt:lpstr>
      <vt:lpstr>'SO-07 - Areálové rozvody ...'!Oblast_tisku</vt:lpstr>
      <vt:lpstr>'SO-09 - Veřejné osvětlení'!Oblast_tisku</vt:lpstr>
      <vt:lpstr>'SO-10 - Sadové úpravy'!Oblast_tisku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Soňa Koubová</dc:creator>
  <cp:lastModifiedBy>Ing. Soňa Koubová</cp:lastModifiedBy>
  <cp:lastPrinted>2021-04-09T09:55:53Z</cp:lastPrinted>
  <dcterms:created xsi:type="dcterms:W3CDTF">2021-04-09T09:52:33Z</dcterms:created>
  <dcterms:modified xsi:type="dcterms:W3CDTF">2021-04-09T09:56:21Z</dcterms:modified>
</cp:coreProperties>
</file>