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Z:\_projekty\OS_Sportovni_hala_Susice_2016015\_07_DVZ PASIV REDUKCE\08_AKTUALIZACE_ROZPOCTU\"/>
    </mc:Choice>
  </mc:AlternateContent>
  <xr:revisionPtr revIDLastSave="0" documentId="13_ncr:1_{7CB649DB-94BD-4329-828A-855C877863B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VRN - Vedlejší rozpočtové..." sheetId="2" r:id="rId2"/>
    <sheet name="ON - Ostatní náklady" sheetId="3" r:id="rId3"/>
    <sheet name="SO-02 - Areál - dopravní ..." sheetId="4" r:id="rId4"/>
    <sheet name="SO-03 - Systém likvidace ..." sheetId="5" r:id="rId5"/>
    <sheet name="SO-04 - Řad-přípojka - ka..." sheetId="6" r:id="rId6"/>
    <sheet name="SO-05 - Řad-přípojka - vo..." sheetId="7" r:id="rId7"/>
    <sheet name="SO-06 - Přípojka - teplovod" sheetId="8" r:id="rId8"/>
    <sheet name="SO-07 - Areálové rozvody ..." sheetId="9" r:id="rId9"/>
    <sheet name="SO-09 - Veřejné osvětlení" sheetId="10" r:id="rId10"/>
    <sheet name="SO-10 - Sadové úpravy" sheetId="11" r:id="rId11"/>
    <sheet name="Pokyny pro vyplnění" sheetId="12" r:id="rId12"/>
  </sheets>
  <definedNames>
    <definedName name="_xlnm._FilterDatabase" localSheetId="2" hidden="1">'ON - Ostatní náklady'!$C$80:$K$95</definedName>
    <definedName name="_xlnm._FilterDatabase" localSheetId="3" hidden="1">'SO-02 - Areál - dopravní ...'!$C$86:$K$281</definedName>
    <definedName name="_xlnm._FilterDatabase" localSheetId="4" hidden="1">'SO-03 - Systém likvidace ...'!$C$86:$K$466</definedName>
    <definedName name="_xlnm._FilterDatabase" localSheetId="5" hidden="1">'SO-04 - Řad-přípojka - ka...'!$C$80:$K$109</definedName>
    <definedName name="_xlnm._FilterDatabase" localSheetId="6" hidden="1">'SO-05 - Řad-přípojka - vo...'!$C$81:$K$107</definedName>
    <definedName name="_xlnm._FilterDatabase" localSheetId="7" hidden="1">'SO-06 - Přípojka - teplovod'!$C$79:$K$103</definedName>
    <definedName name="_xlnm._FilterDatabase" localSheetId="8" hidden="1">'SO-07 - Areálové rozvody ...'!$C$81:$K$101</definedName>
    <definedName name="_xlnm._FilterDatabase" localSheetId="9" hidden="1">'SO-09 - Veřejné osvětlení'!$C$81:$K$118</definedName>
    <definedName name="_xlnm._FilterDatabase" localSheetId="10" hidden="1">'SO-10 - Sadové úpravy'!$C$85:$K$269</definedName>
    <definedName name="_xlnm._FilterDatabase" localSheetId="1" hidden="1">'VRN - Vedlejší rozpočtové...'!$C$80:$K$89</definedName>
    <definedName name="_xlnm.Print_Titles" localSheetId="2">'ON - Ostatní náklady'!$80:$80</definedName>
    <definedName name="_xlnm.Print_Titles" localSheetId="0">'Rekapitulace stavby'!$52:$52</definedName>
    <definedName name="_xlnm.Print_Titles" localSheetId="3">'SO-02 - Areál - dopravní ...'!$86:$86</definedName>
    <definedName name="_xlnm.Print_Titles" localSheetId="4">'SO-03 - Systém likvidace ...'!$86:$86</definedName>
    <definedName name="_xlnm.Print_Titles" localSheetId="5">'SO-04 - Řad-přípojka - ka...'!$80:$80</definedName>
    <definedName name="_xlnm.Print_Titles" localSheetId="6">'SO-05 - Řad-přípojka - vo...'!$81:$81</definedName>
    <definedName name="_xlnm.Print_Titles" localSheetId="7">'SO-06 - Přípojka - teplovod'!$79:$79</definedName>
    <definedName name="_xlnm.Print_Titles" localSheetId="8">'SO-07 - Areálové rozvody ...'!$81:$81</definedName>
    <definedName name="_xlnm.Print_Titles" localSheetId="9">'SO-09 - Veřejné osvětlení'!$81:$81</definedName>
    <definedName name="_xlnm.Print_Titles" localSheetId="10">'SO-10 - Sadové úpravy'!$85:$85</definedName>
    <definedName name="_xlnm.Print_Titles" localSheetId="1">'VRN - Vedlejší rozpočtové...'!$80:$80</definedName>
    <definedName name="_xlnm.Print_Area" localSheetId="2">'ON - Ostatní náklady'!$C$4:$J$39,'ON - Ostatní náklady'!$C$45:$J$62,'ON - Ostatní náklady'!$C$68:$K$95</definedName>
    <definedName name="_xlnm.Print_Area" localSheetId="11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stavby'!$C$42:$AQ$65</definedName>
    <definedName name="_xlnm.Print_Area" localSheetId="3">'SO-02 - Areál - dopravní ...'!$C$4:$J$39,'SO-02 - Areál - dopravní ...'!$C$45:$J$68,'SO-02 - Areál - dopravní ...'!$C$74:$K$281</definedName>
    <definedName name="_xlnm.Print_Area" localSheetId="4">'SO-03 - Systém likvidace ...'!$C$4:$J$39,'SO-03 - Systém likvidace ...'!$C$45:$J$68,'SO-03 - Systém likvidace ...'!$C$74:$K$466</definedName>
    <definedName name="_xlnm.Print_Area" localSheetId="5">'SO-04 - Řad-přípojka - ka...'!$C$4:$J$39,'SO-04 - Řad-přípojka - ka...'!$C$45:$J$62,'SO-04 - Řad-přípojka - ka...'!$C$68:$K$109</definedName>
    <definedName name="_xlnm.Print_Area" localSheetId="6">'SO-05 - Řad-přípojka - vo...'!$C$4:$J$39,'SO-05 - Řad-přípojka - vo...'!$C$45:$J$63,'SO-05 - Řad-přípojka - vo...'!$C$69:$K$107</definedName>
    <definedName name="_xlnm.Print_Area" localSheetId="7">'SO-06 - Přípojka - teplovod'!$C$4:$J$39,'SO-06 - Přípojka - teplovod'!$C$45:$J$61,'SO-06 - Přípojka - teplovod'!$C$67:$K$103</definedName>
    <definedName name="_xlnm.Print_Area" localSheetId="8">'SO-07 - Areálové rozvody ...'!$C$4:$J$39,'SO-07 - Areálové rozvody ...'!$C$45:$J$63,'SO-07 - Areálové rozvody ...'!$C$69:$K$101</definedName>
    <definedName name="_xlnm.Print_Area" localSheetId="9">'SO-09 - Veřejné osvětlení'!$C$4:$J$39,'SO-09 - Veřejné osvětlení'!$C$45:$J$63,'SO-09 - Veřejné osvětlení'!$C$69:$K$118</definedName>
    <definedName name="_xlnm.Print_Area" localSheetId="10">'SO-10 - Sadové úpravy'!$C$4:$J$39,'SO-10 - Sadové úpravy'!$C$45:$J$67,'SO-10 - Sadové úpravy'!$C$73:$K$269</definedName>
    <definedName name="_xlnm.Print_Area" localSheetId="1">'VRN - Vedlejší rozpočtové...'!$C$4:$J$39,'VRN - Vedlejší rozpočtové...'!$C$45:$J$62,'VRN - Vedlejší rozpočtové...'!$C$68:$K$89</definedName>
  </definedNames>
  <calcPr calcId="191029"/>
</workbook>
</file>

<file path=xl/calcChain.xml><?xml version="1.0" encoding="utf-8"?>
<calcChain xmlns="http://schemas.openxmlformats.org/spreadsheetml/2006/main">
  <c r="J37" i="11" l="1"/>
  <c r="J36" i="11"/>
  <c r="AY64" i="1" s="1"/>
  <c r="J35" i="11"/>
  <c r="AX64" i="1" s="1"/>
  <c r="BI266" i="11"/>
  <c r="BH266" i="11"/>
  <c r="BG266" i="11"/>
  <c r="BF266" i="11"/>
  <c r="T266" i="11"/>
  <c r="T265" i="11" s="1"/>
  <c r="R266" i="11"/>
  <c r="R265" i="11"/>
  <c r="P266" i="11"/>
  <c r="P265" i="11"/>
  <c r="BI262" i="11"/>
  <c r="BH262" i="11"/>
  <c r="BG262" i="11"/>
  <c r="BF262" i="11"/>
  <c r="T262" i="11"/>
  <c r="T261" i="11"/>
  <c r="R262" i="11"/>
  <c r="R261" i="11"/>
  <c r="P262" i="11"/>
  <c r="P261" i="11" s="1"/>
  <c r="BI257" i="11"/>
  <c r="BH257" i="11"/>
  <c r="BG257" i="11"/>
  <c r="BF257" i="11"/>
  <c r="T257" i="11"/>
  <c r="T256" i="11"/>
  <c r="R257" i="11"/>
  <c r="R256" i="11" s="1"/>
  <c r="P257" i="11"/>
  <c r="P256" i="11"/>
  <c r="BI255" i="11"/>
  <c r="BH255" i="11"/>
  <c r="BG255" i="11"/>
  <c r="BF255" i="11"/>
  <c r="T255" i="11"/>
  <c r="R255" i="11"/>
  <c r="P255" i="11"/>
  <c r="BI254" i="11"/>
  <c r="BH254" i="11"/>
  <c r="BG254" i="11"/>
  <c r="BF254" i="11"/>
  <c r="T254" i="11"/>
  <c r="R254" i="11"/>
  <c r="P254" i="11"/>
  <c r="BI252" i="11"/>
  <c r="BH252" i="11"/>
  <c r="BG252" i="11"/>
  <c r="BF252" i="11"/>
  <c r="T252" i="11"/>
  <c r="R252" i="11"/>
  <c r="P252" i="11"/>
  <c r="BI251" i="11"/>
  <c r="BH251" i="11"/>
  <c r="BG251" i="11"/>
  <c r="BF251" i="11"/>
  <c r="T251" i="11"/>
  <c r="R251" i="11"/>
  <c r="P251" i="11"/>
  <c r="BI249" i="11"/>
  <c r="BH249" i="11"/>
  <c r="BG249" i="11"/>
  <c r="BF249" i="11"/>
  <c r="T249" i="11"/>
  <c r="R249" i="11"/>
  <c r="P249" i="11"/>
  <c r="BI248" i="11"/>
  <c r="BH248" i="11"/>
  <c r="BG248" i="11"/>
  <c r="BF248" i="11"/>
  <c r="T248" i="11"/>
  <c r="R248" i="11"/>
  <c r="P248" i="11"/>
  <c r="BI246" i="11"/>
  <c r="BH246" i="11"/>
  <c r="BG246" i="11"/>
  <c r="BF246" i="11"/>
  <c r="T246" i="11"/>
  <c r="R246" i="11"/>
  <c r="P246" i="11"/>
  <c r="BI244" i="11"/>
  <c r="BH244" i="11"/>
  <c r="BG244" i="11"/>
  <c r="BF244" i="11"/>
  <c r="T244" i="11"/>
  <c r="R244" i="11"/>
  <c r="P244" i="11"/>
  <c r="BI242" i="11"/>
  <c r="BH242" i="11"/>
  <c r="BG242" i="11"/>
  <c r="BF242" i="11"/>
  <c r="T242" i="11"/>
  <c r="R242" i="11"/>
  <c r="P242" i="11"/>
  <c r="BI240" i="11"/>
  <c r="BH240" i="11"/>
  <c r="BG240" i="11"/>
  <c r="BF240" i="11"/>
  <c r="T240" i="11"/>
  <c r="R240" i="11"/>
  <c r="P240" i="11"/>
  <c r="BI238" i="11"/>
  <c r="BH238" i="11"/>
  <c r="BG238" i="11"/>
  <c r="BF238" i="11"/>
  <c r="T238" i="11"/>
  <c r="R238" i="11"/>
  <c r="P238" i="11"/>
  <c r="BI236" i="11"/>
  <c r="BH236" i="11"/>
  <c r="BG236" i="11"/>
  <c r="BF236" i="11"/>
  <c r="T236" i="11"/>
  <c r="R236" i="11"/>
  <c r="P236" i="11"/>
  <c r="BI234" i="11"/>
  <c r="BH234" i="11"/>
  <c r="BG234" i="11"/>
  <c r="BF234" i="11"/>
  <c r="T234" i="11"/>
  <c r="R234" i="11"/>
  <c r="P234" i="11"/>
  <c r="BI232" i="11"/>
  <c r="BH232" i="11"/>
  <c r="BG232" i="11"/>
  <c r="BF232" i="11"/>
  <c r="T232" i="11"/>
  <c r="R232" i="11"/>
  <c r="P232" i="11"/>
  <c r="BI230" i="11"/>
  <c r="BH230" i="11"/>
  <c r="BG230" i="11"/>
  <c r="BF230" i="11"/>
  <c r="T230" i="11"/>
  <c r="R230" i="11"/>
  <c r="P230" i="11"/>
  <c r="BI228" i="11"/>
  <c r="BH228" i="11"/>
  <c r="BG228" i="11"/>
  <c r="BF228" i="11"/>
  <c r="T228" i="11"/>
  <c r="R228" i="11"/>
  <c r="P228" i="11"/>
  <c r="BI226" i="11"/>
  <c r="BH226" i="11"/>
  <c r="BG226" i="11"/>
  <c r="BF226" i="11"/>
  <c r="T226" i="11"/>
  <c r="R226" i="11"/>
  <c r="P226" i="11"/>
  <c r="BI222" i="11"/>
  <c r="BH222" i="11"/>
  <c r="BG222" i="11"/>
  <c r="BF222" i="11"/>
  <c r="T222" i="11"/>
  <c r="R222" i="11"/>
  <c r="P222" i="11"/>
  <c r="BI220" i="11"/>
  <c r="BH220" i="11"/>
  <c r="BG220" i="11"/>
  <c r="BF220" i="11"/>
  <c r="T220" i="11"/>
  <c r="R220" i="11"/>
  <c r="P220" i="11"/>
  <c r="BI215" i="11"/>
  <c r="BH215" i="11"/>
  <c r="BG215" i="11"/>
  <c r="BF215" i="11"/>
  <c r="T215" i="11"/>
  <c r="R215" i="11"/>
  <c r="P215" i="11"/>
  <c r="BI214" i="11"/>
  <c r="BH214" i="11"/>
  <c r="BG214" i="11"/>
  <c r="BF214" i="11"/>
  <c r="T214" i="11"/>
  <c r="R214" i="11"/>
  <c r="P214" i="11"/>
  <c r="BI210" i="11"/>
  <c r="BH210" i="11"/>
  <c r="BG210" i="11"/>
  <c r="BF210" i="11"/>
  <c r="T210" i="11"/>
  <c r="R210" i="11"/>
  <c r="P210" i="11"/>
  <c r="BI206" i="11"/>
  <c r="BH206" i="11"/>
  <c r="BG206" i="11"/>
  <c r="BF206" i="11"/>
  <c r="T206" i="11"/>
  <c r="R206" i="11"/>
  <c r="P206" i="11"/>
  <c r="BI202" i="11"/>
  <c r="BH202" i="11"/>
  <c r="BG202" i="11"/>
  <c r="BF202" i="11"/>
  <c r="T202" i="11"/>
  <c r="R202" i="11"/>
  <c r="P202" i="11"/>
  <c r="BI198" i="11"/>
  <c r="BH198" i="11"/>
  <c r="BG198" i="11"/>
  <c r="BF198" i="11"/>
  <c r="T198" i="11"/>
  <c r="R198" i="11"/>
  <c r="P198" i="11"/>
  <c r="BI195" i="11"/>
  <c r="BH195" i="11"/>
  <c r="BG195" i="11"/>
  <c r="BF195" i="11"/>
  <c r="T195" i="11"/>
  <c r="R195" i="11"/>
  <c r="P195" i="11"/>
  <c r="BI191" i="11"/>
  <c r="BH191" i="11"/>
  <c r="BG191" i="11"/>
  <c r="BF191" i="11"/>
  <c r="T191" i="11"/>
  <c r="R191" i="11"/>
  <c r="P191" i="11"/>
  <c r="BI188" i="11"/>
  <c r="BH188" i="11"/>
  <c r="BG188" i="11"/>
  <c r="BF188" i="11"/>
  <c r="T188" i="11"/>
  <c r="R188" i="11"/>
  <c r="P188" i="1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78" i="11"/>
  <c r="BH178" i="11"/>
  <c r="BG178" i="11"/>
  <c r="BF178" i="11"/>
  <c r="T178" i="11"/>
  <c r="R178" i="11"/>
  <c r="P178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69" i="11"/>
  <c r="BH169" i="11"/>
  <c r="BG169" i="11"/>
  <c r="BF169" i="11"/>
  <c r="T169" i="11"/>
  <c r="R169" i="11"/>
  <c r="P169" i="11"/>
  <c r="BI166" i="11"/>
  <c r="BH166" i="11"/>
  <c r="BG166" i="11"/>
  <c r="BF166" i="11"/>
  <c r="T166" i="11"/>
  <c r="R166" i="11"/>
  <c r="P166" i="11"/>
  <c r="BI163" i="11"/>
  <c r="BH163" i="11"/>
  <c r="BG163" i="11"/>
  <c r="BF163" i="11"/>
  <c r="T163" i="11"/>
  <c r="R163" i="11"/>
  <c r="P163" i="11"/>
  <c r="BI161" i="11"/>
  <c r="BH161" i="11"/>
  <c r="BG161" i="11"/>
  <c r="BF161" i="11"/>
  <c r="T161" i="11"/>
  <c r="R161" i="11"/>
  <c r="P161" i="11"/>
  <c r="BI158" i="11"/>
  <c r="BH158" i="11"/>
  <c r="BG158" i="11"/>
  <c r="BF158" i="11"/>
  <c r="T158" i="11"/>
  <c r="R158" i="11"/>
  <c r="P158" i="11"/>
  <c r="BI155" i="11"/>
  <c r="BH155" i="11"/>
  <c r="BG155" i="11"/>
  <c r="BF155" i="11"/>
  <c r="T155" i="11"/>
  <c r="R155" i="11"/>
  <c r="P155" i="11"/>
  <c r="BI152" i="11"/>
  <c r="BH152" i="11"/>
  <c r="BG152" i="11"/>
  <c r="BF152" i="11"/>
  <c r="T152" i="11"/>
  <c r="R152" i="11"/>
  <c r="P152" i="11"/>
  <c r="BI148" i="11"/>
  <c r="BH148" i="11"/>
  <c r="BG148" i="11"/>
  <c r="BF148" i="11"/>
  <c r="T148" i="11"/>
  <c r="R148" i="11"/>
  <c r="P148" i="11"/>
  <c r="BI145" i="11"/>
  <c r="BH145" i="11"/>
  <c r="BG145" i="11"/>
  <c r="BF145" i="11"/>
  <c r="T145" i="11"/>
  <c r="R145" i="11"/>
  <c r="P145" i="11"/>
  <c r="BI142" i="11"/>
  <c r="BH142" i="11"/>
  <c r="BG142" i="11"/>
  <c r="BF142" i="11"/>
  <c r="T142" i="11"/>
  <c r="R142" i="11"/>
  <c r="P142" i="11"/>
  <c r="BI139" i="11"/>
  <c r="BH139" i="11"/>
  <c r="BG139" i="11"/>
  <c r="BF139" i="11"/>
  <c r="T139" i="11"/>
  <c r="R139" i="11"/>
  <c r="P139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BI130" i="11"/>
  <c r="BH130" i="11"/>
  <c r="BG130" i="11"/>
  <c r="BF130" i="11"/>
  <c r="T130" i="11"/>
  <c r="R130" i="11"/>
  <c r="P130" i="11"/>
  <c r="BI128" i="11"/>
  <c r="BH128" i="11"/>
  <c r="BG128" i="11"/>
  <c r="BF128" i="11"/>
  <c r="T128" i="11"/>
  <c r="R128" i="11"/>
  <c r="P128" i="11"/>
  <c r="BI124" i="11"/>
  <c r="BH124" i="11"/>
  <c r="BG124" i="11"/>
  <c r="BF124" i="11"/>
  <c r="T124" i="11"/>
  <c r="R124" i="11"/>
  <c r="P124" i="11"/>
  <c r="BI120" i="11"/>
  <c r="BH120" i="11"/>
  <c r="BG120" i="11"/>
  <c r="BF120" i="11"/>
  <c r="T120" i="11"/>
  <c r="R120" i="11"/>
  <c r="P120" i="11"/>
  <c r="BI116" i="11"/>
  <c r="BH116" i="11"/>
  <c r="BG116" i="11"/>
  <c r="BF116" i="11"/>
  <c r="T116" i="11"/>
  <c r="R116" i="11"/>
  <c r="P116" i="11"/>
  <c r="BI114" i="11"/>
  <c r="BH114" i="11"/>
  <c r="BG114" i="11"/>
  <c r="BF114" i="11"/>
  <c r="T114" i="11"/>
  <c r="R114" i="11"/>
  <c r="P114" i="11"/>
  <c r="BI113" i="11"/>
  <c r="BH113" i="11"/>
  <c r="BG113" i="11"/>
  <c r="BF113" i="11"/>
  <c r="T113" i="11"/>
  <c r="R113" i="11"/>
  <c r="P113" i="11"/>
  <c r="BI111" i="11"/>
  <c r="BH111" i="11"/>
  <c r="BG111" i="11"/>
  <c r="BF111" i="11"/>
  <c r="T111" i="11"/>
  <c r="R111" i="11"/>
  <c r="P111" i="11"/>
  <c r="BI108" i="11"/>
  <c r="BH108" i="11"/>
  <c r="BG108" i="11"/>
  <c r="BF108" i="11"/>
  <c r="T108" i="11"/>
  <c r="R108" i="11"/>
  <c r="P108" i="11"/>
  <c r="BI106" i="11"/>
  <c r="BH106" i="11"/>
  <c r="BG106" i="11"/>
  <c r="BF106" i="11"/>
  <c r="T106" i="11"/>
  <c r="R106" i="11"/>
  <c r="P106" i="11"/>
  <c r="BI105" i="11"/>
  <c r="BH105" i="11"/>
  <c r="BG105" i="11"/>
  <c r="BF105" i="11"/>
  <c r="T105" i="11"/>
  <c r="R105" i="11"/>
  <c r="P105" i="11"/>
  <c r="BI101" i="11"/>
  <c r="BH101" i="11"/>
  <c r="BG101" i="11"/>
  <c r="BF101" i="11"/>
  <c r="T101" i="11"/>
  <c r="R101" i="11"/>
  <c r="P101" i="11"/>
  <c r="BI99" i="11"/>
  <c r="BH99" i="11"/>
  <c r="BG99" i="11"/>
  <c r="BF99" i="11"/>
  <c r="T99" i="11"/>
  <c r="R99" i="11"/>
  <c r="P99" i="11"/>
  <c r="BI97" i="11"/>
  <c r="BH97" i="11"/>
  <c r="BG97" i="11"/>
  <c r="BF97" i="11"/>
  <c r="T97" i="11"/>
  <c r="R97" i="11"/>
  <c r="P97" i="11"/>
  <c r="BI95" i="11"/>
  <c r="BH95" i="11"/>
  <c r="BG95" i="11"/>
  <c r="BF95" i="11"/>
  <c r="T95" i="11"/>
  <c r="R95" i="11"/>
  <c r="P95" i="11"/>
  <c r="BI94" i="11"/>
  <c r="BH94" i="11"/>
  <c r="BG94" i="11"/>
  <c r="BF94" i="11"/>
  <c r="T94" i="11"/>
  <c r="R94" i="11"/>
  <c r="P94" i="11"/>
  <c r="BI93" i="11"/>
  <c r="BH93" i="11"/>
  <c r="BG93" i="11"/>
  <c r="BF93" i="11"/>
  <c r="T93" i="11"/>
  <c r="R93" i="11"/>
  <c r="P93" i="11"/>
  <c r="BI91" i="11"/>
  <c r="BH91" i="11"/>
  <c r="BG91" i="11"/>
  <c r="BF91" i="11"/>
  <c r="T91" i="11"/>
  <c r="R91" i="11"/>
  <c r="P91" i="11"/>
  <c r="BI89" i="11"/>
  <c r="BH89" i="11"/>
  <c r="BG89" i="11"/>
  <c r="BF89" i="11"/>
  <c r="T89" i="11"/>
  <c r="R89" i="11"/>
  <c r="P89" i="11"/>
  <c r="J82" i="11"/>
  <c r="F82" i="11"/>
  <c r="F80" i="11"/>
  <c r="E78" i="11"/>
  <c r="J54" i="11"/>
  <c r="F54" i="11"/>
  <c r="F52" i="11"/>
  <c r="E50" i="11"/>
  <c r="J24" i="11"/>
  <c r="E24" i="11"/>
  <c r="J83" i="11" s="1"/>
  <c r="J23" i="11"/>
  <c r="J18" i="11"/>
  <c r="E18" i="11"/>
  <c r="F55" i="11"/>
  <c r="J17" i="11"/>
  <c r="J12" i="11"/>
  <c r="J52" i="11" s="1"/>
  <c r="E7" i="11"/>
  <c r="E76" i="11"/>
  <c r="J37" i="10"/>
  <c r="J36" i="10"/>
  <c r="AY63" i="1"/>
  <c r="J35" i="10"/>
  <c r="AX63" i="1" s="1"/>
  <c r="BI118" i="10"/>
  <c r="BH118" i="10"/>
  <c r="BG118" i="10"/>
  <c r="BF118" i="10"/>
  <c r="T118" i="10"/>
  <c r="R118" i="10"/>
  <c r="P118" i="10"/>
  <c r="BI117" i="10"/>
  <c r="BH117" i="10"/>
  <c r="BG117" i="10"/>
  <c r="BF117" i="10"/>
  <c r="T117" i="10"/>
  <c r="R117" i="10"/>
  <c r="P117" i="10"/>
  <c r="BI116" i="10"/>
  <c r="BH116" i="10"/>
  <c r="BG116" i="10"/>
  <c r="BF116" i="10"/>
  <c r="T116" i="10"/>
  <c r="R116" i="10"/>
  <c r="P116" i="10"/>
  <c r="BI115" i="10"/>
  <c r="BH115" i="10"/>
  <c r="BG115" i="10"/>
  <c r="BF115" i="10"/>
  <c r="T115" i="10"/>
  <c r="R115" i="10"/>
  <c r="P115" i="10"/>
  <c r="BI113" i="10"/>
  <c r="BH113" i="10"/>
  <c r="BG113" i="10"/>
  <c r="BF113" i="10"/>
  <c r="T113" i="10"/>
  <c r="R113" i="10"/>
  <c r="P113" i="10"/>
  <c r="BI112" i="10"/>
  <c r="BH112" i="10"/>
  <c r="BG112" i="10"/>
  <c r="BF112" i="10"/>
  <c r="T112" i="10"/>
  <c r="R112" i="10"/>
  <c r="P112" i="10"/>
  <c r="BI111" i="10"/>
  <c r="BH111" i="10"/>
  <c r="BG111" i="10"/>
  <c r="BF111" i="10"/>
  <c r="T111" i="10"/>
  <c r="R111" i="10"/>
  <c r="P111" i="10"/>
  <c r="BI110" i="10"/>
  <c r="BH110" i="10"/>
  <c r="BG110" i="10"/>
  <c r="BF110" i="10"/>
  <c r="T110" i="10"/>
  <c r="R110" i="10"/>
  <c r="P110" i="10"/>
  <c r="BI109" i="10"/>
  <c r="BH109" i="10"/>
  <c r="BG109" i="10"/>
  <c r="BF109" i="10"/>
  <c r="T109" i="10"/>
  <c r="R109" i="10"/>
  <c r="P109" i="10"/>
  <c r="BI108" i="10"/>
  <c r="BH108" i="10"/>
  <c r="BG108" i="10"/>
  <c r="BF108" i="10"/>
  <c r="T108" i="10"/>
  <c r="R108" i="10"/>
  <c r="P108" i="10"/>
  <c r="BI107" i="10"/>
  <c r="BH107" i="10"/>
  <c r="BG107" i="10"/>
  <c r="BF107" i="10"/>
  <c r="T107" i="10"/>
  <c r="R107" i="10"/>
  <c r="P107" i="10"/>
  <c r="BI106" i="10"/>
  <c r="BH106" i="10"/>
  <c r="BG106" i="10"/>
  <c r="BF106" i="10"/>
  <c r="T106" i="10"/>
  <c r="R106" i="10"/>
  <c r="P106" i="10"/>
  <c r="BI105" i="10"/>
  <c r="BH105" i="10"/>
  <c r="BG105" i="10"/>
  <c r="BF105" i="10"/>
  <c r="T105" i="10"/>
  <c r="R105" i="10"/>
  <c r="P105" i="10"/>
  <c r="BI104" i="10"/>
  <c r="BH104" i="10"/>
  <c r="BG104" i="10"/>
  <c r="BF104" i="10"/>
  <c r="T104" i="10"/>
  <c r="R104" i="10"/>
  <c r="P104" i="10"/>
  <c r="BI102" i="10"/>
  <c r="BH102" i="10"/>
  <c r="BG102" i="10"/>
  <c r="BF102" i="10"/>
  <c r="T102" i="10"/>
  <c r="R102" i="10"/>
  <c r="P102" i="10"/>
  <c r="BI101" i="10"/>
  <c r="BH101" i="10"/>
  <c r="BG101" i="10"/>
  <c r="BF101" i="10"/>
  <c r="T101" i="10"/>
  <c r="R101" i="10"/>
  <c r="P101" i="10"/>
  <c r="BI100" i="10"/>
  <c r="BH100" i="10"/>
  <c r="BG100" i="10"/>
  <c r="BF100" i="10"/>
  <c r="T100" i="10"/>
  <c r="R100" i="10"/>
  <c r="P100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BI95" i="10"/>
  <c r="BH95" i="10"/>
  <c r="BG95" i="10"/>
  <c r="BF95" i="10"/>
  <c r="T95" i="10"/>
  <c r="R95" i="10"/>
  <c r="P95" i="10"/>
  <c r="BI94" i="10"/>
  <c r="BH94" i="10"/>
  <c r="BG94" i="10"/>
  <c r="BF94" i="10"/>
  <c r="T94" i="10"/>
  <c r="R94" i="10"/>
  <c r="P94" i="10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1" i="10"/>
  <c r="BH91" i="10"/>
  <c r="BG91" i="10"/>
  <c r="BF91" i="10"/>
  <c r="T91" i="10"/>
  <c r="R91" i="10"/>
  <c r="P91" i="10"/>
  <c r="BI90" i="10"/>
  <c r="BH90" i="10"/>
  <c r="BG90" i="10"/>
  <c r="BF90" i="10"/>
  <c r="T90" i="10"/>
  <c r="R90" i="10"/>
  <c r="P90" i="10"/>
  <c r="BI89" i="10"/>
  <c r="BH89" i="10"/>
  <c r="BG89" i="10"/>
  <c r="BF89" i="10"/>
  <c r="T89" i="10"/>
  <c r="R89" i="10"/>
  <c r="P89" i="10"/>
  <c r="BI88" i="10"/>
  <c r="BH88" i="10"/>
  <c r="BG88" i="10"/>
  <c r="BF88" i="10"/>
  <c r="T88" i="10"/>
  <c r="R88" i="10"/>
  <c r="P88" i="10"/>
  <c r="BI87" i="10"/>
  <c r="BH87" i="10"/>
  <c r="BG87" i="10"/>
  <c r="BF87" i="10"/>
  <c r="T87" i="10"/>
  <c r="R87" i="10"/>
  <c r="P87" i="10"/>
  <c r="BI86" i="10"/>
  <c r="BH86" i="10"/>
  <c r="BG86" i="10"/>
  <c r="BF86" i="10"/>
  <c r="T86" i="10"/>
  <c r="R86" i="10"/>
  <c r="P86" i="10"/>
  <c r="BI85" i="10"/>
  <c r="BH85" i="10"/>
  <c r="BG85" i="10"/>
  <c r="BF85" i="10"/>
  <c r="T85" i="10"/>
  <c r="R85" i="10"/>
  <c r="P85" i="10"/>
  <c r="BI84" i="10"/>
  <c r="BH84" i="10"/>
  <c r="BG84" i="10"/>
  <c r="BF84" i="10"/>
  <c r="T84" i="10"/>
  <c r="R84" i="10"/>
  <c r="P84" i="10"/>
  <c r="J78" i="10"/>
  <c r="F78" i="10"/>
  <c r="F76" i="10"/>
  <c r="E74" i="10"/>
  <c r="J54" i="10"/>
  <c r="F54" i="10"/>
  <c r="F52" i="10"/>
  <c r="E50" i="10"/>
  <c r="J24" i="10"/>
  <c r="E24" i="10"/>
  <c r="J55" i="10" s="1"/>
  <c r="J23" i="10"/>
  <c r="J18" i="10"/>
  <c r="E18" i="10"/>
  <c r="F79" i="10"/>
  <c r="J17" i="10"/>
  <c r="J12" i="10"/>
  <c r="J76" i="10" s="1"/>
  <c r="E7" i="10"/>
  <c r="E48" i="10" s="1"/>
  <c r="J37" i="9"/>
  <c r="J36" i="9"/>
  <c r="AY62" i="1"/>
  <c r="J35" i="9"/>
  <c r="AX62" i="1" s="1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5" i="9"/>
  <c r="BH95" i="9"/>
  <c r="BG95" i="9"/>
  <c r="BF95" i="9"/>
  <c r="T95" i="9"/>
  <c r="R95" i="9"/>
  <c r="P95" i="9"/>
  <c r="BI94" i="9"/>
  <c r="BH94" i="9"/>
  <c r="BG94" i="9"/>
  <c r="BF94" i="9"/>
  <c r="T94" i="9"/>
  <c r="R94" i="9"/>
  <c r="P94" i="9"/>
  <c r="BI93" i="9"/>
  <c r="BH93" i="9"/>
  <c r="BG93" i="9"/>
  <c r="BF93" i="9"/>
  <c r="T93" i="9"/>
  <c r="R93" i="9"/>
  <c r="P93" i="9"/>
  <c r="BI92" i="9"/>
  <c r="BH92" i="9"/>
  <c r="BG92" i="9"/>
  <c r="BF92" i="9"/>
  <c r="T92" i="9"/>
  <c r="R92" i="9"/>
  <c r="P92" i="9"/>
  <c r="BI91" i="9"/>
  <c r="BH91" i="9"/>
  <c r="BG91" i="9"/>
  <c r="BF91" i="9"/>
  <c r="T91" i="9"/>
  <c r="R91" i="9"/>
  <c r="P91" i="9"/>
  <c r="BI90" i="9"/>
  <c r="BH90" i="9"/>
  <c r="BG90" i="9"/>
  <c r="BF90" i="9"/>
  <c r="T90" i="9"/>
  <c r="R90" i="9"/>
  <c r="P90" i="9"/>
  <c r="BI88" i="9"/>
  <c r="BH88" i="9"/>
  <c r="BG88" i="9"/>
  <c r="BF88" i="9"/>
  <c r="T88" i="9"/>
  <c r="R88" i="9"/>
  <c r="P88" i="9"/>
  <c r="BI87" i="9"/>
  <c r="BH87" i="9"/>
  <c r="BG87" i="9"/>
  <c r="BF87" i="9"/>
  <c r="T87" i="9"/>
  <c r="R87" i="9"/>
  <c r="P87" i="9"/>
  <c r="BI86" i="9"/>
  <c r="BH86" i="9"/>
  <c r="BG86" i="9"/>
  <c r="BF86" i="9"/>
  <c r="T86" i="9"/>
  <c r="R86" i="9"/>
  <c r="P86" i="9"/>
  <c r="BI85" i="9"/>
  <c r="BH85" i="9"/>
  <c r="BG85" i="9"/>
  <c r="BF85" i="9"/>
  <c r="T85" i="9"/>
  <c r="R85" i="9"/>
  <c r="P85" i="9"/>
  <c r="BI84" i="9"/>
  <c r="BH84" i="9"/>
  <c r="BG84" i="9"/>
  <c r="BF84" i="9"/>
  <c r="T84" i="9"/>
  <c r="R84" i="9"/>
  <c r="P84" i="9"/>
  <c r="J78" i="9"/>
  <c r="F78" i="9"/>
  <c r="F76" i="9"/>
  <c r="E74" i="9"/>
  <c r="J54" i="9"/>
  <c r="F54" i="9"/>
  <c r="F52" i="9"/>
  <c r="E50" i="9"/>
  <c r="J24" i="9"/>
  <c r="E24" i="9"/>
  <c r="J55" i="9" s="1"/>
  <c r="J23" i="9"/>
  <c r="J18" i="9"/>
  <c r="E18" i="9"/>
  <c r="F79" i="9"/>
  <c r="J17" i="9"/>
  <c r="J12" i="9"/>
  <c r="J76" i="9" s="1"/>
  <c r="E7" i="9"/>
  <c r="E72" i="9"/>
  <c r="J37" i="8"/>
  <c r="J36" i="8"/>
  <c r="AY61" i="1"/>
  <c r="J35" i="8"/>
  <c r="AX61" i="1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BI85" i="8"/>
  <c r="BH85" i="8"/>
  <c r="BG85" i="8"/>
  <c r="BF85" i="8"/>
  <c r="T85" i="8"/>
  <c r="R85" i="8"/>
  <c r="P85" i="8"/>
  <c r="BI84" i="8"/>
  <c r="BH84" i="8"/>
  <c r="BG84" i="8"/>
  <c r="BF84" i="8"/>
  <c r="T84" i="8"/>
  <c r="R84" i="8"/>
  <c r="P84" i="8"/>
  <c r="BI83" i="8"/>
  <c r="BH83" i="8"/>
  <c r="BG83" i="8"/>
  <c r="BF83" i="8"/>
  <c r="T83" i="8"/>
  <c r="R83" i="8"/>
  <c r="P83" i="8"/>
  <c r="BI82" i="8"/>
  <c r="BH82" i="8"/>
  <c r="BG82" i="8"/>
  <c r="BF82" i="8"/>
  <c r="T82" i="8"/>
  <c r="R82" i="8"/>
  <c r="P82" i="8"/>
  <c r="J76" i="8"/>
  <c r="F76" i="8"/>
  <c r="F74" i="8"/>
  <c r="E72" i="8"/>
  <c r="J54" i="8"/>
  <c r="F54" i="8"/>
  <c r="F52" i="8"/>
  <c r="E50" i="8"/>
  <c r="J24" i="8"/>
  <c r="E24" i="8"/>
  <c r="J77" i="8"/>
  <c r="J23" i="8"/>
  <c r="J18" i="8"/>
  <c r="E18" i="8"/>
  <c r="F55" i="8"/>
  <c r="J17" i="8"/>
  <c r="J12" i="8"/>
  <c r="J52" i="8"/>
  <c r="E7" i="8"/>
  <c r="E70" i="8"/>
  <c r="J37" i="7"/>
  <c r="J36" i="7"/>
  <c r="AY60" i="1"/>
  <c r="J35" i="7"/>
  <c r="AX60" i="1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J78" i="7"/>
  <c r="F78" i="7"/>
  <c r="F76" i="7"/>
  <c r="E74" i="7"/>
  <c r="J54" i="7"/>
  <c r="F54" i="7"/>
  <c r="F52" i="7"/>
  <c r="E50" i="7"/>
  <c r="J24" i="7"/>
  <c r="E24" i="7"/>
  <c r="J79" i="7" s="1"/>
  <c r="J23" i="7"/>
  <c r="J18" i="7"/>
  <c r="E18" i="7"/>
  <c r="F79" i="7"/>
  <c r="J17" i="7"/>
  <c r="J12" i="7"/>
  <c r="J76" i="7" s="1"/>
  <c r="E7" i="7"/>
  <c r="E48" i="7"/>
  <c r="J37" i="6"/>
  <c r="J36" i="6"/>
  <c r="AY59" i="1"/>
  <c r="J35" i="6"/>
  <c r="AX59" i="1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3" i="6"/>
  <c r="BH83" i="6"/>
  <c r="BG83" i="6"/>
  <c r="BF83" i="6"/>
  <c r="T83" i="6"/>
  <c r="R83" i="6"/>
  <c r="P83" i="6"/>
  <c r="J77" i="6"/>
  <c r="F77" i="6"/>
  <c r="F75" i="6"/>
  <c r="E73" i="6"/>
  <c r="J54" i="6"/>
  <c r="F54" i="6"/>
  <c r="F52" i="6"/>
  <c r="E50" i="6"/>
  <c r="J24" i="6"/>
  <c r="E24" i="6"/>
  <c r="J55" i="6" s="1"/>
  <c r="J23" i="6"/>
  <c r="J18" i="6"/>
  <c r="E18" i="6"/>
  <c r="F78" i="6"/>
  <c r="J17" i="6"/>
  <c r="J12" i="6"/>
  <c r="J75" i="6" s="1"/>
  <c r="E7" i="6"/>
  <c r="E71" i="6"/>
  <c r="J37" i="5"/>
  <c r="J36" i="5"/>
  <c r="AY58" i="1"/>
  <c r="J35" i="5"/>
  <c r="AX58" i="1"/>
  <c r="BI463" i="5"/>
  <c r="BH463" i="5"/>
  <c r="BG463" i="5"/>
  <c r="BF463" i="5"/>
  <c r="T463" i="5"/>
  <c r="R463" i="5"/>
  <c r="P463" i="5"/>
  <c r="BI459" i="5"/>
  <c r="BH459" i="5"/>
  <c r="BG459" i="5"/>
  <c r="BF459" i="5"/>
  <c r="T459" i="5"/>
  <c r="R459" i="5"/>
  <c r="P459" i="5"/>
  <c r="BI455" i="5"/>
  <c r="BH455" i="5"/>
  <c r="BG455" i="5"/>
  <c r="BF455" i="5"/>
  <c r="T455" i="5"/>
  <c r="R455" i="5"/>
  <c r="P455" i="5"/>
  <c r="BI453" i="5"/>
  <c r="BH453" i="5"/>
  <c r="BG453" i="5"/>
  <c r="BF453" i="5"/>
  <c r="T453" i="5"/>
  <c r="R453" i="5"/>
  <c r="P453" i="5"/>
  <c r="BI450" i="5"/>
  <c r="BH450" i="5"/>
  <c r="BG450" i="5"/>
  <c r="BF450" i="5"/>
  <c r="T450" i="5"/>
  <c r="T449" i="5" s="1"/>
  <c r="R450" i="5"/>
  <c r="R449" i="5" s="1"/>
  <c r="P450" i="5"/>
  <c r="P449" i="5"/>
  <c r="BI445" i="5"/>
  <c r="BH445" i="5"/>
  <c r="BG445" i="5"/>
  <c r="BF445" i="5"/>
  <c r="T445" i="5"/>
  <c r="R445" i="5"/>
  <c r="P445" i="5"/>
  <c r="BI441" i="5"/>
  <c r="BH441" i="5"/>
  <c r="BG441" i="5"/>
  <c r="BF441" i="5"/>
  <c r="T441" i="5"/>
  <c r="R441" i="5"/>
  <c r="P441" i="5"/>
  <c r="BI437" i="5"/>
  <c r="BH437" i="5"/>
  <c r="BG437" i="5"/>
  <c r="BF437" i="5"/>
  <c r="T437" i="5"/>
  <c r="R437" i="5"/>
  <c r="P437" i="5"/>
  <c r="BI433" i="5"/>
  <c r="BH433" i="5"/>
  <c r="BG433" i="5"/>
  <c r="BF433" i="5"/>
  <c r="T433" i="5"/>
  <c r="R433" i="5"/>
  <c r="P433" i="5"/>
  <c r="BI427" i="5"/>
  <c r="BH427" i="5"/>
  <c r="BG427" i="5"/>
  <c r="BF427" i="5"/>
  <c r="T427" i="5"/>
  <c r="R427" i="5"/>
  <c r="P427" i="5"/>
  <c r="BI423" i="5"/>
  <c r="BH423" i="5"/>
  <c r="BG423" i="5"/>
  <c r="BF423" i="5"/>
  <c r="T423" i="5"/>
  <c r="R423" i="5"/>
  <c r="P423" i="5"/>
  <c r="BI417" i="5"/>
  <c r="BH417" i="5"/>
  <c r="BG417" i="5"/>
  <c r="BF417" i="5"/>
  <c r="T417" i="5"/>
  <c r="R417" i="5"/>
  <c r="P417" i="5"/>
  <c r="BI413" i="5"/>
  <c r="BH413" i="5"/>
  <c r="BG413" i="5"/>
  <c r="BF413" i="5"/>
  <c r="T413" i="5"/>
  <c r="R413" i="5"/>
  <c r="P413" i="5"/>
  <c r="BI410" i="5"/>
  <c r="BH410" i="5"/>
  <c r="BG410" i="5"/>
  <c r="BF410" i="5"/>
  <c r="T410" i="5"/>
  <c r="R410" i="5"/>
  <c r="P410" i="5"/>
  <c r="BI406" i="5"/>
  <c r="BH406" i="5"/>
  <c r="BG406" i="5"/>
  <c r="BF406" i="5"/>
  <c r="T406" i="5"/>
  <c r="R406" i="5"/>
  <c r="P406" i="5"/>
  <c r="BI403" i="5"/>
  <c r="BH403" i="5"/>
  <c r="BG403" i="5"/>
  <c r="BF403" i="5"/>
  <c r="T403" i="5"/>
  <c r="R403" i="5"/>
  <c r="P403" i="5"/>
  <c r="BI400" i="5"/>
  <c r="BH400" i="5"/>
  <c r="BG400" i="5"/>
  <c r="BF400" i="5"/>
  <c r="T400" i="5"/>
  <c r="R400" i="5"/>
  <c r="P400" i="5"/>
  <c r="BI397" i="5"/>
  <c r="BH397" i="5"/>
  <c r="BG397" i="5"/>
  <c r="BF397" i="5"/>
  <c r="T397" i="5"/>
  <c r="R397" i="5"/>
  <c r="P397" i="5"/>
  <c r="BI394" i="5"/>
  <c r="BH394" i="5"/>
  <c r="BG394" i="5"/>
  <c r="BF394" i="5"/>
  <c r="T394" i="5"/>
  <c r="R394" i="5"/>
  <c r="P394" i="5"/>
  <c r="BI391" i="5"/>
  <c r="BH391" i="5"/>
  <c r="BG391" i="5"/>
  <c r="BF391" i="5"/>
  <c r="T391" i="5"/>
  <c r="R391" i="5"/>
  <c r="P391" i="5"/>
  <c r="BI388" i="5"/>
  <c r="BH388" i="5"/>
  <c r="BG388" i="5"/>
  <c r="BF388" i="5"/>
  <c r="T388" i="5"/>
  <c r="R388" i="5"/>
  <c r="P388" i="5"/>
  <c r="BI385" i="5"/>
  <c r="BH385" i="5"/>
  <c r="BG385" i="5"/>
  <c r="BF385" i="5"/>
  <c r="T385" i="5"/>
  <c r="R385" i="5"/>
  <c r="P385" i="5"/>
  <c r="BI382" i="5"/>
  <c r="BH382" i="5"/>
  <c r="BG382" i="5"/>
  <c r="BF382" i="5"/>
  <c r="T382" i="5"/>
  <c r="R382" i="5"/>
  <c r="P382" i="5"/>
  <c r="BI378" i="5"/>
  <c r="BH378" i="5"/>
  <c r="BG378" i="5"/>
  <c r="BF378" i="5"/>
  <c r="T378" i="5"/>
  <c r="R378" i="5"/>
  <c r="P378" i="5"/>
  <c r="BI374" i="5"/>
  <c r="BH374" i="5"/>
  <c r="BG374" i="5"/>
  <c r="BF374" i="5"/>
  <c r="T374" i="5"/>
  <c r="R374" i="5"/>
  <c r="P374" i="5"/>
  <c r="BI370" i="5"/>
  <c r="BH370" i="5"/>
  <c r="BG370" i="5"/>
  <c r="BF370" i="5"/>
  <c r="T370" i="5"/>
  <c r="R370" i="5"/>
  <c r="P370" i="5"/>
  <c r="BI366" i="5"/>
  <c r="BH366" i="5"/>
  <c r="BG366" i="5"/>
  <c r="BF366" i="5"/>
  <c r="T366" i="5"/>
  <c r="R366" i="5"/>
  <c r="P366" i="5"/>
  <c r="BI362" i="5"/>
  <c r="BH362" i="5"/>
  <c r="BG362" i="5"/>
  <c r="BF362" i="5"/>
  <c r="T362" i="5"/>
  <c r="R362" i="5"/>
  <c r="P362" i="5"/>
  <c r="BI359" i="5"/>
  <c r="BH359" i="5"/>
  <c r="BG359" i="5"/>
  <c r="BF359" i="5"/>
  <c r="T359" i="5"/>
  <c r="R359" i="5"/>
  <c r="P359" i="5"/>
  <c r="BI356" i="5"/>
  <c r="BH356" i="5"/>
  <c r="BG356" i="5"/>
  <c r="BF356" i="5"/>
  <c r="T356" i="5"/>
  <c r="R356" i="5"/>
  <c r="P356" i="5"/>
  <c r="BI353" i="5"/>
  <c r="BH353" i="5"/>
  <c r="BG353" i="5"/>
  <c r="BF353" i="5"/>
  <c r="T353" i="5"/>
  <c r="R353" i="5"/>
  <c r="P353" i="5"/>
  <c r="BI349" i="5"/>
  <c r="BH349" i="5"/>
  <c r="BG349" i="5"/>
  <c r="BF349" i="5"/>
  <c r="T349" i="5"/>
  <c r="R349" i="5"/>
  <c r="P349" i="5"/>
  <c r="BI346" i="5"/>
  <c r="BH346" i="5"/>
  <c r="BG346" i="5"/>
  <c r="BF346" i="5"/>
  <c r="T346" i="5"/>
  <c r="R346" i="5"/>
  <c r="P346" i="5"/>
  <c r="BI342" i="5"/>
  <c r="BH342" i="5"/>
  <c r="BG342" i="5"/>
  <c r="BF342" i="5"/>
  <c r="T342" i="5"/>
  <c r="R342" i="5"/>
  <c r="P342" i="5"/>
  <c r="BI339" i="5"/>
  <c r="BH339" i="5"/>
  <c r="BG339" i="5"/>
  <c r="BF339" i="5"/>
  <c r="T339" i="5"/>
  <c r="R339" i="5"/>
  <c r="P339" i="5"/>
  <c r="BI336" i="5"/>
  <c r="BH336" i="5"/>
  <c r="BG336" i="5"/>
  <c r="BF336" i="5"/>
  <c r="T336" i="5"/>
  <c r="R336" i="5"/>
  <c r="P336" i="5"/>
  <c r="BI333" i="5"/>
  <c r="BH333" i="5"/>
  <c r="BG333" i="5"/>
  <c r="BF333" i="5"/>
  <c r="T333" i="5"/>
  <c r="R333" i="5"/>
  <c r="P333" i="5"/>
  <c r="BI329" i="5"/>
  <c r="BH329" i="5"/>
  <c r="BG329" i="5"/>
  <c r="BF329" i="5"/>
  <c r="T329" i="5"/>
  <c r="R329" i="5"/>
  <c r="P329" i="5"/>
  <c r="BI326" i="5"/>
  <c r="BH326" i="5"/>
  <c r="BG326" i="5"/>
  <c r="BF326" i="5"/>
  <c r="T326" i="5"/>
  <c r="R326" i="5"/>
  <c r="P326" i="5"/>
  <c r="BI323" i="5"/>
  <c r="BH323" i="5"/>
  <c r="BG323" i="5"/>
  <c r="BF323" i="5"/>
  <c r="T323" i="5"/>
  <c r="R323" i="5"/>
  <c r="P323" i="5"/>
  <c r="BI320" i="5"/>
  <c r="BH320" i="5"/>
  <c r="BG320" i="5"/>
  <c r="BF320" i="5"/>
  <c r="T320" i="5"/>
  <c r="R320" i="5"/>
  <c r="P320" i="5"/>
  <c r="BI316" i="5"/>
  <c r="BH316" i="5"/>
  <c r="BG316" i="5"/>
  <c r="BF316" i="5"/>
  <c r="T316" i="5"/>
  <c r="R316" i="5"/>
  <c r="P316" i="5"/>
  <c r="BI313" i="5"/>
  <c r="BH313" i="5"/>
  <c r="BG313" i="5"/>
  <c r="BF313" i="5"/>
  <c r="T313" i="5"/>
  <c r="R313" i="5"/>
  <c r="P313" i="5"/>
  <c r="BI309" i="5"/>
  <c r="BH309" i="5"/>
  <c r="BG309" i="5"/>
  <c r="BF309" i="5"/>
  <c r="T309" i="5"/>
  <c r="R309" i="5"/>
  <c r="P309" i="5"/>
  <c r="BI306" i="5"/>
  <c r="BH306" i="5"/>
  <c r="BG306" i="5"/>
  <c r="BF306" i="5"/>
  <c r="T306" i="5"/>
  <c r="R306" i="5"/>
  <c r="P306" i="5"/>
  <c r="BI302" i="5"/>
  <c r="BH302" i="5"/>
  <c r="BG302" i="5"/>
  <c r="BF302" i="5"/>
  <c r="T302" i="5"/>
  <c r="R302" i="5"/>
  <c r="P302" i="5"/>
  <c r="BI299" i="5"/>
  <c r="BH299" i="5"/>
  <c r="BG299" i="5"/>
  <c r="BF299" i="5"/>
  <c r="T299" i="5"/>
  <c r="R299" i="5"/>
  <c r="P299" i="5"/>
  <c r="BI295" i="5"/>
  <c r="BH295" i="5"/>
  <c r="BG295" i="5"/>
  <c r="BF295" i="5"/>
  <c r="T295" i="5"/>
  <c r="R295" i="5"/>
  <c r="P295" i="5"/>
  <c r="BI294" i="5"/>
  <c r="BH294" i="5"/>
  <c r="BG294" i="5"/>
  <c r="BF294" i="5"/>
  <c r="T294" i="5"/>
  <c r="R294" i="5"/>
  <c r="P294" i="5"/>
  <c r="BI293" i="5"/>
  <c r="BH293" i="5"/>
  <c r="BG293" i="5"/>
  <c r="BF293" i="5"/>
  <c r="T293" i="5"/>
  <c r="R293" i="5"/>
  <c r="P293" i="5"/>
  <c r="BI289" i="5"/>
  <c r="BH289" i="5"/>
  <c r="BG289" i="5"/>
  <c r="BF289" i="5"/>
  <c r="T289" i="5"/>
  <c r="R289" i="5"/>
  <c r="P289" i="5"/>
  <c r="BI286" i="5"/>
  <c r="BH286" i="5"/>
  <c r="BG286" i="5"/>
  <c r="BF286" i="5"/>
  <c r="T286" i="5"/>
  <c r="R286" i="5"/>
  <c r="P286" i="5"/>
  <c r="BI283" i="5"/>
  <c r="BH283" i="5"/>
  <c r="BG283" i="5"/>
  <c r="BF283" i="5"/>
  <c r="T283" i="5"/>
  <c r="R283" i="5"/>
  <c r="P283" i="5"/>
  <c r="BI280" i="5"/>
  <c r="BH280" i="5"/>
  <c r="BG280" i="5"/>
  <c r="BF280" i="5"/>
  <c r="T280" i="5"/>
  <c r="R280" i="5"/>
  <c r="P280" i="5"/>
  <c r="BI279" i="5"/>
  <c r="BH279" i="5"/>
  <c r="BG279" i="5"/>
  <c r="BF279" i="5"/>
  <c r="T279" i="5"/>
  <c r="R279" i="5"/>
  <c r="P279" i="5"/>
  <c r="BI275" i="5"/>
  <c r="BH275" i="5"/>
  <c r="BG275" i="5"/>
  <c r="BF275" i="5"/>
  <c r="T275" i="5"/>
  <c r="R275" i="5"/>
  <c r="P275" i="5"/>
  <c r="BI274" i="5"/>
  <c r="BH274" i="5"/>
  <c r="BG274" i="5"/>
  <c r="BF274" i="5"/>
  <c r="T274" i="5"/>
  <c r="R274" i="5"/>
  <c r="P274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0" i="5"/>
  <c r="BH250" i="5"/>
  <c r="BG250" i="5"/>
  <c r="BF250" i="5"/>
  <c r="T250" i="5"/>
  <c r="R250" i="5"/>
  <c r="P250" i="5"/>
  <c r="BI247" i="5"/>
  <c r="BH247" i="5"/>
  <c r="BG247" i="5"/>
  <c r="BF247" i="5"/>
  <c r="T247" i="5"/>
  <c r="R247" i="5"/>
  <c r="P247" i="5"/>
  <c r="BI243" i="5"/>
  <c r="BH243" i="5"/>
  <c r="BG243" i="5"/>
  <c r="BF243" i="5"/>
  <c r="T243" i="5"/>
  <c r="R243" i="5"/>
  <c r="P243" i="5"/>
  <c r="BI239" i="5"/>
  <c r="BH239" i="5"/>
  <c r="BG239" i="5"/>
  <c r="BF239" i="5"/>
  <c r="T239" i="5"/>
  <c r="R239" i="5"/>
  <c r="P239" i="5"/>
  <c r="BI235" i="5"/>
  <c r="BH235" i="5"/>
  <c r="BG235" i="5"/>
  <c r="BF235" i="5"/>
  <c r="T235" i="5"/>
  <c r="R235" i="5"/>
  <c r="P235" i="5"/>
  <c r="BI231" i="5"/>
  <c r="BH231" i="5"/>
  <c r="BG231" i="5"/>
  <c r="BF231" i="5"/>
  <c r="T231" i="5"/>
  <c r="R231" i="5"/>
  <c r="P231" i="5"/>
  <c r="BI227" i="5"/>
  <c r="BH227" i="5"/>
  <c r="BG227" i="5"/>
  <c r="BF227" i="5"/>
  <c r="T227" i="5"/>
  <c r="R227" i="5"/>
  <c r="P227" i="5"/>
  <c r="BI221" i="5"/>
  <c r="BH221" i="5"/>
  <c r="BG221" i="5"/>
  <c r="BF221" i="5"/>
  <c r="T221" i="5"/>
  <c r="R221" i="5"/>
  <c r="P221" i="5"/>
  <c r="BI218" i="5"/>
  <c r="BH218" i="5"/>
  <c r="BG218" i="5"/>
  <c r="BF218" i="5"/>
  <c r="T218" i="5"/>
  <c r="R218" i="5"/>
  <c r="P218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5" i="5"/>
  <c r="BH205" i="5"/>
  <c r="BG205" i="5"/>
  <c r="BF205" i="5"/>
  <c r="T205" i="5"/>
  <c r="R205" i="5"/>
  <c r="P205" i="5"/>
  <c r="BI201" i="5"/>
  <c r="BH201" i="5"/>
  <c r="BG201" i="5"/>
  <c r="BF201" i="5"/>
  <c r="T201" i="5"/>
  <c r="R201" i="5"/>
  <c r="P201" i="5"/>
  <c r="BI197" i="5"/>
  <c r="BH197" i="5"/>
  <c r="BG197" i="5"/>
  <c r="BF197" i="5"/>
  <c r="T197" i="5"/>
  <c r="R197" i="5"/>
  <c r="P197" i="5"/>
  <c r="BI193" i="5"/>
  <c r="BH193" i="5"/>
  <c r="BG193" i="5"/>
  <c r="BF193" i="5"/>
  <c r="T193" i="5"/>
  <c r="R193" i="5"/>
  <c r="P193" i="5"/>
  <c r="BI189" i="5"/>
  <c r="BH189" i="5"/>
  <c r="BG189" i="5"/>
  <c r="BF189" i="5"/>
  <c r="T189" i="5"/>
  <c r="R189" i="5"/>
  <c r="P189" i="5"/>
  <c r="BI183" i="5"/>
  <c r="BH183" i="5"/>
  <c r="BG183" i="5"/>
  <c r="BF183" i="5"/>
  <c r="T183" i="5"/>
  <c r="R183" i="5"/>
  <c r="P183" i="5"/>
  <c r="BI177" i="5"/>
  <c r="BH177" i="5"/>
  <c r="BG177" i="5"/>
  <c r="BF177" i="5"/>
  <c r="T177" i="5"/>
  <c r="R177" i="5"/>
  <c r="P177" i="5"/>
  <c r="BI168" i="5"/>
  <c r="BH168" i="5"/>
  <c r="BG168" i="5"/>
  <c r="BF168" i="5"/>
  <c r="T168" i="5"/>
  <c r="R168" i="5"/>
  <c r="P168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5" i="5"/>
  <c r="BH115" i="5"/>
  <c r="BG115" i="5"/>
  <c r="BF115" i="5"/>
  <c r="T115" i="5"/>
  <c r="R115" i="5"/>
  <c r="P115" i="5"/>
  <c r="BI111" i="5"/>
  <c r="BH111" i="5"/>
  <c r="BG111" i="5"/>
  <c r="BF111" i="5"/>
  <c r="T111" i="5"/>
  <c r="R111" i="5"/>
  <c r="P111" i="5"/>
  <c r="BI106" i="5"/>
  <c r="BH106" i="5"/>
  <c r="BG106" i="5"/>
  <c r="BF106" i="5"/>
  <c r="T106" i="5"/>
  <c r="R106" i="5"/>
  <c r="P106" i="5"/>
  <c r="BI102" i="5"/>
  <c r="BH102" i="5"/>
  <c r="BG102" i="5"/>
  <c r="BF102" i="5"/>
  <c r="T102" i="5"/>
  <c r="R102" i="5"/>
  <c r="P102" i="5"/>
  <c r="BI98" i="5"/>
  <c r="BH98" i="5"/>
  <c r="BG98" i="5"/>
  <c r="BF98" i="5"/>
  <c r="T98" i="5"/>
  <c r="R98" i="5"/>
  <c r="P98" i="5"/>
  <c r="BI94" i="5"/>
  <c r="BH94" i="5"/>
  <c r="BG94" i="5"/>
  <c r="BF94" i="5"/>
  <c r="T94" i="5"/>
  <c r="R94" i="5"/>
  <c r="P94" i="5"/>
  <c r="BI90" i="5"/>
  <c r="BH90" i="5"/>
  <c r="BG90" i="5"/>
  <c r="BF90" i="5"/>
  <c r="T90" i="5"/>
  <c r="R90" i="5"/>
  <c r="P90" i="5"/>
  <c r="J83" i="5"/>
  <c r="F83" i="5"/>
  <c r="F81" i="5"/>
  <c r="E79" i="5"/>
  <c r="J54" i="5"/>
  <c r="F54" i="5"/>
  <c r="F52" i="5"/>
  <c r="E50" i="5"/>
  <c r="J24" i="5"/>
  <c r="E24" i="5"/>
  <c r="J55" i="5" s="1"/>
  <c r="J23" i="5"/>
  <c r="J18" i="5"/>
  <c r="E18" i="5"/>
  <c r="F55" i="5"/>
  <c r="J17" i="5"/>
  <c r="J12" i="5"/>
  <c r="J81" i="5" s="1"/>
  <c r="E7" i="5"/>
  <c r="E77" i="5"/>
  <c r="J37" i="4"/>
  <c r="J36" i="4"/>
  <c r="AY57" i="1"/>
  <c r="J35" i="4"/>
  <c r="AX57" i="1"/>
  <c r="BI279" i="4"/>
  <c r="BH279" i="4"/>
  <c r="BG279" i="4"/>
  <c r="BF279" i="4"/>
  <c r="T279" i="4"/>
  <c r="T278" i="4"/>
  <c r="T277" i="4" s="1"/>
  <c r="R279" i="4"/>
  <c r="R278" i="4"/>
  <c r="R277" i="4" s="1"/>
  <c r="P279" i="4"/>
  <c r="P278" i="4"/>
  <c r="P277" i="4"/>
  <c r="BI275" i="4"/>
  <c r="BH275" i="4"/>
  <c r="BG275" i="4"/>
  <c r="BF275" i="4"/>
  <c r="T275" i="4"/>
  <c r="T274" i="4"/>
  <c r="R275" i="4"/>
  <c r="R274" i="4"/>
  <c r="P275" i="4"/>
  <c r="P274" i="4" s="1"/>
  <c r="BI271" i="4"/>
  <c r="BH271" i="4"/>
  <c r="BG271" i="4"/>
  <c r="BF271" i="4"/>
  <c r="T271" i="4"/>
  <c r="R271" i="4"/>
  <c r="P271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48" i="4"/>
  <c r="BH248" i="4"/>
  <c r="BG248" i="4"/>
  <c r="BF248" i="4"/>
  <c r="T248" i="4"/>
  <c r="R248" i="4"/>
  <c r="P248" i="4"/>
  <c r="BI243" i="4"/>
  <c r="BH243" i="4"/>
  <c r="BG243" i="4"/>
  <c r="BF243" i="4"/>
  <c r="T243" i="4"/>
  <c r="R243" i="4"/>
  <c r="P243" i="4"/>
  <c r="BI238" i="4"/>
  <c r="BH238" i="4"/>
  <c r="BG238" i="4"/>
  <c r="BF238" i="4"/>
  <c r="T238" i="4"/>
  <c r="R238" i="4"/>
  <c r="P238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12" i="4"/>
  <c r="BH212" i="4"/>
  <c r="BG212" i="4"/>
  <c r="BF212" i="4"/>
  <c r="T212" i="4"/>
  <c r="R212" i="4"/>
  <c r="P212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77" i="4"/>
  <c r="BH177" i="4"/>
  <c r="BG177" i="4"/>
  <c r="BF177" i="4"/>
  <c r="T177" i="4"/>
  <c r="R177" i="4"/>
  <c r="P177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T142" i="4"/>
  <c r="R143" i="4"/>
  <c r="R142" i="4"/>
  <c r="P143" i="4"/>
  <c r="P142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7" i="4"/>
  <c r="BH117" i="4"/>
  <c r="BG117" i="4"/>
  <c r="BF117" i="4"/>
  <c r="T117" i="4"/>
  <c r="R117" i="4"/>
  <c r="P117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5" i="4"/>
  <c r="BH95" i="4"/>
  <c r="BG95" i="4"/>
  <c r="BF95" i="4"/>
  <c r="T95" i="4"/>
  <c r="R95" i="4"/>
  <c r="P95" i="4"/>
  <c r="BI90" i="4"/>
  <c r="BH90" i="4"/>
  <c r="BG90" i="4"/>
  <c r="BF90" i="4"/>
  <c r="T90" i="4"/>
  <c r="R90" i="4"/>
  <c r="P90" i="4"/>
  <c r="J83" i="4"/>
  <c r="F83" i="4"/>
  <c r="F81" i="4"/>
  <c r="E79" i="4"/>
  <c r="J54" i="4"/>
  <c r="F54" i="4"/>
  <c r="F52" i="4"/>
  <c r="E50" i="4"/>
  <c r="J24" i="4"/>
  <c r="E24" i="4"/>
  <c r="J55" i="4"/>
  <c r="J23" i="4"/>
  <c r="J18" i="4"/>
  <c r="E18" i="4"/>
  <c r="F55" i="4" s="1"/>
  <c r="J17" i="4"/>
  <c r="J12" i="4"/>
  <c r="J81" i="4" s="1"/>
  <c r="E7" i="4"/>
  <c r="E77" i="4"/>
  <c r="J37" i="3"/>
  <c r="J36" i="3"/>
  <c r="AY56" i="1"/>
  <c r="J35" i="3"/>
  <c r="AX56" i="1" s="1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BI87" i="3"/>
  <c r="BH87" i="3"/>
  <c r="BG87" i="3"/>
  <c r="BF87" i="3"/>
  <c r="T87" i="3"/>
  <c r="R87" i="3"/>
  <c r="P87" i="3"/>
  <c r="BI84" i="3"/>
  <c r="BH84" i="3"/>
  <c r="BG84" i="3"/>
  <c r="BF84" i="3"/>
  <c r="T84" i="3"/>
  <c r="R84" i="3"/>
  <c r="P84" i="3"/>
  <c r="J77" i="3"/>
  <c r="F77" i="3"/>
  <c r="F75" i="3"/>
  <c r="E73" i="3"/>
  <c r="J54" i="3"/>
  <c r="F54" i="3"/>
  <c r="F52" i="3"/>
  <c r="E50" i="3"/>
  <c r="J24" i="3"/>
  <c r="E24" i="3"/>
  <c r="J78" i="3"/>
  <c r="J23" i="3"/>
  <c r="J18" i="3"/>
  <c r="E18" i="3"/>
  <c r="F78" i="3"/>
  <c r="J17" i="3"/>
  <c r="J12" i="3"/>
  <c r="J52" i="3" s="1"/>
  <c r="E7" i="3"/>
  <c r="E71" i="3" s="1"/>
  <c r="J37" i="2"/>
  <c r="J36" i="2"/>
  <c r="AY55" i="1"/>
  <c r="J35" i="2"/>
  <c r="AX55" i="1" s="1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J77" i="2"/>
  <c r="F77" i="2"/>
  <c r="F75" i="2"/>
  <c r="E73" i="2"/>
  <c r="J54" i="2"/>
  <c r="F54" i="2"/>
  <c r="F52" i="2"/>
  <c r="E50" i="2"/>
  <c r="J24" i="2"/>
  <c r="E24" i="2"/>
  <c r="J55" i="2" s="1"/>
  <c r="J23" i="2"/>
  <c r="J18" i="2"/>
  <c r="E18" i="2"/>
  <c r="F55" i="2" s="1"/>
  <c r="J17" i="2"/>
  <c r="J12" i="2"/>
  <c r="J52" i="2" s="1"/>
  <c r="E7" i="2"/>
  <c r="E71" i="2"/>
  <c r="L50" i="1"/>
  <c r="AM50" i="1"/>
  <c r="AM49" i="1"/>
  <c r="L49" i="1"/>
  <c r="AM47" i="1"/>
  <c r="L47" i="1"/>
  <c r="L45" i="1"/>
  <c r="L44" i="1"/>
  <c r="BK121" i="4"/>
  <c r="J147" i="4"/>
  <c r="J382" i="5"/>
  <c r="J155" i="5"/>
  <c r="J306" i="5"/>
  <c r="J102" i="5"/>
  <c r="BK86" i="7"/>
  <c r="J84" i="8"/>
  <c r="BK102" i="8"/>
  <c r="BK100" i="10"/>
  <c r="J89" i="10"/>
  <c r="BK93" i="11"/>
  <c r="BK105" i="11"/>
  <c r="J253" i="4"/>
  <c r="BK168" i="4"/>
  <c r="J394" i="5"/>
  <c r="BK342" i="5"/>
  <c r="BK294" i="5"/>
  <c r="BK168" i="5"/>
  <c r="BK84" i="6"/>
  <c r="BK88" i="7"/>
  <c r="J105" i="10"/>
  <c r="BK101" i="10"/>
  <c r="BK198" i="11"/>
  <c r="J172" i="11"/>
  <c r="J95" i="11"/>
  <c r="BK233" i="4"/>
  <c r="J204" i="4"/>
  <c r="J95" i="4"/>
  <c r="J168" i="4"/>
  <c r="J316" i="5"/>
  <c r="BK269" i="5"/>
  <c r="BK378" i="5"/>
  <c r="J359" i="5"/>
  <c r="BK91" i="6"/>
  <c r="J89" i="7"/>
  <c r="J91" i="9"/>
  <c r="BK113" i="10"/>
  <c r="J102" i="10"/>
  <c r="BK188" i="11"/>
  <c r="BK255" i="11"/>
  <c r="BK191" i="11"/>
  <c r="BK223" i="4"/>
  <c r="BK238" i="4"/>
  <c r="J143" i="4"/>
  <c r="BK413" i="5"/>
  <c r="BK189" i="5"/>
  <c r="BK208" i="5"/>
  <c r="BK106" i="6"/>
  <c r="J91" i="6"/>
  <c r="BK99" i="8"/>
  <c r="J95" i="10"/>
  <c r="BK130" i="11"/>
  <c r="J248" i="11"/>
  <c r="J243" i="4"/>
  <c r="J121" i="4"/>
  <c r="J90" i="5"/>
  <c r="J374" i="5"/>
  <c r="BK243" i="5"/>
  <c r="BK406" i="5"/>
  <c r="BK149" i="5"/>
  <c r="BK99" i="6"/>
  <c r="BK85" i="9"/>
  <c r="J86" i="10"/>
  <c r="J183" i="11"/>
  <c r="J130" i="11"/>
  <c r="J266" i="11"/>
  <c r="J134" i="4"/>
  <c r="BK403" i="5"/>
  <c r="BK293" i="5"/>
  <c r="BK102" i="5"/>
  <c r="J125" i="5"/>
  <c r="BK96" i="7"/>
  <c r="BK84" i="9"/>
  <c r="BK98" i="10"/>
  <c r="J91" i="11"/>
  <c r="BK101" i="11"/>
  <c r="BK201" i="4"/>
  <c r="BK216" i="4"/>
  <c r="BK137" i="5"/>
  <c r="J168" i="5"/>
  <c r="J163" i="5"/>
  <c r="J193" i="5"/>
  <c r="BK89" i="6"/>
  <c r="BK91" i="7"/>
  <c r="BK88" i="9"/>
  <c r="J111" i="10"/>
  <c r="J238" i="11"/>
  <c r="BK106" i="11"/>
  <c r="J114" i="11"/>
  <c r="BK154" i="4"/>
  <c r="BK156" i="4"/>
  <c r="J323" i="5"/>
  <c r="BK231" i="5"/>
  <c r="BK128" i="5"/>
  <c r="J102" i="6"/>
  <c r="J100" i="8"/>
  <c r="J83" i="8"/>
  <c r="BK82" i="8"/>
  <c r="J116" i="10"/>
  <c r="BK173" i="11"/>
  <c r="BK240" i="11"/>
  <c r="BK182" i="11"/>
  <c r="J268" i="4"/>
  <c r="J186" i="4"/>
  <c r="J164" i="4"/>
  <c r="BK400" i="5"/>
  <c r="J366" i="5"/>
  <c r="BK97" i="6"/>
  <c r="BK104" i="7"/>
  <c r="BK84" i="8"/>
  <c r="BK87" i="8"/>
  <c r="J86" i="9"/>
  <c r="J178" i="11"/>
  <c r="BK178" i="11"/>
  <c r="BK113" i="11"/>
  <c r="J84" i="3"/>
  <c r="J201" i="4"/>
  <c r="BK336" i="5"/>
  <c r="J259" i="5"/>
  <c r="BK122" i="5"/>
  <c r="BK274" i="5"/>
  <c r="J83" i="6"/>
  <c r="BK90" i="6"/>
  <c r="BK100" i="9"/>
  <c r="J195" i="11"/>
  <c r="BK124" i="11"/>
  <c r="BK249" i="11"/>
  <c r="J124" i="11"/>
  <c r="BK259" i="4"/>
  <c r="BK270" i="5"/>
  <c r="BK459" i="5"/>
  <c r="BK201" i="5"/>
  <c r="BK255" i="5"/>
  <c r="BK98" i="7"/>
  <c r="J82" i="8"/>
  <c r="BK115" i="10"/>
  <c r="BK108" i="10"/>
  <c r="BK110" i="10"/>
  <c r="BK111" i="11"/>
  <c r="BK228" i="11"/>
  <c r="J93" i="11"/>
  <c r="J172" i="4"/>
  <c r="J266" i="4"/>
  <c r="J445" i="5"/>
  <c r="J269" i="5"/>
  <c r="BK260" i="5"/>
  <c r="J201" i="5"/>
  <c r="J265" i="5"/>
  <c r="J104" i="7"/>
  <c r="BK89" i="7"/>
  <c r="J85" i="9"/>
  <c r="BK95" i="10"/>
  <c r="J236" i="11"/>
  <c r="BK116" i="11"/>
  <c r="AS54" i="1"/>
  <c r="J85" i="7"/>
  <c r="J89" i="8"/>
  <c r="BK93" i="10"/>
  <c r="BK155" i="11"/>
  <c r="BK90" i="3"/>
  <c r="BK90" i="4"/>
  <c r="J339" i="5"/>
  <c r="J218" i="5"/>
  <c r="J349" i="5"/>
  <c r="BK259" i="5"/>
  <c r="J106" i="6"/>
  <c r="J98" i="7"/>
  <c r="J90" i="9"/>
  <c r="BK99" i="10"/>
  <c r="J230" i="11"/>
  <c r="J152" i="11"/>
  <c r="BK266" i="4"/>
  <c r="BK123" i="4"/>
  <c r="J346" i="5"/>
  <c r="BK214" i="5"/>
  <c r="BK221" i="5"/>
  <c r="J239" i="5"/>
  <c r="BK96" i="6"/>
  <c r="BK90" i="7"/>
  <c r="BK86" i="8"/>
  <c r="J117" i="10"/>
  <c r="J84" i="10"/>
  <c r="J185" i="11"/>
  <c r="J202" i="11"/>
  <c r="J87" i="3"/>
  <c r="BK243" i="4"/>
  <c r="BK194" i="4"/>
  <c r="BK155" i="5"/>
  <c r="J342" i="5"/>
  <c r="J403" i="5"/>
  <c r="J100" i="6"/>
  <c r="J92" i="7"/>
  <c r="J97" i="8"/>
  <c r="BK87" i="9"/>
  <c r="J106" i="10"/>
  <c r="BK91" i="11"/>
  <c r="J106" i="11"/>
  <c r="J222" i="11"/>
  <c r="BK164" i="4"/>
  <c r="BK125" i="5"/>
  <c r="J111" i="5"/>
  <c r="BK235" i="5"/>
  <c r="BK445" i="5"/>
  <c r="J101" i="7"/>
  <c r="J101" i="8"/>
  <c r="BK86" i="9"/>
  <c r="BK87" i="10"/>
  <c r="J108" i="10"/>
  <c r="J214" i="11"/>
  <c r="J220" i="11"/>
  <c r="BK84" i="3"/>
  <c r="J230" i="4"/>
  <c r="J189" i="4"/>
  <c r="J159" i="5"/>
  <c r="BK385" i="5"/>
  <c r="BK339" i="5"/>
  <c r="BK98" i="6"/>
  <c r="J91" i="7"/>
  <c r="J96" i="8"/>
  <c r="BK84" i="10"/>
  <c r="BK254" i="11"/>
  <c r="J139" i="11"/>
  <c r="BK202" i="11"/>
  <c r="J91" i="8"/>
  <c r="J90" i="10"/>
  <c r="J100" i="10"/>
  <c r="BK85" i="10"/>
  <c r="BK120" i="11"/>
  <c r="J234" i="11"/>
  <c r="BK226" i="4"/>
  <c r="J275" i="4"/>
  <c r="J122" i="5"/>
  <c r="BK320" i="5"/>
  <c r="BK437" i="5"/>
  <c r="BK333" i="5"/>
  <c r="BK88" i="6"/>
  <c r="BK95" i="7"/>
  <c r="BK101" i="9"/>
  <c r="BK88" i="10"/>
  <c r="BK257" i="11"/>
  <c r="BK89" i="11"/>
  <c r="BK95" i="4"/>
  <c r="J219" i="4"/>
  <c r="BK313" i="5"/>
  <c r="J98" i="5"/>
  <c r="BK346" i="5"/>
  <c r="BK111" i="5"/>
  <c r="J98" i="6"/>
  <c r="J96" i="7"/>
  <c r="BK101" i="7"/>
  <c r="J88" i="9"/>
  <c r="J104" i="10"/>
  <c r="BK244" i="11"/>
  <c r="J244" i="11"/>
  <c r="J136" i="11"/>
  <c r="J177" i="4"/>
  <c r="J194" i="4"/>
  <c r="J134" i="5"/>
  <c r="BK463" i="5"/>
  <c r="BK306" i="5"/>
  <c r="J370" i="5"/>
  <c r="J97" i="6"/>
  <c r="J100" i="7"/>
  <c r="J92" i="10"/>
  <c r="J191" i="11"/>
  <c r="BK169" i="11"/>
  <c r="J228" i="11"/>
  <c r="J90" i="3"/>
  <c r="BK219" i="4"/>
  <c r="J102" i="4"/>
  <c r="BK391" i="5"/>
  <c r="J326" i="5"/>
  <c r="J208" i="5"/>
  <c r="J88" i="6"/>
  <c r="BK85" i="7"/>
  <c r="J100" i="9"/>
  <c r="BK117" i="10"/>
  <c r="J163" i="11"/>
  <c r="BK148" i="11"/>
  <c r="BK102" i="4"/>
  <c r="J99" i="4"/>
  <c r="BK143" i="5"/>
  <c r="J406" i="5"/>
  <c r="J427" i="5"/>
  <c r="BK316" i="5"/>
  <c r="J137" i="5"/>
  <c r="BK83" i="6"/>
  <c r="J87" i="7"/>
  <c r="BK83" i="8"/>
  <c r="J99" i="8"/>
  <c r="J101" i="10"/>
  <c r="J188" i="11"/>
  <c r="J120" i="11"/>
  <c r="J94" i="11"/>
  <c r="BK208" i="4"/>
  <c r="J238" i="4"/>
  <c r="J221" i="5"/>
  <c r="J205" i="5"/>
  <c r="J183" i="5"/>
  <c r="J211" i="5"/>
  <c r="BK102" i="6"/>
  <c r="J95" i="7"/>
  <c r="J92" i="8"/>
  <c r="J90" i="8"/>
  <c r="J84" i="9"/>
  <c r="J161" i="11"/>
  <c r="BK172" i="11"/>
  <c r="BK246" i="11"/>
  <c r="BK147" i="4"/>
  <c r="BK212" i="4"/>
  <c r="J235" i="5"/>
  <c r="J299" i="5"/>
  <c r="BK227" i="5"/>
  <c r="BK218" i="5"/>
  <c r="J90" i="6"/>
  <c r="BK92" i="7"/>
  <c r="J94" i="9"/>
  <c r="J251" i="11"/>
  <c r="J111" i="11"/>
  <c r="J210" i="11"/>
  <c r="J131" i="5"/>
  <c r="BK205" i="5"/>
  <c r="J336" i="5"/>
  <c r="J107" i="6"/>
  <c r="J84" i="7"/>
  <c r="J95" i="9"/>
  <c r="J85" i="10"/>
  <c r="J96" i="10"/>
  <c r="BK102" i="10"/>
  <c r="BK152" i="11"/>
  <c r="BK86" i="2"/>
  <c r="BK186" i="4"/>
  <c r="BK159" i="5"/>
  <c r="BK134" i="5"/>
  <c r="BK177" i="5"/>
  <c r="BK283" i="5"/>
  <c r="BK101" i="6"/>
  <c r="BK99" i="7"/>
  <c r="J102" i="8"/>
  <c r="BK89" i="10"/>
  <c r="J255" i="11"/>
  <c r="J108" i="11"/>
  <c r="J254" i="11"/>
  <c r="BK275" i="4"/>
  <c r="BK177" i="4"/>
  <c r="J177" i="5"/>
  <c r="BK193" i="5"/>
  <c r="J455" i="5"/>
  <c r="J397" i="5"/>
  <c r="J86" i="6"/>
  <c r="BK105" i="7"/>
  <c r="J85" i="8"/>
  <c r="BK109" i="10"/>
  <c r="BK86" i="10"/>
  <c r="BK114" i="11"/>
  <c r="BK97" i="11"/>
  <c r="J216" i="4"/>
  <c r="J183" i="4"/>
  <c r="J388" i="5"/>
  <c r="J250" i="5"/>
  <c r="BK239" i="5"/>
  <c r="J92" i="6"/>
  <c r="BK90" i="8"/>
  <c r="J109" i="10"/>
  <c r="BK262" i="11"/>
  <c r="J252" i="11"/>
  <c r="BK251" i="11"/>
  <c r="BK130" i="4"/>
  <c r="BK248" i="4"/>
  <c r="J391" i="5"/>
  <c r="BK388" i="5"/>
  <c r="BK183" i="5"/>
  <c r="J84" i="6"/>
  <c r="J105" i="7"/>
  <c r="J99" i="9"/>
  <c r="J98" i="10"/>
  <c r="BK94" i="11"/>
  <c r="J173" i="11"/>
  <c r="BK266" i="11"/>
  <c r="BK129" i="4"/>
  <c r="J160" i="4"/>
  <c r="BK295" i="5"/>
  <c r="BK247" i="5"/>
  <c r="J279" i="5"/>
  <c r="J264" i="5"/>
  <c r="BK105" i="6"/>
  <c r="BK102" i="7"/>
  <c r="BK98" i="8"/>
  <c r="J92" i="9"/>
  <c r="BK105" i="10"/>
  <c r="J113" i="11"/>
  <c r="J184" i="11"/>
  <c r="BK263" i="4"/>
  <c r="J130" i="4"/>
  <c r="J283" i="5"/>
  <c r="J450" i="5"/>
  <c r="J441" i="5"/>
  <c r="BK264" i="5"/>
  <c r="J107" i="7"/>
  <c r="BK100" i="8"/>
  <c r="BK99" i="9"/>
  <c r="BK116" i="10"/>
  <c r="BK232" i="11"/>
  <c r="BK133" i="11"/>
  <c r="BK139" i="11"/>
  <c r="BK134" i="4"/>
  <c r="J129" i="4"/>
  <c r="J260" i="5"/>
  <c r="J106" i="5"/>
  <c r="J410" i="5"/>
  <c r="BK115" i="5"/>
  <c r="J99" i="7"/>
  <c r="BK97" i="9"/>
  <c r="J99" i="10"/>
  <c r="J182" i="11"/>
  <c r="BK136" i="11"/>
  <c r="BK87" i="3"/>
  <c r="BK143" i="4"/>
  <c r="J223" i="4"/>
  <c r="BK99" i="4"/>
  <c r="J117" i="4"/>
  <c r="BK110" i="4"/>
  <c r="BK427" i="5"/>
  <c r="BK326" i="5"/>
  <c r="BK265" i="5"/>
  <c r="BK163" i="5"/>
  <c r="BK93" i="6"/>
  <c r="BK88" i="8"/>
  <c r="BK91" i="9"/>
  <c r="J110" i="10"/>
  <c r="J246" i="11"/>
  <c r="BK161" i="11"/>
  <c r="J99" i="11"/>
  <c r="J104" i="4"/>
  <c r="J226" i="4"/>
  <c r="BK356" i="5"/>
  <c r="BK397" i="5"/>
  <c r="J463" i="5"/>
  <c r="J423" i="5"/>
  <c r="BK107" i="6"/>
  <c r="BK84" i="7"/>
  <c r="J87" i="9"/>
  <c r="BK222" i="11"/>
  <c r="BK248" i="11"/>
  <c r="BK195" i="11"/>
  <c r="J108" i="4"/>
  <c r="BK370" i="5"/>
  <c r="BK329" i="5"/>
  <c r="BK119" i="5"/>
  <c r="J255" i="5"/>
  <c r="BK250" i="5"/>
  <c r="J87" i="6"/>
  <c r="BK92" i="6"/>
  <c r="BK103" i="8"/>
  <c r="BK90" i="10"/>
  <c r="J158" i="11"/>
  <c r="BK99" i="11"/>
  <c r="BK84" i="2"/>
  <c r="J259" i="4"/>
  <c r="J126" i="4"/>
  <c r="J356" i="5"/>
  <c r="BK453" i="5"/>
  <c r="J115" i="5"/>
  <c r="J227" i="5"/>
  <c r="J93" i="6"/>
  <c r="BK92" i="8"/>
  <c r="J94" i="10"/>
  <c r="J145" i="11"/>
  <c r="J97" i="11"/>
  <c r="J88" i="2"/>
  <c r="J154" i="4"/>
  <c r="J119" i="5"/>
  <c r="BK90" i="5"/>
  <c r="BK286" i="5"/>
  <c r="J109" i="6"/>
  <c r="J86" i="8"/>
  <c r="BK94" i="10"/>
  <c r="J101" i="11"/>
  <c r="J148" i="11"/>
  <c r="BK236" i="11"/>
  <c r="BK88" i="2"/>
  <c r="J208" i="4"/>
  <c r="BK433" i="5"/>
  <c r="J378" i="5"/>
  <c r="J146" i="5"/>
  <c r="BK382" i="5"/>
  <c r="J101" i="6"/>
  <c r="J96" i="6"/>
  <c r="BK97" i="8"/>
  <c r="J93" i="8"/>
  <c r="J95" i="8"/>
  <c r="BK90" i="9"/>
  <c r="BK234" i="11"/>
  <c r="J198" i="11"/>
  <c r="J248" i="4"/>
  <c r="BK197" i="4"/>
  <c r="BK410" i="5"/>
  <c r="J320" i="5"/>
  <c r="J433" i="5"/>
  <c r="J214" i="5"/>
  <c r="BK94" i="6"/>
  <c r="BK97" i="7"/>
  <c r="BK96" i="8"/>
  <c r="J93" i="9"/>
  <c r="BK92" i="10"/>
  <c r="J97" i="10"/>
  <c r="J226" i="11"/>
  <c r="J215" i="11"/>
  <c r="BK117" i="4"/>
  <c r="BK253" i="4"/>
  <c r="J128" i="5"/>
  <c r="J413" i="5"/>
  <c r="BK455" i="5"/>
  <c r="BK441" i="5"/>
  <c r="J104" i="6"/>
  <c r="BK107" i="7"/>
  <c r="J96" i="9"/>
  <c r="BK112" i="10"/>
  <c r="J262" i="11"/>
  <c r="BK374" i="5"/>
  <c r="BK146" i="5"/>
  <c r="BK353" i="5"/>
  <c r="BK197" i="5"/>
  <c r="BK85" i="6"/>
  <c r="BK93" i="7"/>
  <c r="BK95" i="8"/>
  <c r="J91" i="10"/>
  <c r="J107" i="10"/>
  <c r="BK104" i="10"/>
  <c r="BK242" i="11"/>
  <c r="BK158" i="11"/>
  <c r="J93" i="3"/>
  <c r="BK160" i="4"/>
  <c r="J309" i="5"/>
  <c r="BK309" i="5"/>
  <c r="J280" i="5"/>
  <c r="BK100" i="6"/>
  <c r="J106" i="7"/>
  <c r="BK93" i="8"/>
  <c r="J93" i="10"/>
  <c r="BK206" i="11"/>
  <c r="BK142" i="11"/>
  <c r="J142" i="11"/>
  <c r="BK204" i="4"/>
  <c r="J279" i="4"/>
  <c r="J123" i="4"/>
  <c r="J275" i="5"/>
  <c r="BK423" i="5"/>
  <c r="J353" i="5"/>
  <c r="BK289" i="5"/>
  <c r="BK131" i="5"/>
  <c r="J103" i="6"/>
  <c r="J97" i="7"/>
  <c r="BK91" i="8"/>
  <c r="J118" i="10"/>
  <c r="J249" i="11"/>
  <c r="BK252" i="11"/>
  <c r="BK166" i="11"/>
  <c r="BK108" i="4"/>
  <c r="J90" i="4"/>
  <c r="J286" i="5"/>
  <c r="J149" i="5"/>
  <c r="BK253" i="5"/>
  <c r="J453" i="5"/>
  <c r="BK103" i="6"/>
  <c r="J86" i="7"/>
  <c r="J103" i="8"/>
  <c r="BK111" i="10"/>
  <c r="J240" i="11"/>
  <c r="BK184" i="11"/>
  <c r="J133" i="11"/>
  <c r="BK271" i="4"/>
  <c r="BK230" i="4"/>
  <c r="J437" i="5"/>
  <c r="BK299" i="5"/>
  <c r="J243" i="5"/>
  <c r="BK362" i="5"/>
  <c r="BK109" i="6"/>
  <c r="J88" i="7"/>
  <c r="BK93" i="9"/>
  <c r="BK97" i="10"/>
  <c r="BK226" i="11"/>
  <c r="BK215" i="11"/>
  <c r="J169" i="11"/>
  <c r="BK256" i="4"/>
  <c r="BK349" i="5"/>
  <c r="J289" i="5"/>
  <c r="BK98" i="5"/>
  <c r="BK106" i="5"/>
  <c r="BK108" i="6"/>
  <c r="J93" i="7"/>
  <c r="J88" i="8"/>
  <c r="BK85" i="8"/>
  <c r="BK92" i="9"/>
  <c r="BK91" i="10"/>
  <c r="BK230" i="11"/>
  <c r="BK95" i="11"/>
  <c r="J84" i="2"/>
  <c r="BK113" i="4"/>
  <c r="BK323" i="5"/>
  <c r="J270" i="5"/>
  <c r="J295" i="5"/>
  <c r="J143" i="5"/>
  <c r="J89" i="6"/>
  <c r="BK86" i="6"/>
  <c r="J98" i="8"/>
  <c r="BK94" i="8"/>
  <c r="BK106" i="10"/>
  <c r="BK96" i="10"/>
  <c r="J89" i="11"/>
  <c r="J257" i="11"/>
  <c r="J86" i="2"/>
  <c r="J271" i="4"/>
  <c r="BK394" i="5"/>
  <c r="J333" i="5"/>
  <c r="J247" i="5"/>
  <c r="BK359" i="5"/>
  <c r="BK280" i="5"/>
  <c r="BK87" i="7"/>
  <c r="J87" i="8"/>
  <c r="BK118" i="10"/>
  <c r="BK238" i="11"/>
  <c r="BK128" i="11"/>
  <c r="BK214" i="11"/>
  <c r="BK93" i="3"/>
  <c r="J113" i="4"/>
  <c r="BK279" i="4"/>
  <c r="J197" i="4"/>
  <c r="J256" i="4"/>
  <c r="BK279" i="5"/>
  <c r="BK450" i="5"/>
  <c r="BK94" i="5"/>
  <c r="J253" i="5"/>
  <c r="J85" i="6"/>
  <c r="J99" i="6"/>
  <c r="BK94" i="9"/>
  <c r="J88" i="10"/>
  <c r="BK107" i="10"/>
  <c r="BK185" i="11"/>
  <c r="J232" i="11"/>
  <c r="BK145" i="11"/>
  <c r="J156" i="4"/>
  <c r="J110" i="4"/>
  <c r="BK302" i="5"/>
  <c r="BK417" i="5"/>
  <c r="BK366" i="5"/>
  <c r="J231" i="5"/>
  <c r="J94" i="6"/>
  <c r="BK106" i="7"/>
  <c r="BK95" i="9"/>
  <c r="J87" i="10"/>
  <c r="J166" i="11"/>
  <c r="BK163" i="11"/>
  <c r="J116" i="11"/>
  <c r="BK189" i="4"/>
  <c r="J233" i="4"/>
  <c r="J385" i="5"/>
  <c r="J294" i="5"/>
  <c r="BK211" i="5"/>
  <c r="BK275" i="5"/>
  <c r="BK104" i="6"/>
  <c r="J102" i="7"/>
  <c r="J101" i="9"/>
  <c r="J242" i="11"/>
  <c r="BK183" i="11"/>
  <c r="BK220" i="11"/>
  <c r="J263" i="4"/>
  <c r="BK268" i="4"/>
  <c r="J459" i="5"/>
  <c r="J197" i="5"/>
  <c r="J417" i="5"/>
  <c r="J329" i="5"/>
  <c r="J108" i="6"/>
  <c r="BK87" i="6"/>
  <c r="BK100" i="7"/>
  <c r="BK96" i="9"/>
  <c r="J113" i="10"/>
  <c r="J128" i="11"/>
  <c r="J206" i="11"/>
  <c r="J212" i="4"/>
  <c r="BK172" i="4"/>
  <c r="J313" i="5"/>
  <c r="J293" i="5"/>
  <c r="J400" i="5"/>
  <c r="J302" i="5"/>
  <c r="J105" i="6"/>
  <c r="BK89" i="8"/>
  <c r="J112" i="10"/>
  <c r="BK210" i="11"/>
  <c r="J105" i="11"/>
  <c r="BK183" i="4"/>
  <c r="BK104" i="4"/>
  <c r="BK126" i="4"/>
  <c r="J94" i="5"/>
  <c r="J362" i="5"/>
  <c r="J189" i="5"/>
  <c r="J274" i="5"/>
  <c r="J90" i="7"/>
  <c r="BK101" i="8"/>
  <c r="J94" i="8"/>
  <c r="J97" i="9"/>
  <c r="J115" i="10"/>
  <c r="J155" i="11"/>
  <c r="BK108" i="11"/>
  <c r="R146" i="4" l="1"/>
  <c r="BK254" i="5"/>
  <c r="J254" i="5" s="1"/>
  <c r="J64" i="5" s="1"/>
  <c r="T452" i="5"/>
  <c r="BK82" i="6"/>
  <c r="J82" i="6" s="1"/>
  <c r="J60" i="6" s="1"/>
  <c r="R94" i="7"/>
  <c r="P83" i="9"/>
  <c r="T98" i="9"/>
  <c r="BK83" i="10"/>
  <c r="BK114" i="10"/>
  <c r="J114" i="10"/>
  <c r="J62" i="10" s="1"/>
  <c r="BK89" i="4"/>
  <c r="J89" i="4" s="1"/>
  <c r="J61" i="4" s="1"/>
  <c r="P211" i="4"/>
  <c r="P254" i="5"/>
  <c r="R452" i="5"/>
  <c r="R95" i="6"/>
  <c r="BK83" i="7"/>
  <c r="J83" i="7"/>
  <c r="J60" i="7" s="1"/>
  <c r="BK103" i="7"/>
  <c r="J103" i="7" s="1"/>
  <c r="J62" i="7" s="1"/>
  <c r="T81" i="8"/>
  <c r="T80" i="8"/>
  <c r="BK103" i="10"/>
  <c r="J103" i="10"/>
  <c r="J61" i="10" s="1"/>
  <c r="R83" i="2"/>
  <c r="R82" i="2" s="1"/>
  <c r="R81" i="2" s="1"/>
  <c r="T89" i="4"/>
  <c r="R211" i="4"/>
  <c r="R88" i="4" s="1"/>
  <c r="R87" i="4" s="1"/>
  <c r="R254" i="5"/>
  <c r="P452" i="5"/>
  <c r="T95" i="6"/>
  <c r="T83" i="7"/>
  <c r="P103" i="7"/>
  <c r="P81" i="8"/>
  <c r="P80" i="8" s="1"/>
  <c r="AU61" i="1" s="1"/>
  <c r="T83" i="9"/>
  <c r="BK98" i="9"/>
  <c r="J98" i="9" s="1"/>
  <c r="J62" i="9" s="1"/>
  <c r="P103" i="10"/>
  <c r="BK83" i="2"/>
  <c r="BK82" i="2" s="1"/>
  <c r="T83" i="3"/>
  <c r="T82" i="3" s="1"/>
  <c r="T81" i="3" s="1"/>
  <c r="BK146" i="4"/>
  <c r="J146" i="4"/>
  <c r="J63" i="4" s="1"/>
  <c r="R89" i="5"/>
  <c r="BK196" i="5"/>
  <c r="J196" i="5"/>
  <c r="J62" i="5" s="1"/>
  <c r="BK226" i="5"/>
  <c r="J226" i="5"/>
  <c r="J63" i="5"/>
  <c r="BK432" i="5"/>
  <c r="J432" i="5"/>
  <c r="J65" i="5" s="1"/>
  <c r="T82" i="6"/>
  <c r="P83" i="7"/>
  <c r="T103" i="7"/>
  <c r="R98" i="9"/>
  <c r="P83" i="10"/>
  <c r="P82" i="10" s="1"/>
  <c r="AU63" i="1" s="1"/>
  <c r="P114" i="10"/>
  <c r="BK227" i="11"/>
  <c r="J227" i="11" s="1"/>
  <c r="J62" i="11" s="1"/>
  <c r="P235" i="11"/>
  <c r="BK83" i="3"/>
  <c r="BK82" i="3" s="1"/>
  <c r="P89" i="4"/>
  <c r="T146" i="4"/>
  <c r="BK89" i="5"/>
  <c r="J89" i="5" s="1"/>
  <c r="J61" i="5" s="1"/>
  <c r="R196" i="5"/>
  <c r="P226" i="5"/>
  <c r="P432" i="5"/>
  <c r="BK95" i="6"/>
  <c r="J95" i="6" s="1"/>
  <c r="J61" i="6" s="1"/>
  <c r="R83" i="7"/>
  <c r="R103" i="7"/>
  <c r="R81" i="8"/>
  <c r="R80" i="8"/>
  <c r="BK83" i="9"/>
  <c r="J83" i="9"/>
  <c r="J60" i="9" s="1"/>
  <c r="P89" i="9"/>
  <c r="R89" i="9"/>
  <c r="P98" i="9"/>
  <c r="R83" i="10"/>
  <c r="T114" i="10"/>
  <c r="T88" i="11"/>
  <c r="T227" i="11"/>
  <c r="P83" i="2"/>
  <c r="P82" i="2"/>
  <c r="P81" i="2" s="1"/>
  <c r="AU55" i="1" s="1"/>
  <c r="R89" i="4"/>
  <c r="T211" i="4"/>
  <c r="T254" i="5"/>
  <c r="BK452" i="5"/>
  <c r="J452" i="5" s="1"/>
  <c r="J67" i="5" s="1"/>
  <c r="P82" i="6"/>
  <c r="BK94" i="7"/>
  <c r="J94" i="7" s="1"/>
  <c r="J61" i="7" s="1"/>
  <c r="BK81" i="8"/>
  <c r="BK80" i="8"/>
  <c r="J80" i="8" s="1"/>
  <c r="R103" i="10"/>
  <c r="R88" i="11"/>
  <c r="R87" i="11" s="1"/>
  <c r="R86" i="11" s="1"/>
  <c r="BK235" i="11"/>
  <c r="J235" i="11"/>
  <c r="J63" i="11" s="1"/>
  <c r="P83" i="3"/>
  <c r="P82" i="3"/>
  <c r="P81" i="3"/>
  <c r="AU56" i="1" s="1"/>
  <c r="P146" i="4"/>
  <c r="T89" i="5"/>
  <c r="T196" i="5"/>
  <c r="T226" i="5"/>
  <c r="T432" i="5"/>
  <c r="R82" i="6"/>
  <c r="P94" i="7"/>
  <c r="R83" i="9"/>
  <c r="R82" i="9"/>
  <c r="T83" i="10"/>
  <c r="R114" i="10"/>
  <c r="P88" i="11"/>
  <c r="R227" i="11"/>
  <c r="R235" i="11"/>
  <c r="T83" i="2"/>
  <c r="T82" i="2" s="1"/>
  <c r="T81" i="2" s="1"/>
  <c r="R83" i="3"/>
  <c r="R82" i="3" s="1"/>
  <c r="R81" i="3" s="1"/>
  <c r="BK211" i="4"/>
  <c r="J211" i="4" s="1"/>
  <c r="J64" i="4" s="1"/>
  <c r="P89" i="5"/>
  <c r="P196" i="5"/>
  <c r="R226" i="5"/>
  <c r="R432" i="5"/>
  <c r="P95" i="6"/>
  <c r="P81" i="6" s="1"/>
  <c r="AU59" i="1" s="1"/>
  <c r="T94" i="7"/>
  <c r="BK89" i="9"/>
  <c r="J89" i="9"/>
  <c r="J61" i="9" s="1"/>
  <c r="T89" i="9"/>
  <c r="T103" i="10"/>
  <c r="BK88" i="11"/>
  <c r="J88" i="11" s="1"/>
  <c r="J61" i="11" s="1"/>
  <c r="P227" i="11"/>
  <c r="T235" i="11"/>
  <c r="BK142" i="4"/>
  <c r="J142" i="4" s="1"/>
  <c r="J62" i="4" s="1"/>
  <c r="BK449" i="5"/>
  <c r="J449" i="5" s="1"/>
  <c r="J66" i="5" s="1"/>
  <c r="BK256" i="11"/>
  <c r="J256" i="11"/>
  <c r="J64" i="11" s="1"/>
  <c r="BK261" i="11"/>
  <c r="J261" i="11"/>
  <c r="J65" i="11"/>
  <c r="BK274" i="4"/>
  <c r="J274" i="4"/>
  <c r="J65" i="4" s="1"/>
  <c r="BK278" i="4"/>
  <c r="J278" i="4" s="1"/>
  <c r="J67" i="4" s="1"/>
  <c r="BK265" i="11"/>
  <c r="J265" i="11"/>
  <c r="J66" i="11" s="1"/>
  <c r="BE91" i="11"/>
  <c r="BE113" i="11"/>
  <c r="BE155" i="11"/>
  <c r="BE173" i="11"/>
  <c r="BE182" i="11"/>
  <c r="BE185" i="11"/>
  <c r="BE191" i="11"/>
  <c r="BE228" i="11"/>
  <c r="BE244" i="11"/>
  <c r="BE262" i="11"/>
  <c r="BE266" i="11"/>
  <c r="J83" i="10"/>
  <c r="J60" i="10" s="1"/>
  <c r="J55" i="11"/>
  <c r="F83" i="11"/>
  <c r="BE111" i="11"/>
  <c r="BE130" i="11"/>
  <c r="BE148" i="11"/>
  <c r="BE152" i="11"/>
  <c r="BE161" i="11"/>
  <c r="BE163" i="11"/>
  <c r="BE183" i="11"/>
  <c r="BE238" i="11"/>
  <c r="BE240" i="11"/>
  <c r="E48" i="11"/>
  <c r="BE142" i="11"/>
  <c r="BE188" i="11"/>
  <c r="BE210" i="11"/>
  <c r="BE242" i="11"/>
  <c r="BE246" i="11"/>
  <c r="BE257" i="11"/>
  <c r="BE89" i="11"/>
  <c r="BE99" i="11"/>
  <c r="BE133" i="11"/>
  <c r="BE136" i="11"/>
  <c r="BE139" i="11"/>
  <c r="BE145" i="11"/>
  <c r="BE195" i="11"/>
  <c r="BE230" i="11"/>
  <c r="BE232" i="11"/>
  <c r="J80" i="11"/>
  <c r="BE95" i="11"/>
  <c r="BE198" i="11"/>
  <c r="BE202" i="11"/>
  <c r="BE206" i="11"/>
  <c r="BE220" i="11"/>
  <c r="BE226" i="11"/>
  <c r="BE249" i="11"/>
  <c r="BE93" i="11"/>
  <c r="BE108" i="11"/>
  <c r="BE116" i="11"/>
  <c r="BE120" i="11"/>
  <c r="BE169" i="11"/>
  <c r="BE214" i="11"/>
  <c r="BE215" i="11"/>
  <c r="BE252" i="11"/>
  <c r="BE254" i="11"/>
  <c r="BE101" i="11"/>
  <c r="BE106" i="11"/>
  <c r="BE114" i="11"/>
  <c r="BE124" i="11"/>
  <c r="BE158" i="11"/>
  <c r="BE178" i="11"/>
  <c r="BE222" i="11"/>
  <c r="BE236" i="11"/>
  <c r="BE248" i="11"/>
  <c r="BE251" i="11"/>
  <c r="BE94" i="11"/>
  <c r="BE97" i="11"/>
  <c r="BE105" i="11"/>
  <c r="BE128" i="11"/>
  <c r="BE166" i="11"/>
  <c r="BE172" i="11"/>
  <c r="BE184" i="11"/>
  <c r="BE234" i="11"/>
  <c r="BE255" i="11"/>
  <c r="BE86" i="10"/>
  <c r="BE88" i="10"/>
  <c r="BE101" i="10"/>
  <c r="BE108" i="10"/>
  <c r="BE117" i="10"/>
  <c r="F55" i="10"/>
  <c r="BE92" i="10"/>
  <c r="BE110" i="10"/>
  <c r="BE115" i="10"/>
  <c r="E72" i="10"/>
  <c r="BE93" i="10"/>
  <c r="BE95" i="10"/>
  <c r="BE109" i="10"/>
  <c r="J79" i="10"/>
  <c r="BE116" i="10"/>
  <c r="BE87" i="10"/>
  <c r="BE90" i="10"/>
  <c r="BE102" i="10"/>
  <c r="BE104" i="10"/>
  <c r="BE111" i="10"/>
  <c r="BE84" i="10"/>
  <c r="BE105" i="10"/>
  <c r="BE106" i="10"/>
  <c r="BE107" i="10"/>
  <c r="BE112" i="10"/>
  <c r="BE118" i="10"/>
  <c r="J52" i="10"/>
  <c r="BE89" i="10"/>
  <c r="BE91" i="10"/>
  <c r="BE94" i="10"/>
  <c r="BE98" i="10"/>
  <c r="BE85" i="10"/>
  <c r="BE96" i="10"/>
  <c r="BE97" i="10"/>
  <c r="BE99" i="10"/>
  <c r="BE100" i="10"/>
  <c r="BE113" i="10"/>
  <c r="BE85" i="9"/>
  <c r="F55" i="9"/>
  <c r="BE93" i="9"/>
  <c r="BE84" i="9"/>
  <c r="BE90" i="9"/>
  <c r="BE91" i="9"/>
  <c r="BE92" i="9"/>
  <c r="BE87" i="9"/>
  <c r="BE88" i="9"/>
  <c r="BE94" i="9"/>
  <c r="BE99" i="9"/>
  <c r="BE100" i="9"/>
  <c r="J81" i="8"/>
  <c r="J60" i="8" s="1"/>
  <c r="J52" i="9"/>
  <c r="J79" i="9"/>
  <c r="BE95" i="9"/>
  <c r="BE96" i="9"/>
  <c r="E48" i="9"/>
  <c r="BE86" i="9"/>
  <c r="BE97" i="9"/>
  <c r="BE101" i="9"/>
  <c r="BK82" i="7"/>
  <c r="J82" i="7" s="1"/>
  <c r="J59" i="7" s="1"/>
  <c r="J55" i="8"/>
  <c r="BE83" i="8"/>
  <c r="BE84" i="8"/>
  <c r="BE94" i="8"/>
  <c r="BE82" i="8"/>
  <c r="BE87" i="8"/>
  <c r="BE91" i="8"/>
  <c r="BE92" i="8"/>
  <c r="BE99" i="8"/>
  <c r="J74" i="8"/>
  <c r="BE102" i="8"/>
  <c r="F77" i="8"/>
  <c r="BE96" i="8"/>
  <c r="BE103" i="8"/>
  <c r="BE89" i="8"/>
  <c r="BE93" i="8"/>
  <c r="BE100" i="8"/>
  <c r="BE85" i="8"/>
  <c r="BE86" i="8"/>
  <c r="BE90" i="8"/>
  <c r="E48" i="8"/>
  <c r="BE88" i="8"/>
  <c r="BE95" i="8"/>
  <c r="BE97" i="8"/>
  <c r="BE98" i="8"/>
  <c r="BE101" i="8"/>
  <c r="BE93" i="7"/>
  <c r="BE84" i="7"/>
  <c r="BE85" i="7"/>
  <c r="BE86" i="7"/>
  <c r="BE87" i="7"/>
  <c r="BE95" i="7"/>
  <c r="BE98" i="7"/>
  <c r="E72" i="7"/>
  <c r="J52" i="7"/>
  <c r="BE88" i="7"/>
  <c r="BE89" i="7"/>
  <c r="BE99" i="7"/>
  <c r="BE104" i="7"/>
  <c r="BE105" i="7"/>
  <c r="BE107" i="7"/>
  <c r="J55" i="7"/>
  <c r="BE102" i="7"/>
  <c r="BE106" i="7"/>
  <c r="BE91" i="7"/>
  <c r="BE92" i="7"/>
  <c r="BE96" i="7"/>
  <c r="F55" i="7"/>
  <c r="BE100" i="7"/>
  <c r="BE101" i="7"/>
  <c r="BE90" i="7"/>
  <c r="BE97" i="7"/>
  <c r="BK88" i="5"/>
  <c r="J88" i="5"/>
  <c r="J60" i="5" s="1"/>
  <c r="J78" i="6"/>
  <c r="BE84" i="6"/>
  <c r="BE106" i="6"/>
  <c r="J52" i="6"/>
  <c r="F55" i="6"/>
  <c r="BE85" i="6"/>
  <c r="BE88" i="6"/>
  <c r="BE103" i="6"/>
  <c r="BE105" i="6"/>
  <c r="E48" i="6"/>
  <c r="BE83" i="6"/>
  <c r="BE97" i="6"/>
  <c r="BE98" i="6"/>
  <c r="BE86" i="6"/>
  <c r="BE87" i="6"/>
  <c r="BE89" i="6"/>
  <c r="BE91" i="6"/>
  <c r="BE92" i="6"/>
  <c r="BE96" i="6"/>
  <c r="BE99" i="6"/>
  <c r="BE101" i="6"/>
  <c r="BE94" i="6"/>
  <c r="BE100" i="6"/>
  <c r="BE104" i="6"/>
  <c r="BE108" i="6"/>
  <c r="BE109" i="6"/>
  <c r="BE90" i="6"/>
  <c r="BE93" i="6"/>
  <c r="BE102" i="6"/>
  <c r="BE107" i="6"/>
  <c r="BK277" i="4"/>
  <c r="J277" i="4" s="1"/>
  <c r="J66" i="4" s="1"/>
  <c r="J84" i="5"/>
  <c r="BE98" i="5"/>
  <c r="BE125" i="5"/>
  <c r="BE239" i="5"/>
  <c r="BE269" i="5"/>
  <c r="BE289" i="5"/>
  <c r="BE293" i="5"/>
  <c r="BE294" i="5"/>
  <c r="BE295" i="5"/>
  <c r="BE306" i="5"/>
  <c r="BE320" i="5"/>
  <c r="BK88" i="4"/>
  <c r="J88" i="4" s="1"/>
  <c r="J60" i="4" s="1"/>
  <c r="F84" i="5"/>
  <c r="BE94" i="5"/>
  <c r="BE106" i="5"/>
  <c r="BE134" i="5"/>
  <c r="BE137" i="5"/>
  <c r="BE146" i="5"/>
  <c r="BE183" i="5"/>
  <c r="BE201" i="5"/>
  <c r="BE208" i="5"/>
  <c r="BE211" i="5"/>
  <c r="BE243" i="5"/>
  <c r="BE253" i="5"/>
  <c r="BE255" i="5"/>
  <c r="BE260" i="5"/>
  <c r="BE280" i="5"/>
  <c r="BE299" i="5"/>
  <c r="BE302" i="5"/>
  <c r="BE323" i="5"/>
  <c r="BE326" i="5"/>
  <c r="BE329" i="5"/>
  <c r="BE356" i="5"/>
  <c r="BE391" i="5"/>
  <c r="BE417" i="5"/>
  <c r="BE459" i="5"/>
  <c r="BE131" i="5"/>
  <c r="BE149" i="5"/>
  <c r="BE163" i="5"/>
  <c r="BE168" i="5"/>
  <c r="BE193" i="5"/>
  <c r="BE205" i="5"/>
  <c r="BE231" i="5"/>
  <c r="BE339" i="5"/>
  <c r="BE346" i="5"/>
  <c r="BE349" i="5"/>
  <c r="BE370" i="5"/>
  <c r="BE374" i="5"/>
  <c r="BE378" i="5"/>
  <c r="BE394" i="5"/>
  <c r="BE397" i="5"/>
  <c r="BE427" i="5"/>
  <c r="BE433" i="5"/>
  <c r="BE143" i="5"/>
  <c r="BE189" i="5"/>
  <c r="BE214" i="5"/>
  <c r="BE221" i="5"/>
  <c r="BE275" i="5"/>
  <c r="BE309" i="5"/>
  <c r="BE359" i="5"/>
  <c r="BE382" i="5"/>
  <c r="BE385" i="5"/>
  <c r="BE403" i="5"/>
  <c r="BE437" i="5"/>
  <c r="BE445" i="5"/>
  <c r="BE450" i="5"/>
  <c r="BE453" i="5"/>
  <c r="E48" i="5"/>
  <c r="BE115" i="5"/>
  <c r="BE128" i="5"/>
  <c r="BE155" i="5"/>
  <c r="BE159" i="5"/>
  <c r="BE235" i="5"/>
  <c r="BE265" i="5"/>
  <c r="BE286" i="5"/>
  <c r="BE313" i="5"/>
  <c r="BE406" i="5"/>
  <c r="BE410" i="5"/>
  <c r="BE413" i="5"/>
  <c r="J52" i="5"/>
  <c r="BE90" i="5"/>
  <c r="BE111" i="5"/>
  <c r="BE122" i="5"/>
  <c r="BE177" i="5"/>
  <c r="BE218" i="5"/>
  <c r="BE247" i="5"/>
  <c r="BE283" i="5"/>
  <c r="BE336" i="5"/>
  <c r="BE455" i="5"/>
  <c r="BE102" i="5"/>
  <c r="BE227" i="5"/>
  <c r="BE259" i="5"/>
  <c r="BE279" i="5"/>
  <c r="BE362" i="5"/>
  <c r="BE366" i="5"/>
  <c r="BE423" i="5"/>
  <c r="BE441" i="5"/>
  <c r="BE119" i="5"/>
  <c r="BE197" i="5"/>
  <c r="BE250" i="5"/>
  <c r="BE264" i="5"/>
  <c r="BE270" i="5"/>
  <c r="BE274" i="5"/>
  <c r="BE316" i="5"/>
  <c r="BE333" i="5"/>
  <c r="BE342" i="5"/>
  <c r="BE353" i="5"/>
  <c r="BE388" i="5"/>
  <c r="BE400" i="5"/>
  <c r="BE463" i="5"/>
  <c r="J84" i="4"/>
  <c r="BE212" i="4"/>
  <c r="BE263" i="4"/>
  <c r="BE279" i="4"/>
  <c r="BE104" i="4"/>
  <c r="BE121" i="4"/>
  <c r="BE208" i="4"/>
  <c r="BE219" i="4"/>
  <c r="BE226" i="4"/>
  <c r="BE259" i="4"/>
  <c r="E48" i="4"/>
  <c r="BE108" i="4"/>
  <c r="BE129" i="4"/>
  <c r="BE130" i="4"/>
  <c r="BE143" i="4"/>
  <c r="BE154" i="4"/>
  <c r="BE160" i="4"/>
  <c r="BE186" i="4"/>
  <c r="BE189" i="4"/>
  <c r="BE194" i="4"/>
  <c r="BE197" i="4"/>
  <c r="BE216" i="4"/>
  <c r="BE233" i="4"/>
  <c r="BE238" i="4"/>
  <c r="BE243" i="4"/>
  <c r="BE266" i="4"/>
  <c r="BE268" i="4"/>
  <c r="BE275" i="4"/>
  <c r="J83" i="3"/>
  <c r="J61" i="3"/>
  <c r="BE102" i="4"/>
  <c r="BE110" i="4"/>
  <c r="BE123" i="4"/>
  <c r="BE126" i="4"/>
  <c r="BE164" i="4"/>
  <c r="BE168" i="4"/>
  <c r="BE172" i="4"/>
  <c r="BE204" i="4"/>
  <c r="BE230" i="4"/>
  <c r="BE95" i="4"/>
  <c r="BE177" i="4"/>
  <c r="BE271" i="4"/>
  <c r="J52" i="4"/>
  <c r="F84" i="4"/>
  <c r="BE99" i="4"/>
  <c r="BE113" i="4"/>
  <c r="BE117" i="4"/>
  <c r="BE147" i="4"/>
  <c r="BE90" i="4"/>
  <c r="BE183" i="4"/>
  <c r="BE223" i="4"/>
  <c r="BE248" i="4"/>
  <c r="BE256" i="4"/>
  <c r="BE134" i="4"/>
  <c r="BE156" i="4"/>
  <c r="BE201" i="4"/>
  <c r="BE253" i="4"/>
  <c r="J83" i="2"/>
  <c r="J61" i="2"/>
  <c r="J55" i="3"/>
  <c r="BE84" i="3"/>
  <c r="BE87" i="3"/>
  <c r="BE90" i="3"/>
  <c r="E48" i="3"/>
  <c r="F55" i="3"/>
  <c r="J75" i="3"/>
  <c r="BE93" i="3"/>
  <c r="E48" i="2"/>
  <c r="J75" i="2"/>
  <c r="BE86" i="2"/>
  <c r="J78" i="2"/>
  <c r="F78" i="2"/>
  <c r="BE84" i="2"/>
  <c r="BE88" i="2"/>
  <c r="F36" i="8"/>
  <c r="BC61" i="1" s="1"/>
  <c r="F34" i="4"/>
  <c r="BA57" i="1"/>
  <c r="F35" i="10"/>
  <c r="BB63" i="1"/>
  <c r="F34" i="2"/>
  <c r="BA55" i="1" s="1"/>
  <c r="F34" i="8"/>
  <c r="BA61" i="1" s="1"/>
  <c r="F37" i="2"/>
  <c r="BD55" i="1"/>
  <c r="F36" i="6"/>
  <c r="BC59" i="1"/>
  <c r="F37" i="8"/>
  <c r="BD61" i="1" s="1"/>
  <c r="F36" i="3"/>
  <c r="BC56" i="1" s="1"/>
  <c r="F35" i="8"/>
  <c r="BB61" i="1"/>
  <c r="J34" i="4"/>
  <c r="AW57" i="1"/>
  <c r="F35" i="9"/>
  <c r="BB62" i="1" s="1"/>
  <c r="J34" i="6"/>
  <c r="AW59" i="1" s="1"/>
  <c r="F37" i="9"/>
  <c r="BD62" i="1"/>
  <c r="J34" i="2"/>
  <c r="AW55" i="1"/>
  <c r="F35" i="7"/>
  <c r="BB60" i="1" s="1"/>
  <c r="F34" i="6"/>
  <c r="BA59" i="1" s="1"/>
  <c r="F34" i="10"/>
  <c r="BA63" i="1"/>
  <c r="F37" i="11"/>
  <c r="BD64" i="1"/>
  <c r="F35" i="6"/>
  <c r="BB59" i="1" s="1"/>
  <c r="F36" i="7"/>
  <c r="BC60" i="1" s="1"/>
  <c r="F36" i="2"/>
  <c r="BC55" i="1"/>
  <c r="J34" i="10"/>
  <c r="AW63" i="1"/>
  <c r="F36" i="10"/>
  <c r="BC63" i="1" s="1"/>
  <c r="F34" i="7"/>
  <c r="BA60" i="1" s="1"/>
  <c r="F36" i="11"/>
  <c r="BC64" i="1"/>
  <c r="F37" i="10"/>
  <c r="BD63" i="1"/>
  <c r="F34" i="3"/>
  <c r="BA56" i="1" s="1"/>
  <c r="F37" i="4"/>
  <c r="BD57" i="1" s="1"/>
  <c r="F35" i="4"/>
  <c r="BB57" i="1"/>
  <c r="F36" i="4"/>
  <c r="BC57" i="1"/>
  <c r="J34" i="3"/>
  <c r="AW56" i="1"/>
  <c r="F37" i="6"/>
  <c r="BD59" i="1"/>
  <c r="J34" i="9"/>
  <c r="AW62" i="1" s="1"/>
  <c r="F35" i="2"/>
  <c r="BB55" i="1" s="1"/>
  <c r="F35" i="11"/>
  <c r="BB64" i="1"/>
  <c r="F37" i="7"/>
  <c r="BD60" i="1"/>
  <c r="F34" i="9"/>
  <c r="BA62" i="1" s="1"/>
  <c r="F36" i="5"/>
  <c r="BC58" i="1" s="1"/>
  <c r="J34" i="5"/>
  <c r="AW58" i="1"/>
  <c r="F36" i="9"/>
  <c r="BC62" i="1"/>
  <c r="F37" i="3"/>
  <c r="BD56" i="1" s="1"/>
  <c r="F37" i="5"/>
  <c r="BD58" i="1"/>
  <c r="F34" i="5"/>
  <c r="BA58" i="1" s="1"/>
  <c r="J34" i="8"/>
  <c r="AW61" i="1"/>
  <c r="F35" i="5"/>
  <c r="BB58" i="1"/>
  <c r="F35" i="3"/>
  <c r="BB56" i="1"/>
  <c r="J34" i="11"/>
  <c r="AW64" i="1" s="1"/>
  <c r="F34" i="11"/>
  <c r="BA64" i="1"/>
  <c r="J34" i="7"/>
  <c r="AW60" i="1"/>
  <c r="BK81" i="3" l="1"/>
  <c r="J81" i="3" s="1"/>
  <c r="J59" i="3" s="1"/>
  <c r="J82" i="3"/>
  <c r="J60" i="3" s="1"/>
  <c r="J30" i="8"/>
  <c r="J59" i="8"/>
  <c r="BK81" i="2"/>
  <c r="J81" i="2" s="1"/>
  <c r="J82" i="2"/>
  <c r="J60" i="2" s="1"/>
  <c r="BK82" i="9"/>
  <c r="J82" i="9" s="1"/>
  <c r="J59" i="9" s="1"/>
  <c r="T88" i="5"/>
  <c r="T87" i="5" s="1"/>
  <c r="T82" i="10"/>
  <c r="P88" i="5"/>
  <c r="P87" i="5"/>
  <c r="AU58" i="1"/>
  <c r="R88" i="5"/>
  <c r="R87" i="5" s="1"/>
  <c r="T88" i="4"/>
  <c r="T87" i="4" s="1"/>
  <c r="R82" i="10"/>
  <c r="T82" i="7"/>
  <c r="BK82" i="10"/>
  <c r="J82" i="10"/>
  <c r="J59" i="10"/>
  <c r="P82" i="7"/>
  <c r="AU60" i="1"/>
  <c r="T82" i="9"/>
  <c r="T81" i="6"/>
  <c r="R81" i="6"/>
  <c r="P82" i="9"/>
  <c r="AU62" i="1"/>
  <c r="P87" i="11"/>
  <c r="P86" i="11" s="1"/>
  <c r="AU64" i="1" s="1"/>
  <c r="R82" i="7"/>
  <c r="T87" i="11"/>
  <c r="T86" i="11"/>
  <c r="P88" i="4"/>
  <c r="P87" i="4"/>
  <c r="AU57" i="1"/>
  <c r="BK81" i="6"/>
  <c r="J81" i="6" s="1"/>
  <c r="J30" i="6" s="1"/>
  <c r="AG59" i="1" s="1"/>
  <c r="BK87" i="11"/>
  <c r="J87" i="11"/>
  <c r="J60" i="11"/>
  <c r="AG61" i="1"/>
  <c r="BK87" i="5"/>
  <c r="J87" i="5" s="1"/>
  <c r="J59" i="5" s="1"/>
  <c r="BK87" i="4"/>
  <c r="J87" i="4" s="1"/>
  <c r="J59" i="4" s="1"/>
  <c r="F33" i="7"/>
  <c r="AZ60" i="1"/>
  <c r="J33" i="4"/>
  <c r="AV57" i="1" s="1"/>
  <c r="AT57" i="1" s="1"/>
  <c r="F33" i="6"/>
  <c r="AZ59" i="1" s="1"/>
  <c r="BD54" i="1"/>
  <c r="W33" i="1"/>
  <c r="J30" i="9"/>
  <c r="AG62" i="1"/>
  <c r="BA54" i="1"/>
  <c r="AW54" i="1"/>
  <c r="AK30" i="1" s="1"/>
  <c r="BC54" i="1"/>
  <c r="AY54" i="1"/>
  <c r="J33" i="9"/>
  <c r="AV62" i="1"/>
  <c r="AT62" i="1"/>
  <c r="J30" i="7"/>
  <c r="AG60" i="1"/>
  <c r="J33" i="8"/>
  <c r="AV61" i="1" s="1"/>
  <c r="AT61" i="1" s="1"/>
  <c r="AN61" i="1" s="1"/>
  <c r="F33" i="9"/>
  <c r="AZ62" i="1"/>
  <c r="F33" i="2"/>
  <c r="AZ55" i="1"/>
  <c r="BB54" i="1"/>
  <c r="AX54" i="1" s="1"/>
  <c r="J33" i="11"/>
  <c r="AV64" i="1"/>
  <c r="AT64" i="1"/>
  <c r="J33" i="10"/>
  <c r="AV63" i="1" s="1"/>
  <c r="AT63" i="1" s="1"/>
  <c r="J33" i="6"/>
  <c r="AV59" i="1" s="1"/>
  <c r="AT59" i="1" s="1"/>
  <c r="F33" i="4"/>
  <c r="AZ57" i="1"/>
  <c r="F33" i="11"/>
  <c r="AZ64" i="1" s="1"/>
  <c r="F33" i="3"/>
  <c r="AZ56" i="1"/>
  <c r="F33" i="5"/>
  <c r="AZ58" i="1" s="1"/>
  <c r="J33" i="3"/>
  <c r="AV56" i="1" s="1"/>
  <c r="AT56" i="1" s="1"/>
  <c r="J33" i="5"/>
  <c r="AV58" i="1" s="1"/>
  <c r="AT58" i="1" s="1"/>
  <c r="J30" i="3"/>
  <c r="AG56" i="1"/>
  <c r="J33" i="2"/>
  <c r="AV55" i="1" s="1"/>
  <c r="AT55" i="1" s="1"/>
  <c r="F33" i="8"/>
  <c r="AZ61" i="1"/>
  <c r="J33" i="7"/>
  <c r="AV60" i="1"/>
  <c r="AT60" i="1"/>
  <c r="F33" i="10"/>
  <c r="AZ63" i="1"/>
  <c r="J30" i="2" l="1"/>
  <c r="AG55" i="1" s="1"/>
  <c r="AN55" i="1" s="1"/>
  <c r="J59" i="2"/>
  <c r="BK86" i="11"/>
  <c r="J86" i="11"/>
  <c r="J59" i="11"/>
  <c r="J59" i="6"/>
  <c r="AN62" i="1"/>
  <c r="J39" i="9"/>
  <c r="AN60" i="1"/>
  <c r="J39" i="8"/>
  <c r="J39" i="7"/>
  <c r="J39" i="6"/>
  <c r="AN56" i="1"/>
  <c r="J39" i="3"/>
  <c r="J39" i="2"/>
  <c r="AN59" i="1"/>
  <c r="J30" i="10"/>
  <c r="AG63" i="1" s="1"/>
  <c r="J30" i="4"/>
  <c r="AG57" i="1"/>
  <c r="AN57" i="1"/>
  <c r="AU54" i="1"/>
  <c r="W31" i="1"/>
  <c r="AZ54" i="1"/>
  <c r="W29" i="1" s="1"/>
  <c r="W32" i="1"/>
  <c r="J30" i="5"/>
  <c r="AG58" i="1"/>
  <c r="W30" i="1"/>
  <c r="J39" i="10" l="1"/>
  <c r="J39" i="5"/>
  <c r="AN58" i="1"/>
  <c r="J39" i="4"/>
  <c r="AN63" i="1"/>
  <c r="J30" i="11"/>
  <c r="AG64" i="1" s="1"/>
  <c r="AG54" i="1" s="1"/>
  <c r="AK26" i="1" s="1"/>
  <c r="AK35" i="1" s="1"/>
  <c r="AV54" i="1"/>
  <c r="AK29" i="1"/>
  <c r="J39" i="11" l="1"/>
  <c r="AN64" i="1"/>
  <c r="AT54" i="1"/>
  <c r="AN54" i="1"/>
</calcChain>
</file>

<file path=xl/sharedStrings.xml><?xml version="1.0" encoding="utf-8"?>
<sst xmlns="http://schemas.openxmlformats.org/spreadsheetml/2006/main" count="11243" uniqueCount="1510">
  <si>
    <t>Export Komplet</t>
  </si>
  <si>
    <t>VZ</t>
  </si>
  <si>
    <t>2.0</t>
  </si>
  <si>
    <t>ZAMOK</t>
  </si>
  <si>
    <t>False</t>
  </si>
  <si>
    <t>{5a52bacb-62d7-4403-ae96-0d03017adeac}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</si>
  <si>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</si>
  <si>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</si>
  <si>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</si>
  <si>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</si>
  <si>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</si>
  <si>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</si>
  <si>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</si>
  <si>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</si>
  <si>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2016015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</si>
  <si>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</si>
  <si>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</si>
  <si>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Sportovní hala Sušice - Venkovní stavební objekty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</si>
  <si>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</si>
  <si>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</si>
  <si>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</si>
  <si>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</si>
  <si>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</si>
  <si>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</si>
  <si>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</si>
  <si>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</si>
  <si>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Město Sušice, nám. Svobody 138, 342 01 Sušice</t>
  </si>
  <si>
    <t>DIČ:</t>
  </si>
  <si>
    <t>Uchazeč:</t>
  </si>
  <si>
    <t>Vyplň údaj</t>
  </si>
  <si>
    <t>Projektant:</t>
  </si>
  <si>
    <t>27183912</t>
  </si>
  <si>
    <t>APRIS s.r.o</t>
  </si>
  <si>
    <t>CZ 271 839 12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</si>
  <si>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</si>
  <si>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</si>
  <si>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</si>
  <si>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Nedílnou součástí výkazu výměr je projektová dokumentace společnosti APRIS 3MP, s.r.o. z 08/2017 (revize 03/2019), kde jsou řešení blíže popsána. Změny projektu podléhají autorským právům spol. APRIS 3MP, s.r.o. Při zpracování nabídky je nezbytné vycházet ze všech částí přikládané dokumentace. Případné disproporce v dokumentaci je nutno konzultovat se zadavatelem nebo zpracovatelem projektu. V průběhu zadávacího řízení je nutno na ně upozornit a zohlednit je. Bez předchozího odsouhlasení se zadavatelem není uchazeč oprávněn zasahovat do dokumentace či výkazu výměr. Podaná nabídka je závazná, na pozdější připomínky k dokumentaci nebo výkazu výměr nebude a nemůže být brán zřetel. Veškeré použité zařízení a materiály musí být schválené pro použití v ČR, musí k nim být dodána veškerá potřebná technická dokumentace v českém jazyce, příslušné atesty, případně doklady o shodě. Veškeré zařízení a materiály se rozumí včetně dodávky, montáže a elektrického připojení či technologického a programového vybavení, včetně veškerého potřebného pomocného materiálu (montážní materiál, propojovací krabičky, spojovací materiál, kabelové kanály...). Objem hald stavebního rumu v areálu byl určen dle zaměření dodaného investorem. Uvedené komponenty dle obchodních názvů v žádném případě nezavazují dodavatele stavby instalovat tyto komponenty od konkrétního výrobce aplikovat. Specifikace slouží pouze jako etalon pro stanovení technické úrovně, provedení a vybavení těchto komponentů. Po odsouhlasení předložené realizační dokumentace budou investorovi a GP předloženy k odsouhlasení všechny vyžádané vzorky jednotlivých prvků dodávky. Předáno včetně jednotlivých technických a katalogových listů. Výroba a předložení vzorků je započítaná v ceně díla a nebude hrazena zvlášť. Dodavatel přebírá veškerou odpovědnost za svou technickou koncepci, za své výpočty, za nárysy, za rozměry a za následky z nich plynoucí. Dodavatel musí předat podrobné plány, z nichž je dobře patrné vykonávání jednotlivých prací. Schválení dokumentace nelze použít jako pozdější námitku, vyskytnou-li se následky plynoucí z úprav nevyznačených v dokumentaci a neohlášených během prací. Po skončení díla dodavatel zpracuje dokumentaci skutečného provedení, která bude obsahovat skutečné provedení s vyznačením odchylek oproti projektu. Povinnost dodavatele je zajištění realizačního či dílenského projektu. Dodavatel na základě podkladů od GP a vlastního měření skutečného provedení prostor zhotoví dílenskou dokumentaci, kterou předloží ke kontrole GP. Uchazeč je povinen překontrolovat výpočty výměr a projektovou dokumentaci.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</si>
  <si>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</si>
  <si>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</si>
  <si>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</si>
  <si>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</si>
  <si>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</si>
  <si>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</si>
  <si>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</si>
  <si>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</si>
  <si>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</si>
  <si>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</si>
  <si>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</si>
  <si>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</si>
  <si>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</si>
  <si>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</si>
  <si>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</si>
  <si>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</si>
  <si>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</si>
  <si>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</si>
  <si>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</si>
  <si>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</si>
  <si>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</si>
  <si>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</si>
  <si>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</si>
  <si>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</si>
  <si>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</si>
  <si>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</si>
  <si>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</si>
  <si>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</si>
  <si>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</si>
  <si>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</si>
  <si>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</si>
  <si>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</si>
  <si>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</si>
  <si>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</si>
  <si>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</si>
  <si>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</si>
  <si>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</si>
  <si>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</si>
  <si>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</si>
  <si>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</si>
  <si>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</si>
  <si>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</si>
  <si>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</si>
  <si>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{dd4c3b2a-ef6f-4b16-b4ad-ec50b45dbadd}</t>
  </si>
  <si>
    <t>2</t>
  </si>
  <si>
    <t>ON</t>
  </si>
  <si>
    <t>Ostatní náklady</t>
  </si>
  <si>
    <t>{ee11ba43-ddf6-431e-9e1d-f37d0f242d9c}</t>
  </si>
  <si>
    <t>SO-02</t>
  </si>
  <si>
    <t>Areál - dopravní napojení, komunikace a zpevněné plochy</t>
  </si>
  <si>
    <t>{fadadc2b-010c-43b7-bfd3-3d7460d4e7d8}</t>
  </si>
  <si>
    <t>SO-03</t>
  </si>
  <si>
    <t>Systém likvidace dešťových vod vč. napojení na dešťovou kanalizaci</t>
  </si>
  <si>
    <t>{0fbda6cb-6235-4139-a6bd-56afd67af2e1}</t>
  </si>
  <si>
    <t>SO-04</t>
  </si>
  <si>
    <t>Řad/přípojka - kanalizace splašková</t>
  </si>
  <si>
    <t>{22c4ab41-18d7-4ae9-a330-5d59c2ec652b}</t>
  </si>
  <si>
    <t>SO-05</t>
  </si>
  <si>
    <t>Řad/přípojka - vodovod</t>
  </si>
  <si>
    <t>{f458fa8f-a610-43b4-bbaa-05c9f7168fda}</t>
  </si>
  <si>
    <t>SO-06</t>
  </si>
  <si>
    <t>Přípojka - teplovod</t>
  </si>
  <si>
    <t>{5051dcf1-357f-4d69-bbc8-ba9f3bc8bfcd}</t>
  </si>
  <si>
    <t>SO-07</t>
  </si>
  <si>
    <t>Areálové rozvody elektrické energie</t>
  </si>
  <si>
    <t>{008f6c87-07b9-4f9b-9e3d-211aea7893e4}</t>
  </si>
  <si>
    <t>SO-09</t>
  </si>
  <si>
    <t>Veřejné osvětlení</t>
  </si>
  <si>
    <t>{c6e36ae8-39aa-4203-92fa-49a41778f226}</t>
  </si>
  <si>
    <t>SO-10</t>
  </si>
  <si>
    <t>Sadové úpravy</t>
  </si>
  <si>
    <t>{78bc1267-c614-4519-99fe-0d9b124dae92}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</si>
  <si>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</si>
  <si>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</si>
  <si>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</si>
  <si>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</si>
  <si>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</si>
  <si>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</si>
  <si>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</si>
  <si>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>HSV - HSV</t>
  </si>
  <si>
    <t xml:space="preserve">    800 - Vedlejší rozpočtové náklady (NUS)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</si>
  <si>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</si>
  <si>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</si>
  <si>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</si>
  <si>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</si>
  <si>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</si>
  <si>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</si>
  <si>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</si>
  <si>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</si>
  <si>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</si>
  <si>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</si>
  <si>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</si>
  <si>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</si>
  <si>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</si>
  <si>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</si>
  <si>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</si>
  <si>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800</t>
  </si>
  <si>
    <t>Vedlejší rozpočtové náklady (NUS)</t>
  </si>
  <si>
    <t>K</t>
  </si>
  <si>
    <t>030001000</t>
  </si>
  <si>
    <t>Zařízení staveniště</t>
  </si>
  <si>
    <t>soubor</t>
  </si>
  <si>
    <t>CS ÚRS 2024 02</t>
  </si>
  <si>
    <t>4</t>
  </si>
  <si>
    <t>Online PSC</t>
  </si>
  <si>
    <t>https://podminky.urs.cz/item/CS_URS_2024_02/030001000</t>
  </si>
  <si>
    <t>060001000</t>
  </si>
  <si>
    <t>Územní vlivy</t>
  </si>
  <si>
    <t>https://podminky.urs.cz/item/CS_URS_2024_02/060001000</t>
  </si>
  <si>
    <t>3</t>
  </si>
  <si>
    <t>070001000</t>
  </si>
  <si>
    <t>Provozní vlivy</t>
  </si>
  <si>
    <t>6</t>
  </si>
  <si>
    <t>https://podminky.urs.cz/item/CS_URS_2024_02/070001000</t>
  </si>
  <si>
    <t>ON - Ostatní náklady</t>
  </si>
  <si>
    <t>HSV - Ostatní náklady</t>
  </si>
  <si>
    <t xml:space="preserve">    800 - Ostatní náklady</t>
  </si>
  <si>
    <t>800100100</t>
  </si>
  <si>
    <t>Zajištění dopravně inženýrského rozhodnutí</t>
  </si>
  <si>
    <t>R-položka</t>
  </si>
  <si>
    <t>VV</t>
  </si>
  <si>
    <t>Součet</t>
  </si>
  <si>
    <t>800100200</t>
  </si>
  <si>
    <t>DSPS včetně geodetického zaměření</t>
  </si>
  <si>
    <t>800100300</t>
  </si>
  <si>
    <t>Vytyčení sítí</t>
  </si>
  <si>
    <t>800100400</t>
  </si>
  <si>
    <t>Náklady na doplnění detailů RPD</t>
  </si>
  <si>
    <t>8</t>
  </si>
  <si>
    <t>SO-02 - Areál - dopravní napojení, komunikace a zpevněné plochy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</si>
  <si>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</si>
  <si>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</si>
  <si>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</si>
  <si>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</si>
  <si>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práce-bourání</t>
  </si>
  <si>
    <t xml:space="preserve">    998 - Přesun hmot</t>
  </si>
  <si>
    <t xml:space="preserve">    VRN9 - Ostatní náklady</t>
  </si>
  <si>
    <t>Práce a dodávky HSV</t>
  </si>
  <si>
    <t>Zemní práce</t>
  </si>
  <si>
    <t>113154112-1</t>
  </si>
  <si>
    <t>Frézování živičného podkladu nebo krytu s naložením na dopravní prostředek plochy do 500 m2 bez překážek v trase pruhu šířky do 0,5 m, tloušťky vrstvy 40 mm vč. likvidace frézované</t>
  </si>
  <si>
    <t>m2</t>
  </si>
  <si>
    <t>P</t>
  </si>
  <si>
    <t>Poznámka k položce:_x000D_
"Napojení vozovky na stávající stav (u obrubníku) povrch - položka včetně odvozu a likvidace frézované dle dispozic zhotovitele"</t>
  </si>
  <si>
    <t>"frézování š. 0,5m"  32</t>
  </si>
  <si>
    <t>"frézování š. 0,25m"  16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</si>
  <si>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</si>
  <si>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</si>
  <si>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</si>
  <si>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Poznámka k položce:_x000D_
"předpoklad přemístění materiálu do 250m a následné použití v rámci sadových úprav, o využití rozhodne geolog"</t>
  </si>
  <si>
    <t>"sejmutí  v místě budoucích komunikací a zpevněných ploch tl. cca 0,3m (dle místních podmínek)"  200*0,3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</si>
  <si>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</si>
  <si>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</si>
  <si>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"zemní práce - výkop"  400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</si>
  <si>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</si>
  <si>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</si>
  <si>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Poznámka k položce:_x000D_
"lepivost 50%"</t>
  </si>
  <si>
    <t>5</t>
  </si>
  <si>
    <t>122202203</t>
  </si>
  <si>
    <t>Odkopávky a prokopávky nezapažené pro silnice s přemístěním výkopku v příčných profilech na vzdálenost do 15 m nebo s naložením na dopravní prostředek v hornině tř. 3 přes 1 000 do 5 000 m3</t>
  </si>
  <si>
    <t>10</t>
  </si>
  <si>
    <t>Poznámka k položce:_x000D_
"položka čerpána pouze se souhlasem investora, podle výsledků zatěžovacích zkoušek na základě doporučení geologa"</t>
  </si>
  <si>
    <t>"zemní práce - případná sanace silniční pláně - aktivní zóna"  4340*0,5</t>
  </si>
  <si>
    <t>122202209-1</t>
  </si>
  <si>
    <t>Poznámka k položce:_x000D_
"položka čerpána pouze se souhlasem investora, podle výsledků zatěžovacích zkoušek na základě doporučení geologa"; "lepivost 50%"</t>
  </si>
  <si>
    <t>7</t>
  </si>
  <si>
    <t>162701105-1</t>
  </si>
  <si>
    <t>Vodorovné přemístění výkopku/sypaniny z horniny tř. 1 až 4 na skládku dle dodavatele stavby včetně uložení</t>
  </si>
  <si>
    <t>14</t>
  </si>
  <si>
    <t>162701105-2</t>
  </si>
  <si>
    <t>16</t>
  </si>
  <si>
    <t>9</t>
  </si>
  <si>
    <t>171102111</t>
  </si>
  <si>
    <t>Uložení sypaniny do zhutněných násypů pro dálnice a letiště s rozprostřením sypaniny ve vrstvách, s hrubým urovnáním a uzavřením povrchu násypu z hornin nesoudržných sypkých v aktivní zóně</t>
  </si>
  <si>
    <t>18</t>
  </si>
  <si>
    <t>"materiál vhodný do aktivní zóny a do násypů tl. 500 mm, vč. separ. geotextilie pro oddělení sanační vrstvy od podložních a bočních zemin"  4340*0,5</t>
  </si>
  <si>
    <t>M</t>
  </si>
  <si>
    <t>583312010-1</t>
  </si>
  <si>
    <t>štěrkopísek netříděný stabilizační zemina</t>
  </si>
  <si>
    <t>t</t>
  </si>
  <si>
    <t>20</t>
  </si>
  <si>
    <t>11</t>
  </si>
  <si>
    <t>171102112</t>
  </si>
  <si>
    <t>Uložení sypaniny do zhutněných násypů pro dálnice a letiště s rozprostřením sypaniny ve vrstvách, s hrubým urovnáním a uzavřením povrchu násypu z hornin nesoudržných sypkých mimo aktivní zónu</t>
  </si>
  <si>
    <t>22</t>
  </si>
  <si>
    <t>"zemní práce - násyp"  590</t>
  </si>
  <si>
    <t>583312010</t>
  </si>
  <si>
    <t>24</t>
  </si>
  <si>
    <t>"zemní práce - násyp"  590*2,1</t>
  </si>
  <si>
    <t>13</t>
  </si>
  <si>
    <t>171201211</t>
  </si>
  <si>
    <t>Uložení sypaniny poplatek za uložení sypaniny na skládce (skládkovné)</t>
  </si>
  <si>
    <t>26</t>
  </si>
  <si>
    <t>171201211-1</t>
  </si>
  <si>
    <t>28</t>
  </si>
  <si>
    <t>"zemní práce - případná sanace silniční pláně - aktivní zóna"  4340*0,5*1,8</t>
  </si>
  <si>
    <t>15</t>
  </si>
  <si>
    <t>181202305-1</t>
  </si>
  <si>
    <t>Úprava pláně na stavbách dálnic na násypech se zhutněním Edef,2=45 MPa</t>
  </si>
  <si>
    <t>30</t>
  </si>
  <si>
    <t>"Plocha vozovky a příčných prahů s krytem živičným (D1-N-2, TDZ V)"  1770</t>
  </si>
  <si>
    <t>"Parkovací stání s krytem dlážděným cementobetonovou dlažbou a konstrukcí ve složení (D2-D-1, TDZ VI)"  870</t>
  </si>
  <si>
    <t>"Vodorovné značení v parkovacím stání s krytem dlážděným cementobetonovou dlažbou (D2-D-1, TDZ VI)"  50</t>
  </si>
  <si>
    <t>"Komunikace pro pěší s krytem dlážděným cementobetonovou skladebnou dlažbou (D2-D-1, TDZ CH)"  1623</t>
  </si>
  <si>
    <t>"Reliéfní cementobetonová dlažba (D2-D-1, TDZ CH)" 40</t>
  </si>
  <si>
    <t>"Umělá vodící linie (drážky) s konstrukcí ve složení (D2-D-1, TDZ CH)" 7</t>
  </si>
  <si>
    <t>Zakládání</t>
  </si>
  <si>
    <t>212755214-1</t>
  </si>
  <si>
    <t>Podélná štěrková drenáž včetně trubky PVC DN100 a geotextilie, osazení a dodávka, vč. napojení a potřebných zemních prací - kompletní provedení</t>
  </si>
  <si>
    <t>m</t>
  </si>
  <si>
    <t>32</t>
  </si>
  <si>
    <t>"podélná štěrková drenáž včetně trubky PVC DN100 a geotextilie, osazení a dodávka, vč. napojení a potřebných zemních prací"  505</t>
  </si>
  <si>
    <t>Komunikace</t>
  </si>
  <si>
    <t>17</t>
  </si>
  <si>
    <t>564851111</t>
  </si>
  <si>
    <t>Podklad ze štěrkodrti ŠD 0/32 s rozprostřením a zhutněním, po zhutnění tl. 150 mm</t>
  </si>
  <si>
    <t>34</t>
  </si>
  <si>
    <t>https://podminky.urs.cz/item/CS_URS_2024_02/564851111</t>
  </si>
  <si>
    <t>"Plocha vozovky a příčných prahů s krytem živičným (D1-N-2, TDZ V) ŠDA fr. 0/63"  2*1790</t>
  </si>
  <si>
    <t>"Komunikace pro pěší s krytem dlážděným cementobetonovou skladebnou dlažbou (D2-D-1, TDZ CH) min. ŠDB fr. 0/63"  1480</t>
  </si>
  <si>
    <t>"Reliéfní cementobetonová dlažba (D2-D-1, TDZ CH), min. ŠDB fr. 0/63" 33</t>
  </si>
  <si>
    <t>"Umělá vodící linie (drážky) (D2-D-1, TDZ CH), min. ŠDB fr. 0/63" 7</t>
  </si>
  <si>
    <t>564861111</t>
  </si>
  <si>
    <t>Podklad ze štěrkodrti ŠD s rozprostřením a zhutněním, po zhutnění tl. 200 mm</t>
  </si>
  <si>
    <t>36</t>
  </si>
  <si>
    <t>https://podminky.urs.cz/item/CS_URS_2024_02/564861111</t>
  </si>
  <si>
    <t>19</t>
  </si>
  <si>
    <t>565155121</t>
  </si>
  <si>
    <t>Asfaltový beton vrstva podkladní ACP 16 (obalované kamenivo střednězrnné - OKS) s rozprostřením a zhutněním v pruhu šířky přes 3 m, po zhutnění tl. 70 mm</t>
  </si>
  <si>
    <t>38</t>
  </si>
  <si>
    <t>https://podminky.urs.cz/item/CS_URS_2024_02/565155121</t>
  </si>
  <si>
    <t>"Plocha vozovky a příčných prahů s krytem živičným (D1-N-2, TDZ V), ACP 16+"  1790</t>
  </si>
  <si>
    <t>573111112</t>
  </si>
  <si>
    <t>Postřik infiltrační PI z asfaltu silničního s posypem kamenivem, v množství 1,00 kg/m2</t>
  </si>
  <si>
    <t>40</t>
  </si>
  <si>
    <t>https://podminky.urs.cz/item/CS_URS_2024_02/573111112</t>
  </si>
  <si>
    <t>"Plocha vozovky a příčných prahů s krytem živičným a konstrukcí ve složení (D1-N-2, TDZ V), PI, A"  1790</t>
  </si>
  <si>
    <t>573231106</t>
  </si>
  <si>
    <t>Postřik spojovací PS bez posypu kamenivem ze silniční emulze, v množství do 0,30 kg/m2</t>
  </si>
  <si>
    <t>42</t>
  </si>
  <si>
    <t>https://podminky.urs.cz/item/CS_URS_2024_02/573231106</t>
  </si>
  <si>
    <t>"Plocha vozovky a příčných prahů s krytem živičným (D1-N-2, TDZ V), PS, E 0,2 kg/m2"  2*1790</t>
  </si>
  <si>
    <t>577134121</t>
  </si>
  <si>
    <t>Asfaltový beton vrstva obrusná ACO 11 (ABS) s rozprostřením a se zhutněním z nemodifikovaného asfaltu v pruhu šířky přes 3 m tř. I, po zhutnění tl. 40 mm</t>
  </si>
  <si>
    <t>44</t>
  </si>
  <si>
    <t>https://podminky.urs.cz/item/CS_URS_2024_02/577134121</t>
  </si>
  <si>
    <t>"Plocha vozovky a příčných prahů s krytem živičným (D1-N-2, TDZ V), ACO 11"  1790</t>
  </si>
  <si>
    <t>23</t>
  </si>
  <si>
    <t>578143113-1</t>
  </si>
  <si>
    <t>Litý asfalt MA 11 (LAS) s rozprostřením z nemodifikovaného asfaltu v pruhu šířky do 3 m tl. 40 mm vč. ošetření ložné spáry spojovacím postřikem a zalitím příčné spáry živičnou emulzí a zasypáním křemičitým pískem</t>
  </si>
  <si>
    <t>46</t>
  </si>
  <si>
    <t>Poznámka k položce:_x000D_
"Napojení vozovky na stávající stav (u obrubníku) povrch"</t>
  </si>
  <si>
    <t>"MA 11 II š. 0,5m"  32</t>
  </si>
  <si>
    <t>"MA 11 II š. 0,25m"  16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</si>
  <si>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</si>
  <si>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</si>
  <si>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48</t>
  </si>
  <si>
    <t>https://podminky.urs.cz/item/CS_URS_2024_02/596211110</t>
  </si>
  <si>
    <t>"DL I pro nevidomé 60mm, L 30mm"  33</t>
  </si>
  <si>
    <t>"Umělá vodící linie (drážky) (D2-D-1, TDZ CH)"</t>
  </si>
  <si>
    <t>"DL I umělá vodící linie 60 mm, L 30 mm" 7</t>
  </si>
  <si>
    <t>25</t>
  </si>
  <si>
    <t>592453090-1</t>
  </si>
  <si>
    <t>dlažba skladebná betonová základní pro nevidomé tl. 60 mm barevná</t>
  </si>
  <si>
    <t>50</t>
  </si>
  <si>
    <t>"Reliéfní cementobetonová dlažba (D2-D-1, TDZ CH), DL I pro nevidomé 60mm, L 30 mm"  33*1,03</t>
  </si>
  <si>
    <t>592453090-2</t>
  </si>
  <si>
    <t>dlažba skladebná beonová základní vodící linie tl. 60 mm barevná</t>
  </si>
  <si>
    <t>52</t>
  </si>
  <si>
    <t>"Umělá vodící linie (drážky) (D2-D-1, TDZ CH), DL I pro nevidomé 60mm, L 30 mm"  7*1,03</t>
  </si>
  <si>
    <t>27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</si>
  <si>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</si>
  <si>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</si>
  <si>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54</t>
  </si>
  <si>
    <t>https://podminky.urs.cz/item/CS_URS_2024_02/596211113</t>
  </si>
  <si>
    <t>"Komunikace pro pěší s krytem dlážděným cementobetonovou skladebnou dlažbou (D2-D-1, TDZ CH)"</t>
  </si>
  <si>
    <t>"DL I 60 mm, L 30 mm" 1480</t>
  </si>
  <si>
    <t>592453080</t>
  </si>
  <si>
    <t>dlažba skladebná betonová základní tl. 60 mm přírodní</t>
  </si>
  <si>
    <t>56</t>
  </si>
  <si>
    <t>"DL I 60mm, L 30mm"  1480*1,01</t>
  </si>
  <si>
    <t>29</t>
  </si>
  <si>
    <t>596211210</t>
  </si>
  <si>
    <t>Kladení dlažby z betonovýc zámkových dlaždic komunikací pro pěší s ložem z kameniva těženého nebo drceného tl. 40 mm, s vyplněním spár s dvojitým hutněním, vibrováním a se smetením přebytečného materiálu na krajnici tl. 80 mm skupiny A, pro plochy do 50 m2</t>
  </si>
  <si>
    <t>58</t>
  </si>
  <si>
    <t>https://podminky.urs.cz/item/CS_URS_2024_02/596211210</t>
  </si>
  <si>
    <t>"DL I 80mm 100/100 světlá bez fazety, L 40mm"  50</t>
  </si>
  <si>
    <t>592453110-1</t>
  </si>
  <si>
    <t>dlažba skladebná betonová základní tl. 80 mm, 100/100</t>
  </si>
  <si>
    <t>60</t>
  </si>
  <si>
    <t>"DL I 80mm 100/100 (světlá bez fazety), L 40mm"  50*1,03</t>
  </si>
  <si>
    <t>31</t>
  </si>
  <si>
    <t>596211213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</si>
  <si>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přes 300 m2</t>
  </si>
  <si>
    <t>62</t>
  </si>
  <si>
    <t>https://podminky.urs.cz/item/CS_URS_2024_02/596211213</t>
  </si>
  <si>
    <t>"DL I 80mm 200/200 světlá bez fazety, L 40mm"  980</t>
  </si>
  <si>
    <t>592453110-2</t>
  </si>
  <si>
    <t>dlažba skladebná betonová základní tl. 80 mm, 200/200</t>
  </si>
  <si>
    <t>64</t>
  </si>
  <si>
    <t>"DL I 80mm 200/200 (světlá bez fazety), L 40mm"  980*1,01</t>
  </si>
  <si>
    <t>Ostatní konstrukce a práce-bourání</t>
  </si>
  <si>
    <t>33</t>
  </si>
  <si>
    <t>914111111</t>
  </si>
  <si>
    <t>Montáž svislé dopravní značky velikosti do 1 m2 objímkami na sloupky nebo konzoly</t>
  </si>
  <si>
    <t>kus</t>
  </si>
  <si>
    <t>66</t>
  </si>
  <si>
    <t>https://podminky.urs.cz/item/CS_URS_2024_02/914111111</t>
  </si>
  <si>
    <t>"Dodávka+osazení svislých značek, retroreflexní fólie tř.2, velikost základní, hliníkový rámeček s dvojitým ohybem"  14</t>
  </si>
  <si>
    <t>404441130</t>
  </si>
  <si>
    <t>značka dopravní svislá, základní velikost, svislé dopravní značky budou provedeny v retroreflexní úpravě, jejich lícová strana bude pokryta retroreflexní fólií, která musí splňovat vlastnosti min. třídy R2 světelně technických vlastností, podkladové tabule svislých dopravních značek budou provedeny z hliníkového materiálu s rámečkem s dvojitým ohybem okraje po celém obvodu včetně rohů</t>
  </si>
  <si>
    <t>68</t>
  </si>
  <si>
    <t>35</t>
  </si>
  <si>
    <t>914111121</t>
  </si>
  <si>
    <t>Montáž svislé dopravní značky základní velikosti do 2 m2 objímkami na sloupky nebo konzoly</t>
  </si>
  <si>
    <t>70</t>
  </si>
  <si>
    <t>https://podminky.urs.cz/item/CS_URS_2024_02/914111121</t>
  </si>
  <si>
    <t>"Dodávka+osazení svislých značek, retroreflexní fólie tř.2, velkoformátové, hliníkový rámeček s dvojitým ohybem"  2</t>
  </si>
  <si>
    <t>404442720</t>
  </si>
  <si>
    <t>značka dopravní svislá, velkoformátová, svislé dopravní značky budou provedeny v retroreflexní úpravě, jejich lícová strana bude pokryta retroreflexní fólií, která musí splňovat vlastnosti min. třídy R2 světelně technických vlastností, podkladové tabule svislých dopravních značek budou provedeny z hliníkového materiálu s rámečkem s dvojitým ohybem okraje po celém obvodu včetně rohů</t>
  </si>
  <si>
    <t>72</t>
  </si>
  <si>
    <t>37</t>
  </si>
  <si>
    <t>914511111</t>
  </si>
  <si>
    <t>Montáž sloupku dopravních značek délky do 3,5 m do betonového základu 400x400x800 mm z C6/20</t>
  </si>
  <si>
    <t>74</t>
  </si>
  <si>
    <t>https://podminky.urs.cz/item/CS_URS_2024_02/914511111</t>
  </si>
  <si>
    <t>"sloupek ocel. pozink prům. 70mm, betonový základ 0,4x0,4x0,8 z C16/20-XF2"  11</t>
  </si>
  <si>
    <t>404452300</t>
  </si>
  <si>
    <t>Výrobky a tabule orientační pro návěstí a zabezpečovací zařízení silniční značky dopravní svislé sloupky Zn 70 - 350 včetně povrchové úpravy - pozink</t>
  </si>
  <si>
    <t>76</t>
  </si>
  <si>
    <t>39</t>
  </si>
  <si>
    <t>915131111</t>
  </si>
  <si>
    <t>Vodorovné dopravní značení stříkané barvou přechody pro chodce, šipky, symboly bílé základní</t>
  </si>
  <si>
    <t>78</t>
  </si>
  <si>
    <t>https://podminky.urs.cz/item/CS_URS_2024_02/915131111</t>
  </si>
  <si>
    <t>Poznámka k položce:_x000D_
"Vodorovné dopravní značení (provedené ve 2 etapách - na čerstvý asfalt v barvě, po stabilizaci asf. povrchu ve dvousložkovém plastu)"</t>
  </si>
  <si>
    <t>"VDZ, 1. fáze barva"  15</t>
  </si>
  <si>
    <t>915231112</t>
  </si>
  <si>
    <t>Vodorovné dopravní značení stříkaným plastem přechody pro chodce, šipky, symboly nápisy bílé retroreflexní</t>
  </si>
  <si>
    <t>80</t>
  </si>
  <si>
    <t>https://podminky.urs.cz/item/CS_URS_2024_02/915231112</t>
  </si>
  <si>
    <t>"VDZ, 2. fáze plast"  15</t>
  </si>
  <si>
    <t>41</t>
  </si>
  <si>
    <t>915621111</t>
  </si>
  <si>
    <t>Předznačení pro vodorovné značení stříkané barvou nebo prováděné z nátěrových hmot plošné šipky, symboly, nápisy</t>
  </si>
  <si>
    <t>82</t>
  </si>
  <si>
    <t>https://podminky.urs.cz/item/CS_URS_2024_02/915621111</t>
  </si>
  <si>
    <t>"VDZ, 1. fáze" 15</t>
  </si>
  <si>
    <t>916241213</t>
  </si>
  <si>
    <t>Osazení obrubníku kamenného se zřízením lože, s vyplněním a zatřením spár cementovou maltou stojatého s boční opěrou z betonu prostého tř. C12/15, do lože z betonu prostého téže značky</t>
  </si>
  <si>
    <t>84</t>
  </si>
  <si>
    <t>https://podminky.urs.cz/item/CS_URS_2024_02/916241213</t>
  </si>
  <si>
    <t>"silniční obrubník OP3 do betonového lože s opěrou, přímé a obloukové prvky"  675</t>
  </si>
  <si>
    <t>"silniční obrubník OP6 do betonového lože s opěrou, přímé a obloukové prvky"  40</t>
  </si>
  <si>
    <t>43</t>
  </si>
  <si>
    <t>583803350-1</t>
  </si>
  <si>
    <t>obrubník kamenný, přímé a obloukové prvky, žula, OP3 25/20</t>
  </si>
  <si>
    <t>86</t>
  </si>
  <si>
    <t>583803750-1</t>
  </si>
  <si>
    <t>obrubník kamenný, přímé a obloukové prvky, žula, OP5 15x25</t>
  </si>
  <si>
    <t>88</t>
  </si>
  <si>
    <t>45</t>
  </si>
  <si>
    <t>916331112</t>
  </si>
  <si>
    <t>Osazení zahradního obrubníku betonového s ložem tl. od 50 do 100 mm z betonu prostého tř. C 12/15 s boční opěrou z betonu prostého tř. C 12/15</t>
  </si>
  <si>
    <t>90</t>
  </si>
  <si>
    <t>https://podminky.urs.cz/item/CS_URS_2024_02/916331112</t>
  </si>
  <si>
    <t>"záhonový obrubník Best Parkan 50/200 mm do betonového lože s opěrou, přímé a obloukové prvky"  575</t>
  </si>
  <si>
    <t>592175120</t>
  </si>
  <si>
    <t>obrubník parkový betonový přírodníI 50x5x20 cm</t>
  </si>
  <si>
    <t>92</t>
  </si>
  <si>
    <t>"záhonový obrubník Best Parkan 50/200 mm do betonového lože s opěrou, přímé a obloukové prvky"  2*575</t>
  </si>
  <si>
    <t>47</t>
  </si>
  <si>
    <t>919726123</t>
  </si>
  <si>
    <t>Geotextilie netkaná pro ochranu, separaci nebo filtraci měrná hmotnost přes 300 do 500 g/m2</t>
  </si>
  <si>
    <t>94</t>
  </si>
  <si>
    <t>https://podminky.urs.cz/item/CS_URS_2024_02/919726123</t>
  </si>
  <si>
    <t>935113111-1</t>
  </si>
  <si>
    <t>Odvodňovací žlab z polymerbetonu, světlá šířka 100 mm, stavební šířka 150 mm, D400, osazení a dodávka, včetně betonové opěry, napojení a potřebných zemních prací - kompletní provedení</t>
  </si>
  <si>
    <t>96</t>
  </si>
  <si>
    <t>"odvodňovací žlab z polymerbetonu, D400, včetně betonové opěry, napojení a potřebných zemních prací"  183</t>
  </si>
  <si>
    <t>49</t>
  </si>
  <si>
    <t>935932620-1</t>
  </si>
  <si>
    <t>Uliční vpusť s bočním vtokem (obrubníková) kompletní, prebrikovaná, osazení a dodávka, včetně napojení a potřebných zemních prací - kompletní provedení</t>
  </si>
  <si>
    <t>98</t>
  </si>
  <si>
    <t>"uliční vpust kompletní, prebrikovaná, osazení a dodávka, včetně napojení a potřebných zemních prací"  9</t>
  </si>
  <si>
    <t>998</t>
  </si>
  <si>
    <t>Přesun hmot</t>
  </si>
  <si>
    <t>998223011</t>
  </si>
  <si>
    <t>Přesun hmot pro pozemní komunikace s krytem dlážděným dopravní vzdálenost do 200 m jakékoliv délky objektu</t>
  </si>
  <si>
    <t>100</t>
  </si>
  <si>
    <t>https://podminky.urs.cz/item/CS_URS_2024_02/998223011</t>
  </si>
  <si>
    <t>VRN9</t>
  </si>
  <si>
    <t>51</t>
  </si>
  <si>
    <t>090001000</t>
  </si>
  <si>
    <t>Základní rozdělení průvodních činností a nákladů ostatní náklady - Vedlejší rozpočtové náklady</t>
  </si>
  <si>
    <t>kpl</t>
  </si>
  <si>
    <t>102</t>
  </si>
  <si>
    <t>"VRN - 3,5% z celkových stavebních nákladů SO 02"  1</t>
  </si>
  <si>
    <t>SO-03 - Systém likvidace dešťových vod vč. napojení na dešťovou kanalizaci</t>
  </si>
  <si>
    <t xml:space="preserve">    4 - Vodorovné konstrukce</t>
  </si>
  <si>
    <t xml:space="preserve">    8 - Trubní vedení</t>
  </si>
  <si>
    <t xml:space="preserve">    99 - Přesun hmot</t>
  </si>
  <si>
    <t xml:space="preserve">    997 - Přesun sutě</t>
  </si>
  <si>
    <t>113107032</t>
  </si>
  <si>
    <t>Odstranění podkladu plochy do 15 m2 z betonu prostého tl 300 mm při překopech inž sítí</t>
  </si>
  <si>
    <t>https://podminky.urs.cz/item/CS_URS_2024_02/113107032</t>
  </si>
  <si>
    <t>2 "přípojka UV9, výkaz výměr"</t>
  </si>
  <si>
    <t>113107042</t>
  </si>
  <si>
    <t>Odstranění podkladu plochy do 15 m2 živičných tl 100 mm při překopech inž sítí</t>
  </si>
  <si>
    <t>https://podminky.urs.cz/item/CS_URS_2024_02/113107042</t>
  </si>
  <si>
    <t>115101201</t>
  </si>
  <si>
    <t>Čerpání vody na dopravní výšku do 10 m průměrný přítok do 500 l/min</t>
  </si>
  <si>
    <t>hod</t>
  </si>
  <si>
    <t>https://podminky.urs.cz/item/CS_URS_2024_02/115101201</t>
  </si>
  <si>
    <t>80 "šachta regulátoru, PD"</t>
  </si>
  <si>
    <t>115101301</t>
  </si>
  <si>
    <t>Pohotovost čerpací soupravy pro dopravní výšku do 10 m přítok do 500 l/min</t>
  </si>
  <si>
    <t>den</t>
  </si>
  <si>
    <t>https://podminky.urs.cz/item/CS_URS_2024_02/115101301</t>
  </si>
  <si>
    <t>10 "šachta regulátoru, PD"</t>
  </si>
  <si>
    <t>119001401</t>
  </si>
  <si>
    <t>Dočasné zajištění potrubí ocelového nebo litinového DN do 200</t>
  </si>
  <si>
    <t>https://podminky.urs.cz/item/CS_URS_2024_02/119001401</t>
  </si>
  <si>
    <t>3,2 "stoka, výkaz výměr"</t>
  </si>
  <si>
    <t>5 "přípojky, výkaz výměr"</t>
  </si>
  <si>
    <t>119001421</t>
  </si>
  <si>
    <t>Dočasné zajištění kabelů a kabelových tratí ze 3 volně ložených kabelů</t>
  </si>
  <si>
    <t>https://podminky.urs.cz/item/CS_URS_2024_02/119001421</t>
  </si>
  <si>
    <t>6,4 "stoka, výkaz výměr"</t>
  </si>
  <si>
    <t>130001101</t>
  </si>
  <si>
    <t>Příplatek za ztížení vykopávky v blízkosti podzemního vedení</t>
  </si>
  <si>
    <t>30,72 "stoka, výkaz výměr"</t>
  </si>
  <si>
    <t>10 "přípojky, výkaz výměr"</t>
  </si>
  <si>
    <t>131201101</t>
  </si>
  <si>
    <t>Hloubení jam nezapažených v hornině tř. 3 objemu do 100 m3</t>
  </si>
  <si>
    <t>42,67*0,5 "šachta regulátoru, výkaz výměr"</t>
  </si>
  <si>
    <t>131201109</t>
  </si>
  <si>
    <t>Příplatek za lepivost u hloubení jam nezapažených v hornině tř. 3</t>
  </si>
  <si>
    <t>42,67*0,5*0,5 "šachta regulátoru, výkaz výměr"</t>
  </si>
  <si>
    <t>131301101</t>
  </si>
  <si>
    <t>Hloubení jam nezapažených v hornině tř. 4 objemu do 100 m3</t>
  </si>
  <si>
    <t>131301109</t>
  </si>
  <si>
    <t>Příplatek za lepivost u hloubení jam nezapažených v hornině tř. 4</t>
  </si>
  <si>
    <t>132201201</t>
  </si>
  <si>
    <t>Hloubení rýh š do 2000 mm v hornině tř. 3 objemu do 100 m3</t>
  </si>
  <si>
    <t>171,14*0,5 "přípojky, výkaz výměr"</t>
  </si>
  <si>
    <t>132201202</t>
  </si>
  <si>
    <t>Hloubení rýh š do 2000 mm v hornině tř. 3 objemu do 1000 m3</t>
  </si>
  <si>
    <t>290,66*0,5 "stoka, výkaz výměr"</t>
  </si>
  <si>
    <t>132201209</t>
  </si>
  <si>
    <t>Příplatek za lepivost k hloubení rýh š do 2000 mm v hornině tř. 3</t>
  </si>
  <si>
    <t>230,9*0,5</t>
  </si>
  <si>
    <t>132301201</t>
  </si>
  <si>
    <t>Hloubení rýh š do 2000 mm v hornině tř. 4 objemu do 100 m3</t>
  </si>
  <si>
    <t>132301202</t>
  </si>
  <si>
    <t>Hloubení rýh š do 2000 mm v hornině tř. 4 objemu do 1000 m3</t>
  </si>
  <si>
    <t>132301209</t>
  </si>
  <si>
    <t>Příplatek za lepivost k hloubení rýh š do 2000 mm v hornině tř. 4</t>
  </si>
  <si>
    <t>151101101</t>
  </si>
  <si>
    <t>Zřízení příložného pažení a rozepření stěn rýh hl do 2 m</t>
  </si>
  <si>
    <t>https://podminky.urs.cz/item/CS_URS_2024_02/151101101</t>
  </si>
  <si>
    <t>4,27 "přípojky, výkaz výměr"</t>
  </si>
  <si>
    <t>151101111</t>
  </si>
  <si>
    <t>Odstranění příložného pažení a rozepření stěn rýh hl do 2 m</t>
  </si>
  <si>
    <t>https://podminky.urs.cz/item/CS_URS_2024_02/151101111</t>
  </si>
  <si>
    <t>161101101</t>
  </si>
  <si>
    <t>Svislé přemístění výkopku z horniny tř. 1 až 4 hl výkopu do 2,5 m</t>
  </si>
  <si>
    <t>253,09*0,5 "stoka, výkaz výměr"</t>
  </si>
  <si>
    <t>10,96 "přípojky, výkaz výměr"</t>
  </si>
  <si>
    <t>42,67 "šachta regulátoru, výkaz výměr"</t>
  </si>
  <si>
    <t>162301101</t>
  </si>
  <si>
    <t>Vodorovné přemístění do 500 m výkopku/sypaniny z horniny tř. 1 až 4</t>
  </si>
  <si>
    <t>https://podminky.urs.cz/item/CS_URS_2024_02/162301101</t>
  </si>
  <si>
    <t>290,66 "stoka, výkaz výměr"</t>
  </si>
  <si>
    <t>171,14 "přípojky, výkaz výměr"</t>
  </si>
  <si>
    <t>55,96 "zpětný zásyp výkopkem - stoka, výkaz výměr"</t>
  </si>
  <si>
    <t>74,64 "zpětný zásyp výkopkem - přípojky, výkaz výměr"</t>
  </si>
  <si>
    <t>31,15 "zpětný zásyp výkopkem - šachta regulátoru, výkaz výměr"</t>
  </si>
  <si>
    <t>167101101</t>
  </si>
  <si>
    <t>Nakládání výkopku z hornin tř. 1 až 4 do 100 m3</t>
  </si>
  <si>
    <t>https://podminky.urs.cz/item/CS_URS_2024_02/167101101</t>
  </si>
  <si>
    <t>174101101</t>
  </si>
  <si>
    <t>Zásyp jam, šachet rýh nebo kolem objektů sypaninou se zhutněním</t>
  </si>
  <si>
    <t>https://podminky.urs.cz/item/CS_URS_2024_02/174101101</t>
  </si>
  <si>
    <t>55,96 "stoka, výkaz výměr"</t>
  </si>
  <si>
    <t>74,64 "přípojky, výkaz výměr"</t>
  </si>
  <si>
    <t>31,15 "šachta regulátoru, výkaz výměr"</t>
  </si>
  <si>
    <t>175151101</t>
  </si>
  <si>
    <t>Obsypání potrubí strojně sypaninou bez prohození, uloženou do 3 m</t>
  </si>
  <si>
    <t>https://podminky.urs.cz/item/CS_URS_2024_02/175151101</t>
  </si>
  <si>
    <t>93,28 "přípojky, výkaz výměr"</t>
  </si>
  <si>
    <t>583373100</t>
  </si>
  <si>
    <t>štěrkopísek frakce 0-4 třída B</t>
  </si>
  <si>
    <t>93,28*1,89</t>
  </si>
  <si>
    <t>Vodorovné konstrukce</t>
  </si>
  <si>
    <t>451572111</t>
  </si>
  <si>
    <t>Lože pod potrubí otevřený výkop z kameniva drobného těženého</t>
  </si>
  <si>
    <t>https://podminky.urs.cz/item/CS_URS_2024_02/451572111</t>
  </si>
  <si>
    <t>21,02 "přípojky, výkaz výměr"</t>
  </si>
  <si>
    <t>452112111</t>
  </si>
  <si>
    <t>Osazení betonových prstenců nebo rámů v do 100 mm</t>
  </si>
  <si>
    <t>https://podminky.urs.cz/item/CS_URS_2024_02/452112111</t>
  </si>
  <si>
    <t>6 "kanalizační šachty a šachta regulátoru, PD"</t>
  </si>
  <si>
    <t>592241750</t>
  </si>
  <si>
    <t>prstenec betonový vyrovnávací TBW-Q 625/60/120 62,5x6x12 cm</t>
  </si>
  <si>
    <t>592241760</t>
  </si>
  <si>
    <t>prstenec betonový vyrovnávací TBW-Q 625/80/120 62,5x8x12 cm</t>
  </si>
  <si>
    <t>592241770</t>
  </si>
  <si>
    <t>prstenec betonový vyrovnávací TBW-Q 625/100/120 62,5x10x12 cm</t>
  </si>
  <si>
    <t>452112121</t>
  </si>
  <si>
    <t>Osazení betonových prstenců nebo rámů v do 200 mm</t>
  </si>
  <si>
    <t>https://podminky.urs.cz/item/CS_URS_2024_02/452112121</t>
  </si>
  <si>
    <t>3 "kanalizační šachty, PD"</t>
  </si>
  <si>
    <t>592241770R</t>
  </si>
  <si>
    <t>prstenec betonový vyrovnávací TBW-Q 625/120/120 62,5x12x12 cm</t>
  </si>
  <si>
    <t>452311131</t>
  </si>
  <si>
    <t>Podkladní desky z betonu prostého tř. C 12/15 otevřený výkop</t>
  </si>
  <si>
    <t>https://podminky.urs.cz/item/CS_URS_2024_02/452311131</t>
  </si>
  <si>
    <t>37,67 "stoka, výkaz výměr"</t>
  </si>
  <si>
    <t>1,44 "šachta regulátoru, výkaz výměr"</t>
  </si>
  <si>
    <t>565135111</t>
  </si>
  <si>
    <t>Asfaltový beton vrstva podkladní ACP 16 (obalované kamenivo OKS) tl 50 mm š do 3 m</t>
  </si>
  <si>
    <t>https://podminky.urs.cz/item/CS_URS_2024_02/565135111</t>
  </si>
  <si>
    <t>567134111</t>
  </si>
  <si>
    <t>Podklad ze směsi stmelené cementem SC C 20/25 (PB I) tl 200 mm</t>
  </si>
  <si>
    <t>https://podminky.urs.cz/item/CS_URS_2024_02/567134111</t>
  </si>
  <si>
    <t>Postřik živičný infiltrační s posypem z asfaltu množství 1 kg/m2</t>
  </si>
  <si>
    <t>573231111</t>
  </si>
  <si>
    <t>Postřik živičný spojovací ze silniční emulze v množství do 0,7 kg/m2</t>
  </si>
  <si>
    <t>https://podminky.urs.cz/item/CS_URS_2024_02/573231111</t>
  </si>
  <si>
    <t>577144111</t>
  </si>
  <si>
    <t>Asfaltový beton vrstva obrusná ACO 11 (ABS) tř. I tl 50 mm š do 3 m z nemodifikovaného asfaltu</t>
  </si>
  <si>
    <t>https://podminky.urs.cz/item/CS_URS_2024_02/577144111</t>
  </si>
  <si>
    <t>2 "přípojka UV9, PD"</t>
  </si>
  <si>
    <t>594411111</t>
  </si>
  <si>
    <t>Dlažba z lomového kamene s provedením lože z MC</t>
  </si>
  <si>
    <t>2,4*2 "bezpečnostní přeliv z průlehu, PD"</t>
  </si>
  <si>
    <t>594511111</t>
  </si>
  <si>
    <t>Dlažba z lomového kamene s provedením lože z betonu</t>
  </si>
  <si>
    <t>2*2,8*2 "přítok do průlehu, PD"</t>
  </si>
  <si>
    <t>596800100R</t>
  </si>
  <si>
    <t>Dlažba kolem vstupu do šachty regulátoru a šoupátkového poklopu</t>
  </si>
  <si>
    <t>kompl</t>
  </si>
  <si>
    <t>Trubní vedení</t>
  </si>
  <si>
    <t>831372121</t>
  </si>
  <si>
    <t>Montáž potrubí z trub kameninových hrdlových s integrovaným těsněním výkop sklon do 20 % DN 300</t>
  </si>
  <si>
    <t>https://podminky.urs.cz/item/CS_URS_2024_02/831372121</t>
  </si>
  <si>
    <t>32 "stoka, výkaz výměr"</t>
  </si>
  <si>
    <t>597107070</t>
  </si>
  <si>
    <t>trouba kameninová glazovaná DN300mm L2,50m spojovací systém C Třída 240</t>
  </si>
  <si>
    <t>831442121</t>
  </si>
  <si>
    <t>Montáž potrubí z trub kameninových hrdlových s integrovaným těsněním výkop sklon do 20 % DN 600</t>
  </si>
  <si>
    <t>https://podminky.urs.cz/item/CS_URS_2024_02/831442121</t>
  </si>
  <si>
    <t>72,6+56 "stoka, výkaz výměr"</t>
  </si>
  <si>
    <t>597107100</t>
  </si>
  <si>
    <t>trouba kameninová glazovaná DN600mm L2,50m spojovací systém C Třída 160</t>
  </si>
  <si>
    <t>837312221</t>
  </si>
  <si>
    <t>Montáž kameninových tvarovek jednoosých s integrovaným těsněním otevřený výkop DN 150</t>
  </si>
  <si>
    <t>https://podminky.urs.cz/item/CS_URS_2024_02/837312221</t>
  </si>
  <si>
    <t>9 "přípojky, PD"</t>
  </si>
  <si>
    <t>597133400R</t>
  </si>
  <si>
    <t>Přechodový kroužek DN 150</t>
  </si>
  <si>
    <t>837352221</t>
  </si>
  <si>
    <t>Montáž kameninových tvarovek jednoosých s integrovaným těsněním otevřený výkop DN 200</t>
  </si>
  <si>
    <t>https://podminky.urs.cz/item/CS_URS_2024_02/837352221</t>
  </si>
  <si>
    <t>1 "přípojky, PD"</t>
  </si>
  <si>
    <t>597133410R</t>
  </si>
  <si>
    <t>Přechodový kroužek DN 200</t>
  </si>
  <si>
    <t>837371221</t>
  </si>
  <si>
    <t>Montáž kameninových tvarovek odbočných s integrovaným těsněním otevřený výkop DN 300</t>
  </si>
  <si>
    <t>https://podminky.urs.cz/item/CS_URS_2024_02/837371221</t>
  </si>
  <si>
    <t>2 "stoka, PD"</t>
  </si>
  <si>
    <t>597117700</t>
  </si>
  <si>
    <t>odbočka kameninová glazovaná jednoduchá kolmá DN300/150 L50cm spojovací systém C/F tř.160/-</t>
  </si>
  <si>
    <t>837395121R</t>
  </si>
  <si>
    <t>Navrtávka a osazení kolmé odbočky DN 150 (stoka DN 600 beton)</t>
  </si>
  <si>
    <t>104</t>
  </si>
  <si>
    <t>4 "přípojka, kompletní provedení vč. dodání potřebného materiálu, PD"</t>
  </si>
  <si>
    <t>53</t>
  </si>
  <si>
    <t>837395122R</t>
  </si>
  <si>
    <t>Navrtávka a osazení kolmé odbočky DN 150 (stoka DN 500 kamenina)</t>
  </si>
  <si>
    <t>106</t>
  </si>
  <si>
    <t>1 "přípojka, kompletní provedení vč. dodání potřebného materiálu, PD"</t>
  </si>
  <si>
    <t>837395123R</t>
  </si>
  <si>
    <t>Navrtávka a osazení kolmé odbočky DN 150 (stoka DN 500 plast)</t>
  </si>
  <si>
    <t>108</t>
  </si>
  <si>
    <t>5 "přípojka, kompletní provedení vč. dodání potřebného materiálu, PD"</t>
  </si>
  <si>
    <t>55</t>
  </si>
  <si>
    <t>837441221</t>
  </si>
  <si>
    <t>Montáž kameninových tvarovek odbočných s integrovaným těsněním otevřený výkop DN 600</t>
  </si>
  <si>
    <t>110</t>
  </si>
  <si>
    <t>https://podminky.urs.cz/item/CS_URS_2024_02/837441221</t>
  </si>
  <si>
    <t>8 "stoka, PD"</t>
  </si>
  <si>
    <t>597118200</t>
  </si>
  <si>
    <t>odbočka kameninová glazovaná jednoduchá kolmá DN600/150 L100cm spojovací systém C/F tř.160/-</t>
  </si>
  <si>
    <t>112</t>
  </si>
  <si>
    <t>57</t>
  </si>
  <si>
    <t>597118220</t>
  </si>
  <si>
    <t>odbočka kameninová glazovaná jednoduchá kolmá DN600/200 L100cm spojovací systém C/F tř.160/160</t>
  </si>
  <si>
    <t>114</t>
  </si>
  <si>
    <t>871313121</t>
  </si>
  <si>
    <t>Montáž kanalizačního potrubí z PVC těsněné gumovým kroužkem otevřený výkop sklon do 20 % DN 160</t>
  </si>
  <si>
    <t>116</t>
  </si>
  <si>
    <t>https://podminky.urs.cz/item/CS_URS_2024_02/871313121</t>
  </si>
  <si>
    <t>185+0,52 "přípojky, PD"</t>
  </si>
  <si>
    <t>59</t>
  </si>
  <si>
    <t>286114620</t>
  </si>
  <si>
    <t>trubka kanalizace plastová KGEM-160x5000 mm SN8</t>
  </si>
  <si>
    <t>118</t>
  </si>
  <si>
    <t>(185+0,52)/5*1,015</t>
  </si>
  <si>
    <t>871353121</t>
  </si>
  <si>
    <t>Montáž kanalizačního potrubí z PVC těsněné gumovým kroužkem otevřený výkop sklon do 20 % DN 200</t>
  </si>
  <si>
    <t>120</t>
  </si>
  <si>
    <t>https://podminky.urs.cz/item/CS_URS_2024_02/871353121</t>
  </si>
  <si>
    <t>22,6 "přípojky, výkaz výměr"</t>
  </si>
  <si>
    <t>61</t>
  </si>
  <si>
    <t>286114660</t>
  </si>
  <si>
    <t>trubka kanalizace plastová KGEM-200x5000 mm SN8</t>
  </si>
  <si>
    <t>122</t>
  </si>
  <si>
    <t>22,6/5*1,015</t>
  </si>
  <si>
    <t>871363121</t>
  </si>
  <si>
    <t>Montáž kanalizačního potrubí z PVC těsněné gumovým kroužkem otevřený výkop sklon do 20 % DN 250</t>
  </si>
  <si>
    <t>124</t>
  </si>
  <si>
    <t>https://podminky.urs.cz/item/CS_URS_2024_02/871363121</t>
  </si>
  <si>
    <t>2,6 "přípojky, PD"</t>
  </si>
  <si>
    <t>63</t>
  </si>
  <si>
    <t>286113370</t>
  </si>
  <si>
    <t>trubka kanalizace plastová KGEM-250x5000 mm SN8</t>
  </si>
  <si>
    <t>126</t>
  </si>
  <si>
    <t>2,6/5/1,015</t>
  </si>
  <si>
    <t>877315211</t>
  </si>
  <si>
    <t>Montáž tvarovek z tvrdého PVC-systém KG nebo z polypropylenu-systém KG 2000 jednoosé DN 150</t>
  </si>
  <si>
    <t>128</t>
  </si>
  <si>
    <t>https://podminky.urs.cz/item/CS_URS_2024_02/877315211</t>
  </si>
  <si>
    <t>4+14+2 "přípojky, PD"</t>
  </si>
  <si>
    <t>65</t>
  </si>
  <si>
    <t>286113590</t>
  </si>
  <si>
    <t>koleno kanalizace plastové KGB 150x15°</t>
  </si>
  <si>
    <t>130</t>
  </si>
  <si>
    <t>286113610</t>
  </si>
  <si>
    <t>koleno kanalizace plastové KGB 150x45°</t>
  </si>
  <si>
    <t>132</t>
  </si>
  <si>
    <t>67</t>
  </si>
  <si>
    <t>286113620</t>
  </si>
  <si>
    <t>koleno kanalizace plastové KGB 150x67°</t>
  </si>
  <si>
    <t>134</t>
  </si>
  <si>
    <t>877315221</t>
  </si>
  <si>
    <t>Montáž tvarovek z tvrdého PVC-systém KG nebo z polypropylenu-systém KG 2000 dvouosé DN 150</t>
  </si>
  <si>
    <t>136</t>
  </si>
  <si>
    <t>https://podminky.urs.cz/item/CS_URS_2024_02/877315221</t>
  </si>
  <si>
    <t>8 "přípojky, PD"</t>
  </si>
  <si>
    <t>69</t>
  </si>
  <si>
    <t>286113920</t>
  </si>
  <si>
    <t>odbočka kanalizační plastová s hrdlem KGEA-150/150/45°</t>
  </si>
  <si>
    <t>138</t>
  </si>
  <si>
    <t>877315270R</t>
  </si>
  <si>
    <t>Montáž dvorní vpusti DN 200</t>
  </si>
  <si>
    <t>140</t>
  </si>
  <si>
    <t>1 "bezpečnostní přepad, PD"</t>
  </si>
  <si>
    <t>71</t>
  </si>
  <si>
    <t>562311670R</t>
  </si>
  <si>
    <t>vpusť dvorní 300*300</t>
  </si>
  <si>
    <t>142</t>
  </si>
  <si>
    <t>877355211</t>
  </si>
  <si>
    <t>Montáž tvarovek z tvrdého PVC-systém KG nebo z polypropylenu-systém KG 2000 jednoosé DN 200</t>
  </si>
  <si>
    <t>144</t>
  </si>
  <si>
    <t>https://podminky.urs.cz/item/CS_URS_2024_02/877355211</t>
  </si>
  <si>
    <t>2 "bezpečnostní přepad, PD"</t>
  </si>
  <si>
    <t>73</t>
  </si>
  <si>
    <t>286113660</t>
  </si>
  <si>
    <t>koleno kanalizace plastové KGB 200x45°</t>
  </si>
  <si>
    <t>146</t>
  </si>
  <si>
    <t>891352122</t>
  </si>
  <si>
    <t>Montáž kanalizačních šoupátek otevřený výkop DN 200</t>
  </si>
  <si>
    <t>148</t>
  </si>
  <si>
    <t>https://podminky.urs.cz/item/CS_URS_2024_02/891352122</t>
  </si>
  <si>
    <t>1 "šachta regulátoru, PD"</t>
  </si>
  <si>
    <t>75</t>
  </si>
  <si>
    <t>422214700</t>
  </si>
  <si>
    <t>stavítko kanálové do 1.2 bar, DN 200-200</t>
  </si>
  <si>
    <t>150</t>
  </si>
  <si>
    <t>891352130R</t>
  </si>
  <si>
    <t>Plovákový regulátor průtoku (D + M)</t>
  </si>
  <si>
    <t>152</t>
  </si>
  <si>
    <t>77</t>
  </si>
  <si>
    <t>891352140R</t>
  </si>
  <si>
    <t>Šachta regulátoru - betonový prefabrikát (D + M)</t>
  </si>
  <si>
    <t>154</t>
  </si>
  <si>
    <t>892352121</t>
  </si>
  <si>
    <t>Tlaková zkouška vzduchem potrubí DN 200 těsnícím vakem ucpávkovým</t>
  </si>
  <si>
    <t>úsek</t>
  </si>
  <si>
    <t>156</t>
  </si>
  <si>
    <t>https://podminky.urs.cz/item/CS_URS_2024_02/892352121</t>
  </si>
  <si>
    <t>23 "přípojky, PD"</t>
  </si>
  <si>
    <t>79</t>
  </si>
  <si>
    <t>892372121</t>
  </si>
  <si>
    <t>Tlaková zkouška vzduchem potrubí DN 300 těsnícím vakem ucpávkovým</t>
  </si>
  <si>
    <t>158</t>
  </si>
  <si>
    <t>https://podminky.urs.cz/item/CS_URS_2024_02/892372121</t>
  </si>
  <si>
    <t>3 "stoka a přípojky, PD"</t>
  </si>
  <si>
    <t>892442121</t>
  </si>
  <si>
    <t>Tlaková zkouška vzduchem potrubí DN 600 těsnícím vakem ucpávkovým</t>
  </si>
  <si>
    <t>160</t>
  </si>
  <si>
    <t>https://podminky.urs.cz/item/CS_URS_2024_02/892442121</t>
  </si>
  <si>
    <t>5 "stoka, PD"</t>
  </si>
  <si>
    <t>81</t>
  </si>
  <si>
    <t>894411121</t>
  </si>
  <si>
    <t>Zřízení šachet kanalizačních z betonových dílců na potrubí DN nad 200 do 300 dno beton tř. C 25/30</t>
  </si>
  <si>
    <t>162</t>
  </si>
  <si>
    <t>https://podminky.urs.cz/item/CS_URS_2024_02/894411121</t>
  </si>
  <si>
    <t>894411151</t>
  </si>
  <si>
    <t>Zřízení šachet kanalizačních z betonových dílců na potrubí DN 600 dno beton tř. C 25/30</t>
  </si>
  <si>
    <t>164</t>
  </si>
  <si>
    <t>https://podminky.urs.cz/item/CS_URS_2024_02/894411151</t>
  </si>
  <si>
    <t>83</t>
  </si>
  <si>
    <t>592243370</t>
  </si>
  <si>
    <t>dno betonové šachty kanalizační přímé TBZ-Q.1 100/60 V max. 40 100/60x40 cm</t>
  </si>
  <si>
    <t>166</t>
  </si>
  <si>
    <t>592243390</t>
  </si>
  <si>
    <t>dno betonové šachty kanalizační přímé TBZ-Q.1 100/100 V max. 60 100/100x60 cm</t>
  </si>
  <si>
    <t>168</t>
  </si>
  <si>
    <t>85</t>
  </si>
  <si>
    <t>592241600</t>
  </si>
  <si>
    <t>skruž betonová s ocelová se stupadly +PE povlakem TBS-Q 1000/250/120 SP 100x25x12 cm</t>
  </si>
  <si>
    <t>170</t>
  </si>
  <si>
    <t>592241610</t>
  </si>
  <si>
    <t>skruž betonová s ocelová se stupadly +PE povlakem TBH TBS-Q 1000/500/120 SP 100x50x12 cm</t>
  </si>
  <si>
    <t>172</t>
  </si>
  <si>
    <t>87</t>
  </si>
  <si>
    <t>592243151R</t>
  </si>
  <si>
    <t>deska betonová zákrytová TZK-Q 200/120 T</t>
  </si>
  <si>
    <t>174</t>
  </si>
  <si>
    <t>592243480</t>
  </si>
  <si>
    <t>těsnění elastomerové pro spojení šachetních dílů EMT DN 1000</t>
  </si>
  <si>
    <t>176</t>
  </si>
  <si>
    <t>89</t>
  </si>
  <si>
    <t>899102111</t>
  </si>
  <si>
    <t>Osazení poklopů litinových nebo ocelových včetně rámů hmotnosti nad 50 do 100 kg</t>
  </si>
  <si>
    <t>178</t>
  </si>
  <si>
    <t>8 "stoka a šachta regulátoru, PD"</t>
  </si>
  <si>
    <t>552410310</t>
  </si>
  <si>
    <t>poklop šachtový třída D 400, kruhový VIATOP s ventilací</t>
  </si>
  <si>
    <t>180</t>
  </si>
  <si>
    <t>91</t>
  </si>
  <si>
    <t>899401112</t>
  </si>
  <si>
    <t>Osazení poklopů litinových šoupátkových</t>
  </si>
  <si>
    <t>182</t>
  </si>
  <si>
    <t>https://podminky.urs.cz/item/CS_URS_2024_02/899401112</t>
  </si>
  <si>
    <t>422913520</t>
  </si>
  <si>
    <t>poklop litinový typ 504-šoupátkový</t>
  </si>
  <si>
    <t>184</t>
  </si>
  <si>
    <t>93</t>
  </si>
  <si>
    <t>89961R</t>
  </si>
  <si>
    <t>Kamerová prohlídka potrubí</t>
  </si>
  <si>
    <t>186</t>
  </si>
  <si>
    <t>160,6 "stoka, PD"</t>
  </si>
  <si>
    <t>210,2 "přípojky, PD"</t>
  </si>
  <si>
    <t>899623141</t>
  </si>
  <si>
    <t>Obetonování potrubí nebo zdiva stok betonem prostým tř. C 12/15 otevřený výkop</t>
  </si>
  <si>
    <t>188</t>
  </si>
  <si>
    <t>https://podminky.urs.cz/item/CS_URS_2024_02/899623141</t>
  </si>
  <si>
    <t>131,79 "stoka, PD"</t>
  </si>
  <si>
    <t>0,52*0,6*0,6-0,52*3,14*0,08*0,08 "svislá část přípojky, PD"</t>
  </si>
  <si>
    <t>2*1*0,5*0,5+1*2*0,5*0,5 "přítok a bezpečnostní odtok průlehu, PD"</t>
  </si>
  <si>
    <t>95</t>
  </si>
  <si>
    <t>899643111</t>
  </si>
  <si>
    <t>Bednění pro obetonování potrubí otevřený výkop</t>
  </si>
  <si>
    <t>190</t>
  </si>
  <si>
    <t>https://podminky.urs.cz/item/CS_URS_2024_02/899643111</t>
  </si>
  <si>
    <t>4*0,6*0,52 "svislá část přípojky, PD"</t>
  </si>
  <si>
    <t>899722113</t>
  </si>
  <si>
    <t>Krytí potrubí z plastů výstražnou fólií z PVC 34cm</t>
  </si>
  <si>
    <t>192</t>
  </si>
  <si>
    <t>https://podminky.urs.cz/item/CS_URS_2024_02/899722113</t>
  </si>
  <si>
    <t>97</t>
  </si>
  <si>
    <t>919112213</t>
  </si>
  <si>
    <t>Řezání spár pro vytvoření komůrky š 10 mm hl 25 mm pro těsnící zálivku v živičném krytu</t>
  </si>
  <si>
    <t>194</t>
  </si>
  <si>
    <t>https://podminky.urs.cz/item/CS_URS_2024_02/919112213</t>
  </si>
  <si>
    <t>5 "přípojka UV9, výkaz výměr"</t>
  </si>
  <si>
    <t>919121112</t>
  </si>
  <si>
    <t>Těsnění spár zálivkou za studena pro komůrky š 10 mm hl 25 mm s těsnicím profilem</t>
  </si>
  <si>
    <t>196</t>
  </si>
  <si>
    <t>https://podminky.urs.cz/item/CS_URS_2024_02/919121112</t>
  </si>
  <si>
    <t>99</t>
  </si>
  <si>
    <t>919735112</t>
  </si>
  <si>
    <t>Řezání stávajícího živičného krytu hl do 100 mm</t>
  </si>
  <si>
    <t>198</t>
  </si>
  <si>
    <t>https://podminky.urs.cz/item/CS_URS_2024_02/919735112</t>
  </si>
  <si>
    <t>919735124</t>
  </si>
  <si>
    <t>Řezání stávajícího betonového krytu hl do 200 mm</t>
  </si>
  <si>
    <t>200</t>
  </si>
  <si>
    <t>https://podminky.urs.cz/item/CS_URS_2024_02/919735124</t>
  </si>
  <si>
    <t>101</t>
  </si>
  <si>
    <t>998275101</t>
  </si>
  <si>
    <t>Přesun hmot pro trubní vedení z trub kameninových otevřený výkop</t>
  </si>
  <si>
    <t>202</t>
  </si>
  <si>
    <t>https://podminky.urs.cz/item/CS_URS_2024_02/998275101</t>
  </si>
  <si>
    <t>997</t>
  </si>
  <si>
    <t>Přesun sutě</t>
  </si>
  <si>
    <t>997221571</t>
  </si>
  <si>
    <t>Vodorovná doprava vybouraných hmot do 1 km</t>
  </si>
  <si>
    <t>204</t>
  </si>
  <si>
    <t>https://podminky.urs.cz/item/CS_URS_2024_02/997221571</t>
  </si>
  <si>
    <t>103</t>
  </si>
  <si>
    <t>997221579</t>
  </si>
  <si>
    <t>Příplatek ZKD 1 km u vodorovné dopravy vybouraných hmot</t>
  </si>
  <si>
    <t>206</t>
  </si>
  <si>
    <t>https://podminky.urs.cz/item/CS_URS_2024_02/997221579</t>
  </si>
  <si>
    <t>1,69*15</t>
  </si>
  <si>
    <t>997221815</t>
  </si>
  <si>
    <t>Poplatek za uložení betonového odpadu na skládce (skládkovné)</t>
  </si>
  <si>
    <t>208</t>
  </si>
  <si>
    <t>https://podminky.urs.cz/item/CS_URS_2024_02/997221815</t>
  </si>
  <si>
    <t>1,25</t>
  </si>
  <si>
    <t>105</t>
  </si>
  <si>
    <t>997221845</t>
  </si>
  <si>
    <t>Poplatek za uložení asfaltového odpadu bez obsahu dehtu na skládce (skládkovné)</t>
  </si>
  <si>
    <t>210</t>
  </si>
  <si>
    <t>https://podminky.urs.cz/item/CS_URS_2024_02/997221845</t>
  </si>
  <si>
    <t>0,44</t>
  </si>
  <si>
    <t>SO-04 - Řad/přípojka - kanalizace splašková</t>
  </si>
  <si>
    <t>SO-04.01 - Zemní práce</t>
  </si>
  <si>
    <t>SO-04.02 - Trubní vedení</t>
  </si>
  <si>
    <t>SO-04.01</t>
  </si>
  <si>
    <t>SO-04.01.01</t>
  </si>
  <si>
    <t>Hloubení rýh v hornině 3</t>
  </si>
  <si>
    <t>SO-04.01.02</t>
  </si>
  <si>
    <t>Lože pod potrubí z kameniva drobného, frakce 0-4mm</t>
  </si>
  <si>
    <t>SO-04.01.03</t>
  </si>
  <si>
    <t>Podkladní deska z betonu C 12/15</t>
  </si>
  <si>
    <t>SO-04.01.04</t>
  </si>
  <si>
    <t>Betonové sedlo pod potrubí z betonu C 16/20</t>
  </si>
  <si>
    <t>SO-04.01.05</t>
  </si>
  <si>
    <t>Obsyp potrubí z kameniva drobného, frakce 0-4mm</t>
  </si>
  <si>
    <t>SO-04.01.06</t>
  </si>
  <si>
    <t>Zásyp sypaninou rýh</t>
  </si>
  <si>
    <t>SO-04.01.07</t>
  </si>
  <si>
    <t>Zásyp sypaninou rýh, příplatek za prohození výkopku</t>
  </si>
  <si>
    <t>SO-04.01.08</t>
  </si>
  <si>
    <t>Vodorovné přemístění výkopku po suchu, vzdálenost do 10km</t>
  </si>
  <si>
    <t>SO-04.01.09</t>
  </si>
  <si>
    <t>Vodorovné přemístění výkopku po suchu, příplatek za další 1km</t>
  </si>
  <si>
    <t>SO-04.01.10</t>
  </si>
  <si>
    <t>Uložení sypaniny na skládku</t>
  </si>
  <si>
    <t>SO-04.01.11</t>
  </si>
  <si>
    <t>Zřízení pažení příložného</t>
  </si>
  <si>
    <t>SO-04.01.12</t>
  </si>
  <si>
    <t>Odstranění pažení příložného</t>
  </si>
  <si>
    <t>SO-04.02</t>
  </si>
  <si>
    <t>SO-04.02.01</t>
  </si>
  <si>
    <t>Potrubí kameninové KT 200, integrovaný spoj</t>
  </si>
  <si>
    <t>SO-04.02.02</t>
  </si>
  <si>
    <t>Potrubí plastové, systém KG DN 200</t>
  </si>
  <si>
    <t>SO-04.02.03</t>
  </si>
  <si>
    <t>Zřízení šachet O1000mm z betonových dílců, pro potrubí DN 200, výška vstupu do 1,50m</t>
  </si>
  <si>
    <t>kpl.</t>
  </si>
  <si>
    <t>SO-04.02.04</t>
  </si>
  <si>
    <t>Zřízení šachet O1000mm z betonových dílců, pro potrubí DN 300, výška vstupu do 1,50m</t>
  </si>
  <si>
    <t>SO-04.02.05</t>
  </si>
  <si>
    <t>Betonový prstenec pro kanalizační šachtu O600mm, v=80mm</t>
  </si>
  <si>
    <t>ks</t>
  </si>
  <si>
    <t>SO-04.02.06</t>
  </si>
  <si>
    <t>Betonový prstenec pro kanalizační šachtu O600mm, v=100mm</t>
  </si>
  <si>
    <t>SO-04.02.07</t>
  </si>
  <si>
    <t>Betonový prstenec pro kanalizační šachtu O600mm, v=120mm</t>
  </si>
  <si>
    <t>SO-04.02.08</t>
  </si>
  <si>
    <t>Zákrytová deska O1000/600mm</t>
  </si>
  <si>
    <t>SO-04.02.09</t>
  </si>
  <si>
    <t>Skruž šachtová betonová O1000mm, výška 1000mm</t>
  </si>
  <si>
    <t>SO-04.02.10</t>
  </si>
  <si>
    <t>Dno šachtové O1000mm, stavební výška 475mm</t>
  </si>
  <si>
    <t>SO-04.02.11</t>
  </si>
  <si>
    <t>Poklop pro kanalizační šachtu O600mm, D 400</t>
  </si>
  <si>
    <t>SO-04.02.12</t>
  </si>
  <si>
    <t>Šachtové těsnění pro skruže O1000mm</t>
  </si>
  <si>
    <t>SO-04.02.13</t>
  </si>
  <si>
    <t>Vyčištění stok</t>
  </si>
  <si>
    <t>SO-04.02.14</t>
  </si>
  <si>
    <t>Přesun hmot pro trubní vedení z trub kameninových</t>
  </si>
  <si>
    <t>SO-05 - Řad/přípojka - vodovod</t>
  </si>
  <si>
    <t>SO-05.01 - Zemní práce</t>
  </si>
  <si>
    <t>SO-05.02 - Trubní vedení</t>
  </si>
  <si>
    <t>SO-05.03 - Vodorovné konstrukce</t>
  </si>
  <si>
    <t>SO-05.01</t>
  </si>
  <si>
    <t>SO-05.01.01</t>
  </si>
  <si>
    <t>SO-05.01.02</t>
  </si>
  <si>
    <t>SO-05.01.03</t>
  </si>
  <si>
    <t>SO-05.01.04</t>
  </si>
  <si>
    <t>SO-05.01.05</t>
  </si>
  <si>
    <t>SO-05.01.06</t>
  </si>
  <si>
    <t>SO-05.01.07</t>
  </si>
  <si>
    <t>SO-05.01.08</t>
  </si>
  <si>
    <t>SO-05.01.09</t>
  </si>
  <si>
    <t>SO-05.01.10</t>
  </si>
  <si>
    <t>SO-05.02</t>
  </si>
  <si>
    <t>SO-05.02.01</t>
  </si>
  <si>
    <t>Trouba z tvárné litiny TH150, hrdlová, polyuretanová výstelka</t>
  </si>
  <si>
    <t>SO-05.02.02</t>
  </si>
  <si>
    <t>Trouba vodovodní d90 PEHD 100, SDR 11, PN 16</t>
  </si>
  <si>
    <t>SO-05.02.03</t>
  </si>
  <si>
    <t>Speciální příruba DN 80 pro potrubí PEd90, jištění proti tahu</t>
  </si>
  <si>
    <t>SO-05.02.04</t>
  </si>
  <si>
    <t>Identifikační vodič CYY 2,50mm2</t>
  </si>
  <si>
    <t>SO-05.02.05</t>
  </si>
  <si>
    <t>Proplach a desinfekce potrubí vodovodního do DN 80</t>
  </si>
  <si>
    <t>SO-05.02.06</t>
  </si>
  <si>
    <t>Zkouška tlaková potrubí vodovodního do DN 100</t>
  </si>
  <si>
    <t>SO-05.02.07</t>
  </si>
  <si>
    <t>Přesun hmot pro trubní vedení z trub polyethylénových</t>
  </si>
  <si>
    <t>SO-05.02.08</t>
  </si>
  <si>
    <t>Přesun hmot pro trubní vedení z trub litinových</t>
  </si>
  <si>
    <t>SO-05.03</t>
  </si>
  <si>
    <t>SO-05.03.01</t>
  </si>
  <si>
    <t>Betonové bloky pod potrubí z betonu C 8/10</t>
  </si>
  <si>
    <t>SO-05.03.02</t>
  </si>
  <si>
    <t>Bednění betonových bloků pod potrubí</t>
  </si>
  <si>
    <t>SO-05.03.03</t>
  </si>
  <si>
    <t>Vyrovnávací prstence z prostého betonu C pod poklopy, výška do 100mm</t>
  </si>
  <si>
    <t>SO-05.03.04</t>
  </si>
  <si>
    <t>Vyrovnávací prstence z prostého betonu C pod poklopy, výška 100-200mm</t>
  </si>
  <si>
    <t>SO-06 - Přípojka - teplovod</t>
  </si>
  <si>
    <t>SO-06.01 - Teplovod</t>
  </si>
  <si>
    <t>SO-06.01</t>
  </si>
  <si>
    <t>Teplovod</t>
  </si>
  <si>
    <t>SO-06.01.01</t>
  </si>
  <si>
    <t>Předizolované potrubí ISO PLUS ocel DN65 včetně oblouků</t>
  </si>
  <si>
    <t>SO-06.01.02</t>
  </si>
  <si>
    <t>TA-FUSION-P DN 65, 9,40 - 24,2 m3/hod</t>
  </si>
  <si>
    <t>SO-06.01.03</t>
  </si>
  <si>
    <t>ARI KLAPKA DN 65 + PŘÍRUBY</t>
  </si>
  <si>
    <t>SO-06.01.04</t>
  </si>
  <si>
    <t>Ocelové potrubí DN65 včetně oblouků</t>
  </si>
  <si>
    <t>SO-06.01.05</t>
  </si>
  <si>
    <t>VYPOUŠTĚCÍ KK 3/4"</t>
  </si>
  <si>
    <t>SO-06.01.06</t>
  </si>
  <si>
    <t>Tepelná izolace PIPO ALs 76/60</t>
  </si>
  <si>
    <t>SO-06.01.07</t>
  </si>
  <si>
    <t>Kalorimetr UH50-A65 MOD-BUS, tepl. čidla, jímky</t>
  </si>
  <si>
    <t>SO-06.01.08</t>
  </si>
  <si>
    <t>Komunikační karta WZU-AM</t>
  </si>
  <si>
    <t>SO-06.01.09</t>
  </si>
  <si>
    <t>Zapažený výkop - Zajišťujestavba - výkop cca. h160, š140cm</t>
  </si>
  <si>
    <t>SO-06.01.10</t>
  </si>
  <si>
    <t>Podsyp + zásyp jemná frakce - zajišťuje stavba</t>
  </si>
  <si>
    <t>SO-06.01.11</t>
  </si>
  <si>
    <t>Výstražná fólie</t>
  </si>
  <si>
    <t>SO-06.01.12</t>
  </si>
  <si>
    <t>Komunikační kabel, výstražná folie</t>
  </si>
  <si>
    <t>SO-06.01.13</t>
  </si>
  <si>
    <t>Zásyp, v místě silnice, chodníků a budoucího parkoviště hutnění na min. 100° Proctora, zajišťuje stavba</t>
  </si>
  <si>
    <t>SO-06.01.14</t>
  </si>
  <si>
    <t>Oprava chodníků a komunikace, úprava zeleně - zajišťuje stavba</t>
  </si>
  <si>
    <t>SO-06.01.15</t>
  </si>
  <si>
    <t>Barva</t>
  </si>
  <si>
    <t>kg</t>
  </si>
  <si>
    <t>SO-06.01.16</t>
  </si>
  <si>
    <t>Závěsový materiál, konzole pro potrubí DN100 - CZT</t>
  </si>
  <si>
    <t>SO-06.01.17</t>
  </si>
  <si>
    <t>Průchodky</t>
  </si>
  <si>
    <t>SO-06.01.18</t>
  </si>
  <si>
    <t>Svařovací materiál, izolační materiál, brusivo, plyny</t>
  </si>
  <si>
    <t>SO-06.01.19</t>
  </si>
  <si>
    <t>Tlaková a dilatační zkouška</t>
  </si>
  <si>
    <t>SO-06.01.20</t>
  </si>
  <si>
    <t>Montáž</t>
  </si>
  <si>
    <t>SO-06.01.21</t>
  </si>
  <si>
    <t>Geodetické zaměření, zanesení do GIS</t>
  </si>
  <si>
    <t>SO-06.01.22</t>
  </si>
  <si>
    <t>Dokumentace skutečného provedení stavby</t>
  </si>
  <si>
    <t>SO-07 - Areálové rozvody elektrické energie</t>
  </si>
  <si>
    <t>SO-07.01 - Elektroinstalace</t>
  </si>
  <si>
    <t>SO-07.02 - Zemní práce</t>
  </si>
  <si>
    <t>SO-07.03 - HZS</t>
  </si>
  <si>
    <t>SO-07.01</t>
  </si>
  <si>
    <t>Elektroinstalace</t>
  </si>
  <si>
    <t>SO-07.01.01</t>
  </si>
  <si>
    <t>Dodávka a montáž elektroměrového pilíře např. NR212/NKD7D/NSX125A/ČEZ – nepřímé dvoutarifní měření</t>
  </si>
  <si>
    <t>SO-07.01.02</t>
  </si>
  <si>
    <t>Dodávka a montáž kabelu 1-AYKY-j 4x120</t>
  </si>
  <si>
    <t>SO-07.01.03</t>
  </si>
  <si>
    <t>Plastová chránička DN110</t>
  </si>
  <si>
    <t>SO-07.01.04</t>
  </si>
  <si>
    <t>Ukončení kabelů do 4 x 120</t>
  </si>
  <si>
    <t>SO-07.01.05</t>
  </si>
  <si>
    <t>Nosný, podružný a režijní materiál</t>
  </si>
  <si>
    <t>SO-07.02</t>
  </si>
  <si>
    <t>SO-07.02.01</t>
  </si>
  <si>
    <t>Jáma pro pilíř - výkop jámy vč. zásypu jámy, betonového základu, naložení a odvozu zeminy na skládku ( 15 km ) a poplatku za odvoz a umístění zeminy na skládku</t>
  </si>
  <si>
    <t>SO-07.02.02</t>
  </si>
  <si>
    <t>Výkop kabelové rýhy 35/110 cm hor.4</t>
  </si>
  <si>
    <t>SO-07.02.03</t>
  </si>
  <si>
    <t>Zához kabelové rýhy 35/110 cm hor.4</t>
  </si>
  <si>
    <t>SO-07.02.04</t>
  </si>
  <si>
    <t>Zakrytí kabelu výstražnou fólií červenou na šířku 33 cm, včetně dodávky fólie</t>
  </si>
  <si>
    <t>SO-07.02.05</t>
  </si>
  <si>
    <t>Prostý beton</t>
  </si>
  <si>
    <t>SO-07.02.06</t>
  </si>
  <si>
    <t>Provizorní úprava terénu</t>
  </si>
  <si>
    <t>SO-07.02.07</t>
  </si>
  <si>
    <t>Geodetické zaměření skutečného provedení stavby(trasa+svítidla)</t>
  </si>
  <si>
    <t>SO-07.02.08</t>
  </si>
  <si>
    <t>Zřízení kab.lože v rýze do 65 cm z písku 20 cm, včetně dodávky písku</t>
  </si>
  <si>
    <t>SO-07.03</t>
  </si>
  <si>
    <t>HZS</t>
  </si>
  <si>
    <t>SO-07.03.01</t>
  </si>
  <si>
    <t>Inženýrská činost</t>
  </si>
  <si>
    <t>SO-07.03.02</t>
  </si>
  <si>
    <t>Dokumentace skutečného provedení</t>
  </si>
  <si>
    <t>SO-07.03.03</t>
  </si>
  <si>
    <t>Výchozí revize</t>
  </si>
  <si>
    <t>SO-09 - Veřejné osvětlení</t>
  </si>
  <si>
    <t>SO-09.01 - Elektroinstalace</t>
  </si>
  <si>
    <t>SO-09.02 - Zemní práce</t>
  </si>
  <si>
    <t>SO-09.03 - HZS</t>
  </si>
  <si>
    <t>SO-09.01</t>
  </si>
  <si>
    <t>SO-09.01.01</t>
  </si>
  <si>
    <t>Vyhledání místa připojení</t>
  </si>
  <si>
    <t>SO-09.01.02</t>
  </si>
  <si>
    <t>Napojení na stávající rozvod veřejného osvětlení</t>
  </si>
  <si>
    <t>SO-09.01.03</t>
  </si>
  <si>
    <t>Dodávka a montáž kabelu CYKY-J 5x10</t>
  </si>
  <si>
    <t>SO-09.01.04</t>
  </si>
  <si>
    <t>Dodávka a montáž kabelu, CGSG 3CX1,5, H05RR-F 3G1,5</t>
  </si>
  <si>
    <t>SO-09.01.05</t>
  </si>
  <si>
    <t>Dodávka a položení chráničky do výkopu KF 09040</t>
  </si>
  <si>
    <t>SO-09.01.06</t>
  </si>
  <si>
    <t>Roztažení a položení chráničky podél výkopu</t>
  </si>
  <si>
    <t>SO-09.01.07</t>
  </si>
  <si>
    <t>Dodávka a montáž parkového svítidla Modus Auris 70W</t>
  </si>
  <si>
    <t>SO-09.01.08</t>
  </si>
  <si>
    <t>Dodávka a montáž zemního svítidla</t>
  </si>
  <si>
    <t>SO-09.01.09</t>
  </si>
  <si>
    <t>Ekologické poplatky související se svítidly</t>
  </si>
  <si>
    <t>SO-09.01.10</t>
  </si>
  <si>
    <t>Dodávka a montáž zemnícího drátu FeZn d10</t>
  </si>
  <si>
    <t>SO-09.01.11</t>
  </si>
  <si>
    <t>Dodávka a montáž zemnícího pásku FeZn 30 x 4</t>
  </si>
  <si>
    <t>SO-09.01.12</t>
  </si>
  <si>
    <t>Dodávka a montáž svorky SR03</t>
  </si>
  <si>
    <t>SO-09.01.13</t>
  </si>
  <si>
    <t>Dodávka a montáž svorky SR01</t>
  </si>
  <si>
    <t>SO-09.01.14</t>
  </si>
  <si>
    <t>Dodávka a montáž stožárové výzbroje např. typ NTB, 3xčtyřžilové kabely do 25mm, 1 okruh</t>
  </si>
  <si>
    <t>SO-09.01.15</t>
  </si>
  <si>
    <t>Dodávka a montáž stožáru parkového 6m, žárový zinek</t>
  </si>
  <si>
    <t>SO-09.01.16</t>
  </si>
  <si>
    <t>Ukončení a zapojení kabelů do 5 x 10</t>
  </si>
  <si>
    <t>SO-09.01.17</t>
  </si>
  <si>
    <t>Ukončení a zapojení kabelů do 3 x 1,5 až 4</t>
  </si>
  <si>
    <t>SO-09.01.18</t>
  </si>
  <si>
    <t>Dodávka a montáž pojistkové patrony 6A, E27</t>
  </si>
  <si>
    <t>SO-09.01.19</t>
  </si>
  <si>
    <t>SO-09.02</t>
  </si>
  <si>
    <t>SO-09.02.01</t>
  </si>
  <si>
    <t>Jáma pro ocelový stožár - výkop jámy pro osvětlovací stožár 6m vč. zásypu jámy, betonového základu a obruče, betonové trouby TBP, zásypu pískem, naložení a odvozu zeminy na skládku ( 15 km ) a poplatku za odvoz a umístění zeminy na skládku</t>
  </si>
  <si>
    <t>SO-09.02.02</t>
  </si>
  <si>
    <t>SO-09.02.03</t>
  </si>
  <si>
    <t>SO-09.02.04</t>
  </si>
  <si>
    <t>Výkop kabelové rýhy 35/70 cm hor.4</t>
  </si>
  <si>
    <t>SO-09.02.05</t>
  </si>
  <si>
    <t>Zához kabelové rýhy 35/70 cm hor.4</t>
  </si>
  <si>
    <t>SO-09.02.06</t>
  </si>
  <si>
    <t>SO-09.02.07</t>
  </si>
  <si>
    <t>SO-09.02.08</t>
  </si>
  <si>
    <t>SO-09.02.19</t>
  </si>
  <si>
    <t>SO-09.02.10</t>
  </si>
  <si>
    <t>SO-09.03</t>
  </si>
  <si>
    <t>SO-09.03.01</t>
  </si>
  <si>
    <t>SO-09.03.02</t>
  </si>
  <si>
    <t>Dokumentace skutečného provedení, měření osvětlení</t>
  </si>
  <si>
    <t>SO-09.03.03</t>
  </si>
  <si>
    <t>Montážní plošina</t>
  </si>
  <si>
    <t>SO-09.03.04</t>
  </si>
  <si>
    <t>SO-10 - Sadové úpravy</t>
  </si>
  <si>
    <t xml:space="preserve">    3 - Svislé a kompletní konstrukce</t>
  </si>
  <si>
    <t>99 - Přesuny hmot a sutí</t>
  </si>
  <si>
    <t>131111359</t>
  </si>
  <si>
    <t>Příplatek za vrtání v kamenité nebo kořeny prorostlé půdě</t>
  </si>
  <si>
    <t>https://podminky.urs.cz/item/CS_URS_2024_02/131111359</t>
  </si>
  <si>
    <t>131151342</t>
  </si>
  <si>
    <t>Vrtání jamek pro plotové sloupky D do 200 mm - strojně</t>
  </si>
  <si>
    <t>https://podminky.urs.cz/item/CS_URS_2024_02/131151342</t>
  </si>
  <si>
    <t>131203101</t>
  </si>
  <si>
    <t>Hloubení jam ručním nebo pneum nářadím v soudržných horninách tř. 3</t>
  </si>
  <si>
    <t>131203109</t>
  </si>
  <si>
    <t>Příplatek za lepivost u hloubení jam ručním nebo pneum nářadím v hornině tř. 3</t>
  </si>
  <si>
    <t>171251201</t>
  </si>
  <si>
    <t>Uložení sypaniny na skládky nebo meziskládky bez hutnění s upravením uložené sypaniny do předepsaného tvaru</t>
  </si>
  <si>
    <t>https://podminky.urs.cz/item/CS_URS_2024_02/171251201</t>
  </si>
  <si>
    <t>171201231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</si>
  <si>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</si>
  <si>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</si>
  <si>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181111111</t>
  </si>
  <si>
    <t>Plošná úprava terénu do 500 m2 zemina tř 1 až 4 nerovnosti do +/- 100 mm v rovinně a svahu do 1:5</t>
  </si>
  <si>
    <t>https://podminky.urs.cz/item/CS_URS_2024_02/181111111</t>
  </si>
  <si>
    <t>181351113</t>
  </si>
  <si>
    <t>Rozprostření a urovnání ornice v rovině nebo ve svahu sklonu do 1:5 strojně při souvislé ploše přes 500 m2, tl. vrstvy do 200 mm</t>
  </si>
  <si>
    <t>https://podminky.urs.cz/item/CS_URS_2024_02/181351113</t>
  </si>
  <si>
    <t>2191,10+11,20+5+8,1+10+10+4,3+1,5+11,1+16,5+7,3+6,9+6,1+2,9+11+33+32+91+146,14</t>
  </si>
  <si>
    <t>103715000</t>
  </si>
  <si>
    <t>substrát pro trávníky A  VL</t>
  </si>
  <si>
    <t>181351117</t>
  </si>
  <si>
    <t>Rozprostření a urovnání ornice v rovině nebo ve svahu sklonu do 1:5 strojně při souvislé ploše přes 500 m2, tl. vrstvy přes 400 do 500 mm</t>
  </si>
  <si>
    <t>https://podminky.urs.cz/item/CS_URS_2024_02/181351117</t>
  </si>
  <si>
    <t>103715R</t>
  </si>
  <si>
    <t>nákup ornice včetně dovozu</t>
  </si>
  <si>
    <t>2605,10*0,45</t>
  </si>
  <si>
    <t>181451131</t>
  </si>
  <si>
    <t>Založení parkového trávníku výsevem plochy přes 1000 m2 v rovině a ve svahu do 1:5</t>
  </si>
  <si>
    <t>https://podminky.urs.cz/item/CS_URS_2024_02/181451131</t>
  </si>
  <si>
    <t>005724150</t>
  </si>
  <si>
    <t>osivo směs travní parková směs exclusive</t>
  </si>
  <si>
    <t>183111314</t>
  </si>
  <si>
    <t>Hloubení jamek pro vysazování rostlin v zemině skupiny 1 až 4 s výměnou půdy z 100% v rovině nebo na svahu do 1:5, objemu přes 0,01 do 0,02 m3</t>
  </si>
  <si>
    <t>https://podminky.urs.cz/item/CS_URS_2024_02/183111314</t>
  </si>
  <si>
    <t>183101313</t>
  </si>
  <si>
    <t>Jamky pro výsadbu s výměnou 100 % půdy zeminy tř 1 až 4 objem do 0,05 m3 v rovině a svahu do 1:5</t>
  </si>
  <si>
    <t>https://podminky.urs.cz/item/CS_URS_2024_02/183101313</t>
  </si>
  <si>
    <t>384</t>
  </si>
  <si>
    <t>183101321</t>
  </si>
  <si>
    <t>Jamky pro výsadbu s výměnou 100 % půdy zeminy tř 1 až 4 objem do 1 m3 v rovině a svahu do 1:5</t>
  </si>
  <si>
    <t>https://podminky.urs.cz/item/CS_URS_2024_02/183101321</t>
  </si>
  <si>
    <t>183403114</t>
  </si>
  <si>
    <t>Obdělání půdy kultivátorováním v rovině a svahu do 1:5</t>
  </si>
  <si>
    <t>https://podminky.urs.cz/item/CS_URS_2024_02/183403114</t>
  </si>
  <si>
    <t>3000</t>
  </si>
  <si>
    <t>184102111</t>
  </si>
  <si>
    <t>Výsadba dřeviny s balem D do 0,2 m do jamky se zalitím v rovině a svahu do 1:5</t>
  </si>
  <si>
    <t>https://podminky.urs.cz/item/CS_URS_2024_02/184102111</t>
  </si>
  <si>
    <t>M0265Z1</t>
  </si>
  <si>
    <t>Nízké keře-kostřava</t>
  </si>
  <si>
    <t>78+70+30+116+49+77</t>
  </si>
  <si>
    <t>M0265Z2</t>
  </si>
  <si>
    <t>Nízké keře-dochan psárkovitý</t>
  </si>
  <si>
    <t>34+30+13+49+20+33</t>
  </si>
  <si>
    <t>M0265Z3</t>
  </si>
  <si>
    <t>Nízké keře-bohyška</t>
  </si>
  <si>
    <t>50+15+111+61+29</t>
  </si>
  <si>
    <t>M0265Z4</t>
  </si>
  <si>
    <t>Nízké keře-ozdobnice čínská</t>
  </si>
  <si>
    <t>29+35+1</t>
  </si>
  <si>
    <t>M0265Z5</t>
  </si>
  <si>
    <t>Nízké keře-metlice trstnatá</t>
  </si>
  <si>
    <t>59+65+5</t>
  </si>
  <si>
    <t>M0265Z7</t>
  </si>
  <si>
    <t>Nízké keře-skalník</t>
  </si>
  <si>
    <t>584</t>
  </si>
  <si>
    <t>184102112</t>
  </si>
  <si>
    <t>Výsadba dřeviny s balem D do 0,3 m do jamky se zalitím v rovině a svahu do 1:5</t>
  </si>
  <si>
    <t>https://podminky.urs.cz/item/CS_URS_2024_02/184102112</t>
  </si>
  <si>
    <t>170+78+136</t>
  </si>
  <si>
    <t>M0265K1</t>
  </si>
  <si>
    <t>Keře-brslen žlutá</t>
  </si>
  <si>
    <t>70+100</t>
  </si>
  <si>
    <t>M0265K2</t>
  </si>
  <si>
    <t>Keře-brslen bílá</t>
  </si>
  <si>
    <t>30+48</t>
  </si>
  <si>
    <t>M0265K3</t>
  </si>
  <si>
    <t>Keře-bobkovišeň</t>
  </si>
  <si>
    <t>184102115</t>
  </si>
  <si>
    <t>Výsadba dřeviny s balem D do 0,6 m do jamky se zalitím v rovině a svahu do 1:5</t>
  </si>
  <si>
    <t>https://podminky.urs.cz/item/CS_URS_2024_02/184102115</t>
  </si>
  <si>
    <t>M0265-1</t>
  </si>
  <si>
    <t>Stromy-jeřáb břek</t>
  </si>
  <si>
    <t>M0265-2</t>
  </si>
  <si>
    <t>Stromy-platan javorolistý</t>
  </si>
  <si>
    <t>M0265-3</t>
  </si>
  <si>
    <t>Stromy-převislá vrba</t>
  </si>
  <si>
    <t>M0265-4</t>
  </si>
  <si>
    <t>Stromy-bříza bělokorá převislá</t>
  </si>
  <si>
    <t>103211000</t>
  </si>
  <si>
    <t>zahradní substrát pro výsadbu VL</t>
  </si>
  <si>
    <t>1651*0,02</t>
  </si>
  <si>
    <t>384*0,05</t>
  </si>
  <si>
    <t>49*1</t>
  </si>
  <si>
    <t>184215133</t>
  </si>
  <si>
    <t>Ukotvení kmene dřevin třemi kůly D do 0,1 m délky do 3 m</t>
  </si>
  <si>
    <t>https://podminky.urs.cz/item/CS_URS_2024_02/184215133</t>
  </si>
  <si>
    <t>49*3</t>
  </si>
  <si>
    <t>605912570</t>
  </si>
  <si>
    <t>kůl vyvazovací dřevěný impregnovaný délka 300 cm průměr 8 cm</t>
  </si>
  <si>
    <t>6059125701</t>
  </si>
  <si>
    <t>příčka z půlené frézované kulatiny dl. 50 cm</t>
  </si>
  <si>
    <t>M609M1</t>
  </si>
  <si>
    <t>Úvazek bavlněný -šíře 3 cm</t>
  </si>
  <si>
    <t>1842154111</t>
  </si>
  <si>
    <t>Zhotovení závlahové trubky dřevin v rovině nebo na svahu do 1:5</t>
  </si>
  <si>
    <t>286112200</t>
  </si>
  <si>
    <t>trubka drenážní flexibilní D 50 mm</t>
  </si>
  <si>
    <t>49*1,5</t>
  </si>
  <si>
    <t>185802113</t>
  </si>
  <si>
    <t>Hnojení půdy umělým hnojivem na široko v rovině a svahu do 1:5</t>
  </si>
  <si>
    <t>https://podminky.urs.cz/item/CS_URS_2024_02/185802113</t>
  </si>
  <si>
    <t>13,026*0,001</t>
  </si>
  <si>
    <t>251911550</t>
  </si>
  <si>
    <t>hnojivo průmyslové Cererit (bal. 5 kg)</t>
  </si>
  <si>
    <t>2605,14*0,005</t>
  </si>
  <si>
    <t>185803211</t>
  </si>
  <si>
    <t>Uválcování trávníku v rovině a svahu do 1:5</t>
  </si>
  <si>
    <t>https://podminky.urs.cz/item/CS_URS_2024_02/185803211</t>
  </si>
  <si>
    <t>2191,10</t>
  </si>
  <si>
    <t>184801121</t>
  </si>
  <si>
    <t>Ošetřování vysazených dřevin soliterních v rovině a svahu do 1:5</t>
  </si>
  <si>
    <t>https://podminky.urs.cz/item/CS_URS_2024_02/184801121</t>
  </si>
  <si>
    <t>1651+384+47</t>
  </si>
  <si>
    <t>184802111</t>
  </si>
  <si>
    <t>Chemické odplevelení před založením kultury nad 20 m2 postřikem na široko v rovině a svahu do 1:5</t>
  </si>
  <si>
    <t>https://podminky.urs.cz/item/CS_URS_2024_02/184802111</t>
  </si>
  <si>
    <t>184911421</t>
  </si>
  <si>
    <t>Mulčování rostlin kůrou tl. do 0,1 m v rovině a svahu do 1:5</t>
  </si>
  <si>
    <t>https://podminky.urs.cz/item/CS_URS_2024_02/184911421</t>
  </si>
  <si>
    <t>11,60+5+22+8,1+2*10+3,5+4,3+1,5+11,1+16,5+7,30+54,8+6,9+6,1+2,9+6,6+11+2,8+301,6+2191,12+33+32+91+146,14+110</t>
  </si>
  <si>
    <t>103911000</t>
  </si>
  <si>
    <t>kůra mulčovací VL</t>
  </si>
  <si>
    <t>185804312</t>
  </si>
  <si>
    <t>Zalití rostlin vodou plocha přes 20 m2</t>
  </si>
  <si>
    <t>https://podminky.urs.cz/item/CS_URS_2024_02/185804312</t>
  </si>
  <si>
    <t>"5 l/ks rostliny a keře"  0,005*(1651+384)</t>
  </si>
  <si>
    <t>"50 l/ks strom "  0,05*49</t>
  </si>
  <si>
    <t>185851121</t>
  </si>
  <si>
    <t>Dovoz vody pro zálivku rostlin za vzdálenost do 1000 m</t>
  </si>
  <si>
    <t>https://podminky.urs.cz/item/CS_URS_2024_02/185851121</t>
  </si>
  <si>
    <t>185851129</t>
  </si>
  <si>
    <t>Příplatek k dovozu vody pro zálivku rostlin do 1000 m ZKD 1000 m</t>
  </si>
  <si>
    <t>https://podminky.urs.cz/item/CS_URS_2024_02/185851129</t>
  </si>
  <si>
    <t>12,625*9</t>
  </si>
  <si>
    <t>082113210</t>
  </si>
  <si>
    <t>voda pitná pro ostatní odběratele</t>
  </si>
  <si>
    <t>274313611</t>
  </si>
  <si>
    <t>Základové pasy z betonu tř. C16/20</t>
  </si>
  <si>
    <t>https://podminky.urs.cz/item/CS_URS_2024_02/274313611</t>
  </si>
  <si>
    <t>275321311</t>
  </si>
  <si>
    <t>Základové patky ze ŽB bez zvýšenách nároků na prostředí tř. C 16/20</t>
  </si>
  <si>
    <t>https://podminky.urs.cz/item/CS_URS_2024_02/275321311</t>
  </si>
  <si>
    <t>213141111</t>
  </si>
  <si>
    <t>Zřízení vrstvy z geotextilie v rovině nebo ve sklonu do 1:5 š do 3 m</t>
  </si>
  <si>
    <t>https://podminky.urs.cz/item/CS_URS_2024_02/213141111</t>
  </si>
  <si>
    <t>693111420</t>
  </si>
  <si>
    <t>textilie GEOFILTEX 63 63/20 200 g/m2 do š 8,8 m</t>
  </si>
  <si>
    <t>Svislé a kompletní konstrukce</t>
  </si>
  <si>
    <t>311321815</t>
  </si>
  <si>
    <t>Nosná zeď ze ŽB pohledového tř. C 30/37 bez výztuže</t>
  </si>
  <si>
    <t>https://podminky.urs.cz/item/CS_URS_2024_02/311321815</t>
  </si>
  <si>
    <t>311351121</t>
  </si>
  <si>
    <t>Zřízení oboustranného bednění nosných nadzákladových zdí</t>
  </si>
  <si>
    <t>https://podminky.urs.cz/item/CS_URS_2024_02/311351121</t>
  </si>
  <si>
    <t>311351122</t>
  </si>
  <si>
    <t>Odstranění oboustranného bednění nosných nadzákladových zdí</t>
  </si>
  <si>
    <t>https://podminky.urs.cz/item/CS_URS_2024_02/311351122</t>
  </si>
  <si>
    <t>311351911</t>
  </si>
  <si>
    <t>Příplatek k cenám bednění nosných nadzákladových zdí za pohledový beton</t>
  </si>
  <si>
    <t>https://podminky.urs.cz/item/CS_URS_2024_02/311351911</t>
  </si>
  <si>
    <t>311361821</t>
  </si>
  <si>
    <t>Výztuž nosných zdí betonářskou ocelí 10 505</t>
  </si>
  <si>
    <t>https://podminky.urs.cz/item/CS_URS_2024_02/311361821</t>
  </si>
  <si>
    <t>338171123</t>
  </si>
  <si>
    <t>Osazování sloupků a vzpěr plotových ocelových v 2,6 m se zabetonováním</t>
  </si>
  <si>
    <t>https://podminky.urs.cz/item/CS_URS_2024_02/338171123</t>
  </si>
  <si>
    <t>145501521</t>
  </si>
  <si>
    <t>profil ocelový obdélníkový 60x40x2mm, žárově zinkovaný</t>
  </si>
  <si>
    <t>348121221</t>
  </si>
  <si>
    <t>Montáž podhrabových desek délky do 3 m na ocelové plotové sloupky</t>
  </si>
  <si>
    <t>https://podminky.urs.cz/item/CS_URS_2024_02/348121221</t>
  </si>
  <si>
    <t>59233120</t>
  </si>
  <si>
    <t>deska plotová betonová 290x5x29 cm</t>
  </si>
  <si>
    <t>348171330</t>
  </si>
  <si>
    <t>Osazení průběžného pletiva z profilové oceli na 1m oplocení ve sklonu svahu do 15°</t>
  </si>
  <si>
    <t>https://podminky.urs.cz/item/CS_URS_2024_02/348171330</t>
  </si>
  <si>
    <t>SO-10 3.1</t>
  </si>
  <si>
    <t>dílce ze žárově zinkovaných drátů o průměru 4 a 4,8 mm, dílce s lokálním 3D prolisem, velikost dílců 2500x1830 mm</t>
  </si>
  <si>
    <t>SO-10 3.2</t>
  </si>
  <si>
    <t>Vrata s ocelovým rámem z L50/50, pojezdná kolejnice, výplň vrat - dř. latě 24/48 mm s mezerou min. 20 mm</t>
  </si>
  <si>
    <t>463211141</t>
  </si>
  <si>
    <t>Rovnanina objemu do 3 m3 z lomového kamene tříděného hmotnosti do 80 kg s urovnáním líce</t>
  </si>
  <si>
    <t>https://podminky.urs.cz/item/CS_URS_2024_02/463211141</t>
  </si>
  <si>
    <t>5,9+13+2,7+27,4+3,3+1,4+98,80</t>
  </si>
  <si>
    <t>9163711121</t>
  </si>
  <si>
    <t>Zahradní obrubník plastový šedý položený do štěrkopískového lože</t>
  </si>
  <si>
    <t>119</t>
  </si>
  <si>
    <t>Přesuny hmot a sutí</t>
  </si>
  <si>
    <t>998231311</t>
  </si>
  <si>
    <t>Přesun hmot pro sadovnické a krajinářské úpravy vodorovně do 5000 m</t>
  </si>
  <si>
    <t>https://podminky.urs.cz/item/CS_URS_2024_02/998231311</t>
  </si>
  <si>
    <t>146,169+14,81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</si>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</sst>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1" fillId="4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1" fillId="4" borderId="8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184102111" TargetMode="External"/><Relationship Id="rId18" Type="http://schemas.openxmlformats.org/officeDocument/2006/relationships/hyperlink" Target="https://podminky.urs.cz/item/CS_URS_2024_02/185803211" TargetMode="External"/><Relationship Id="rId26" Type="http://schemas.openxmlformats.org/officeDocument/2006/relationships/hyperlink" Target="https://podminky.urs.cz/item/CS_URS_2024_02/275321311" TargetMode="External"/><Relationship Id="rId21" Type="http://schemas.openxmlformats.org/officeDocument/2006/relationships/hyperlink" Target="https://podminky.urs.cz/item/CS_URS_2024_02/184911421" TargetMode="External"/><Relationship Id="rId34" Type="http://schemas.openxmlformats.org/officeDocument/2006/relationships/hyperlink" Target="https://podminky.urs.cz/item/CS_URS_2024_02/348121221" TargetMode="External"/><Relationship Id="rId7" Type="http://schemas.openxmlformats.org/officeDocument/2006/relationships/hyperlink" Target="https://podminky.urs.cz/item/CS_URS_2024_02/181351117" TargetMode="External"/><Relationship Id="rId12" Type="http://schemas.openxmlformats.org/officeDocument/2006/relationships/hyperlink" Target="https://podminky.urs.cz/item/CS_URS_2024_02/183403114" TargetMode="External"/><Relationship Id="rId17" Type="http://schemas.openxmlformats.org/officeDocument/2006/relationships/hyperlink" Target="https://podminky.urs.cz/item/CS_URS_2024_02/185802113" TargetMode="External"/><Relationship Id="rId25" Type="http://schemas.openxmlformats.org/officeDocument/2006/relationships/hyperlink" Target="https://podminky.urs.cz/item/CS_URS_2024_02/274313611" TargetMode="External"/><Relationship Id="rId33" Type="http://schemas.openxmlformats.org/officeDocument/2006/relationships/hyperlink" Target="https://podminky.urs.cz/item/CS_URS_2024_02/338171123" TargetMode="External"/><Relationship Id="rId38" Type="http://schemas.openxmlformats.org/officeDocument/2006/relationships/drawing" Target="../drawings/drawing11.xml"/><Relationship Id="rId2" Type="http://schemas.openxmlformats.org/officeDocument/2006/relationships/hyperlink" Target="https://podminky.urs.cz/item/CS_URS_2024_02/131151342" TargetMode="External"/><Relationship Id="rId16" Type="http://schemas.openxmlformats.org/officeDocument/2006/relationships/hyperlink" Target="https://podminky.urs.cz/item/CS_URS_2024_02/184215133" TargetMode="External"/><Relationship Id="rId20" Type="http://schemas.openxmlformats.org/officeDocument/2006/relationships/hyperlink" Target="https://podminky.urs.cz/item/CS_URS_2024_02/184802111" TargetMode="External"/><Relationship Id="rId29" Type="http://schemas.openxmlformats.org/officeDocument/2006/relationships/hyperlink" Target="https://podminky.urs.cz/item/CS_URS_2024_02/311351121" TargetMode="External"/><Relationship Id="rId1" Type="http://schemas.openxmlformats.org/officeDocument/2006/relationships/hyperlink" Target="https://podminky.urs.cz/item/CS_URS_2024_02/131111359" TargetMode="External"/><Relationship Id="rId6" Type="http://schemas.openxmlformats.org/officeDocument/2006/relationships/hyperlink" Target="https://podminky.urs.cz/item/CS_URS_2024_02/181351113" TargetMode="External"/><Relationship Id="rId11" Type="http://schemas.openxmlformats.org/officeDocument/2006/relationships/hyperlink" Target="https://podminky.urs.cz/item/CS_URS_2024_02/183101321" TargetMode="External"/><Relationship Id="rId24" Type="http://schemas.openxmlformats.org/officeDocument/2006/relationships/hyperlink" Target="https://podminky.urs.cz/item/CS_URS_2024_02/185851129" TargetMode="External"/><Relationship Id="rId32" Type="http://schemas.openxmlformats.org/officeDocument/2006/relationships/hyperlink" Target="https://podminky.urs.cz/item/CS_URS_2024_02/311361821" TargetMode="External"/><Relationship Id="rId37" Type="http://schemas.openxmlformats.org/officeDocument/2006/relationships/hyperlink" Target="https://podminky.urs.cz/item/CS_URS_2024_02/998231311" TargetMode="External"/><Relationship Id="rId5" Type="http://schemas.openxmlformats.org/officeDocument/2006/relationships/hyperlink" Target="https://podminky.urs.cz/item/CS_URS_2024_02/181111111" TargetMode="External"/><Relationship Id="rId15" Type="http://schemas.openxmlformats.org/officeDocument/2006/relationships/hyperlink" Target="https://podminky.urs.cz/item/CS_URS_2024_02/184102115" TargetMode="External"/><Relationship Id="rId23" Type="http://schemas.openxmlformats.org/officeDocument/2006/relationships/hyperlink" Target="https://podminky.urs.cz/item/CS_URS_2024_02/185851121" TargetMode="External"/><Relationship Id="rId28" Type="http://schemas.openxmlformats.org/officeDocument/2006/relationships/hyperlink" Target="https://podminky.urs.cz/item/CS_URS_2024_02/311321815" TargetMode="External"/><Relationship Id="rId36" Type="http://schemas.openxmlformats.org/officeDocument/2006/relationships/hyperlink" Target="https://podminky.urs.cz/item/CS_URS_2024_02/463211141" TargetMode="External"/><Relationship Id="rId10" Type="http://schemas.openxmlformats.org/officeDocument/2006/relationships/hyperlink" Target="https://podminky.urs.cz/item/CS_URS_2024_02/183101313" TargetMode="External"/><Relationship Id="rId19" Type="http://schemas.openxmlformats.org/officeDocument/2006/relationships/hyperlink" Target="https://podminky.urs.cz/item/CS_URS_2024_02/184801121" TargetMode="External"/><Relationship Id="rId31" Type="http://schemas.openxmlformats.org/officeDocument/2006/relationships/hyperlink" Target="https://podminky.urs.cz/item/CS_URS_2024_02/311351911" TargetMode="External"/><Relationship Id="rId4" Type="http://schemas.openxmlformats.org/officeDocument/2006/relationships/hyperlink" Target="https://podminky.urs.cz/item/CS_URS_2024_02/171201231" TargetMode="External"/><Relationship Id="rId9" Type="http://schemas.openxmlformats.org/officeDocument/2006/relationships/hyperlink" Target="https://podminky.urs.cz/item/CS_URS_2024_02/183111314" TargetMode="External"/><Relationship Id="rId14" Type="http://schemas.openxmlformats.org/officeDocument/2006/relationships/hyperlink" Target="https://podminky.urs.cz/item/CS_URS_2024_02/184102112" TargetMode="External"/><Relationship Id="rId22" Type="http://schemas.openxmlformats.org/officeDocument/2006/relationships/hyperlink" Target="https://podminky.urs.cz/item/CS_URS_2024_02/185804312" TargetMode="External"/><Relationship Id="rId27" Type="http://schemas.openxmlformats.org/officeDocument/2006/relationships/hyperlink" Target="https://podminky.urs.cz/item/CS_URS_2024_02/213141111" TargetMode="External"/><Relationship Id="rId30" Type="http://schemas.openxmlformats.org/officeDocument/2006/relationships/hyperlink" Target="https://podminky.urs.cz/item/CS_URS_2024_02/311351122" TargetMode="External"/><Relationship Id="rId35" Type="http://schemas.openxmlformats.org/officeDocument/2006/relationships/hyperlink" Target="https://podminky.urs.cz/item/CS_URS_2024_02/348171330" TargetMode="External"/><Relationship Id="rId8" Type="http://schemas.openxmlformats.org/officeDocument/2006/relationships/hyperlink" Target="https://podminky.urs.cz/item/CS_URS_2024_02/181451131" TargetMode="External"/><Relationship Id="rId3" Type="http://schemas.openxmlformats.org/officeDocument/2006/relationships/hyperlink" Target="https://podminky.urs.cz/item/CS_URS_2024_02/171251201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070001000" TargetMode="External"/><Relationship Id="rId2" Type="http://schemas.openxmlformats.org/officeDocument/2006/relationships/hyperlink" Target="https://podminky.urs.cz/item/CS_URS_2024_02/060001000" TargetMode="External"/><Relationship Id="rId1" Type="http://schemas.openxmlformats.org/officeDocument/2006/relationships/hyperlink" Target="https://podminky.urs.cz/item/CS_URS_2024_02/030001000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596211113" TargetMode="External"/><Relationship Id="rId13" Type="http://schemas.openxmlformats.org/officeDocument/2006/relationships/hyperlink" Target="https://podminky.urs.cz/item/CS_URS_2024_02/914511111" TargetMode="External"/><Relationship Id="rId18" Type="http://schemas.openxmlformats.org/officeDocument/2006/relationships/hyperlink" Target="https://podminky.urs.cz/item/CS_URS_2024_02/916331112" TargetMode="External"/><Relationship Id="rId3" Type="http://schemas.openxmlformats.org/officeDocument/2006/relationships/hyperlink" Target="https://podminky.urs.cz/item/CS_URS_2024_02/565155121" TargetMode="External"/><Relationship Id="rId21" Type="http://schemas.openxmlformats.org/officeDocument/2006/relationships/drawing" Target="../drawings/drawing4.xml"/><Relationship Id="rId7" Type="http://schemas.openxmlformats.org/officeDocument/2006/relationships/hyperlink" Target="https://podminky.urs.cz/item/CS_URS_2024_02/596211110" TargetMode="External"/><Relationship Id="rId12" Type="http://schemas.openxmlformats.org/officeDocument/2006/relationships/hyperlink" Target="https://podminky.urs.cz/item/CS_URS_2024_02/914111121" TargetMode="External"/><Relationship Id="rId17" Type="http://schemas.openxmlformats.org/officeDocument/2006/relationships/hyperlink" Target="https://podminky.urs.cz/item/CS_URS_2024_02/916241213" TargetMode="External"/><Relationship Id="rId2" Type="http://schemas.openxmlformats.org/officeDocument/2006/relationships/hyperlink" Target="https://podminky.urs.cz/item/CS_URS_2024_02/564861111" TargetMode="External"/><Relationship Id="rId16" Type="http://schemas.openxmlformats.org/officeDocument/2006/relationships/hyperlink" Target="https://podminky.urs.cz/item/CS_URS_2024_02/915621111" TargetMode="External"/><Relationship Id="rId20" Type="http://schemas.openxmlformats.org/officeDocument/2006/relationships/hyperlink" Target="https://podminky.urs.cz/item/CS_URS_2024_02/998223011" TargetMode="External"/><Relationship Id="rId1" Type="http://schemas.openxmlformats.org/officeDocument/2006/relationships/hyperlink" Target="https://podminky.urs.cz/item/CS_URS_2024_02/564851111" TargetMode="External"/><Relationship Id="rId6" Type="http://schemas.openxmlformats.org/officeDocument/2006/relationships/hyperlink" Target="https://podminky.urs.cz/item/CS_URS_2024_02/577134121" TargetMode="External"/><Relationship Id="rId11" Type="http://schemas.openxmlformats.org/officeDocument/2006/relationships/hyperlink" Target="https://podminky.urs.cz/item/CS_URS_2024_02/914111111" TargetMode="External"/><Relationship Id="rId5" Type="http://schemas.openxmlformats.org/officeDocument/2006/relationships/hyperlink" Target="https://podminky.urs.cz/item/CS_URS_2024_02/573231106" TargetMode="External"/><Relationship Id="rId15" Type="http://schemas.openxmlformats.org/officeDocument/2006/relationships/hyperlink" Target="https://podminky.urs.cz/item/CS_URS_2024_02/915231112" TargetMode="External"/><Relationship Id="rId10" Type="http://schemas.openxmlformats.org/officeDocument/2006/relationships/hyperlink" Target="https://podminky.urs.cz/item/CS_URS_2024_02/596211213" TargetMode="External"/><Relationship Id="rId19" Type="http://schemas.openxmlformats.org/officeDocument/2006/relationships/hyperlink" Target="https://podminky.urs.cz/item/CS_URS_2024_02/919726123" TargetMode="External"/><Relationship Id="rId4" Type="http://schemas.openxmlformats.org/officeDocument/2006/relationships/hyperlink" Target="https://podminky.urs.cz/item/CS_URS_2024_02/573111112" TargetMode="External"/><Relationship Id="rId9" Type="http://schemas.openxmlformats.org/officeDocument/2006/relationships/hyperlink" Target="https://podminky.urs.cz/item/CS_URS_2024_02/596211210" TargetMode="External"/><Relationship Id="rId14" Type="http://schemas.openxmlformats.org/officeDocument/2006/relationships/hyperlink" Target="https://podminky.urs.cz/item/CS_URS_2024_02/915131111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451572111" TargetMode="External"/><Relationship Id="rId18" Type="http://schemas.openxmlformats.org/officeDocument/2006/relationships/hyperlink" Target="https://podminky.urs.cz/item/CS_URS_2024_02/567134111" TargetMode="External"/><Relationship Id="rId26" Type="http://schemas.openxmlformats.org/officeDocument/2006/relationships/hyperlink" Target="https://podminky.urs.cz/item/CS_URS_2024_02/837371221" TargetMode="External"/><Relationship Id="rId39" Type="http://schemas.openxmlformats.org/officeDocument/2006/relationships/hyperlink" Target="https://podminky.urs.cz/item/CS_URS_2024_02/894411151" TargetMode="External"/><Relationship Id="rId21" Type="http://schemas.openxmlformats.org/officeDocument/2006/relationships/hyperlink" Target="https://podminky.urs.cz/item/CS_URS_2024_02/577144111" TargetMode="External"/><Relationship Id="rId34" Type="http://schemas.openxmlformats.org/officeDocument/2006/relationships/hyperlink" Target="https://podminky.urs.cz/item/CS_URS_2024_02/891352122" TargetMode="External"/><Relationship Id="rId42" Type="http://schemas.openxmlformats.org/officeDocument/2006/relationships/hyperlink" Target="https://podminky.urs.cz/item/CS_URS_2024_02/899643111" TargetMode="External"/><Relationship Id="rId47" Type="http://schemas.openxmlformats.org/officeDocument/2006/relationships/hyperlink" Target="https://podminky.urs.cz/item/CS_URS_2024_02/919735124" TargetMode="External"/><Relationship Id="rId50" Type="http://schemas.openxmlformats.org/officeDocument/2006/relationships/hyperlink" Target="https://podminky.urs.cz/item/CS_URS_2024_02/997221579" TargetMode="External"/><Relationship Id="rId7" Type="http://schemas.openxmlformats.org/officeDocument/2006/relationships/hyperlink" Target="https://podminky.urs.cz/item/CS_URS_2024_02/151101101" TargetMode="External"/><Relationship Id="rId2" Type="http://schemas.openxmlformats.org/officeDocument/2006/relationships/hyperlink" Target="https://podminky.urs.cz/item/CS_URS_2024_02/113107042" TargetMode="External"/><Relationship Id="rId16" Type="http://schemas.openxmlformats.org/officeDocument/2006/relationships/hyperlink" Target="https://podminky.urs.cz/item/CS_URS_2024_02/452311131" TargetMode="External"/><Relationship Id="rId29" Type="http://schemas.openxmlformats.org/officeDocument/2006/relationships/hyperlink" Target="https://podminky.urs.cz/item/CS_URS_2024_02/871353121" TargetMode="External"/><Relationship Id="rId11" Type="http://schemas.openxmlformats.org/officeDocument/2006/relationships/hyperlink" Target="https://podminky.urs.cz/item/CS_URS_2024_02/174101101" TargetMode="External"/><Relationship Id="rId24" Type="http://schemas.openxmlformats.org/officeDocument/2006/relationships/hyperlink" Target="https://podminky.urs.cz/item/CS_URS_2024_02/837312221" TargetMode="External"/><Relationship Id="rId32" Type="http://schemas.openxmlformats.org/officeDocument/2006/relationships/hyperlink" Target="https://podminky.urs.cz/item/CS_URS_2024_02/877315221" TargetMode="External"/><Relationship Id="rId37" Type="http://schemas.openxmlformats.org/officeDocument/2006/relationships/hyperlink" Target="https://podminky.urs.cz/item/CS_URS_2024_02/892442121" TargetMode="External"/><Relationship Id="rId40" Type="http://schemas.openxmlformats.org/officeDocument/2006/relationships/hyperlink" Target="https://podminky.urs.cz/item/CS_URS_2024_02/899401112" TargetMode="External"/><Relationship Id="rId45" Type="http://schemas.openxmlformats.org/officeDocument/2006/relationships/hyperlink" Target="https://podminky.urs.cz/item/CS_URS_2024_02/919121112" TargetMode="External"/><Relationship Id="rId53" Type="http://schemas.openxmlformats.org/officeDocument/2006/relationships/drawing" Target="../drawings/drawing5.xml"/><Relationship Id="rId5" Type="http://schemas.openxmlformats.org/officeDocument/2006/relationships/hyperlink" Target="https://podminky.urs.cz/item/CS_URS_2024_02/119001401" TargetMode="External"/><Relationship Id="rId10" Type="http://schemas.openxmlformats.org/officeDocument/2006/relationships/hyperlink" Target="https://podminky.urs.cz/item/CS_URS_2024_02/167101101" TargetMode="External"/><Relationship Id="rId19" Type="http://schemas.openxmlformats.org/officeDocument/2006/relationships/hyperlink" Target="https://podminky.urs.cz/item/CS_URS_2024_02/573111112" TargetMode="External"/><Relationship Id="rId31" Type="http://schemas.openxmlformats.org/officeDocument/2006/relationships/hyperlink" Target="https://podminky.urs.cz/item/CS_URS_2024_02/877315211" TargetMode="External"/><Relationship Id="rId44" Type="http://schemas.openxmlformats.org/officeDocument/2006/relationships/hyperlink" Target="https://podminky.urs.cz/item/CS_URS_2024_02/919112213" TargetMode="External"/><Relationship Id="rId52" Type="http://schemas.openxmlformats.org/officeDocument/2006/relationships/hyperlink" Target="https://podminky.urs.cz/item/CS_URS_2024_02/997221845" TargetMode="External"/><Relationship Id="rId4" Type="http://schemas.openxmlformats.org/officeDocument/2006/relationships/hyperlink" Target="https://podminky.urs.cz/item/CS_URS_2024_02/115101301" TargetMode="External"/><Relationship Id="rId9" Type="http://schemas.openxmlformats.org/officeDocument/2006/relationships/hyperlink" Target="https://podminky.urs.cz/item/CS_URS_2024_02/162301101" TargetMode="External"/><Relationship Id="rId14" Type="http://schemas.openxmlformats.org/officeDocument/2006/relationships/hyperlink" Target="https://podminky.urs.cz/item/CS_URS_2024_02/452112111" TargetMode="External"/><Relationship Id="rId22" Type="http://schemas.openxmlformats.org/officeDocument/2006/relationships/hyperlink" Target="https://podminky.urs.cz/item/CS_URS_2024_02/831372121" TargetMode="External"/><Relationship Id="rId27" Type="http://schemas.openxmlformats.org/officeDocument/2006/relationships/hyperlink" Target="https://podminky.urs.cz/item/CS_URS_2024_02/837441221" TargetMode="External"/><Relationship Id="rId30" Type="http://schemas.openxmlformats.org/officeDocument/2006/relationships/hyperlink" Target="https://podminky.urs.cz/item/CS_URS_2024_02/871363121" TargetMode="External"/><Relationship Id="rId35" Type="http://schemas.openxmlformats.org/officeDocument/2006/relationships/hyperlink" Target="https://podminky.urs.cz/item/CS_URS_2024_02/892352121" TargetMode="External"/><Relationship Id="rId43" Type="http://schemas.openxmlformats.org/officeDocument/2006/relationships/hyperlink" Target="https://podminky.urs.cz/item/CS_URS_2024_02/899722113" TargetMode="External"/><Relationship Id="rId48" Type="http://schemas.openxmlformats.org/officeDocument/2006/relationships/hyperlink" Target="https://podminky.urs.cz/item/CS_URS_2024_02/998275101" TargetMode="External"/><Relationship Id="rId8" Type="http://schemas.openxmlformats.org/officeDocument/2006/relationships/hyperlink" Target="https://podminky.urs.cz/item/CS_URS_2024_02/151101111" TargetMode="External"/><Relationship Id="rId51" Type="http://schemas.openxmlformats.org/officeDocument/2006/relationships/hyperlink" Target="https://podminky.urs.cz/item/CS_URS_2024_02/997221815" TargetMode="External"/><Relationship Id="rId3" Type="http://schemas.openxmlformats.org/officeDocument/2006/relationships/hyperlink" Target="https://podminky.urs.cz/item/CS_URS_2024_02/115101201" TargetMode="External"/><Relationship Id="rId12" Type="http://schemas.openxmlformats.org/officeDocument/2006/relationships/hyperlink" Target="https://podminky.urs.cz/item/CS_URS_2024_02/175151101" TargetMode="External"/><Relationship Id="rId17" Type="http://schemas.openxmlformats.org/officeDocument/2006/relationships/hyperlink" Target="https://podminky.urs.cz/item/CS_URS_2024_02/565135111" TargetMode="External"/><Relationship Id="rId25" Type="http://schemas.openxmlformats.org/officeDocument/2006/relationships/hyperlink" Target="https://podminky.urs.cz/item/CS_URS_2024_02/837352221" TargetMode="External"/><Relationship Id="rId33" Type="http://schemas.openxmlformats.org/officeDocument/2006/relationships/hyperlink" Target="https://podminky.urs.cz/item/CS_URS_2024_02/877355211" TargetMode="External"/><Relationship Id="rId38" Type="http://schemas.openxmlformats.org/officeDocument/2006/relationships/hyperlink" Target="https://podminky.urs.cz/item/CS_URS_2024_02/894411121" TargetMode="External"/><Relationship Id="rId46" Type="http://schemas.openxmlformats.org/officeDocument/2006/relationships/hyperlink" Target="https://podminky.urs.cz/item/CS_URS_2024_02/919735112" TargetMode="External"/><Relationship Id="rId20" Type="http://schemas.openxmlformats.org/officeDocument/2006/relationships/hyperlink" Target="https://podminky.urs.cz/item/CS_URS_2024_02/573231111" TargetMode="External"/><Relationship Id="rId41" Type="http://schemas.openxmlformats.org/officeDocument/2006/relationships/hyperlink" Target="https://podminky.urs.cz/item/CS_URS_2024_02/899623141" TargetMode="External"/><Relationship Id="rId1" Type="http://schemas.openxmlformats.org/officeDocument/2006/relationships/hyperlink" Target="https://podminky.urs.cz/item/CS_URS_2024_02/113107032" TargetMode="External"/><Relationship Id="rId6" Type="http://schemas.openxmlformats.org/officeDocument/2006/relationships/hyperlink" Target="https://podminky.urs.cz/item/CS_URS_2024_02/119001421" TargetMode="External"/><Relationship Id="rId15" Type="http://schemas.openxmlformats.org/officeDocument/2006/relationships/hyperlink" Target="https://podminky.urs.cz/item/CS_URS_2024_02/452112121" TargetMode="External"/><Relationship Id="rId23" Type="http://schemas.openxmlformats.org/officeDocument/2006/relationships/hyperlink" Target="https://podminky.urs.cz/item/CS_URS_2024_02/831442121" TargetMode="External"/><Relationship Id="rId28" Type="http://schemas.openxmlformats.org/officeDocument/2006/relationships/hyperlink" Target="https://podminky.urs.cz/item/CS_URS_2024_02/871313121" TargetMode="External"/><Relationship Id="rId36" Type="http://schemas.openxmlformats.org/officeDocument/2006/relationships/hyperlink" Target="https://podminky.urs.cz/item/CS_URS_2024_02/892372121" TargetMode="External"/><Relationship Id="rId49" Type="http://schemas.openxmlformats.org/officeDocument/2006/relationships/hyperlink" Target="https://podminky.urs.cz/item/CS_URS_2024_02/99722157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6"/>
  <sheetViews>
    <sheetView showGridLines="0" tabSelected="1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81" t="s">
        <v>14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R5" s="20"/>
      <c r="BE5" s="278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83" t="s">
        <v>17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R6" s="20"/>
      <c r="BE6" s="279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79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29</v>
      </c>
      <c r="AR8" s="20"/>
      <c r="BE8" s="279"/>
      <c r="BS8" s="17" t="s">
        <v>6</v>
      </c>
    </row>
    <row r="9" spans="1:74" ht="14.45" customHeight="1">
      <c r="B9" s="20"/>
      <c r="AR9" s="20"/>
      <c r="BE9" s="279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19</v>
      </c>
      <c r="AR10" s="20"/>
      <c r="BE10" s="279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19</v>
      </c>
      <c r="AR11" s="20"/>
      <c r="BE11" s="279"/>
      <c r="BS11" s="17" t="s">
        <v>6</v>
      </c>
    </row>
    <row r="12" spans="1:74" ht="6.95" customHeight="1">
      <c r="B12" s="20"/>
      <c r="AR12" s="20"/>
      <c r="BE12" s="279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79"/>
      <c r="BS13" s="17" t="s">
        <v>6</v>
      </c>
    </row>
    <row r="14" spans="1:74">
      <c r="B14" s="20"/>
      <c r="E14" s="284" t="s">
        <v>29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7" t="s">
        <v>27</v>
      </c>
      <c r="AN14" s="29" t="s">
        <v>29</v>
      </c>
      <c r="AR14" s="20"/>
      <c r="BE14" s="279"/>
      <c r="BS14" s="17" t="s">
        <v>6</v>
      </c>
    </row>
    <row r="15" spans="1:74" ht="6.95" customHeight="1">
      <c r="B15" s="20"/>
      <c r="AR15" s="20"/>
      <c r="BE15" s="279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31</v>
      </c>
      <c r="AR16" s="20"/>
      <c r="BE16" s="279"/>
      <c r="BS16" s="17" t="s">
        <v>4</v>
      </c>
    </row>
    <row r="17" spans="2:71" ht="18.399999999999999" customHeight="1">
      <c r="B17" s="20"/>
      <c r="E17" s="25" t="s">
        <v>32</v>
      </c>
      <c r="AK17" s="27" t="s">
        <v>27</v>
      </c>
      <c r="AN17" s="25" t="s">
        <v>33</v>
      </c>
      <c r="AR17" s="20"/>
      <c r="BE17" s="279"/>
      <c r="BS17" s="17" t="s">
        <v>34</v>
      </c>
    </row>
    <row r="18" spans="2:71" ht="6.95" customHeight="1">
      <c r="B18" s="20"/>
      <c r="AR18" s="20"/>
      <c r="BE18" s="279"/>
      <c r="BS18" s="17" t="s">
        <v>6</v>
      </c>
    </row>
    <row r="19" spans="2:71" ht="12" customHeight="1">
      <c r="B19" s="20"/>
      <c r="D19" s="27" t="s">
        <v>35</v>
      </c>
      <c r="AK19" s="27" t="s">
        <v>25</v>
      </c>
      <c r="AN19" s="25" t="s">
        <v>19</v>
      </c>
      <c r="AR19" s="20"/>
      <c r="BE19" s="279"/>
      <c r="BS19" s="17" t="s">
        <v>6</v>
      </c>
    </row>
    <row r="20" spans="2:71" ht="18.399999999999999" customHeight="1">
      <c r="B20" s="20"/>
      <c r="E20" s="25" t="s">
        <v>22</v>
      </c>
      <c r="AK20" s="27" t="s">
        <v>27</v>
      </c>
      <c r="AN20" s="25" t="s">
        <v>19</v>
      </c>
      <c r="AR20" s="20"/>
      <c r="BE20" s="279"/>
      <c r="BS20" s="17" t="s">
        <v>4</v>
      </c>
    </row>
    <row r="21" spans="2:71" ht="6.95" customHeight="1">
      <c r="B21" s="20"/>
      <c r="AR21" s="20"/>
      <c r="BE21" s="279"/>
    </row>
    <row r="22" spans="2:71" ht="12" customHeight="1">
      <c r="B22" s="20"/>
      <c r="D22" s="27" t="s">
        <v>36</v>
      </c>
      <c r="AR22" s="20"/>
      <c r="BE22" s="279"/>
    </row>
    <row r="23" spans="2:71" ht="310.5" customHeight="1">
      <c r="B23" s="20"/>
      <c r="E23" s="286" t="s">
        <v>37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R23" s="20"/>
      <c r="BE23" s="279"/>
    </row>
    <row r="24" spans="2:71" ht="6.95" customHeight="1">
      <c r="B24" s="20"/>
      <c r="AR24" s="20"/>
      <c r="BE24" s="279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79"/>
    </row>
    <row r="26" spans="2:71" s="1" customFormat="1" ht="25.9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87">
        <f>ROUND(AG54,2)</f>
        <v>0</v>
      </c>
      <c r="AL26" s="288"/>
      <c r="AM26" s="288"/>
      <c r="AN26" s="288"/>
      <c r="AO26" s="288"/>
      <c r="AR26" s="32"/>
      <c r="BE26" s="279"/>
    </row>
    <row r="27" spans="2:71" s="1" customFormat="1" ht="6.95" customHeight="1">
      <c r="B27" s="32"/>
      <c r="AR27" s="32"/>
      <c r="BE27" s="279"/>
    </row>
    <row r="28" spans="2:71" s="1" customFormat="1">
      <c r="B28" s="32"/>
      <c r="L28" s="289" t="s">
        <v>39</v>
      </c>
      <c r="M28" s="289"/>
      <c r="N28" s="289"/>
      <c r="O28" s="289"/>
      <c r="P28" s="289"/>
      <c r="W28" s="289" t="s">
        <v>40</v>
      </c>
      <c r="X28" s="289"/>
      <c r="Y28" s="289"/>
      <c r="Z28" s="289"/>
      <c r="AA28" s="289"/>
      <c r="AB28" s="289"/>
      <c r="AC28" s="289"/>
      <c r="AD28" s="289"/>
      <c r="AE28" s="289"/>
      <c r="AK28" s="289" t="s">
        <v>41</v>
      </c>
      <c r="AL28" s="289"/>
      <c r="AM28" s="289"/>
      <c r="AN28" s="289"/>
      <c r="AO28" s="289"/>
      <c r="AR28" s="32"/>
      <c r="BE28" s="279"/>
    </row>
    <row r="29" spans="2:71" s="2" customFormat="1" ht="14.45" customHeight="1">
      <c r="B29" s="36"/>
      <c r="D29" s="27" t="s">
        <v>42</v>
      </c>
      <c r="F29" s="27" t="s">
        <v>43</v>
      </c>
      <c r="L29" s="292">
        <v>0.21</v>
      </c>
      <c r="M29" s="291"/>
      <c r="N29" s="291"/>
      <c r="O29" s="291"/>
      <c r="P29" s="291"/>
      <c r="W29" s="290">
        <f>ROUND(AZ54, 2)</f>
        <v>0</v>
      </c>
      <c r="X29" s="291"/>
      <c r="Y29" s="291"/>
      <c r="Z29" s="291"/>
      <c r="AA29" s="291"/>
      <c r="AB29" s="291"/>
      <c r="AC29" s="291"/>
      <c r="AD29" s="291"/>
      <c r="AE29" s="291"/>
      <c r="AK29" s="290">
        <f>ROUND(AV54, 2)</f>
        <v>0</v>
      </c>
      <c r="AL29" s="291"/>
      <c r="AM29" s="291"/>
      <c r="AN29" s="291"/>
      <c r="AO29" s="291"/>
      <c r="AR29" s="36"/>
      <c r="BE29" s="280"/>
    </row>
    <row r="30" spans="2:71" s="2" customFormat="1" ht="14.45" customHeight="1">
      <c r="B30" s="36"/>
      <c r="F30" s="27" t="s">
        <v>44</v>
      </c>
      <c r="L30" s="292">
        <v>0.12</v>
      </c>
      <c r="M30" s="291"/>
      <c r="N30" s="291"/>
      <c r="O30" s="291"/>
      <c r="P30" s="291"/>
      <c r="W30" s="290">
        <f>ROUND(BA54, 2)</f>
        <v>0</v>
      </c>
      <c r="X30" s="291"/>
      <c r="Y30" s="291"/>
      <c r="Z30" s="291"/>
      <c r="AA30" s="291"/>
      <c r="AB30" s="291"/>
      <c r="AC30" s="291"/>
      <c r="AD30" s="291"/>
      <c r="AE30" s="291"/>
      <c r="AK30" s="290">
        <f>ROUND(AW54, 2)</f>
        <v>0</v>
      </c>
      <c r="AL30" s="291"/>
      <c r="AM30" s="291"/>
      <c r="AN30" s="291"/>
      <c r="AO30" s="291"/>
      <c r="AR30" s="36"/>
      <c r="BE30" s="280"/>
    </row>
    <row r="31" spans="2:71" s="2" customFormat="1" ht="14.45" hidden="1" customHeight="1">
      <c r="B31" s="36"/>
      <c r="F31" s="27" t="s">
        <v>45</v>
      </c>
      <c r="L31" s="292">
        <v>0.21</v>
      </c>
      <c r="M31" s="291"/>
      <c r="N31" s="291"/>
      <c r="O31" s="291"/>
      <c r="P31" s="291"/>
      <c r="W31" s="290">
        <f>ROUND(BB54, 2)</f>
        <v>0</v>
      </c>
      <c r="X31" s="291"/>
      <c r="Y31" s="291"/>
      <c r="Z31" s="291"/>
      <c r="AA31" s="291"/>
      <c r="AB31" s="291"/>
      <c r="AC31" s="291"/>
      <c r="AD31" s="291"/>
      <c r="AE31" s="291"/>
      <c r="AK31" s="290">
        <v>0</v>
      </c>
      <c r="AL31" s="291"/>
      <c r="AM31" s="291"/>
      <c r="AN31" s="291"/>
      <c r="AO31" s="291"/>
      <c r="AR31" s="36"/>
      <c r="BE31" s="280"/>
    </row>
    <row r="32" spans="2:71" s="2" customFormat="1" ht="14.45" hidden="1" customHeight="1">
      <c r="B32" s="36"/>
      <c r="F32" s="27" t="s">
        <v>46</v>
      </c>
      <c r="L32" s="292">
        <v>0.12</v>
      </c>
      <c r="M32" s="291"/>
      <c r="N32" s="291"/>
      <c r="O32" s="291"/>
      <c r="P32" s="291"/>
      <c r="W32" s="290">
        <f>ROUND(BC54, 2)</f>
        <v>0</v>
      </c>
      <c r="X32" s="291"/>
      <c r="Y32" s="291"/>
      <c r="Z32" s="291"/>
      <c r="AA32" s="291"/>
      <c r="AB32" s="291"/>
      <c r="AC32" s="291"/>
      <c r="AD32" s="291"/>
      <c r="AE32" s="291"/>
      <c r="AK32" s="290">
        <v>0</v>
      </c>
      <c r="AL32" s="291"/>
      <c r="AM32" s="291"/>
      <c r="AN32" s="291"/>
      <c r="AO32" s="291"/>
      <c r="AR32" s="36"/>
      <c r="BE32" s="280"/>
    </row>
    <row r="33" spans="2:44" s="2" customFormat="1" ht="14.45" hidden="1" customHeight="1">
      <c r="B33" s="36"/>
      <c r="F33" s="27" t="s">
        <v>47</v>
      </c>
      <c r="L33" s="292">
        <v>0</v>
      </c>
      <c r="M33" s="291"/>
      <c r="N33" s="291"/>
      <c r="O33" s="291"/>
      <c r="P33" s="291"/>
      <c r="W33" s="290">
        <f>ROUND(BD54, 2)</f>
        <v>0</v>
      </c>
      <c r="X33" s="291"/>
      <c r="Y33" s="291"/>
      <c r="Z33" s="291"/>
      <c r="AA33" s="291"/>
      <c r="AB33" s="291"/>
      <c r="AC33" s="291"/>
      <c r="AD33" s="291"/>
      <c r="AE33" s="291"/>
      <c r="AK33" s="290">
        <v>0</v>
      </c>
      <c r="AL33" s="291"/>
      <c r="AM33" s="291"/>
      <c r="AN33" s="291"/>
      <c r="AO33" s="291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96" t="s">
        <v>50</v>
      </c>
      <c r="Y35" s="294"/>
      <c r="Z35" s="294"/>
      <c r="AA35" s="294"/>
      <c r="AB35" s="294"/>
      <c r="AC35" s="39"/>
      <c r="AD35" s="39"/>
      <c r="AE35" s="39"/>
      <c r="AF35" s="39"/>
      <c r="AG35" s="39"/>
      <c r="AH35" s="39"/>
      <c r="AI35" s="39"/>
      <c r="AJ35" s="39"/>
      <c r="AK35" s="293">
        <f>SUM(AK26:AK33)</f>
        <v>0</v>
      </c>
      <c r="AL35" s="294"/>
      <c r="AM35" s="294"/>
      <c r="AN35" s="294"/>
      <c r="AO35" s="295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51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2016015</v>
      </c>
      <c r="AR44" s="45"/>
    </row>
    <row r="45" spans="2:44" s="4" customFormat="1" ht="36.950000000000003" customHeight="1">
      <c r="B45" s="46"/>
      <c r="C45" s="47" t="s">
        <v>16</v>
      </c>
      <c r="L45" s="275" t="str">
        <f>K6</f>
        <v>Sportovní hala Sušice - Venkovní stavební objekty</v>
      </c>
      <c r="M45" s="276"/>
      <c r="N45" s="276"/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  <c r="Z45" s="276"/>
      <c r="AA45" s="276"/>
      <c r="AB45" s="276"/>
      <c r="AC45" s="276"/>
      <c r="AD45" s="276"/>
      <c r="AE45" s="276"/>
      <c r="AF45" s="276"/>
      <c r="AG45" s="276"/>
      <c r="AH45" s="276"/>
      <c r="AI45" s="276"/>
      <c r="AJ45" s="276"/>
      <c r="AK45" s="276"/>
      <c r="AL45" s="276"/>
      <c r="AM45" s="276"/>
      <c r="AN45" s="276"/>
      <c r="AO45" s="276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 xml:space="preserve"> </v>
      </c>
      <c r="AI47" s="27" t="s">
        <v>23</v>
      </c>
      <c r="AM47" s="300" t="str">
        <f>IF(AN8= "","",AN8)</f>
        <v>Vyplň údaj</v>
      </c>
      <c r="AN47" s="300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24</v>
      </c>
      <c r="L49" s="3" t="str">
        <f>IF(E11= "","",E11)</f>
        <v>Město Sušice, nám. Svobody 138, 342 01 Sušice</v>
      </c>
      <c r="AI49" s="27" t="s">
        <v>30</v>
      </c>
      <c r="AM49" s="301" t="str">
        <f>IF(E17="","",E17)</f>
        <v>APRIS s.r.o</v>
      </c>
      <c r="AN49" s="302"/>
      <c r="AO49" s="302"/>
      <c r="AP49" s="302"/>
      <c r="AR49" s="32"/>
      <c r="AS49" s="303" t="s">
        <v>52</v>
      </c>
      <c r="AT49" s="304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28</v>
      </c>
      <c r="L50" s="3" t="str">
        <f>IF(E14= "Vyplň údaj","",E14)</f>
        <v/>
      </c>
      <c r="AI50" s="27" t="s">
        <v>35</v>
      </c>
      <c r="AM50" s="301" t="str">
        <f>IF(E20="","",E20)</f>
        <v xml:space="preserve"> </v>
      </c>
      <c r="AN50" s="302"/>
      <c r="AO50" s="302"/>
      <c r="AP50" s="302"/>
      <c r="AR50" s="32"/>
      <c r="AS50" s="305"/>
      <c r="AT50" s="306"/>
      <c r="BD50" s="53"/>
    </row>
    <row r="51" spans="1:91" s="1" customFormat="1" ht="10.9" customHeight="1">
      <c r="B51" s="32"/>
      <c r="AR51" s="32"/>
      <c r="AS51" s="305"/>
      <c r="AT51" s="306"/>
      <c r="BD51" s="53"/>
    </row>
    <row r="52" spans="1:91" s="1" customFormat="1" ht="29.25" customHeight="1">
      <c r="B52" s="32"/>
      <c r="C52" s="271" t="s">
        <v>53</v>
      </c>
      <c r="D52" s="272"/>
      <c r="E52" s="272"/>
      <c r="F52" s="272"/>
      <c r="G52" s="272"/>
      <c r="H52" s="54"/>
      <c r="I52" s="274" t="s">
        <v>54</v>
      </c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  <c r="AA52" s="272"/>
      <c r="AB52" s="272"/>
      <c r="AC52" s="272"/>
      <c r="AD52" s="272"/>
      <c r="AE52" s="272"/>
      <c r="AF52" s="272"/>
      <c r="AG52" s="299" t="s">
        <v>55</v>
      </c>
      <c r="AH52" s="272"/>
      <c r="AI52" s="272"/>
      <c r="AJ52" s="272"/>
      <c r="AK52" s="272"/>
      <c r="AL52" s="272"/>
      <c r="AM52" s="272"/>
      <c r="AN52" s="274" t="s">
        <v>56</v>
      </c>
      <c r="AO52" s="272"/>
      <c r="AP52" s="272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77">
        <f>ROUND(SUM(AG55:AG64),2)</f>
        <v>0</v>
      </c>
      <c r="AH54" s="277"/>
      <c r="AI54" s="277"/>
      <c r="AJ54" s="277"/>
      <c r="AK54" s="277"/>
      <c r="AL54" s="277"/>
      <c r="AM54" s="277"/>
      <c r="AN54" s="307">
        <f t="shared" ref="AN54:AN64" si="0">SUM(AG54,AT54)</f>
        <v>0</v>
      </c>
      <c r="AO54" s="307"/>
      <c r="AP54" s="307"/>
      <c r="AQ54" s="64" t="s">
        <v>19</v>
      </c>
      <c r="AR54" s="60"/>
      <c r="AS54" s="65">
        <f>ROUND(SUM(AS55:AS64),2)</f>
        <v>0</v>
      </c>
      <c r="AT54" s="66">
        <f t="shared" ref="AT54:AT64" si="1">ROUND(SUM(AV54:AW54),2)</f>
        <v>0</v>
      </c>
      <c r="AU54" s="67">
        <f>ROUND(SUM(AU55:AU64),5)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ROUND(SUM(AZ55:AZ64),2)</f>
        <v>0</v>
      </c>
      <c r="BA54" s="66">
        <f>ROUND(SUM(BA55:BA64),2)</f>
        <v>0</v>
      </c>
      <c r="BB54" s="66">
        <f>ROUND(SUM(BB55:BB64),2)</f>
        <v>0</v>
      </c>
      <c r="BC54" s="66">
        <f>ROUND(SUM(BC55:BC64),2)</f>
        <v>0</v>
      </c>
      <c r="BD54" s="68">
        <f>ROUND(SUM(BD55:BD64),2)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19</v>
      </c>
    </row>
    <row r="55" spans="1:91" s="6" customFormat="1" ht="16.5" customHeight="1">
      <c r="A55" s="71" t="s">
        <v>76</v>
      </c>
      <c r="B55" s="72"/>
      <c r="C55" s="73"/>
      <c r="D55" s="273" t="s">
        <v>77</v>
      </c>
      <c r="E55" s="273"/>
      <c r="F55" s="273"/>
      <c r="G55" s="273"/>
      <c r="H55" s="273"/>
      <c r="I55" s="74"/>
      <c r="J55" s="273" t="s">
        <v>78</v>
      </c>
      <c r="K55" s="273"/>
      <c r="L55" s="273"/>
      <c r="M55" s="273"/>
      <c r="N55" s="273"/>
      <c r="O55" s="273"/>
      <c r="P55" s="273"/>
      <c r="Q55" s="273"/>
      <c r="R55" s="273"/>
      <c r="S55" s="273"/>
      <c r="T55" s="273"/>
      <c r="U55" s="273"/>
      <c r="V55" s="273"/>
      <c r="W55" s="273"/>
      <c r="X55" s="273"/>
      <c r="Y55" s="273"/>
      <c r="Z55" s="273"/>
      <c r="AA55" s="273"/>
      <c r="AB55" s="273"/>
      <c r="AC55" s="273"/>
      <c r="AD55" s="273"/>
      <c r="AE55" s="273"/>
      <c r="AF55" s="273"/>
      <c r="AG55" s="297">
        <f>'VRN - Vedlejší rozpočtové...'!J30</f>
        <v>0</v>
      </c>
      <c r="AH55" s="298"/>
      <c r="AI55" s="298"/>
      <c r="AJ55" s="298"/>
      <c r="AK55" s="298"/>
      <c r="AL55" s="298"/>
      <c r="AM55" s="298"/>
      <c r="AN55" s="297">
        <f t="shared" si="0"/>
        <v>0</v>
      </c>
      <c r="AO55" s="298"/>
      <c r="AP55" s="298"/>
      <c r="AQ55" s="75" t="s">
        <v>79</v>
      </c>
      <c r="AR55" s="72"/>
      <c r="AS55" s="76">
        <v>0</v>
      </c>
      <c r="AT55" s="77">
        <f t="shared" si="1"/>
        <v>0</v>
      </c>
      <c r="AU55" s="78">
        <f>'VRN - Vedlejší rozpočtové...'!P81</f>
        <v>0</v>
      </c>
      <c r="AV55" s="77">
        <f>'VRN - Vedlejší rozpočtové...'!J33</f>
        <v>0</v>
      </c>
      <c r="AW55" s="77">
        <f>'VRN - Vedlejší rozpočtové...'!J34</f>
        <v>0</v>
      </c>
      <c r="AX55" s="77">
        <f>'VRN - Vedlejší rozpočtové...'!J35</f>
        <v>0</v>
      </c>
      <c r="AY55" s="77">
        <f>'VRN - Vedlejší rozpočtové...'!J36</f>
        <v>0</v>
      </c>
      <c r="AZ55" s="77">
        <f>'VRN - Vedlejší rozpočtové...'!F33</f>
        <v>0</v>
      </c>
      <c r="BA55" s="77">
        <f>'VRN - Vedlejší rozpočtové...'!F34</f>
        <v>0</v>
      </c>
      <c r="BB55" s="77">
        <f>'VRN - Vedlejší rozpočtové...'!F35</f>
        <v>0</v>
      </c>
      <c r="BC55" s="77">
        <f>'VRN - Vedlejší rozpočtové...'!F36</f>
        <v>0</v>
      </c>
      <c r="BD55" s="79">
        <f>'VRN - Vedlejší rozpočtové...'!F37</f>
        <v>0</v>
      </c>
      <c r="BT55" s="80" t="s">
        <v>80</v>
      </c>
      <c r="BV55" s="80" t="s">
        <v>74</v>
      </c>
      <c r="BW55" s="80" t="s">
        <v>81</v>
      </c>
      <c r="BX55" s="80" t="s">
        <v>5</v>
      </c>
      <c r="CL55" s="80" t="s">
        <v>19</v>
      </c>
      <c r="CM55" s="80" t="s">
        <v>82</v>
      </c>
    </row>
    <row r="56" spans="1:91" s="6" customFormat="1" ht="16.5" customHeight="1">
      <c r="A56" s="71" t="s">
        <v>76</v>
      </c>
      <c r="B56" s="72"/>
      <c r="C56" s="73"/>
      <c r="D56" s="273" t="s">
        <v>83</v>
      </c>
      <c r="E56" s="273"/>
      <c r="F56" s="273"/>
      <c r="G56" s="273"/>
      <c r="H56" s="273"/>
      <c r="I56" s="74"/>
      <c r="J56" s="273" t="s">
        <v>84</v>
      </c>
      <c r="K56" s="273"/>
      <c r="L56" s="273"/>
      <c r="M56" s="273"/>
      <c r="N56" s="273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3"/>
      <c r="Z56" s="273"/>
      <c r="AA56" s="273"/>
      <c r="AB56" s="273"/>
      <c r="AC56" s="273"/>
      <c r="AD56" s="273"/>
      <c r="AE56" s="273"/>
      <c r="AF56" s="273"/>
      <c r="AG56" s="297">
        <f>'ON - Ostatní náklady'!J30</f>
        <v>0</v>
      </c>
      <c r="AH56" s="298"/>
      <c r="AI56" s="298"/>
      <c r="AJ56" s="298"/>
      <c r="AK56" s="298"/>
      <c r="AL56" s="298"/>
      <c r="AM56" s="298"/>
      <c r="AN56" s="297">
        <f t="shared" si="0"/>
        <v>0</v>
      </c>
      <c r="AO56" s="298"/>
      <c r="AP56" s="298"/>
      <c r="AQ56" s="75" t="s">
        <v>79</v>
      </c>
      <c r="AR56" s="72"/>
      <c r="AS56" s="76">
        <v>0</v>
      </c>
      <c r="AT56" s="77">
        <f t="shared" si="1"/>
        <v>0</v>
      </c>
      <c r="AU56" s="78">
        <f>'ON - Ostatní náklady'!P81</f>
        <v>0</v>
      </c>
      <c r="AV56" s="77">
        <f>'ON - Ostatní náklady'!J33</f>
        <v>0</v>
      </c>
      <c r="AW56" s="77">
        <f>'ON - Ostatní náklady'!J34</f>
        <v>0</v>
      </c>
      <c r="AX56" s="77">
        <f>'ON - Ostatní náklady'!J35</f>
        <v>0</v>
      </c>
      <c r="AY56" s="77">
        <f>'ON - Ostatní náklady'!J36</f>
        <v>0</v>
      </c>
      <c r="AZ56" s="77">
        <f>'ON - Ostatní náklady'!F33</f>
        <v>0</v>
      </c>
      <c r="BA56" s="77">
        <f>'ON - Ostatní náklady'!F34</f>
        <v>0</v>
      </c>
      <c r="BB56" s="77">
        <f>'ON - Ostatní náklady'!F35</f>
        <v>0</v>
      </c>
      <c r="BC56" s="77">
        <f>'ON - Ostatní náklady'!F36</f>
        <v>0</v>
      </c>
      <c r="BD56" s="79">
        <f>'ON - Ostatní náklady'!F37</f>
        <v>0</v>
      </c>
      <c r="BT56" s="80" t="s">
        <v>80</v>
      </c>
      <c r="BV56" s="80" t="s">
        <v>74</v>
      </c>
      <c r="BW56" s="80" t="s">
        <v>85</v>
      </c>
      <c r="BX56" s="80" t="s">
        <v>5</v>
      </c>
      <c r="CL56" s="80" t="s">
        <v>19</v>
      </c>
      <c r="CM56" s="80" t="s">
        <v>82</v>
      </c>
    </row>
    <row r="57" spans="1:91" s="6" customFormat="1" ht="24.75" customHeight="1">
      <c r="A57" s="71" t="s">
        <v>76</v>
      </c>
      <c r="B57" s="72"/>
      <c r="C57" s="73"/>
      <c r="D57" s="273" t="s">
        <v>86</v>
      </c>
      <c r="E57" s="273"/>
      <c r="F57" s="273"/>
      <c r="G57" s="273"/>
      <c r="H57" s="273"/>
      <c r="I57" s="74"/>
      <c r="J57" s="273" t="s">
        <v>87</v>
      </c>
      <c r="K57" s="273"/>
      <c r="L57" s="273"/>
      <c r="M57" s="273"/>
      <c r="N57" s="273"/>
      <c r="O57" s="273"/>
      <c r="P57" s="273"/>
      <c r="Q57" s="273"/>
      <c r="R57" s="273"/>
      <c r="S57" s="273"/>
      <c r="T57" s="273"/>
      <c r="U57" s="273"/>
      <c r="V57" s="273"/>
      <c r="W57" s="273"/>
      <c r="X57" s="273"/>
      <c r="Y57" s="273"/>
      <c r="Z57" s="273"/>
      <c r="AA57" s="273"/>
      <c r="AB57" s="273"/>
      <c r="AC57" s="273"/>
      <c r="AD57" s="273"/>
      <c r="AE57" s="273"/>
      <c r="AF57" s="273"/>
      <c r="AG57" s="297">
        <f>'SO-02 - Areál - dopravní ...'!J30</f>
        <v>0</v>
      </c>
      <c r="AH57" s="298"/>
      <c r="AI57" s="298"/>
      <c r="AJ57" s="298"/>
      <c r="AK57" s="298"/>
      <c r="AL57" s="298"/>
      <c r="AM57" s="298"/>
      <c r="AN57" s="297">
        <f t="shared" si="0"/>
        <v>0</v>
      </c>
      <c r="AO57" s="298"/>
      <c r="AP57" s="298"/>
      <c r="AQ57" s="75" t="s">
        <v>79</v>
      </c>
      <c r="AR57" s="72"/>
      <c r="AS57" s="76">
        <v>0</v>
      </c>
      <c r="AT57" s="77">
        <f t="shared" si="1"/>
        <v>0</v>
      </c>
      <c r="AU57" s="78">
        <f>'SO-02 - Areál - dopravní ...'!P87</f>
        <v>0</v>
      </c>
      <c r="AV57" s="77">
        <f>'SO-02 - Areál - dopravní ...'!J33</f>
        <v>0</v>
      </c>
      <c r="AW57" s="77">
        <f>'SO-02 - Areál - dopravní ...'!J34</f>
        <v>0</v>
      </c>
      <c r="AX57" s="77">
        <f>'SO-02 - Areál - dopravní ...'!J35</f>
        <v>0</v>
      </c>
      <c r="AY57" s="77">
        <f>'SO-02 - Areál - dopravní ...'!J36</f>
        <v>0</v>
      </c>
      <c r="AZ57" s="77">
        <f>'SO-02 - Areál - dopravní ...'!F33</f>
        <v>0</v>
      </c>
      <c r="BA57" s="77">
        <f>'SO-02 - Areál - dopravní ...'!F34</f>
        <v>0</v>
      </c>
      <c r="BB57" s="77">
        <f>'SO-02 - Areál - dopravní ...'!F35</f>
        <v>0</v>
      </c>
      <c r="BC57" s="77">
        <f>'SO-02 - Areál - dopravní ...'!F36</f>
        <v>0</v>
      </c>
      <c r="BD57" s="79">
        <f>'SO-02 - Areál - dopravní ...'!F37</f>
        <v>0</v>
      </c>
      <c r="BT57" s="80" t="s">
        <v>80</v>
      </c>
      <c r="BV57" s="80" t="s">
        <v>74</v>
      </c>
      <c r="BW57" s="80" t="s">
        <v>88</v>
      </c>
      <c r="BX57" s="80" t="s">
        <v>5</v>
      </c>
      <c r="CL57" s="80" t="s">
        <v>19</v>
      </c>
      <c r="CM57" s="80" t="s">
        <v>82</v>
      </c>
    </row>
    <row r="58" spans="1:91" s="6" customFormat="1" ht="24.75" customHeight="1">
      <c r="A58" s="71" t="s">
        <v>76</v>
      </c>
      <c r="B58" s="72"/>
      <c r="C58" s="73"/>
      <c r="D58" s="273" t="s">
        <v>89</v>
      </c>
      <c r="E58" s="273"/>
      <c r="F58" s="273"/>
      <c r="G58" s="273"/>
      <c r="H58" s="273"/>
      <c r="I58" s="74"/>
      <c r="J58" s="273" t="s">
        <v>90</v>
      </c>
      <c r="K58" s="273"/>
      <c r="L58" s="273"/>
      <c r="M58" s="273"/>
      <c r="N58" s="273"/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3"/>
      <c r="Z58" s="273"/>
      <c r="AA58" s="273"/>
      <c r="AB58" s="273"/>
      <c r="AC58" s="273"/>
      <c r="AD58" s="273"/>
      <c r="AE58" s="273"/>
      <c r="AF58" s="273"/>
      <c r="AG58" s="297">
        <f>'SO-03 - Systém likvidace ...'!J30</f>
        <v>0</v>
      </c>
      <c r="AH58" s="298"/>
      <c r="AI58" s="298"/>
      <c r="AJ58" s="298"/>
      <c r="AK58" s="298"/>
      <c r="AL58" s="298"/>
      <c r="AM58" s="298"/>
      <c r="AN58" s="297">
        <f t="shared" si="0"/>
        <v>0</v>
      </c>
      <c r="AO58" s="298"/>
      <c r="AP58" s="298"/>
      <c r="AQ58" s="75" t="s">
        <v>79</v>
      </c>
      <c r="AR58" s="72"/>
      <c r="AS58" s="76">
        <v>0</v>
      </c>
      <c r="AT58" s="77">
        <f t="shared" si="1"/>
        <v>0</v>
      </c>
      <c r="AU58" s="78">
        <f>'SO-03 - Systém likvidace ...'!P87</f>
        <v>0</v>
      </c>
      <c r="AV58" s="77">
        <f>'SO-03 - Systém likvidace ...'!J33</f>
        <v>0</v>
      </c>
      <c r="AW58" s="77">
        <f>'SO-03 - Systém likvidace ...'!J34</f>
        <v>0</v>
      </c>
      <c r="AX58" s="77">
        <f>'SO-03 - Systém likvidace ...'!J35</f>
        <v>0</v>
      </c>
      <c r="AY58" s="77">
        <f>'SO-03 - Systém likvidace ...'!J36</f>
        <v>0</v>
      </c>
      <c r="AZ58" s="77">
        <f>'SO-03 - Systém likvidace ...'!F33</f>
        <v>0</v>
      </c>
      <c r="BA58" s="77">
        <f>'SO-03 - Systém likvidace ...'!F34</f>
        <v>0</v>
      </c>
      <c r="BB58" s="77">
        <f>'SO-03 - Systém likvidace ...'!F35</f>
        <v>0</v>
      </c>
      <c r="BC58" s="77">
        <f>'SO-03 - Systém likvidace ...'!F36</f>
        <v>0</v>
      </c>
      <c r="BD58" s="79">
        <f>'SO-03 - Systém likvidace ...'!F37</f>
        <v>0</v>
      </c>
      <c r="BT58" s="80" t="s">
        <v>80</v>
      </c>
      <c r="BV58" s="80" t="s">
        <v>74</v>
      </c>
      <c r="BW58" s="80" t="s">
        <v>91</v>
      </c>
      <c r="BX58" s="80" t="s">
        <v>5</v>
      </c>
      <c r="CL58" s="80" t="s">
        <v>19</v>
      </c>
      <c r="CM58" s="80" t="s">
        <v>82</v>
      </c>
    </row>
    <row r="59" spans="1:91" s="6" customFormat="1" ht="16.5" customHeight="1">
      <c r="A59" s="71" t="s">
        <v>76</v>
      </c>
      <c r="B59" s="72"/>
      <c r="C59" s="73"/>
      <c r="D59" s="273" t="s">
        <v>92</v>
      </c>
      <c r="E59" s="273"/>
      <c r="F59" s="273"/>
      <c r="G59" s="273"/>
      <c r="H59" s="273"/>
      <c r="I59" s="74"/>
      <c r="J59" s="273" t="s">
        <v>93</v>
      </c>
      <c r="K59" s="273"/>
      <c r="L59" s="273"/>
      <c r="M59" s="273"/>
      <c r="N59" s="273"/>
      <c r="O59" s="273"/>
      <c r="P59" s="273"/>
      <c r="Q59" s="273"/>
      <c r="R59" s="273"/>
      <c r="S59" s="273"/>
      <c r="T59" s="273"/>
      <c r="U59" s="273"/>
      <c r="V59" s="273"/>
      <c r="W59" s="273"/>
      <c r="X59" s="273"/>
      <c r="Y59" s="273"/>
      <c r="Z59" s="273"/>
      <c r="AA59" s="273"/>
      <c r="AB59" s="273"/>
      <c r="AC59" s="273"/>
      <c r="AD59" s="273"/>
      <c r="AE59" s="273"/>
      <c r="AF59" s="273"/>
      <c r="AG59" s="297">
        <f>'SO-04 - Řad-přípojka - ka...'!J30</f>
        <v>0</v>
      </c>
      <c r="AH59" s="298"/>
      <c r="AI59" s="298"/>
      <c r="AJ59" s="298"/>
      <c r="AK59" s="298"/>
      <c r="AL59" s="298"/>
      <c r="AM59" s="298"/>
      <c r="AN59" s="297">
        <f t="shared" si="0"/>
        <v>0</v>
      </c>
      <c r="AO59" s="298"/>
      <c r="AP59" s="298"/>
      <c r="AQ59" s="75" t="s">
        <v>79</v>
      </c>
      <c r="AR59" s="72"/>
      <c r="AS59" s="76">
        <v>0</v>
      </c>
      <c r="AT59" s="77">
        <f t="shared" si="1"/>
        <v>0</v>
      </c>
      <c r="AU59" s="78">
        <f>'SO-04 - Řad-přípojka - ka...'!P81</f>
        <v>0</v>
      </c>
      <c r="AV59" s="77">
        <f>'SO-04 - Řad-přípojka - ka...'!J33</f>
        <v>0</v>
      </c>
      <c r="AW59" s="77">
        <f>'SO-04 - Řad-přípojka - ka...'!J34</f>
        <v>0</v>
      </c>
      <c r="AX59" s="77">
        <f>'SO-04 - Řad-přípojka - ka...'!J35</f>
        <v>0</v>
      </c>
      <c r="AY59" s="77">
        <f>'SO-04 - Řad-přípojka - ka...'!J36</f>
        <v>0</v>
      </c>
      <c r="AZ59" s="77">
        <f>'SO-04 - Řad-přípojka - ka...'!F33</f>
        <v>0</v>
      </c>
      <c r="BA59" s="77">
        <f>'SO-04 - Řad-přípojka - ka...'!F34</f>
        <v>0</v>
      </c>
      <c r="BB59" s="77">
        <f>'SO-04 - Řad-přípojka - ka...'!F35</f>
        <v>0</v>
      </c>
      <c r="BC59" s="77">
        <f>'SO-04 - Řad-přípojka - ka...'!F36</f>
        <v>0</v>
      </c>
      <c r="BD59" s="79">
        <f>'SO-04 - Řad-přípojka - ka...'!F37</f>
        <v>0</v>
      </c>
      <c r="BT59" s="80" t="s">
        <v>80</v>
      </c>
      <c r="BV59" s="80" t="s">
        <v>74</v>
      </c>
      <c r="BW59" s="80" t="s">
        <v>94</v>
      </c>
      <c r="BX59" s="80" t="s">
        <v>5</v>
      </c>
      <c r="CL59" s="80" t="s">
        <v>19</v>
      </c>
      <c r="CM59" s="80" t="s">
        <v>82</v>
      </c>
    </row>
    <row r="60" spans="1:91" s="6" customFormat="1" ht="16.5" customHeight="1">
      <c r="A60" s="71" t="s">
        <v>76</v>
      </c>
      <c r="B60" s="72"/>
      <c r="C60" s="73"/>
      <c r="D60" s="273" t="s">
        <v>95</v>
      </c>
      <c r="E60" s="273"/>
      <c r="F60" s="273"/>
      <c r="G60" s="273"/>
      <c r="H60" s="273"/>
      <c r="I60" s="74"/>
      <c r="J60" s="273" t="s">
        <v>96</v>
      </c>
      <c r="K60" s="273"/>
      <c r="L60" s="273"/>
      <c r="M60" s="273"/>
      <c r="N60" s="273"/>
      <c r="O60" s="273"/>
      <c r="P60" s="273"/>
      <c r="Q60" s="273"/>
      <c r="R60" s="273"/>
      <c r="S60" s="273"/>
      <c r="T60" s="273"/>
      <c r="U60" s="273"/>
      <c r="V60" s="273"/>
      <c r="W60" s="273"/>
      <c r="X60" s="273"/>
      <c r="Y60" s="273"/>
      <c r="Z60" s="273"/>
      <c r="AA60" s="273"/>
      <c r="AB60" s="273"/>
      <c r="AC60" s="273"/>
      <c r="AD60" s="273"/>
      <c r="AE60" s="273"/>
      <c r="AF60" s="273"/>
      <c r="AG60" s="297">
        <f>'SO-05 - Řad-přípojka - vo...'!J30</f>
        <v>0</v>
      </c>
      <c r="AH60" s="298"/>
      <c r="AI60" s="298"/>
      <c r="AJ60" s="298"/>
      <c r="AK60" s="298"/>
      <c r="AL60" s="298"/>
      <c r="AM60" s="298"/>
      <c r="AN60" s="297">
        <f t="shared" si="0"/>
        <v>0</v>
      </c>
      <c r="AO60" s="298"/>
      <c r="AP60" s="298"/>
      <c r="AQ60" s="75" t="s">
        <v>79</v>
      </c>
      <c r="AR60" s="72"/>
      <c r="AS60" s="76">
        <v>0</v>
      </c>
      <c r="AT60" s="77">
        <f t="shared" si="1"/>
        <v>0</v>
      </c>
      <c r="AU60" s="78">
        <f>'SO-05 - Řad-přípojka - vo...'!P82</f>
        <v>0</v>
      </c>
      <c r="AV60" s="77">
        <f>'SO-05 - Řad-přípojka - vo...'!J33</f>
        <v>0</v>
      </c>
      <c r="AW60" s="77">
        <f>'SO-05 - Řad-přípojka - vo...'!J34</f>
        <v>0</v>
      </c>
      <c r="AX60" s="77">
        <f>'SO-05 - Řad-přípojka - vo...'!J35</f>
        <v>0</v>
      </c>
      <c r="AY60" s="77">
        <f>'SO-05 - Řad-přípojka - vo...'!J36</f>
        <v>0</v>
      </c>
      <c r="AZ60" s="77">
        <f>'SO-05 - Řad-přípojka - vo...'!F33</f>
        <v>0</v>
      </c>
      <c r="BA60" s="77">
        <f>'SO-05 - Řad-přípojka - vo...'!F34</f>
        <v>0</v>
      </c>
      <c r="BB60" s="77">
        <f>'SO-05 - Řad-přípojka - vo...'!F35</f>
        <v>0</v>
      </c>
      <c r="BC60" s="77">
        <f>'SO-05 - Řad-přípojka - vo...'!F36</f>
        <v>0</v>
      </c>
      <c r="BD60" s="79">
        <f>'SO-05 - Řad-přípojka - vo...'!F37</f>
        <v>0</v>
      </c>
      <c r="BT60" s="80" t="s">
        <v>80</v>
      </c>
      <c r="BV60" s="80" t="s">
        <v>74</v>
      </c>
      <c r="BW60" s="80" t="s">
        <v>97</v>
      </c>
      <c r="BX60" s="80" t="s">
        <v>5</v>
      </c>
      <c r="CL60" s="80" t="s">
        <v>19</v>
      </c>
      <c r="CM60" s="80" t="s">
        <v>82</v>
      </c>
    </row>
    <row r="61" spans="1:91" s="6" customFormat="1" ht="16.5" customHeight="1">
      <c r="A61" s="71" t="s">
        <v>76</v>
      </c>
      <c r="B61" s="72"/>
      <c r="C61" s="73"/>
      <c r="D61" s="273" t="s">
        <v>98</v>
      </c>
      <c r="E61" s="273"/>
      <c r="F61" s="273"/>
      <c r="G61" s="273"/>
      <c r="H61" s="273"/>
      <c r="I61" s="74"/>
      <c r="J61" s="273" t="s">
        <v>99</v>
      </c>
      <c r="K61" s="273"/>
      <c r="L61" s="273"/>
      <c r="M61" s="273"/>
      <c r="N61" s="273"/>
      <c r="O61" s="273"/>
      <c r="P61" s="273"/>
      <c r="Q61" s="273"/>
      <c r="R61" s="273"/>
      <c r="S61" s="273"/>
      <c r="T61" s="273"/>
      <c r="U61" s="273"/>
      <c r="V61" s="273"/>
      <c r="W61" s="273"/>
      <c r="X61" s="273"/>
      <c r="Y61" s="273"/>
      <c r="Z61" s="273"/>
      <c r="AA61" s="273"/>
      <c r="AB61" s="273"/>
      <c r="AC61" s="273"/>
      <c r="AD61" s="273"/>
      <c r="AE61" s="273"/>
      <c r="AF61" s="273"/>
      <c r="AG61" s="297">
        <f>'SO-06 - Přípojka - teplovod'!J30</f>
        <v>0</v>
      </c>
      <c r="AH61" s="298"/>
      <c r="AI61" s="298"/>
      <c r="AJ61" s="298"/>
      <c r="AK61" s="298"/>
      <c r="AL61" s="298"/>
      <c r="AM61" s="298"/>
      <c r="AN61" s="297">
        <f t="shared" si="0"/>
        <v>0</v>
      </c>
      <c r="AO61" s="298"/>
      <c r="AP61" s="298"/>
      <c r="AQ61" s="75" t="s">
        <v>79</v>
      </c>
      <c r="AR61" s="72"/>
      <c r="AS61" s="76">
        <v>0</v>
      </c>
      <c r="AT61" s="77">
        <f t="shared" si="1"/>
        <v>0</v>
      </c>
      <c r="AU61" s="78">
        <f>'SO-06 - Přípojka - teplovod'!P80</f>
        <v>0</v>
      </c>
      <c r="AV61" s="77">
        <f>'SO-06 - Přípojka - teplovod'!J33</f>
        <v>0</v>
      </c>
      <c r="AW61" s="77">
        <f>'SO-06 - Přípojka - teplovod'!J34</f>
        <v>0</v>
      </c>
      <c r="AX61" s="77">
        <f>'SO-06 - Přípojka - teplovod'!J35</f>
        <v>0</v>
      </c>
      <c r="AY61" s="77">
        <f>'SO-06 - Přípojka - teplovod'!J36</f>
        <v>0</v>
      </c>
      <c r="AZ61" s="77">
        <f>'SO-06 - Přípojka - teplovod'!F33</f>
        <v>0</v>
      </c>
      <c r="BA61" s="77">
        <f>'SO-06 - Přípojka - teplovod'!F34</f>
        <v>0</v>
      </c>
      <c r="BB61" s="77">
        <f>'SO-06 - Přípojka - teplovod'!F35</f>
        <v>0</v>
      </c>
      <c r="BC61" s="77">
        <f>'SO-06 - Přípojka - teplovod'!F36</f>
        <v>0</v>
      </c>
      <c r="BD61" s="79">
        <f>'SO-06 - Přípojka - teplovod'!F37</f>
        <v>0</v>
      </c>
      <c r="BT61" s="80" t="s">
        <v>80</v>
      </c>
      <c r="BV61" s="80" t="s">
        <v>74</v>
      </c>
      <c r="BW61" s="80" t="s">
        <v>100</v>
      </c>
      <c r="BX61" s="80" t="s">
        <v>5</v>
      </c>
      <c r="CL61" s="80" t="s">
        <v>19</v>
      </c>
      <c r="CM61" s="80" t="s">
        <v>82</v>
      </c>
    </row>
    <row r="62" spans="1:91" s="6" customFormat="1" ht="16.5" customHeight="1">
      <c r="A62" s="71" t="s">
        <v>76</v>
      </c>
      <c r="B62" s="72"/>
      <c r="C62" s="73"/>
      <c r="D62" s="273" t="s">
        <v>101</v>
      </c>
      <c r="E62" s="273"/>
      <c r="F62" s="273"/>
      <c r="G62" s="273"/>
      <c r="H62" s="273"/>
      <c r="I62" s="74"/>
      <c r="J62" s="273" t="s">
        <v>102</v>
      </c>
      <c r="K62" s="273"/>
      <c r="L62" s="273"/>
      <c r="M62" s="273"/>
      <c r="N62" s="273"/>
      <c r="O62" s="273"/>
      <c r="P62" s="273"/>
      <c r="Q62" s="273"/>
      <c r="R62" s="273"/>
      <c r="S62" s="273"/>
      <c r="T62" s="273"/>
      <c r="U62" s="273"/>
      <c r="V62" s="273"/>
      <c r="W62" s="273"/>
      <c r="X62" s="273"/>
      <c r="Y62" s="273"/>
      <c r="Z62" s="273"/>
      <c r="AA62" s="273"/>
      <c r="AB62" s="273"/>
      <c r="AC62" s="273"/>
      <c r="AD62" s="273"/>
      <c r="AE62" s="273"/>
      <c r="AF62" s="273"/>
      <c r="AG62" s="297">
        <f>'SO-07 - Areálové rozvody ...'!J30</f>
        <v>0</v>
      </c>
      <c r="AH62" s="298"/>
      <c r="AI62" s="298"/>
      <c r="AJ62" s="298"/>
      <c r="AK62" s="298"/>
      <c r="AL62" s="298"/>
      <c r="AM62" s="298"/>
      <c r="AN62" s="297">
        <f t="shared" si="0"/>
        <v>0</v>
      </c>
      <c r="AO62" s="298"/>
      <c r="AP62" s="298"/>
      <c r="AQ62" s="75" t="s">
        <v>79</v>
      </c>
      <c r="AR62" s="72"/>
      <c r="AS62" s="76">
        <v>0</v>
      </c>
      <c r="AT62" s="77">
        <f t="shared" si="1"/>
        <v>0</v>
      </c>
      <c r="AU62" s="78">
        <f>'SO-07 - Areálové rozvody ...'!P82</f>
        <v>0</v>
      </c>
      <c r="AV62" s="77">
        <f>'SO-07 - Areálové rozvody ...'!J33</f>
        <v>0</v>
      </c>
      <c r="AW62" s="77">
        <f>'SO-07 - Areálové rozvody ...'!J34</f>
        <v>0</v>
      </c>
      <c r="AX62" s="77">
        <f>'SO-07 - Areálové rozvody ...'!J35</f>
        <v>0</v>
      </c>
      <c r="AY62" s="77">
        <f>'SO-07 - Areálové rozvody ...'!J36</f>
        <v>0</v>
      </c>
      <c r="AZ62" s="77">
        <f>'SO-07 - Areálové rozvody ...'!F33</f>
        <v>0</v>
      </c>
      <c r="BA62" s="77">
        <f>'SO-07 - Areálové rozvody ...'!F34</f>
        <v>0</v>
      </c>
      <c r="BB62" s="77">
        <f>'SO-07 - Areálové rozvody ...'!F35</f>
        <v>0</v>
      </c>
      <c r="BC62" s="77">
        <f>'SO-07 - Areálové rozvody ...'!F36</f>
        <v>0</v>
      </c>
      <c r="BD62" s="79">
        <f>'SO-07 - Areálové rozvody ...'!F37</f>
        <v>0</v>
      </c>
      <c r="BT62" s="80" t="s">
        <v>80</v>
      </c>
      <c r="BV62" s="80" t="s">
        <v>74</v>
      </c>
      <c r="BW62" s="80" t="s">
        <v>103</v>
      </c>
      <c r="BX62" s="80" t="s">
        <v>5</v>
      </c>
      <c r="CL62" s="80" t="s">
        <v>19</v>
      </c>
      <c r="CM62" s="80" t="s">
        <v>82</v>
      </c>
    </row>
    <row r="63" spans="1:91" s="6" customFormat="1" ht="16.5" customHeight="1">
      <c r="A63" s="71" t="s">
        <v>76</v>
      </c>
      <c r="B63" s="72"/>
      <c r="C63" s="73"/>
      <c r="D63" s="273" t="s">
        <v>104</v>
      </c>
      <c r="E63" s="273"/>
      <c r="F63" s="273"/>
      <c r="G63" s="273"/>
      <c r="H63" s="273"/>
      <c r="I63" s="74"/>
      <c r="J63" s="273" t="s">
        <v>105</v>
      </c>
      <c r="K63" s="273"/>
      <c r="L63" s="273"/>
      <c r="M63" s="273"/>
      <c r="N63" s="273"/>
      <c r="O63" s="273"/>
      <c r="P63" s="273"/>
      <c r="Q63" s="273"/>
      <c r="R63" s="273"/>
      <c r="S63" s="273"/>
      <c r="T63" s="273"/>
      <c r="U63" s="273"/>
      <c r="V63" s="273"/>
      <c r="W63" s="273"/>
      <c r="X63" s="273"/>
      <c r="Y63" s="273"/>
      <c r="Z63" s="273"/>
      <c r="AA63" s="273"/>
      <c r="AB63" s="273"/>
      <c r="AC63" s="273"/>
      <c r="AD63" s="273"/>
      <c r="AE63" s="273"/>
      <c r="AF63" s="273"/>
      <c r="AG63" s="297">
        <f>'SO-09 - Veřejné osvětlení'!J30</f>
        <v>0</v>
      </c>
      <c r="AH63" s="298"/>
      <c r="AI63" s="298"/>
      <c r="AJ63" s="298"/>
      <c r="AK63" s="298"/>
      <c r="AL63" s="298"/>
      <c r="AM63" s="298"/>
      <c r="AN63" s="297">
        <f t="shared" si="0"/>
        <v>0</v>
      </c>
      <c r="AO63" s="298"/>
      <c r="AP63" s="298"/>
      <c r="AQ63" s="75" t="s">
        <v>79</v>
      </c>
      <c r="AR63" s="72"/>
      <c r="AS63" s="76">
        <v>0</v>
      </c>
      <c r="AT63" s="77">
        <f t="shared" si="1"/>
        <v>0</v>
      </c>
      <c r="AU63" s="78">
        <f>'SO-09 - Veřejné osvětlení'!P82</f>
        <v>0</v>
      </c>
      <c r="AV63" s="77">
        <f>'SO-09 - Veřejné osvětlení'!J33</f>
        <v>0</v>
      </c>
      <c r="AW63" s="77">
        <f>'SO-09 - Veřejné osvětlení'!J34</f>
        <v>0</v>
      </c>
      <c r="AX63" s="77">
        <f>'SO-09 - Veřejné osvětlení'!J35</f>
        <v>0</v>
      </c>
      <c r="AY63" s="77">
        <f>'SO-09 - Veřejné osvětlení'!J36</f>
        <v>0</v>
      </c>
      <c r="AZ63" s="77">
        <f>'SO-09 - Veřejné osvětlení'!F33</f>
        <v>0</v>
      </c>
      <c r="BA63" s="77">
        <f>'SO-09 - Veřejné osvětlení'!F34</f>
        <v>0</v>
      </c>
      <c r="BB63" s="77">
        <f>'SO-09 - Veřejné osvětlení'!F35</f>
        <v>0</v>
      </c>
      <c r="BC63" s="77">
        <f>'SO-09 - Veřejné osvětlení'!F36</f>
        <v>0</v>
      </c>
      <c r="BD63" s="79">
        <f>'SO-09 - Veřejné osvětlení'!F37</f>
        <v>0</v>
      </c>
      <c r="BT63" s="80" t="s">
        <v>80</v>
      </c>
      <c r="BV63" s="80" t="s">
        <v>74</v>
      </c>
      <c r="BW63" s="80" t="s">
        <v>106</v>
      </c>
      <c r="BX63" s="80" t="s">
        <v>5</v>
      </c>
      <c r="CL63" s="80" t="s">
        <v>19</v>
      </c>
      <c r="CM63" s="80" t="s">
        <v>82</v>
      </c>
    </row>
    <row r="64" spans="1:91" s="6" customFormat="1" ht="16.5" customHeight="1">
      <c r="A64" s="71" t="s">
        <v>76</v>
      </c>
      <c r="B64" s="72"/>
      <c r="C64" s="73"/>
      <c r="D64" s="273" t="s">
        <v>107</v>
      </c>
      <c r="E64" s="273"/>
      <c r="F64" s="273"/>
      <c r="G64" s="273"/>
      <c r="H64" s="273"/>
      <c r="I64" s="74"/>
      <c r="J64" s="273" t="s">
        <v>108</v>
      </c>
      <c r="K64" s="273"/>
      <c r="L64" s="273"/>
      <c r="M64" s="273"/>
      <c r="N64" s="273"/>
      <c r="O64" s="273"/>
      <c r="P64" s="273"/>
      <c r="Q64" s="273"/>
      <c r="R64" s="273"/>
      <c r="S64" s="273"/>
      <c r="T64" s="273"/>
      <c r="U64" s="273"/>
      <c r="V64" s="273"/>
      <c r="W64" s="273"/>
      <c r="X64" s="273"/>
      <c r="Y64" s="273"/>
      <c r="Z64" s="273"/>
      <c r="AA64" s="273"/>
      <c r="AB64" s="273"/>
      <c r="AC64" s="273"/>
      <c r="AD64" s="273"/>
      <c r="AE64" s="273"/>
      <c r="AF64" s="273"/>
      <c r="AG64" s="297">
        <f>'SO-10 - Sadové úpravy'!J30</f>
        <v>0</v>
      </c>
      <c r="AH64" s="298"/>
      <c r="AI64" s="298"/>
      <c r="AJ64" s="298"/>
      <c r="AK64" s="298"/>
      <c r="AL64" s="298"/>
      <c r="AM64" s="298"/>
      <c r="AN64" s="297">
        <f t="shared" si="0"/>
        <v>0</v>
      </c>
      <c r="AO64" s="298"/>
      <c r="AP64" s="298"/>
      <c r="AQ64" s="75" t="s">
        <v>79</v>
      </c>
      <c r="AR64" s="72"/>
      <c r="AS64" s="81">
        <v>0</v>
      </c>
      <c r="AT64" s="82">
        <f t="shared" si="1"/>
        <v>0</v>
      </c>
      <c r="AU64" s="83">
        <f>'SO-10 - Sadové úpravy'!P86</f>
        <v>0</v>
      </c>
      <c r="AV64" s="82">
        <f>'SO-10 - Sadové úpravy'!J33</f>
        <v>0</v>
      </c>
      <c r="AW64" s="82">
        <f>'SO-10 - Sadové úpravy'!J34</f>
        <v>0</v>
      </c>
      <c r="AX64" s="82">
        <f>'SO-10 - Sadové úpravy'!J35</f>
        <v>0</v>
      </c>
      <c r="AY64" s="82">
        <f>'SO-10 - Sadové úpravy'!J36</f>
        <v>0</v>
      </c>
      <c r="AZ64" s="82">
        <f>'SO-10 - Sadové úpravy'!F33</f>
        <v>0</v>
      </c>
      <c r="BA64" s="82">
        <f>'SO-10 - Sadové úpravy'!F34</f>
        <v>0</v>
      </c>
      <c r="BB64" s="82">
        <f>'SO-10 - Sadové úpravy'!F35</f>
        <v>0</v>
      </c>
      <c r="BC64" s="82">
        <f>'SO-10 - Sadové úpravy'!F36</f>
        <v>0</v>
      </c>
      <c r="BD64" s="84">
        <f>'SO-10 - Sadové úpravy'!F37</f>
        <v>0</v>
      </c>
      <c r="BT64" s="80" t="s">
        <v>80</v>
      </c>
      <c r="BV64" s="80" t="s">
        <v>74</v>
      </c>
      <c r="BW64" s="80" t="s">
        <v>109</v>
      </c>
      <c r="BX64" s="80" t="s">
        <v>5</v>
      </c>
      <c r="CL64" s="80" t="s">
        <v>19</v>
      </c>
      <c r="CM64" s="80" t="s">
        <v>82</v>
      </c>
    </row>
    <row r="65" spans="2:44" s="1" customFormat="1" ht="30" customHeight="1">
      <c r="B65" s="32"/>
      <c r="AR65" s="32"/>
    </row>
    <row r="66" spans="2:44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32"/>
    </row>
  </sheetData>
  <sheetProtection algorithmName="SHA-512" hashValue="0dacgEcApK58bM583ojG154yRV2ejP60lOwiz3qr8ZVSgtj3Nlld9qwMQAC2yyP3/jKW/FEAGf/SWjeyEBdYMw==" saltValue="toBwz5jDRqmm3KAJ/sh5uHqsFixy1ZSoE2P6t6QiygcpEnD7xALehFcEyZPmD6Qw9T9LNr0lZXvIH8c0HrsPyg==" spinCount="100000" sheet="1" objects="1" scenarios="1" formatColumns="0" formatRows="0"/>
  <mergeCells count="78"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N55:AP55"/>
    <mergeCell ref="AS49:AT51"/>
    <mergeCell ref="AN54:AP54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VRN - Vedlejší rozpočtové...'!C2" display="/" xr:uid="{00000000-0004-0000-0000-000000000000}"/>
    <hyperlink ref="A56" location="'ON - Ostatní náklady'!C2" display="/" xr:uid="{00000000-0004-0000-0000-000001000000}"/>
    <hyperlink ref="A57" location="'SO-02 - Areál - dopravní ...'!C2" display="/" xr:uid="{00000000-0004-0000-0000-000002000000}"/>
    <hyperlink ref="A58" location="'SO-03 - Systém likvidace ...'!C2" display="/" xr:uid="{00000000-0004-0000-0000-000003000000}"/>
    <hyperlink ref="A59" location="'SO-04 - Řad-přípojka - ka...'!C2" display="/" xr:uid="{00000000-0004-0000-0000-000004000000}"/>
    <hyperlink ref="A60" location="'SO-05 - Řad-přípojka - vo...'!C2" display="/" xr:uid="{00000000-0004-0000-0000-000005000000}"/>
    <hyperlink ref="A61" location="'SO-06 - Přípojka - teplovod'!C2" display="/" xr:uid="{00000000-0004-0000-0000-000006000000}"/>
    <hyperlink ref="A62" location="'SO-07 - Areálové rozvody ...'!C2" display="/" xr:uid="{00000000-0004-0000-0000-000007000000}"/>
    <hyperlink ref="A63" location="'SO-09 - Veřejné osvětlení'!C2" display="/" xr:uid="{00000000-0004-0000-0000-000008000000}"/>
    <hyperlink ref="A64" location="'SO-10 - Sadové úpravy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19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106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Sportovní hala Sušice - Venkovní stavební objekty</v>
      </c>
      <c r="F7" s="309"/>
      <c r="G7" s="309"/>
      <c r="H7" s="309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16.5" customHeight="1">
      <c r="B9" s="32"/>
      <c r="E9" s="275" t="s">
        <v>1049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Vyplň údaj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19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81"/>
      <c r="G18" s="281"/>
      <c r="H18" s="281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86" t="s">
        <v>19</v>
      </c>
      <c r="F27" s="286"/>
      <c r="G27" s="286"/>
      <c r="H27" s="286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ROUND(J82,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ROUND((SUM(BE82:BE118)),  2)</f>
        <v>0</v>
      </c>
      <c r="I33" s="89">
        <v>0.21</v>
      </c>
      <c r="J33" s="88">
        <f>ROUND(((SUM(BE82:BE118))*I33),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ROUND((SUM(BF82:BF118)),  2)</f>
        <v>0</v>
      </c>
      <c r="I34" s="89">
        <v>0.12</v>
      </c>
      <c r="J34" s="88">
        <f>ROUND(((SUM(BF82:BF118))*I34),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ROUND((SUM(BG82:BG118)),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ROUND((SUM(BH82:BH118)),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ROUND((SUM(BI82:BI118)),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113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Sportovní hala Sušice - Venkovní stavební objekty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111</v>
      </c>
      <c r="L49" s="32"/>
    </row>
    <row r="50" spans="2:47" s="1" customFormat="1" ht="16.5" customHeight="1">
      <c r="B50" s="32"/>
      <c r="E50" s="275" t="str">
        <f>E9</f>
        <v>SO-09 - Veřejné osvětlení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Vyplň údaj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24</v>
      </c>
      <c r="F54" s="25" t="str">
        <f>E15</f>
        <v>Město Sušice, nám. Svobody 138, 342 01 Sušice</v>
      </c>
      <c r="I54" s="27" t="s">
        <v>30</v>
      </c>
      <c r="J54" s="30" t="str">
        <f>E21</f>
        <v>APRIS s.r.o</v>
      </c>
      <c r="L54" s="32"/>
    </row>
    <row r="55" spans="2:47" s="1" customFormat="1" ht="15.2" customHeight="1">
      <c r="B55" s="32"/>
      <c r="C55" s="27" t="s">
        <v>28</v>
      </c>
      <c r="F55" s="25" t="str">
        <f>IF(E18="","",E18)</f>
        <v>Vyplň údaj</v>
      </c>
      <c r="I55" s="27" t="s">
        <v>35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114</v>
      </c>
      <c r="D57" s="90"/>
      <c r="E57" s="90"/>
      <c r="F57" s="90"/>
      <c r="G57" s="90"/>
      <c r="H57" s="90"/>
      <c r="I57" s="90"/>
      <c r="J57" s="97" t="s">
        <v>115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J82</f>
        <v>0</v>
      </c>
      <c r="L59" s="32"/>
      <c r="AU59" s="17" t="s">
        <v>116</v>
      </c>
    </row>
    <row r="60" spans="2:47" s="8" customFormat="1" ht="24.95" customHeight="1">
      <c r="B60" s="99"/>
      <c r="D60" s="100" t="s">
        <v>1050</v>
      </c>
      <c r="E60" s="101"/>
      <c r="F60" s="101"/>
      <c r="G60" s="101"/>
      <c r="H60" s="101"/>
      <c r="I60" s="101"/>
      <c r="J60" s="102">
        <f>J83</f>
        <v>0</v>
      </c>
      <c r="L60" s="99"/>
    </row>
    <row r="61" spans="2:47" s="8" customFormat="1" ht="24.95" customHeight="1">
      <c r="B61" s="99"/>
      <c r="D61" s="100" t="s">
        <v>1051</v>
      </c>
      <c r="E61" s="101"/>
      <c r="F61" s="101"/>
      <c r="G61" s="101"/>
      <c r="H61" s="101"/>
      <c r="I61" s="101"/>
      <c r="J61" s="102">
        <f>J103</f>
        <v>0</v>
      </c>
      <c r="L61" s="99"/>
    </row>
    <row r="62" spans="2:47" s="8" customFormat="1" ht="24.95" customHeight="1">
      <c r="B62" s="99"/>
      <c r="D62" s="100" t="s">
        <v>1052</v>
      </c>
      <c r="E62" s="101"/>
      <c r="F62" s="101"/>
      <c r="G62" s="101"/>
      <c r="H62" s="101"/>
      <c r="I62" s="101"/>
      <c r="J62" s="102">
        <f>J114</f>
        <v>0</v>
      </c>
      <c r="L62" s="99"/>
    </row>
    <row r="63" spans="2:47" s="1" customFormat="1" ht="21.75" customHeight="1">
      <c r="B63" s="32"/>
      <c r="L63" s="32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2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2"/>
    </row>
    <row r="69" spans="2:12" s="1" customFormat="1" ht="24.95" customHeight="1">
      <c r="B69" s="32"/>
      <c r="C69" s="21" t="s">
        <v>119</v>
      </c>
      <c r="L69" s="32"/>
    </row>
    <row r="70" spans="2:12" s="1" customFormat="1" ht="6.95" customHeight="1">
      <c r="B70" s="32"/>
      <c r="L70" s="32"/>
    </row>
    <row r="71" spans="2:12" s="1" customFormat="1" ht="12" customHeight="1">
      <c r="B71" s="32"/>
      <c r="C71" s="27" t="s">
        <v>16</v>
      </c>
      <c r="L71" s="32"/>
    </row>
    <row r="72" spans="2:12" s="1" customFormat="1" ht="16.5" customHeight="1">
      <c r="B72" s="32"/>
      <c r="E72" s="308" t="str">
        <f>E7</f>
        <v>Sportovní hala Sušice - Venkovní stavební objekty</v>
      </c>
      <c r="F72" s="309"/>
      <c r="G72" s="309"/>
      <c r="H72" s="309"/>
      <c r="L72" s="32"/>
    </row>
    <row r="73" spans="2:12" s="1" customFormat="1" ht="12" customHeight="1">
      <c r="B73" s="32"/>
      <c r="C73" s="27" t="s">
        <v>111</v>
      </c>
      <c r="L73" s="32"/>
    </row>
    <row r="74" spans="2:12" s="1" customFormat="1" ht="16.5" customHeight="1">
      <c r="B74" s="32"/>
      <c r="E74" s="275" t="str">
        <f>E9</f>
        <v>SO-09 - Veřejné osvětlení</v>
      </c>
      <c r="F74" s="310"/>
      <c r="G74" s="310"/>
      <c r="H74" s="310"/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7" t="s">
        <v>21</v>
      </c>
      <c r="F76" s="25" t="str">
        <f>F12</f>
        <v xml:space="preserve"> </v>
      </c>
      <c r="I76" s="27" t="s">
        <v>23</v>
      </c>
      <c r="J76" s="49" t="str">
        <f>IF(J12="","",J12)</f>
        <v>Vyplň údaj</v>
      </c>
      <c r="L76" s="32"/>
    </row>
    <row r="77" spans="2:12" s="1" customFormat="1" ht="6.95" customHeight="1">
      <c r="B77" s="32"/>
      <c r="L77" s="32"/>
    </row>
    <row r="78" spans="2:12" s="1" customFormat="1" ht="15.2" customHeight="1">
      <c r="B78" s="32"/>
      <c r="C78" s="27" t="s">
        <v>24</v>
      </c>
      <c r="F78" s="25" t="str">
        <f>E15</f>
        <v>Město Sušice, nám. Svobody 138, 342 01 Sušice</v>
      </c>
      <c r="I78" s="27" t="s">
        <v>30</v>
      </c>
      <c r="J78" s="30" t="str">
        <f>E21</f>
        <v>APRIS s.r.o</v>
      </c>
      <c r="L78" s="32"/>
    </row>
    <row r="79" spans="2:12" s="1" customFormat="1" ht="15.2" customHeight="1">
      <c r="B79" s="32"/>
      <c r="C79" s="27" t="s">
        <v>28</v>
      </c>
      <c r="F79" s="25" t="str">
        <f>IF(E18="","",E18)</f>
        <v>Vyplň údaj</v>
      </c>
      <c r="I79" s="27" t="s">
        <v>35</v>
      </c>
      <c r="J79" s="30" t="str">
        <f>E24</f>
        <v xml:space="preserve"> </v>
      </c>
      <c r="L79" s="32"/>
    </row>
    <row r="80" spans="2:12" s="1" customFormat="1" ht="10.35" customHeight="1">
      <c r="B80" s="32"/>
      <c r="L80" s="32"/>
    </row>
    <row r="81" spans="2:65" s="10" customFormat="1" ht="29.25" customHeight="1">
      <c r="B81" s="107"/>
      <c r="C81" s="108" t="s">
        <v>120</v>
      </c>
      <c r="D81" s="109" t="s">
        <v>57</v>
      </c>
      <c r="E81" s="109" t="s">
        <v>53</v>
      </c>
      <c r="F81" s="109" t="s">
        <v>54</v>
      </c>
      <c r="G81" s="109" t="s">
        <v>121</v>
      </c>
      <c r="H81" s="109" t="s">
        <v>122</v>
      </c>
      <c r="I81" s="109" t="s">
        <v>123</v>
      </c>
      <c r="J81" s="109" t="s">
        <v>115</v>
      </c>
      <c r="K81" s="110" t="s">
        <v>124</v>
      </c>
      <c r="L81" s="107"/>
      <c r="M81" s="56" t="s">
        <v>19</v>
      </c>
      <c r="N81" s="57" t="s">
        <v>42</v>
      </c>
      <c r="O81" s="57" t="s">
        <v>125</v>
      </c>
      <c r="P81" s="57" t="s">
        <v>126</v>
      </c>
      <c r="Q81" s="57" t="s">
        <v>127</v>
      </c>
      <c r="R81" s="57" t="s">
        <v>128</v>
      </c>
      <c r="S81" s="57" t="s">
        <v>129</v>
      </c>
      <c r="T81" s="58" t="s">
        <v>130</v>
      </c>
    </row>
    <row r="82" spans="2:65" s="1" customFormat="1" ht="22.9" customHeight="1">
      <c r="B82" s="32"/>
      <c r="C82" s="61" t="s">
        <v>131</v>
      </c>
      <c r="J82" s="111">
        <f>BK82</f>
        <v>0</v>
      </c>
      <c r="L82" s="32"/>
      <c r="M82" s="59"/>
      <c r="N82" s="50"/>
      <c r="O82" s="50"/>
      <c r="P82" s="112">
        <f>P83+P103+P114</f>
        <v>0</v>
      </c>
      <c r="Q82" s="50"/>
      <c r="R82" s="112">
        <f>R83+R103+R114</f>
        <v>0</v>
      </c>
      <c r="S82" s="50"/>
      <c r="T82" s="113">
        <f>T83+T103+T114</f>
        <v>0</v>
      </c>
      <c r="AT82" s="17" t="s">
        <v>71</v>
      </c>
      <c r="AU82" s="17" t="s">
        <v>116</v>
      </c>
      <c r="BK82" s="114">
        <f>BK83+BK103+BK114</f>
        <v>0</v>
      </c>
    </row>
    <row r="83" spans="2:65" s="11" customFormat="1" ht="25.9" customHeight="1">
      <c r="B83" s="115"/>
      <c r="D83" s="116" t="s">
        <v>71</v>
      </c>
      <c r="E83" s="117" t="s">
        <v>1053</v>
      </c>
      <c r="F83" s="117" t="s">
        <v>1013</v>
      </c>
      <c r="I83" s="118"/>
      <c r="J83" s="119">
        <f>BK83</f>
        <v>0</v>
      </c>
      <c r="L83" s="115"/>
      <c r="M83" s="120"/>
      <c r="P83" s="121">
        <f>SUM(P84:P102)</f>
        <v>0</v>
      </c>
      <c r="R83" s="121">
        <f>SUM(R84:R102)</f>
        <v>0</v>
      </c>
      <c r="T83" s="122">
        <f>SUM(T84:T102)</f>
        <v>0</v>
      </c>
      <c r="AR83" s="116" t="s">
        <v>80</v>
      </c>
      <c r="AT83" s="123" t="s">
        <v>71</v>
      </c>
      <c r="AU83" s="123" t="s">
        <v>72</v>
      </c>
      <c r="AY83" s="116" t="s">
        <v>133</v>
      </c>
      <c r="BK83" s="124">
        <f>SUM(BK84:BK102)</f>
        <v>0</v>
      </c>
    </row>
    <row r="84" spans="2:65" s="1" customFormat="1" ht="16.5" customHeight="1">
      <c r="B84" s="32"/>
      <c r="C84" s="127" t="s">
        <v>80</v>
      </c>
      <c r="D84" s="127" t="s">
        <v>136</v>
      </c>
      <c r="E84" s="128" t="s">
        <v>1054</v>
      </c>
      <c r="F84" s="129" t="s">
        <v>1055</v>
      </c>
      <c r="G84" s="130" t="s">
        <v>899</v>
      </c>
      <c r="H84" s="131">
        <v>2</v>
      </c>
      <c r="I84" s="132"/>
      <c r="J84" s="133">
        <f t="shared" ref="J84:J102" si="0">ROUND(I84*H84,2)</f>
        <v>0</v>
      </c>
      <c r="K84" s="129" t="s">
        <v>157</v>
      </c>
      <c r="L84" s="32"/>
      <c r="M84" s="134" t="s">
        <v>19</v>
      </c>
      <c r="N84" s="135" t="s">
        <v>43</v>
      </c>
      <c r="P84" s="136">
        <f t="shared" ref="P84:P102" si="1">O84*H84</f>
        <v>0</v>
      </c>
      <c r="Q84" s="136">
        <v>0</v>
      </c>
      <c r="R84" s="136">
        <f t="shared" ref="R84:R102" si="2">Q84*H84</f>
        <v>0</v>
      </c>
      <c r="S84" s="136">
        <v>0</v>
      </c>
      <c r="T84" s="137">
        <f t="shared" ref="T84:T102" si="3">S84*H84</f>
        <v>0</v>
      </c>
      <c r="AR84" s="138" t="s">
        <v>141</v>
      </c>
      <c r="AT84" s="138" t="s">
        <v>136</v>
      </c>
      <c r="AU84" s="138" t="s">
        <v>80</v>
      </c>
      <c r="AY84" s="17" t="s">
        <v>133</v>
      </c>
      <c r="BE84" s="139">
        <f t="shared" ref="BE84:BE102" si="4">IF(N84="základní",J84,0)</f>
        <v>0</v>
      </c>
      <c r="BF84" s="139">
        <f t="shared" ref="BF84:BF102" si="5">IF(N84="snížená",J84,0)</f>
        <v>0</v>
      </c>
      <c r="BG84" s="139">
        <f t="shared" ref="BG84:BG102" si="6">IF(N84="zákl. přenesená",J84,0)</f>
        <v>0</v>
      </c>
      <c r="BH84" s="139">
        <f t="shared" ref="BH84:BH102" si="7">IF(N84="sníž. přenesená",J84,0)</f>
        <v>0</v>
      </c>
      <c r="BI84" s="139">
        <f t="shared" ref="BI84:BI102" si="8">IF(N84="nulová",J84,0)</f>
        <v>0</v>
      </c>
      <c r="BJ84" s="17" t="s">
        <v>80</v>
      </c>
      <c r="BK84" s="139">
        <f t="shared" ref="BK84:BK102" si="9">ROUND(I84*H84,2)</f>
        <v>0</v>
      </c>
      <c r="BL84" s="17" t="s">
        <v>141</v>
      </c>
      <c r="BM84" s="138" t="s">
        <v>82</v>
      </c>
    </row>
    <row r="85" spans="2:65" s="1" customFormat="1" ht="16.5" customHeight="1">
      <c r="B85" s="32"/>
      <c r="C85" s="127" t="s">
        <v>82</v>
      </c>
      <c r="D85" s="127" t="s">
        <v>136</v>
      </c>
      <c r="E85" s="128" t="s">
        <v>1056</v>
      </c>
      <c r="F85" s="129" t="s">
        <v>1057</v>
      </c>
      <c r="G85" s="130" t="s">
        <v>899</v>
      </c>
      <c r="H85" s="131">
        <v>2</v>
      </c>
      <c r="I85" s="132"/>
      <c r="J85" s="133">
        <f t="shared" si="0"/>
        <v>0</v>
      </c>
      <c r="K85" s="129" t="s">
        <v>157</v>
      </c>
      <c r="L85" s="32"/>
      <c r="M85" s="134" t="s">
        <v>19</v>
      </c>
      <c r="N85" s="135" t="s">
        <v>43</v>
      </c>
      <c r="P85" s="136">
        <f t="shared" si="1"/>
        <v>0</v>
      </c>
      <c r="Q85" s="136">
        <v>0</v>
      </c>
      <c r="R85" s="136">
        <f t="shared" si="2"/>
        <v>0</v>
      </c>
      <c r="S85" s="136">
        <v>0</v>
      </c>
      <c r="T85" s="137">
        <f t="shared" si="3"/>
        <v>0</v>
      </c>
      <c r="AR85" s="138" t="s">
        <v>141</v>
      </c>
      <c r="AT85" s="138" t="s">
        <v>136</v>
      </c>
      <c r="AU85" s="138" t="s">
        <v>80</v>
      </c>
      <c r="AY85" s="17" t="s">
        <v>133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7" t="s">
        <v>80</v>
      </c>
      <c r="BK85" s="139">
        <f t="shared" si="9"/>
        <v>0</v>
      </c>
      <c r="BL85" s="17" t="s">
        <v>141</v>
      </c>
      <c r="BM85" s="138" t="s">
        <v>141</v>
      </c>
    </row>
    <row r="86" spans="2:65" s="1" customFormat="1" ht="16.5" customHeight="1">
      <c r="B86" s="32"/>
      <c r="C86" s="127" t="s">
        <v>147</v>
      </c>
      <c r="D86" s="127" t="s">
        <v>136</v>
      </c>
      <c r="E86" s="128" t="s">
        <v>1058</v>
      </c>
      <c r="F86" s="129" t="s">
        <v>1059</v>
      </c>
      <c r="G86" s="130" t="s">
        <v>247</v>
      </c>
      <c r="H86" s="131">
        <v>750</v>
      </c>
      <c r="I86" s="132"/>
      <c r="J86" s="133">
        <f t="shared" si="0"/>
        <v>0</v>
      </c>
      <c r="K86" s="129" t="s">
        <v>157</v>
      </c>
      <c r="L86" s="32"/>
      <c r="M86" s="134" t="s">
        <v>19</v>
      </c>
      <c r="N86" s="135" t="s">
        <v>43</v>
      </c>
      <c r="P86" s="136">
        <f t="shared" si="1"/>
        <v>0</v>
      </c>
      <c r="Q86" s="136">
        <v>0</v>
      </c>
      <c r="R86" s="136">
        <f t="shared" si="2"/>
        <v>0</v>
      </c>
      <c r="S86" s="136">
        <v>0</v>
      </c>
      <c r="T86" s="137">
        <f t="shared" si="3"/>
        <v>0</v>
      </c>
      <c r="AR86" s="138" t="s">
        <v>141</v>
      </c>
      <c r="AT86" s="138" t="s">
        <v>136</v>
      </c>
      <c r="AU86" s="138" t="s">
        <v>80</v>
      </c>
      <c r="AY86" s="17" t="s">
        <v>133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7" t="s">
        <v>80</v>
      </c>
      <c r="BK86" s="139">
        <f t="shared" si="9"/>
        <v>0</v>
      </c>
      <c r="BL86" s="17" t="s">
        <v>141</v>
      </c>
      <c r="BM86" s="138" t="s">
        <v>150</v>
      </c>
    </row>
    <row r="87" spans="2:65" s="1" customFormat="1" ht="24.2" customHeight="1">
      <c r="B87" s="32"/>
      <c r="C87" s="127" t="s">
        <v>141</v>
      </c>
      <c r="D87" s="127" t="s">
        <v>136</v>
      </c>
      <c r="E87" s="128" t="s">
        <v>1060</v>
      </c>
      <c r="F87" s="129" t="s">
        <v>1061</v>
      </c>
      <c r="G87" s="130" t="s">
        <v>247</v>
      </c>
      <c r="H87" s="131">
        <v>120</v>
      </c>
      <c r="I87" s="132"/>
      <c r="J87" s="133">
        <f t="shared" si="0"/>
        <v>0</v>
      </c>
      <c r="K87" s="129" t="s">
        <v>157</v>
      </c>
      <c r="L87" s="32"/>
      <c r="M87" s="134" t="s">
        <v>19</v>
      </c>
      <c r="N87" s="135" t="s">
        <v>43</v>
      </c>
      <c r="P87" s="136">
        <f t="shared" si="1"/>
        <v>0</v>
      </c>
      <c r="Q87" s="136">
        <v>0</v>
      </c>
      <c r="R87" s="136">
        <f t="shared" si="2"/>
        <v>0</v>
      </c>
      <c r="S87" s="136">
        <v>0</v>
      </c>
      <c r="T87" s="137">
        <f t="shared" si="3"/>
        <v>0</v>
      </c>
      <c r="AR87" s="138" t="s">
        <v>141</v>
      </c>
      <c r="AT87" s="138" t="s">
        <v>136</v>
      </c>
      <c r="AU87" s="138" t="s">
        <v>80</v>
      </c>
      <c r="AY87" s="17" t="s">
        <v>133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7" t="s">
        <v>80</v>
      </c>
      <c r="BK87" s="139">
        <f t="shared" si="9"/>
        <v>0</v>
      </c>
      <c r="BL87" s="17" t="s">
        <v>141</v>
      </c>
      <c r="BM87" s="138" t="s">
        <v>166</v>
      </c>
    </row>
    <row r="88" spans="2:65" s="1" customFormat="1" ht="21.75" customHeight="1">
      <c r="B88" s="32"/>
      <c r="C88" s="127" t="s">
        <v>195</v>
      </c>
      <c r="D88" s="127" t="s">
        <v>136</v>
      </c>
      <c r="E88" s="128" t="s">
        <v>1062</v>
      </c>
      <c r="F88" s="129" t="s">
        <v>1063</v>
      </c>
      <c r="G88" s="130" t="s">
        <v>247</v>
      </c>
      <c r="H88" s="131">
        <v>1140</v>
      </c>
      <c r="I88" s="132"/>
      <c r="J88" s="133">
        <f t="shared" si="0"/>
        <v>0</v>
      </c>
      <c r="K88" s="129" t="s">
        <v>157</v>
      </c>
      <c r="L88" s="32"/>
      <c r="M88" s="134" t="s">
        <v>19</v>
      </c>
      <c r="N88" s="135" t="s">
        <v>43</v>
      </c>
      <c r="P88" s="136">
        <f t="shared" si="1"/>
        <v>0</v>
      </c>
      <c r="Q88" s="136">
        <v>0</v>
      </c>
      <c r="R88" s="136">
        <f t="shared" si="2"/>
        <v>0</v>
      </c>
      <c r="S88" s="136">
        <v>0</v>
      </c>
      <c r="T88" s="137">
        <f t="shared" si="3"/>
        <v>0</v>
      </c>
      <c r="AR88" s="138" t="s">
        <v>141</v>
      </c>
      <c r="AT88" s="138" t="s">
        <v>136</v>
      </c>
      <c r="AU88" s="138" t="s">
        <v>80</v>
      </c>
      <c r="AY88" s="17" t="s">
        <v>133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7" t="s">
        <v>80</v>
      </c>
      <c r="BK88" s="139">
        <f t="shared" si="9"/>
        <v>0</v>
      </c>
      <c r="BL88" s="17" t="s">
        <v>141</v>
      </c>
      <c r="BM88" s="138" t="s">
        <v>198</v>
      </c>
    </row>
    <row r="89" spans="2:65" s="1" customFormat="1" ht="16.5" customHeight="1">
      <c r="B89" s="32"/>
      <c r="C89" s="127" t="s">
        <v>150</v>
      </c>
      <c r="D89" s="127" t="s">
        <v>136</v>
      </c>
      <c r="E89" s="128" t="s">
        <v>1064</v>
      </c>
      <c r="F89" s="129" t="s">
        <v>1065</v>
      </c>
      <c r="G89" s="130" t="s">
        <v>247</v>
      </c>
      <c r="H89" s="131">
        <v>1140</v>
      </c>
      <c r="I89" s="132"/>
      <c r="J89" s="133">
        <f t="shared" si="0"/>
        <v>0</v>
      </c>
      <c r="K89" s="129" t="s">
        <v>157</v>
      </c>
      <c r="L89" s="32"/>
      <c r="M89" s="134" t="s">
        <v>19</v>
      </c>
      <c r="N89" s="135" t="s">
        <v>43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141</v>
      </c>
      <c r="AT89" s="138" t="s">
        <v>136</v>
      </c>
      <c r="AU89" s="138" t="s">
        <v>80</v>
      </c>
      <c r="AY89" s="17" t="s">
        <v>133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7" t="s">
        <v>80</v>
      </c>
      <c r="BK89" s="139">
        <f t="shared" si="9"/>
        <v>0</v>
      </c>
      <c r="BL89" s="17" t="s">
        <v>141</v>
      </c>
      <c r="BM89" s="138" t="s">
        <v>8</v>
      </c>
    </row>
    <row r="90" spans="2:65" s="1" customFormat="1" ht="21.75" customHeight="1">
      <c r="B90" s="32"/>
      <c r="C90" s="127" t="s">
        <v>203</v>
      </c>
      <c r="D90" s="127" t="s">
        <v>136</v>
      </c>
      <c r="E90" s="128" t="s">
        <v>1066</v>
      </c>
      <c r="F90" s="129" t="s">
        <v>1067</v>
      </c>
      <c r="G90" s="130" t="s">
        <v>899</v>
      </c>
      <c r="H90" s="131">
        <v>20</v>
      </c>
      <c r="I90" s="132"/>
      <c r="J90" s="133">
        <f t="shared" si="0"/>
        <v>0</v>
      </c>
      <c r="K90" s="129" t="s">
        <v>157</v>
      </c>
      <c r="L90" s="32"/>
      <c r="M90" s="134" t="s">
        <v>19</v>
      </c>
      <c r="N90" s="135" t="s">
        <v>43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141</v>
      </c>
      <c r="AT90" s="138" t="s">
        <v>136</v>
      </c>
      <c r="AU90" s="138" t="s">
        <v>80</v>
      </c>
      <c r="AY90" s="17" t="s">
        <v>133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7" t="s">
        <v>80</v>
      </c>
      <c r="BK90" s="139">
        <f t="shared" si="9"/>
        <v>0</v>
      </c>
      <c r="BL90" s="17" t="s">
        <v>141</v>
      </c>
      <c r="BM90" s="138" t="s">
        <v>206</v>
      </c>
    </row>
    <row r="91" spans="2:65" s="1" customFormat="1" ht="16.5" customHeight="1">
      <c r="B91" s="32"/>
      <c r="C91" s="127" t="s">
        <v>166</v>
      </c>
      <c r="D91" s="127" t="s">
        <v>136</v>
      </c>
      <c r="E91" s="128" t="s">
        <v>1068</v>
      </c>
      <c r="F91" s="129" t="s">
        <v>1069</v>
      </c>
      <c r="G91" s="130" t="s">
        <v>899</v>
      </c>
      <c r="H91" s="131">
        <v>12</v>
      </c>
      <c r="I91" s="132"/>
      <c r="J91" s="133">
        <f t="shared" si="0"/>
        <v>0</v>
      </c>
      <c r="K91" s="129" t="s">
        <v>157</v>
      </c>
      <c r="L91" s="32"/>
      <c r="M91" s="134" t="s">
        <v>19</v>
      </c>
      <c r="N91" s="135" t="s">
        <v>43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141</v>
      </c>
      <c r="AT91" s="138" t="s">
        <v>136</v>
      </c>
      <c r="AU91" s="138" t="s">
        <v>80</v>
      </c>
      <c r="AY91" s="17" t="s">
        <v>133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7" t="s">
        <v>80</v>
      </c>
      <c r="BK91" s="139">
        <f t="shared" si="9"/>
        <v>0</v>
      </c>
      <c r="BL91" s="17" t="s">
        <v>141</v>
      </c>
      <c r="BM91" s="138" t="s">
        <v>208</v>
      </c>
    </row>
    <row r="92" spans="2:65" s="1" customFormat="1" ht="16.5" customHeight="1">
      <c r="B92" s="32"/>
      <c r="C92" s="127" t="s">
        <v>209</v>
      </c>
      <c r="D92" s="127" t="s">
        <v>136</v>
      </c>
      <c r="E92" s="128" t="s">
        <v>1070</v>
      </c>
      <c r="F92" s="129" t="s">
        <v>1071</v>
      </c>
      <c r="G92" s="130" t="s">
        <v>899</v>
      </c>
      <c r="H92" s="131">
        <v>32</v>
      </c>
      <c r="I92" s="132"/>
      <c r="J92" s="133">
        <f t="shared" si="0"/>
        <v>0</v>
      </c>
      <c r="K92" s="129" t="s">
        <v>157</v>
      </c>
      <c r="L92" s="32"/>
      <c r="M92" s="134" t="s">
        <v>19</v>
      </c>
      <c r="N92" s="135" t="s">
        <v>43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141</v>
      </c>
      <c r="AT92" s="138" t="s">
        <v>136</v>
      </c>
      <c r="AU92" s="138" t="s">
        <v>80</v>
      </c>
      <c r="AY92" s="17" t="s">
        <v>133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80</v>
      </c>
      <c r="BK92" s="139">
        <f t="shared" si="9"/>
        <v>0</v>
      </c>
      <c r="BL92" s="17" t="s">
        <v>141</v>
      </c>
      <c r="BM92" s="138" t="s">
        <v>212</v>
      </c>
    </row>
    <row r="93" spans="2:65" s="1" customFormat="1" ht="16.5" customHeight="1">
      <c r="B93" s="32"/>
      <c r="C93" s="127" t="s">
        <v>198</v>
      </c>
      <c r="D93" s="127" t="s">
        <v>136</v>
      </c>
      <c r="E93" s="128" t="s">
        <v>1072</v>
      </c>
      <c r="F93" s="129" t="s">
        <v>1073</v>
      </c>
      <c r="G93" s="130" t="s">
        <v>247</v>
      </c>
      <c r="H93" s="131">
        <v>80</v>
      </c>
      <c r="I93" s="132"/>
      <c r="J93" s="133">
        <f t="shared" si="0"/>
        <v>0</v>
      </c>
      <c r="K93" s="129" t="s">
        <v>157</v>
      </c>
      <c r="L93" s="32"/>
      <c r="M93" s="134" t="s">
        <v>19</v>
      </c>
      <c r="N93" s="135" t="s">
        <v>43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141</v>
      </c>
      <c r="AT93" s="138" t="s">
        <v>136</v>
      </c>
      <c r="AU93" s="138" t="s">
        <v>80</v>
      </c>
      <c r="AY93" s="17" t="s">
        <v>133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7" t="s">
        <v>80</v>
      </c>
      <c r="BK93" s="139">
        <f t="shared" si="9"/>
        <v>0</v>
      </c>
      <c r="BL93" s="17" t="s">
        <v>141</v>
      </c>
      <c r="BM93" s="138" t="s">
        <v>218</v>
      </c>
    </row>
    <row r="94" spans="2:65" s="1" customFormat="1" ht="21.75" customHeight="1">
      <c r="B94" s="32"/>
      <c r="C94" s="127" t="s">
        <v>219</v>
      </c>
      <c r="D94" s="127" t="s">
        <v>136</v>
      </c>
      <c r="E94" s="128" t="s">
        <v>1074</v>
      </c>
      <c r="F94" s="129" t="s">
        <v>1075</v>
      </c>
      <c r="G94" s="130" t="s">
        <v>247</v>
      </c>
      <c r="H94" s="131">
        <v>600</v>
      </c>
      <c r="I94" s="132"/>
      <c r="J94" s="133">
        <f t="shared" si="0"/>
        <v>0</v>
      </c>
      <c r="K94" s="129" t="s">
        <v>157</v>
      </c>
      <c r="L94" s="32"/>
      <c r="M94" s="134" t="s">
        <v>19</v>
      </c>
      <c r="N94" s="135" t="s">
        <v>43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141</v>
      </c>
      <c r="AT94" s="138" t="s">
        <v>136</v>
      </c>
      <c r="AU94" s="138" t="s">
        <v>80</v>
      </c>
      <c r="AY94" s="17" t="s">
        <v>133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7" t="s">
        <v>80</v>
      </c>
      <c r="BK94" s="139">
        <f t="shared" si="9"/>
        <v>0</v>
      </c>
      <c r="BL94" s="17" t="s">
        <v>141</v>
      </c>
      <c r="BM94" s="138" t="s">
        <v>222</v>
      </c>
    </row>
    <row r="95" spans="2:65" s="1" customFormat="1" ht="16.5" customHeight="1">
      <c r="B95" s="32"/>
      <c r="C95" s="127" t="s">
        <v>8</v>
      </c>
      <c r="D95" s="127" t="s">
        <v>136</v>
      </c>
      <c r="E95" s="128" t="s">
        <v>1076</v>
      </c>
      <c r="F95" s="129" t="s">
        <v>1077</v>
      </c>
      <c r="G95" s="130" t="s">
        <v>899</v>
      </c>
      <c r="H95" s="131">
        <v>60</v>
      </c>
      <c r="I95" s="132"/>
      <c r="J95" s="133">
        <f t="shared" si="0"/>
        <v>0</v>
      </c>
      <c r="K95" s="129" t="s">
        <v>157</v>
      </c>
      <c r="L95" s="32"/>
      <c r="M95" s="134" t="s">
        <v>19</v>
      </c>
      <c r="N95" s="135" t="s">
        <v>43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141</v>
      </c>
      <c r="AT95" s="138" t="s">
        <v>136</v>
      </c>
      <c r="AU95" s="138" t="s">
        <v>80</v>
      </c>
      <c r="AY95" s="17" t="s">
        <v>133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7" t="s">
        <v>80</v>
      </c>
      <c r="BK95" s="139">
        <f t="shared" si="9"/>
        <v>0</v>
      </c>
      <c r="BL95" s="17" t="s">
        <v>141</v>
      </c>
      <c r="BM95" s="138" t="s">
        <v>225</v>
      </c>
    </row>
    <row r="96" spans="2:65" s="1" customFormat="1" ht="16.5" customHeight="1">
      <c r="B96" s="32"/>
      <c r="C96" s="127" t="s">
        <v>227</v>
      </c>
      <c r="D96" s="127" t="s">
        <v>136</v>
      </c>
      <c r="E96" s="128" t="s">
        <v>1078</v>
      </c>
      <c r="F96" s="129" t="s">
        <v>1079</v>
      </c>
      <c r="G96" s="130" t="s">
        <v>899</v>
      </c>
      <c r="H96" s="131">
        <v>60</v>
      </c>
      <c r="I96" s="132"/>
      <c r="J96" s="133">
        <f t="shared" si="0"/>
        <v>0</v>
      </c>
      <c r="K96" s="129" t="s">
        <v>157</v>
      </c>
      <c r="L96" s="32"/>
      <c r="M96" s="134" t="s">
        <v>19</v>
      </c>
      <c r="N96" s="135" t="s">
        <v>43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141</v>
      </c>
      <c r="AT96" s="138" t="s">
        <v>136</v>
      </c>
      <c r="AU96" s="138" t="s">
        <v>80</v>
      </c>
      <c r="AY96" s="17" t="s">
        <v>133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7" t="s">
        <v>80</v>
      </c>
      <c r="BK96" s="139">
        <f t="shared" si="9"/>
        <v>0</v>
      </c>
      <c r="BL96" s="17" t="s">
        <v>141</v>
      </c>
      <c r="BM96" s="138" t="s">
        <v>230</v>
      </c>
    </row>
    <row r="97" spans="2:65" s="1" customFormat="1" ht="24.2" customHeight="1">
      <c r="B97" s="32"/>
      <c r="C97" s="127" t="s">
        <v>206</v>
      </c>
      <c r="D97" s="127" t="s">
        <v>136</v>
      </c>
      <c r="E97" s="128" t="s">
        <v>1080</v>
      </c>
      <c r="F97" s="129" t="s">
        <v>1081</v>
      </c>
      <c r="G97" s="130" t="s">
        <v>899</v>
      </c>
      <c r="H97" s="131">
        <v>20</v>
      </c>
      <c r="I97" s="132"/>
      <c r="J97" s="133">
        <f t="shared" si="0"/>
        <v>0</v>
      </c>
      <c r="K97" s="129" t="s">
        <v>157</v>
      </c>
      <c r="L97" s="32"/>
      <c r="M97" s="134" t="s">
        <v>19</v>
      </c>
      <c r="N97" s="135" t="s">
        <v>43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141</v>
      </c>
      <c r="AT97" s="138" t="s">
        <v>136</v>
      </c>
      <c r="AU97" s="138" t="s">
        <v>80</v>
      </c>
      <c r="AY97" s="17" t="s">
        <v>133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7" t="s">
        <v>80</v>
      </c>
      <c r="BK97" s="139">
        <f t="shared" si="9"/>
        <v>0</v>
      </c>
      <c r="BL97" s="17" t="s">
        <v>141</v>
      </c>
      <c r="BM97" s="138" t="s">
        <v>232</v>
      </c>
    </row>
    <row r="98" spans="2:65" s="1" customFormat="1" ht="21.75" customHeight="1">
      <c r="B98" s="32"/>
      <c r="C98" s="127" t="s">
        <v>234</v>
      </c>
      <c r="D98" s="127" t="s">
        <v>136</v>
      </c>
      <c r="E98" s="128" t="s">
        <v>1082</v>
      </c>
      <c r="F98" s="129" t="s">
        <v>1083</v>
      </c>
      <c r="G98" s="130" t="s">
        <v>899</v>
      </c>
      <c r="H98" s="131">
        <v>20</v>
      </c>
      <c r="I98" s="132"/>
      <c r="J98" s="133">
        <f t="shared" si="0"/>
        <v>0</v>
      </c>
      <c r="K98" s="129" t="s">
        <v>157</v>
      </c>
      <c r="L98" s="32"/>
      <c r="M98" s="134" t="s">
        <v>19</v>
      </c>
      <c r="N98" s="135" t="s">
        <v>43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141</v>
      </c>
      <c r="AT98" s="138" t="s">
        <v>136</v>
      </c>
      <c r="AU98" s="138" t="s">
        <v>80</v>
      </c>
      <c r="AY98" s="17" t="s">
        <v>133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7" t="s">
        <v>80</v>
      </c>
      <c r="BK98" s="139">
        <f t="shared" si="9"/>
        <v>0</v>
      </c>
      <c r="BL98" s="17" t="s">
        <v>141</v>
      </c>
      <c r="BM98" s="138" t="s">
        <v>237</v>
      </c>
    </row>
    <row r="99" spans="2:65" s="1" customFormat="1" ht="16.5" customHeight="1">
      <c r="B99" s="32"/>
      <c r="C99" s="127" t="s">
        <v>208</v>
      </c>
      <c r="D99" s="127" t="s">
        <v>136</v>
      </c>
      <c r="E99" s="128" t="s">
        <v>1084</v>
      </c>
      <c r="F99" s="129" t="s">
        <v>1085</v>
      </c>
      <c r="G99" s="130" t="s">
        <v>899</v>
      </c>
      <c r="H99" s="131">
        <v>40</v>
      </c>
      <c r="I99" s="132"/>
      <c r="J99" s="133">
        <f t="shared" si="0"/>
        <v>0</v>
      </c>
      <c r="K99" s="129" t="s">
        <v>157</v>
      </c>
      <c r="L99" s="32"/>
      <c r="M99" s="134" t="s">
        <v>19</v>
      </c>
      <c r="N99" s="135" t="s">
        <v>43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141</v>
      </c>
      <c r="AT99" s="138" t="s">
        <v>136</v>
      </c>
      <c r="AU99" s="138" t="s">
        <v>80</v>
      </c>
      <c r="AY99" s="17" t="s">
        <v>133</v>
      </c>
      <c r="BE99" s="139">
        <f t="shared" si="4"/>
        <v>0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7" t="s">
        <v>80</v>
      </c>
      <c r="BK99" s="139">
        <f t="shared" si="9"/>
        <v>0</v>
      </c>
      <c r="BL99" s="17" t="s">
        <v>141</v>
      </c>
      <c r="BM99" s="138" t="s">
        <v>248</v>
      </c>
    </row>
    <row r="100" spans="2:65" s="1" customFormat="1" ht="16.5" customHeight="1">
      <c r="B100" s="32"/>
      <c r="C100" s="127" t="s">
        <v>251</v>
      </c>
      <c r="D100" s="127" t="s">
        <v>136</v>
      </c>
      <c r="E100" s="128" t="s">
        <v>1086</v>
      </c>
      <c r="F100" s="129" t="s">
        <v>1087</v>
      </c>
      <c r="G100" s="130" t="s">
        <v>899</v>
      </c>
      <c r="H100" s="131">
        <v>20</v>
      </c>
      <c r="I100" s="132"/>
      <c r="J100" s="133">
        <f t="shared" si="0"/>
        <v>0</v>
      </c>
      <c r="K100" s="129" t="s">
        <v>157</v>
      </c>
      <c r="L100" s="32"/>
      <c r="M100" s="134" t="s">
        <v>19</v>
      </c>
      <c r="N100" s="135" t="s">
        <v>43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141</v>
      </c>
      <c r="AT100" s="138" t="s">
        <v>136</v>
      </c>
      <c r="AU100" s="138" t="s">
        <v>80</v>
      </c>
      <c r="AY100" s="17" t="s">
        <v>133</v>
      </c>
      <c r="BE100" s="139">
        <f t="shared" si="4"/>
        <v>0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7" t="s">
        <v>80</v>
      </c>
      <c r="BK100" s="139">
        <f t="shared" si="9"/>
        <v>0</v>
      </c>
      <c r="BL100" s="17" t="s">
        <v>141</v>
      </c>
      <c r="BM100" s="138" t="s">
        <v>254</v>
      </c>
    </row>
    <row r="101" spans="2:65" s="1" customFormat="1" ht="16.5" customHeight="1">
      <c r="B101" s="32"/>
      <c r="C101" s="127" t="s">
        <v>212</v>
      </c>
      <c r="D101" s="127" t="s">
        <v>136</v>
      </c>
      <c r="E101" s="128" t="s">
        <v>1088</v>
      </c>
      <c r="F101" s="129" t="s">
        <v>1089</v>
      </c>
      <c r="G101" s="130" t="s">
        <v>899</v>
      </c>
      <c r="H101" s="131">
        <v>20</v>
      </c>
      <c r="I101" s="132"/>
      <c r="J101" s="133">
        <f t="shared" si="0"/>
        <v>0</v>
      </c>
      <c r="K101" s="129" t="s">
        <v>157</v>
      </c>
      <c r="L101" s="32"/>
      <c r="M101" s="134" t="s">
        <v>19</v>
      </c>
      <c r="N101" s="135" t="s">
        <v>43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141</v>
      </c>
      <c r="AT101" s="138" t="s">
        <v>136</v>
      </c>
      <c r="AU101" s="138" t="s">
        <v>80</v>
      </c>
      <c r="AY101" s="17" t="s">
        <v>133</v>
      </c>
      <c r="BE101" s="139">
        <f t="shared" si="4"/>
        <v>0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7" t="s">
        <v>80</v>
      </c>
      <c r="BK101" s="139">
        <f t="shared" si="9"/>
        <v>0</v>
      </c>
      <c r="BL101" s="17" t="s">
        <v>141</v>
      </c>
      <c r="BM101" s="138" t="s">
        <v>262</v>
      </c>
    </row>
    <row r="102" spans="2:65" s="1" customFormat="1" ht="16.5" customHeight="1">
      <c r="B102" s="32"/>
      <c r="C102" s="127" t="s">
        <v>264</v>
      </c>
      <c r="D102" s="127" t="s">
        <v>136</v>
      </c>
      <c r="E102" s="128" t="s">
        <v>1090</v>
      </c>
      <c r="F102" s="129" t="s">
        <v>1023</v>
      </c>
      <c r="G102" s="130" t="s">
        <v>899</v>
      </c>
      <c r="H102" s="131">
        <v>1</v>
      </c>
      <c r="I102" s="132"/>
      <c r="J102" s="133">
        <f t="shared" si="0"/>
        <v>0</v>
      </c>
      <c r="K102" s="129" t="s">
        <v>157</v>
      </c>
      <c r="L102" s="32"/>
      <c r="M102" s="134" t="s">
        <v>19</v>
      </c>
      <c r="N102" s="135" t="s">
        <v>43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141</v>
      </c>
      <c r="AT102" s="138" t="s">
        <v>136</v>
      </c>
      <c r="AU102" s="138" t="s">
        <v>80</v>
      </c>
      <c r="AY102" s="17" t="s">
        <v>133</v>
      </c>
      <c r="BE102" s="139">
        <f t="shared" si="4"/>
        <v>0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7" t="s">
        <v>80</v>
      </c>
      <c r="BK102" s="139">
        <f t="shared" si="9"/>
        <v>0</v>
      </c>
      <c r="BL102" s="17" t="s">
        <v>141</v>
      </c>
      <c r="BM102" s="138" t="s">
        <v>267</v>
      </c>
    </row>
    <row r="103" spans="2:65" s="11" customFormat="1" ht="25.9" customHeight="1">
      <c r="B103" s="115"/>
      <c r="D103" s="116" t="s">
        <v>71</v>
      </c>
      <c r="E103" s="117" t="s">
        <v>1091</v>
      </c>
      <c r="F103" s="117" t="s">
        <v>176</v>
      </c>
      <c r="I103" s="118"/>
      <c r="J103" s="119">
        <f>BK103</f>
        <v>0</v>
      </c>
      <c r="L103" s="115"/>
      <c r="M103" s="120"/>
      <c r="P103" s="121">
        <f>SUM(P104:P113)</f>
        <v>0</v>
      </c>
      <c r="R103" s="121">
        <f>SUM(R104:R113)</f>
        <v>0</v>
      </c>
      <c r="T103" s="122">
        <f>SUM(T104:T113)</f>
        <v>0</v>
      </c>
      <c r="AR103" s="116" t="s">
        <v>80</v>
      </c>
      <c r="AT103" s="123" t="s">
        <v>71</v>
      </c>
      <c r="AU103" s="123" t="s">
        <v>72</v>
      </c>
      <c r="AY103" s="116" t="s">
        <v>133</v>
      </c>
      <c r="BK103" s="124">
        <f>SUM(BK104:BK113)</f>
        <v>0</v>
      </c>
    </row>
    <row r="104" spans="2:65" s="1" customFormat="1" ht="66.75" customHeight="1">
      <c r="B104" s="32"/>
      <c r="C104" s="127" t="s">
        <v>218</v>
      </c>
      <c r="D104" s="127" t="s">
        <v>136</v>
      </c>
      <c r="E104" s="128" t="s">
        <v>1092</v>
      </c>
      <c r="F104" s="129" t="s">
        <v>1093</v>
      </c>
      <c r="G104" s="130" t="s">
        <v>899</v>
      </c>
      <c r="H104" s="131">
        <v>20</v>
      </c>
      <c r="I104" s="132"/>
      <c r="J104" s="133">
        <f t="shared" ref="J104:J113" si="10">ROUND(I104*H104,2)</f>
        <v>0</v>
      </c>
      <c r="K104" s="129" t="s">
        <v>157</v>
      </c>
      <c r="L104" s="32"/>
      <c r="M104" s="134" t="s">
        <v>19</v>
      </c>
      <c r="N104" s="135" t="s">
        <v>43</v>
      </c>
      <c r="P104" s="136">
        <f t="shared" ref="P104:P113" si="11">O104*H104</f>
        <v>0</v>
      </c>
      <c r="Q104" s="136">
        <v>0</v>
      </c>
      <c r="R104" s="136">
        <f t="shared" ref="R104:R113" si="12">Q104*H104</f>
        <v>0</v>
      </c>
      <c r="S104" s="136">
        <v>0</v>
      </c>
      <c r="T104" s="137">
        <f t="shared" ref="T104:T113" si="13">S104*H104</f>
        <v>0</v>
      </c>
      <c r="AR104" s="138" t="s">
        <v>141</v>
      </c>
      <c r="AT104" s="138" t="s">
        <v>136</v>
      </c>
      <c r="AU104" s="138" t="s">
        <v>80</v>
      </c>
      <c r="AY104" s="17" t="s">
        <v>133</v>
      </c>
      <c r="BE104" s="139">
        <f t="shared" ref="BE104:BE113" si="14">IF(N104="základní",J104,0)</f>
        <v>0</v>
      </c>
      <c r="BF104" s="139">
        <f t="shared" ref="BF104:BF113" si="15">IF(N104="snížená",J104,0)</f>
        <v>0</v>
      </c>
      <c r="BG104" s="139">
        <f t="shared" ref="BG104:BG113" si="16">IF(N104="zákl. přenesená",J104,0)</f>
        <v>0</v>
      </c>
      <c r="BH104" s="139">
        <f t="shared" ref="BH104:BH113" si="17">IF(N104="sníž. přenesená",J104,0)</f>
        <v>0</v>
      </c>
      <c r="BI104" s="139">
        <f t="shared" ref="BI104:BI113" si="18">IF(N104="nulová",J104,0)</f>
        <v>0</v>
      </c>
      <c r="BJ104" s="17" t="s">
        <v>80</v>
      </c>
      <c r="BK104" s="139">
        <f t="shared" ref="BK104:BK113" si="19">ROUND(I104*H104,2)</f>
        <v>0</v>
      </c>
      <c r="BL104" s="17" t="s">
        <v>141</v>
      </c>
      <c r="BM104" s="138" t="s">
        <v>272</v>
      </c>
    </row>
    <row r="105" spans="2:65" s="1" customFormat="1" ht="16.5" customHeight="1">
      <c r="B105" s="32"/>
      <c r="C105" s="127" t="s">
        <v>7</v>
      </c>
      <c r="D105" s="127" t="s">
        <v>136</v>
      </c>
      <c r="E105" s="128" t="s">
        <v>1094</v>
      </c>
      <c r="F105" s="129" t="s">
        <v>1028</v>
      </c>
      <c r="G105" s="130" t="s">
        <v>247</v>
      </c>
      <c r="H105" s="131">
        <v>50</v>
      </c>
      <c r="I105" s="132"/>
      <c r="J105" s="133">
        <f t="shared" si="10"/>
        <v>0</v>
      </c>
      <c r="K105" s="129" t="s">
        <v>157</v>
      </c>
      <c r="L105" s="32"/>
      <c r="M105" s="134" t="s">
        <v>19</v>
      </c>
      <c r="N105" s="135" t="s">
        <v>43</v>
      </c>
      <c r="P105" s="136">
        <f t="shared" si="11"/>
        <v>0</v>
      </c>
      <c r="Q105" s="136">
        <v>0</v>
      </c>
      <c r="R105" s="136">
        <f t="shared" si="12"/>
        <v>0</v>
      </c>
      <c r="S105" s="136">
        <v>0</v>
      </c>
      <c r="T105" s="137">
        <f t="shared" si="13"/>
        <v>0</v>
      </c>
      <c r="AR105" s="138" t="s">
        <v>141</v>
      </c>
      <c r="AT105" s="138" t="s">
        <v>136</v>
      </c>
      <c r="AU105" s="138" t="s">
        <v>80</v>
      </c>
      <c r="AY105" s="17" t="s">
        <v>133</v>
      </c>
      <c r="BE105" s="139">
        <f t="shared" si="14"/>
        <v>0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7" t="s">
        <v>80</v>
      </c>
      <c r="BK105" s="139">
        <f t="shared" si="19"/>
        <v>0</v>
      </c>
      <c r="BL105" s="17" t="s">
        <v>141</v>
      </c>
      <c r="BM105" s="138" t="s">
        <v>277</v>
      </c>
    </row>
    <row r="106" spans="2:65" s="1" customFormat="1" ht="16.5" customHeight="1">
      <c r="B106" s="32"/>
      <c r="C106" s="127" t="s">
        <v>222</v>
      </c>
      <c r="D106" s="127" t="s">
        <v>136</v>
      </c>
      <c r="E106" s="128" t="s">
        <v>1095</v>
      </c>
      <c r="F106" s="129" t="s">
        <v>1030</v>
      </c>
      <c r="G106" s="130" t="s">
        <v>247</v>
      </c>
      <c r="H106" s="131">
        <v>50</v>
      </c>
      <c r="I106" s="132"/>
      <c r="J106" s="133">
        <f t="shared" si="10"/>
        <v>0</v>
      </c>
      <c r="K106" s="129" t="s">
        <v>157</v>
      </c>
      <c r="L106" s="32"/>
      <c r="M106" s="134" t="s">
        <v>19</v>
      </c>
      <c r="N106" s="135" t="s">
        <v>43</v>
      </c>
      <c r="P106" s="136">
        <f t="shared" si="11"/>
        <v>0</v>
      </c>
      <c r="Q106" s="136">
        <v>0</v>
      </c>
      <c r="R106" s="136">
        <f t="shared" si="12"/>
        <v>0</v>
      </c>
      <c r="S106" s="136">
        <v>0</v>
      </c>
      <c r="T106" s="137">
        <f t="shared" si="13"/>
        <v>0</v>
      </c>
      <c r="AR106" s="138" t="s">
        <v>141</v>
      </c>
      <c r="AT106" s="138" t="s">
        <v>136</v>
      </c>
      <c r="AU106" s="138" t="s">
        <v>80</v>
      </c>
      <c r="AY106" s="17" t="s">
        <v>133</v>
      </c>
      <c r="BE106" s="139">
        <f t="shared" si="14"/>
        <v>0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7" t="s">
        <v>80</v>
      </c>
      <c r="BK106" s="139">
        <f t="shared" si="19"/>
        <v>0</v>
      </c>
      <c r="BL106" s="17" t="s">
        <v>141</v>
      </c>
      <c r="BM106" s="138" t="s">
        <v>282</v>
      </c>
    </row>
    <row r="107" spans="2:65" s="1" customFormat="1" ht="16.5" customHeight="1">
      <c r="B107" s="32"/>
      <c r="C107" s="127" t="s">
        <v>285</v>
      </c>
      <c r="D107" s="127" t="s">
        <v>136</v>
      </c>
      <c r="E107" s="128" t="s">
        <v>1096</v>
      </c>
      <c r="F107" s="129" t="s">
        <v>1097</v>
      </c>
      <c r="G107" s="130" t="s">
        <v>247</v>
      </c>
      <c r="H107" s="131">
        <v>520</v>
      </c>
      <c r="I107" s="132"/>
      <c r="J107" s="133">
        <f t="shared" si="10"/>
        <v>0</v>
      </c>
      <c r="K107" s="129" t="s">
        <v>157</v>
      </c>
      <c r="L107" s="32"/>
      <c r="M107" s="134" t="s">
        <v>19</v>
      </c>
      <c r="N107" s="135" t="s">
        <v>43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141</v>
      </c>
      <c r="AT107" s="138" t="s">
        <v>136</v>
      </c>
      <c r="AU107" s="138" t="s">
        <v>80</v>
      </c>
      <c r="AY107" s="17" t="s">
        <v>133</v>
      </c>
      <c r="BE107" s="139">
        <f t="shared" si="14"/>
        <v>0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7" t="s">
        <v>80</v>
      </c>
      <c r="BK107" s="139">
        <f t="shared" si="19"/>
        <v>0</v>
      </c>
      <c r="BL107" s="17" t="s">
        <v>141</v>
      </c>
      <c r="BM107" s="138" t="s">
        <v>288</v>
      </c>
    </row>
    <row r="108" spans="2:65" s="1" customFormat="1" ht="16.5" customHeight="1">
      <c r="B108" s="32"/>
      <c r="C108" s="127" t="s">
        <v>225</v>
      </c>
      <c r="D108" s="127" t="s">
        <v>136</v>
      </c>
      <c r="E108" s="128" t="s">
        <v>1098</v>
      </c>
      <c r="F108" s="129" t="s">
        <v>1099</v>
      </c>
      <c r="G108" s="130" t="s">
        <v>247</v>
      </c>
      <c r="H108" s="131">
        <v>520</v>
      </c>
      <c r="I108" s="132"/>
      <c r="J108" s="133">
        <f t="shared" si="10"/>
        <v>0</v>
      </c>
      <c r="K108" s="129" t="s">
        <v>157</v>
      </c>
      <c r="L108" s="32"/>
      <c r="M108" s="134" t="s">
        <v>19</v>
      </c>
      <c r="N108" s="135" t="s">
        <v>43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141</v>
      </c>
      <c r="AT108" s="138" t="s">
        <v>136</v>
      </c>
      <c r="AU108" s="138" t="s">
        <v>80</v>
      </c>
      <c r="AY108" s="17" t="s">
        <v>133</v>
      </c>
      <c r="BE108" s="139">
        <f t="shared" si="14"/>
        <v>0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7" t="s">
        <v>80</v>
      </c>
      <c r="BK108" s="139">
        <f t="shared" si="19"/>
        <v>0</v>
      </c>
      <c r="BL108" s="17" t="s">
        <v>141</v>
      </c>
      <c r="BM108" s="138" t="s">
        <v>294</v>
      </c>
    </row>
    <row r="109" spans="2:65" s="1" customFormat="1" ht="24.2" customHeight="1">
      <c r="B109" s="32"/>
      <c r="C109" s="127" t="s">
        <v>299</v>
      </c>
      <c r="D109" s="127" t="s">
        <v>136</v>
      </c>
      <c r="E109" s="128" t="s">
        <v>1100</v>
      </c>
      <c r="F109" s="129" t="s">
        <v>1032</v>
      </c>
      <c r="G109" s="130" t="s">
        <v>247</v>
      </c>
      <c r="H109" s="131">
        <v>570</v>
      </c>
      <c r="I109" s="132"/>
      <c r="J109" s="133">
        <f t="shared" si="10"/>
        <v>0</v>
      </c>
      <c r="K109" s="129" t="s">
        <v>157</v>
      </c>
      <c r="L109" s="32"/>
      <c r="M109" s="134" t="s">
        <v>19</v>
      </c>
      <c r="N109" s="135" t="s">
        <v>43</v>
      </c>
      <c r="P109" s="136">
        <f t="shared" si="11"/>
        <v>0</v>
      </c>
      <c r="Q109" s="136">
        <v>0</v>
      </c>
      <c r="R109" s="136">
        <f t="shared" si="12"/>
        <v>0</v>
      </c>
      <c r="S109" s="136">
        <v>0</v>
      </c>
      <c r="T109" s="137">
        <f t="shared" si="13"/>
        <v>0</v>
      </c>
      <c r="AR109" s="138" t="s">
        <v>141</v>
      </c>
      <c r="AT109" s="138" t="s">
        <v>136</v>
      </c>
      <c r="AU109" s="138" t="s">
        <v>80</v>
      </c>
      <c r="AY109" s="17" t="s">
        <v>133</v>
      </c>
      <c r="BE109" s="139">
        <f t="shared" si="14"/>
        <v>0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7" t="s">
        <v>80</v>
      </c>
      <c r="BK109" s="139">
        <f t="shared" si="19"/>
        <v>0</v>
      </c>
      <c r="BL109" s="17" t="s">
        <v>141</v>
      </c>
      <c r="BM109" s="138" t="s">
        <v>302</v>
      </c>
    </row>
    <row r="110" spans="2:65" s="1" customFormat="1" ht="16.5" customHeight="1">
      <c r="B110" s="32"/>
      <c r="C110" s="127" t="s">
        <v>230</v>
      </c>
      <c r="D110" s="127" t="s">
        <v>136</v>
      </c>
      <c r="E110" s="128" t="s">
        <v>1101</v>
      </c>
      <c r="F110" s="129" t="s">
        <v>1034</v>
      </c>
      <c r="G110" s="130" t="s">
        <v>186</v>
      </c>
      <c r="H110" s="131">
        <v>10</v>
      </c>
      <c r="I110" s="132"/>
      <c r="J110" s="133">
        <f t="shared" si="10"/>
        <v>0</v>
      </c>
      <c r="K110" s="129" t="s">
        <v>157</v>
      </c>
      <c r="L110" s="32"/>
      <c r="M110" s="134" t="s">
        <v>19</v>
      </c>
      <c r="N110" s="135" t="s">
        <v>43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141</v>
      </c>
      <c r="AT110" s="138" t="s">
        <v>136</v>
      </c>
      <c r="AU110" s="138" t="s">
        <v>80</v>
      </c>
      <c r="AY110" s="17" t="s">
        <v>133</v>
      </c>
      <c r="BE110" s="139">
        <f t="shared" si="14"/>
        <v>0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7" t="s">
        <v>80</v>
      </c>
      <c r="BK110" s="139">
        <f t="shared" si="19"/>
        <v>0</v>
      </c>
      <c r="BL110" s="17" t="s">
        <v>141</v>
      </c>
      <c r="BM110" s="138" t="s">
        <v>306</v>
      </c>
    </row>
    <row r="111" spans="2:65" s="1" customFormat="1" ht="16.5" customHeight="1">
      <c r="B111" s="32"/>
      <c r="C111" s="127" t="s">
        <v>308</v>
      </c>
      <c r="D111" s="127" t="s">
        <v>136</v>
      </c>
      <c r="E111" s="128" t="s">
        <v>1102</v>
      </c>
      <c r="F111" s="129" t="s">
        <v>1036</v>
      </c>
      <c r="G111" s="130" t="s">
        <v>179</v>
      </c>
      <c r="H111" s="131">
        <v>200</v>
      </c>
      <c r="I111" s="132"/>
      <c r="J111" s="133">
        <f t="shared" si="10"/>
        <v>0</v>
      </c>
      <c r="K111" s="129" t="s">
        <v>157</v>
      </c>
      <c r="L111" s="32"/>
      <c r="M111" s="134" t="s">
        <v>19</v>
      </c>
      <c r="N111" s="135" t="s">
        <v>43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141</v>
      </c>
      <c r="AT111" s="138" t="s">
        <v>136</v>
      </c>
      <c r="AU111" s="138" t="s">
        <v>80</v>
      </c>
      <c r="AY111" s="17" t="s">
        <v>133</v>
      </c>
      <c r="BE111" s="139">
        <f t="shared" si="14"/>
        <v>0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7" t="s">
        <v>80</v>
      </c>
      <c r="BK111" s="139">
        <f t="shared" si="19"/>
        <v>0</v>
      </c>
      <c r="BL111" s="17" t="s">
        <v>141</v>
      </c>
      <c r="BM111" s="138" t="s">
        <v>311</v>
      </c>
    </row>
    <row r="112" spans="2:65" s="1" customFormat="1" ht="24.2" customHeight="1">
      <c r="B112" s="32"/>
      <c r="C112" s="127" t="s">
        <v>232</v>
      </c>
      <c r="D112" s="127" t="s">
        <v>136</v>
      </c>
      <c r="E112" s="128" t="s">
        <v>1103</v>
      </c>
      <c r="F112" s="129" t="s">
        <v>1038</v>
      </c>
      <c r="G112" s="130" t="s">
        <v>247</v>
      </c>
      <c r="H112" s="131">
        <v>570</v>
      </c>
      <c r="I112" s="132"/>
      <c r="J112" s="133">
        <f t="shared" si="10"/>
        <v>0</v>
      </c>
      <c r="K112" s="129" t="s">
        <v>157</v>
      </c>
      <c r="L112" s="32"/>
      <c r="M112" s="134" t="s">
        <v>19</v>
      </c>
      <c r="N112" s="135" t="s">
        <v>43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141</v>
      </c>
      <c r="AT112" s="138" t="s">
        <v>136</v>
      </c>
      <c r="AU112" s="138" t="s">
        <v>80</v>
      </c>
      <c r="AY112" s="17" t="s">
        <v>133</v>
      </c>
      <c r="BE112" s="139">
        <f t="shared" si="14"/>
        <v>0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7" t="s">
        <v>80</v>
      </c>
      <c r="BK112" s="139">
        <f t="shared" si="19"/>
        <v>0</v>
      </c>
      <c r="BL112" s="17" t="s">
        <v>141</v>
      </c>
      <c r="BM112" s="138" t="s">
        <v>317</v>
      </c>
    </row>
    <row r="113" spans="2:65" s="1" customFormat="1" ht="24.2" customHeight="1">
      <c r="B113" s="32"/>
      <c r="C113" s="127" t="s">
        <v>319</v>
      </c>
      <c r="D113" s="127" t="s">
        <v>136</v>
      </c>
      <c r="E113" s="128" t="s">
        <v>1104</v>
      </c>
      <c r="F113" s="129" t="s">
        <v>1040</v>
      </c>
      <c r="G113" s="130" t="s">
        <v>247</v>
      </c>
      <c r="H113" s="131">
        <v>570</v>
      </c>
      <c r="I113" s="132"/>
      <c r="J113" s="133">
        <f t="shared" si="10"/>
        <v>0</v>
      </c>
      <c r="K113" s="129" t="s">
        <v>157</v>
      </c>
      <c r="L113" s="32"/>
      <c r="M113" s="134" t="s">
        <v>19</v>
      </c>
      <c r="N113" s="135" t="s">
        <v>43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141</v>
      </c>
      <c r="AT113" s="138" t="s">
        <v>136</v>
      </c>
      <c r="AU113" s="138" t="s">
        <v>80</v>
      </c>
      <c r="AY113" s="17" t="s">
        <v>133</v>
      </c>
      <c r="BE113" s="139">
        <f t="shared" si="14"/>
        <v>0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7" t="s">
        <v>80</v>
      </c>
      <c r="BK113" s="139">
        <f t="shared" si="19"/>
        <v>0</v>
      </c>
      <c r="BL113" s="17" t="s">
        <v>141</v>
      </c>
      <c r="BM113" s="138" t="s">
        <v>322</v>
      </c>
    </row>
    <row r="114" spans="2:65" s="11" customFormat="1" ht="25.9" customHeight="1">
      <c r="B114" s="115"/>
      <c r="D114" s="116" t="s">
        <v>71</v>
      </c>
      <c r="E114" s="117" t="s">
        <v>1105</v>
      </c>
      <c r="F114" s="117" t="s">
        <v>1042</v>
      </c>
      <c r="I114" s="118"/>
      <c r="J114" s="119">
        <f>BK114</f>
        <v>0</v>
      </c>
      <c r="L114" s="115"/>
      <c r="M114" s="120"/>
      <c r="P114" s="121">
        <f>SUM(P115:P118)</f>
        <v>0</v>
      </c>
      <c r="R114" s="121">
        <f>SUM(R115:R118)</f>
        <v>0</v>
      </c>
      <c r="T114" s="122">
        <f>SUM(T115:T118)</f>
        <v>0</v>
      </c>
      <c r="AR114" s="116" t="s">
        <v>80</v>
      </c>
      <c r="AT114" s="123" t="s">
        <v>71</v>
      </c>
      <c r="AU114" s="123" t="s">
        <v>72</v>
      </c>
      <c r="AY114" s="116" t="s">
        <v>133</v>
      </c>
      <c r="BK114" s="124">
        <f>SUM(BK115:BK118)</f>
        <v>0</v>
      </c>
    </row>
    <row r="115" spans="2:65" s="1" customFormat="1" ht="16.5" customHeight="1">
      <c r="B115" s="32"/>
      <c r="C115" s="127" t="s">
        <v>237</v>
      </c>
      <c r="D115" s="127" t="s">
        <v>136</v>
      </c>
      <c r="E115" s="128" t="s">
        <v>1106</v>
      </c>
      <c r="F115" s="129" t="s">
        <v>1044</v>
      </c>
      <c r="G115" s="130" t="s">
        <v>450</v>
      </c>
      <c r="H115" s="131">
        <v>10</v>
      </c>
      <c r="I115" s="132"/>
      <c r="J115" s="133">
        <f>ROUND(I115*H115,2)</f>
        <v>0</v>
      </c>
      <c r="K115" s="129" t="s">
        <v>157</v>
      </c>
      <c r="L115" s="32"/>
      <c r="M115" s="134" t="s">
        <v>19</v>
      </c>
      <c r="N115" s="135" t="s">
        <v>43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141</v>
      </c>
      <c r="AT115" s="138" t="s">
        <v>136</v>
      </c>
      <c r="AU115" s="138" t="s">
        <v>80</v>
      </c>
      <c r="AY115" s="17" t="s">
        <v>133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7" t="s">
        <v>80</v>
      </c>
      <c r="BK115" s="139">
        <f>ROUND(I115*H115,2)</f>
        <v>0</v>
      </c>
      <c r="BL115" s="17" t="s">
        <v>141</v>
      </c>
      <c r="BM115" s="138" t="s">
        <v>327</v>
      </c>
    </row>
    <row r="116" spans="2:65" s="1" customFormat="1" ht="21.75" customHeight="1">
      <c r="B116" s="32"/>
      <c r="C116" s="127" t="s">
        <v>329</v>
      </c>
      <c r="D116" s="127" t="s">
        <v>136</v>
      </c>
      <c r="E116" s="128" t="s">
        <v>1107</v>
      </c>
      <c r="F116" s="129" t="s">
        <v>1108</v>
      </c>
      <c r="G116" s="130" t="s">
        <v>450</v>
      </c>
      <c r="H116" s="131">
        <v>20</v>
      </c>
      <c r="I116" s="132"/>
      <c r="J116" s="133">
        <f>ROUND(I116*H116,2)</f>
        <v>0</v>
      </c>
      <c r="K116" s="129" t="s">
        <v>157</v>
      </c>
      <c r="L116" s="32"/>
      <c r="M116" s="134" t="s">
        <v>19</v>
      </c>
      <c r="N116" s="135" t="s">
        <v>43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141</v>
      </c>
      <c r="AT116" s="138" t="s">
        <v>136</v>
      </c>
      <c r="AU116" s="138" t="s">
        <v>80</v>
      </c>
      <c r="AY116" s="17" t="s">
        <v>133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7" t="s">
        <v>80</v>
      </c>
      <c r="BK116" s="139">
        <f>ROUND(I116*H116,2)</f>
        <v>0</v>
      </c>
      <c r="BL116" s="17" t="s">
        <v>141</v>
      </c>
      <c r="BM116" s="138" t="s">
        <v>332</v>
      </c>
    </row>
    <row r="117" spans="2:65" s="1" customFormat="1" ht="16.5" customHeight="1">
      <c r="B117" s="32"/>
      <c r="C117" s="127" t="s">
        <v>248</v>
      </c>
      <c r="D117" s="127" t="s">
        <v>136</v>
      </c>
      <c r="E117" s="128" t="s">
        <v>1109</v>
      </c>
      <c r="F117" s="129" t="s">
        <v>1110</v>
      </c>
      <c r="G117" s="130" t="s">
        <v>450</v>
      </c>
      <c r="H117" s="131">
        <v>40</v>
      </c>
      <c r="I117" s="132"/>
      <c r="J117" s="133">
        <f>ROUND(I117*H117,2)</f>
        <v>0</v>
      </c>
      <c r="K117" s="129" t="s">
        <v>157</v>
      </c>
      <c r="L117" s="32"/>
      <c r="M117" s="134" t="s">
        <v>19</v>
      </c>
      <c r="N117" s="135" t="s">
        <v>43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141</v>
      </c>
      <c r="AT117" s="138" t="s">
        <v>136</v>
      </c>
      <c r="AU117" s="138" t="s">
        <v>80</v>
      </c>
      <c r="AY117" s="17" t="s">
        <v>133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80</v>
      </c>
      <c r="BK117" s="139">
        <f>ROUND(I117*H117,2)</f>
        <v>0</v>
      </c>
      <c r="BL117" s="17" t="s">
        <v>141</v>
      </c>
      <c r="BM117" s="138" t="s">
        <v>337</v>
      </c>
    </row>
    <row r="118" spans="2:65" s="1" customFormat="1" ht="16.5" customHeight="1">
      <c r="B118" s="32"/>
      <c r="C118" s="127" t="s">
        <v>340</v>
      </c>
      <c r="D118" s="127" t="s">
        <v>136</v>
      </c>
      <c r="E118" s="128" t="s">
        <v>1111</v>
      </c>
      <c r="F118" s="129" t="s">
        <v>1048</v>
      </c>
      <c r="G118" s="130" t="s">
        <v>450</v>
      </c>
      <c r="H118" s="131">
        <v>20</v>
      </c>
      <c r="I118" s="132"/>
      <c r="J118" s="133">
        <f>ROUND(I118*H118,2)</f>
        <v>0</v>
      </c>
      <c r="K118" s="129" t="s">
        <v>157</v>
      </c>
      <c r="L118" s="32"/>
      <c r="M118" s="182" t="s">
        <v>19</v>
      </c>
      <c r="N118" s="183" t="s">
        <v>43</v>
      </c>
      <c r="O118" s="145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AR118" s="138" t="s">
        <v>141</v>
      </c>
      <c r="AT118" s="138" t="s">
        <v>136</v>
      </c>
      <c r="AU118" s="138" t="s">
        <v>80</v>
      </c>
      <c r="AY118" s="17" t="s">
        <v>133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80</v>
      </c>
      <c r="BK118" s="139">
        <f>ROUND(I118*H118,2)</f>
        <v>0</v>
      </c>
      <c r="BL118" s="17" t="s">
        <v>141</v>
      </c>
      <c r="BM118" s="138" t="s">
        <v>344</v>
      </c>
    </row>
    <row r="119" spans="2:65" s="1" customFormat="1" ht="6.95" customHeight="1"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32"/>
    </row>
  </sheetData>
  <sheetProtection algorithmName="SHA-512" hashValue="CQ+88PlB1RM4GyzSCWFXU09WIJnwmMZHl64OSl91Qi+TJ9ILcBSmKNw9YPNJCz6X+gt1thjR/ynXA6i/VmAo6Q==" saltValue="kZ7vi+N/oojSCmcnHN5L9SFmp6w5+eNDCUGX24oGrGZAsEeOVsGrzxzHVVTbzgLSv0lmknDnRuwbHOWheowQZg==" spinCount="100000" sheet="1" objects="1" scenarios="1" formatColumns="0" formatRows="0" autoFilter="0"/>
  <autoFilter ref="C81:K118" xr:uid="{00000000-0009-0000-0000-000009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70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109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Sportovní hala Sušice - Venkovní stavební objekty</v>
      </c>
      <c r="F7" s="309"/>
      <c r="G7" s="309"/>
      <c r="H7" s="309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16.5" customHeight="1">
      <c r="B9" s="32"/>
      <c r="E9" s="275" t="s">
        <v>1112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Vyplň údaj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19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81"/>
      <c r="G18" s="281"/>
      <c r="H18" s="281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86" t="s">
        <v>19</v>
      </c>
      <c r="F27" s="286"/>
      <c r="G27" s="286"/>
      <c r="H27" s="286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ROUND(J86,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ROUND((SUM(BE86:BE269)),  2)</f>
        <v>0</v>
      </c>
      <c r="I33" s="89">
        <v>0.21</v>
      </c>
      <c r="J33" s="88">
        <f>ROUND(((SUM(BE86:BE269))*I33),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ROUND((SUM(BF86:BF269)),  2)</f>
        <v>0</v>
      </c>
      <c r="I34" s="89">
        <v>0.12</v>
      </c>
      <c r="J34" s="88">
        <f>ROUND(((SUM(BF86:BF269))*I34),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ROUND((SUM(BG86:BG269)),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ROUND((SUM(BH86:BH269)),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ROUND((SUM(BI86:BI269)),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113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Sportovní hala Sušice - Venkovní stavební objekty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111</v>
      </c>
      <c r="L49" s="32"/>
    </row>
    <row r="50" spans="2:47" s="1" customFormat="1" ht="16.5" customHeight="1">
      <c r="B50" s="32"/>
      <c r="E50" s="275" t="str">
        <f>E9</f>
        <v>SO-10 - Sadové úpravy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Vyplň údaj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24</v>
      </c>
      <c r="F54" s="25" t="str">
        <f>E15</f>
        <v>Město Sušice, nám. Svobody 138, 342 01 Sušice</v>
      </c>
      <c r="I54" s="27" t="s">
        <v>30</v>
      </c>
      <c r="J54" s="30" t="str">
        <f>E21</f>
        <v>APRIS s.r.o</v>
      </c>
      <c r="L54" s="32"/>
    </row>
    <row r="55" spans="2:47" s="1" customFormat="1" ht="15.2" customHeight="1">
      <c r="B55" s="32"/>
      <c r="C55" s="27" t="s">
        <v>28</v>
      </c>
      <c r="F55" s="25" t="str">
        <f>IF(E18="","",E18)</f>
        <v>Vyplň údaj</v>
      </c>
      <c r="I55" s="27" t="s">
        <v>35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114</v>
      </c>
      <c r="D57" s="90"/>
      <c r="E57" s="90"/>
      <c r="F57" s="90"/>
      <c r="G57" s="90"/>
      <c r="H57" s="90"/>
      <c r="I57" s="90"/>
      <c r="J57" s="97" t="s">
        <v>115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J86</f>
        <v>0</v>
      </c>
      <c r="L59" s="32"/>
      <c r="AU59" s="17" t="s">
        <v>116</v>
      </c>
    </row>
    <row r="60" spans="2:47" s="8" customFormat="1" ht="24.95" customHeight="1">
      <c r="B60" s="99"/>
      <c r="D60" s="100" t="s">
        <v>168</v>
      </c>
      <c r="E60" s="101"/>
      <c r="F60" s="101"/>
      <c r="G60" s="101"/>
      <c r="H60" s="101"/>
      <c r="I60" s="101"/>
      <c r="J60" s="102">
        <f>J87</f>
        <v>0</v>
      </c>
      <c r="L60" s="99"/>
    </row>
    <row r="61" spans="2:47" s="9" customFormat="1" ht="19.899999999999999" customHeight="1">
      <c r="B61" s="103"/>
      <c r="D61" s="104" t="s">
        <v>169</v>
      </c>
      <c r="E61" s="105"/>
      <c r="F61" s="105"/>
      <c r="G61" s="105"/>
      <c r="H61" s="105"/>
      <c r="I61" s="105"/>
      <c r="J61" s="106">
        <f>J88</f>
        <v>0</v>
      </c>
      <c r="L61" s="103"/>
    </row>
    <row r="62" spans="2:47" s="9" customFormat="1" ht="19.899999999999999" customHeight="1">
      <c r="B62" s="103"/>
      <c r="D62" s="104" t="s">
        <v>170</v>
      </c>
      <c r="E62" s="105"/>
      <c r="F62" s="105"/>
      <c r="G62" s="105"/>
      <c r="H62" s="105"/>
      <c r="I62" s="105"/>
      <c r="J62" s="106">
        <f>J227</f>
        <v>0</v>
      </c>
      <c r="L62" s="103"/>
    </row>
    <row r="63" spans="2:47" s="9" customFormat="1" ht="19.899999999999999" customHeight="1">
      <c r="B63" s="103"/>
      <c r="D63" s="104" t="s">
        <v>1113</v>
      </c>
      <c r="E63" s="105"/>
      <c r="F63" s="105"/>
      <c r="G63" s="105"/>
      <c r="H63" s="105"/>
      <c r="I63" s="105"/>
      <c r="J63" s="106">
        <f>J235</f>
        <v>0</v>
      </c>
      <c r="L63" s="103"/>
    </row>
    <row r="64" spans="2:47" s="9" customFormat="1" ht="19.899999999999999" customHeight="1">
      <c r="B64" s="103"/>
      <c r="D64" s="104" t="s">
        <v>437</v>
      </c>
      <c r="E64" s="105"/>
      <c r="F64" s="105"/>
      <c r="G64" s="105"/>
      <c r="H64" s="105"/>
      <c r="I64" s="105"/>
      <c r="J64" s="106">
        <f>J256</f>
        <v>0</v>
      </c>
      <c r="L64" s="103"/>
    </row>
    <row r="65" spans="2:12" s="9" customFormat="1" ht="19.899999999999999" customHeight="1">
      <c r="B65" s="103"/>
      <c r="D65" s="104" t="s">
        <v>172</v>
      </c>
      <c r="E65" s="105"/>
      <c r="F65" s="105"/>
      <c r="G65" s="105"/>
      <c r="H65" s="105"/>
      <c r="I65" s="105"/>
      <c r="J65" s="106">
        <f>J261</f>
        <v>0</v>
      </c>
      <c r="L65" s="103"/>
    </row>
    <row r="66" spans="2:12" s="8" customFormat="1" ht="24.95" customHeight="1">
      <c r="B66" s="99"/>
      <c r="D66" s="100" t="s">
        <v>1114</v>
      </c>
      <c r="E66" s="101"/>
      <c r="F66" s="101"/>
      <c r="G66" s="101"/>
      <c r="H66" s="101"/>
      <c r="I66" s="101"/>
      <c r="J66" s="102">
        <f>J265</f>
        <v>0</v>
      </c>
      <c r="L66" s="99"/>
    </row>
    <row r="67" spans="2:12" s="1" customFormat="1" ht="21.75" customHeight="1">
      <c r="B67" s="32"/>
      <c r="L67" s="32"/>
    </row>
    <row r="68" spans="2:12" s="1" customFormat="1" ht="6.95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1" t="s">
        <v>119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7" t="s">
        <v>16</v>
      </c>
      <c r="L75" s="32"/>
    </row>
    <row r="76" spans="2:12" s="1" customFormat="1" ht="16.5" customHeight="1">
      <c r="B76" s="32"/>
      <c r="E76" s="308" t="str">
        <f>E7</f>
        <v>Sportovní hala Sušice - Venkovní stavební objekty</v>
      </c>
      <c r="F76" s="309"/>
      <c r="G76" s="309"/>
      <c r="H76" s="309"/>
      <c r="L76" s="32"/>
    </row>
    <row r="77" spans="2:12" s="1" customFormat="1" ht="12" customHeight="1">
      <c r="B77" s="32"/>
      <c r="C77" s="27" t="s">
        <v>111</v>
      </c>
      <c r="L77" s="32"/>
    </row>
    <row r="78" spans="2:12" s="1" customFormat="1" ht="16.5" customHeight="1">
      <c r="B78" s="32"/>
      <c r="E78" s="275" t="str">
        <f>E9</f>
        <v>SO-10 - Sadové úpravy</v>
      </c>
      <c r="F78" s="310"/>
      <c r="G78" s="310"/>
      <c r="H78" s="310"/>
      <c r="L78" s="32"/>
    </row>
    <row r="79" spans="2:12" s="1" customFormat="1" ht="6.95" customHeight="1">
      <c r="B79" s="32"/>
      <c r="L79" s="32"/>
    </row>
    <row r="80" spans="2:12" s="1" customFormat="1" ht="12" customHeight="1">
      <c r="B80" s="32"/>
      <c r="C80" s="27" t="s">
        <v>21</v>
      </c>
      <c r="F80" s="25" t="str">
        <f>F12</f>
        <v xml:space="preserve"> </v>
      </c>
      <c r="I80" s="27" t="s">
        <v>23</v>
      </c>
      <c r="J80" s="49" t="str">
        <f>IF(J12="","",J12)</f>
        <v>Vyplň údaj</v>
      </c>
      <c r="L80" s="32"/>
    </row>
    <row r="81" spans="2:65" s="1" customFormat="1" ht="6.95" customHeight="1">
      <c r="B81" s="32"/>
      <c r="L81" s="32"/>
    </row>
    <row r="82" spans="2:65" s="1" customFormat="1" ht="15.2" customHeight="1">
      <c r="B82" s="32"/>
      <c r="C82" s="27" t="s">
        <v>24</v>
      </c>
      <c r="F82" s="25" t="str">
        <f>E15</f>
        <v>Město Sušice, nám. Svobody 138, 342 01 Sušice</v>
      </c>
      <c r="I82" s="27" t="s">
        <v>30</v>
      </c>
      <c r="J82" s="30" t="str">
        <f>E21</f>
        <v>APRIS s.r.o</v>
      </c>
      <c r="L82" s="32"/>
    </row>
    <row r="83" spans="2:65" s="1" customFormat="1" ht="15.2" customHeight="1">
      <c r="B83" s="32"/>
      <c r="C83" s="27" t="s">
        <v>28</v>
      </c>
      <c r="F83" s="25" t="str">
        <f>IF(E18="","",E18)</f>
        <v>Vyplň údaj</v>
      </c>
      <c r="I83" s="27" t="s">
        <v>35</v>
      </c>
      <c r="J83" s="30" t="str">
        <f>E24</f>
        <v xml:space="preserve"> </v>
      </c>
      <c r="L83" s="32"/>
    </row>
    <row r="84" spans="2:65" s="1" customFormat="1" ht="10.35" customHeight="1">
      <c r="B84" s="32"/>
      <c r="L84" s="32"/>
    </row>
    <row r="85" spans="2:65" s="10" customFormat="1" ht="29.25" customHeight="1">
      <c r="B85" s="107"/>
      <c r="C85" s="108" t="s">
        <v>120</v>
      </c>
      <c r="D85" s="109" t="s">
        <v>57</v>
      </c>
      <c r="E85" s="109" t="s">
        <v>53</v>
      </c>
      <c r="F85" s="109" t="s">
        <v>54</v>
      </c>
      <c r="G85" s="109" t="s">
        <v>121</v>
      </c>
      <c r="H85" s="109" t="s">
        <v>122</v>
      </c>
      <c r="I85" s="109" t="s">
        <v>123</v>
      </c>
      <c r="J85" s="109" t="s">
        <v>115</v>
      </c>
      <c r="K85" s="110" t="s">
        <v>124</v>
      </c>
      <c r="L85" s="107"/>
      <c r="M85" s="56" t="s">
        <v>19</v>
      </c>
      <c r="N85" s="57" t="s">
        <v>42</v>
      </c>
      <c r="O85" s="57" t="s">
        <v>125</v>
      </c>
      <c r="P85" s="57" t="s">
        <v>126</v>
      </c>
      <c r="Q85" s="57" t="s">
        <v>127</v>
      </c>
      <c r="R85" s="57" t="s">
        <v>128</v>
      </c>
      <c r="S85" s="57" t="s">
        <v>129</v>
      </c>
      <c r="T85" s="58" t="s">
        <v>130</v>
      </c>
    </row>
    <row r="86" spans="2:65" s="1" customFormat="1" ht="22.9" customHeight="1">
      <c r="B86" s="32"/>
      <c r="C86" s="61" t="s">
        <v>131</v>
      </c>
      <c r="J86" s="111">
        <f>BK86</f>
        <v>0</v>
      </c>
      <c r="L86" s="32"/>
      <c r="M86" s="59"/>
      <c r="N86" s="50"/>
      <c r="O86" s="50"/>
      <c r="P86" s="112">
        <f>P87+P265</f>
        <v>0</v>
      </c>
      <c r="Q86" s="50"/>
      <c r="R86" s="112">
        <f>R87+R265</f>
        <v>0</v>
      </c>
      <c r="S86" s="50"/>
      <c r="T86" s="113">
        <f>T87+T265</f>
        <v>0</v>
      </c>
      <c r="AT86" s="17" t="s">
        <v>71</v>
      </c>
      <c r="AU86" s="17" t="s">
        <v>116</v>
      </c>
      <c r="BK86" s="114">
        <f>BK87+BK265</f>
        <v>0</v>
      </c>
    </row>
    <row r="87" spans="2:65" s="11" customFormat="1" ht="25.9" customHeight="1">
      <c r="B87" s="115"/>
      <c r="D87" s="116" t="s">
        <v>71</v>
      </c>
      <c r="E87" s="117" t="s">
        <v>132</v>
      </c>
      <c r="F87" s="117" t="s">
        <v>175</v>
      </c>
      <c r="I87" s="118"/>
      <c r="J87" s="119">
        <f>BK87</f>
        <v>0</v>
      </c>
      <c r="L87" s="115"/>
      <c r="M87" s="120"/>
      <c r="P87" s="121">
        <f>P88+P227+P235+P256+P261</f>
        <v>0</v>
      </c>
      <c r="R87" s="121">
        <f>R88+R227+R235+R256+R261</f>
        <v>0</v>
      </c>
      <c r="T87" s="122">
        <f>T88+T227+T235+T256+T261</f>
        <v>0</v>
      </c>
      <c r="AR87" s="116" t="s">
        <v>80</v>
      </c>
      <c r="AT87" s="123" t="s">
        <v>71</v>
      </c>
      <c r="AU87" s="123" t="s">
        <v>72</v>
      </c>
      <c r="AY87" s="116" t="s">
        <v>133</v>
      </c>
      <c r="BK87" s="124">
        <f>BK88+BK227+BK235+BK256+BK261</f>
        <v>0</v>
      </c>
    </row>
    <row r="88" spans="2:65" s="11" customFormat="1" ht="22.9" customHeight="1">
      <c r="B88" s="115"/>
      <c r="D88" s="116" t="s">
        <v>71</v>
      </c>
      <c r="E88" s="125" t="s">
        <v>80</v>
      </c>
      <c r="F88" s="125" t="s">
        <v>176</v>
      </c>
      <c r="I88" s="118"/>
      <c r="J88" s="126">
        <f>BK88</f>
        <v>0</v>
      </c>
      <c r="L88" s="115"/>
      <c r="M88" s="120"/>
      <c r="P88" s="121">
        <f>SUM(P89:P226)</f>
        <v>0</v>
      </c>
      <c r="R88" s="121">
        <f>SUM(R89:R226)</f>
        <v>0</v>
      </c>
      <c r="T88" s="122">
        <f>SUM(T89:T226)</f>
        <v>0</v>
      </c>
      <c r="AR88" s="116" t="s">
        <v>80</v>
      </c>
      <c r="AT88" s="123" t="s">
        <v>71</v>
      </c>
      <c r="AU88" s="123" t="s">
        <v>80</v>
      </c>
      <c r="AY88" s="116" t="s">
        <v>133</v>
      </c>
      <c r="BK88" s="124">
        <f>SUM(BK89:BK226)</f>
        <v>0</v>
      </c>
    </row>
    <row r="89" spans="2:65" s="1" customFormat="1" ht="24.2" customHeight="1">
      <c r="B89" s="32"/>
      <c r="C89" s="127" t="s">
        <v>80</v>
      </c>
      <c r="D89" s="127" t="s">
        <v>136</v>
      </c>
      <c r="E89" s="128" t="s">
        <v>1115</v>
      </c>
      <c r="F89" s="129" t="s">
        <v>1116</v>
      </c>
      <c r="G89" s="130" t="s">
        <v>247</v>
      </c>
      <c r="H89" s="131">
        <v>54</v>
      </c>
      <c r="I89" s="132"/>
      <c r="J89" s="133">
        <f>ROUND(I89*H89,2)</f>
        <v>0</v>
      </c>
      <c r="K89" s="129" t="s">
        <v>140</v>
      </c>
      <c r="L89" s="32"/>
      <c r="M89" s="134" t="s">
        <v>19</v>
      </c>
      <c r="N89" s="135" t="s">
        <v>43</v>
      </c>
      <c r="P89" s="136">
        <f>O89*H89</f>
        <v>0</v>
      </c>
      <c r="Q89" s="136">
        <v>0</v>
      </c>
      <c r="R89" s="136">
        <f>Q89*H89</f>
        <v>0</v>
      </c>
      <c r="S89" s="136">
        <v>0</v>
      </c>
      <c r="T89" s="137">
        <f>S89*H89</f>
        <v>0</v>
      </c>
      <c r="AR89" s="138" t="s">
        <v>141</v>
      </c>
      <c r="AT89" s="138" t="s">
        <v>136</v>
      </c>
      <c r="AU89" s="138" t="s">
        <v>82</v>
      </c>
      <c r="AY89" s="17" t="s">
        <v>133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7" t="s">
        <v>80</v>
      </c>
      <c r="BK89" s="139">
        <f>ROUND(I89*H89,2)</f>
        <v>0</v>
      </c>
      <c r="BL89" s="17" t="s">
        <v>141</v>
      </c>
      <c r="BM89" s="138" t="s">
        <v>82</v>
      </c>
    </row>
    <row r="90" spans="2:65" s="1" customFormat="1" ht="11.25">
      <c r="B90" s="32"/>
      <c r="D90" s="140" t="s">
        <v>142</v>
      </c>
      <c r="F90" s="141" t="s">
        <v>1117</v>
      </c>
      <c r="I90" s="142"/>
      <c r="L90" s="32"/>
      <c r="M90" s="143"/>
      <c r="T90" s="53"/>
      <c r="AT90" s="17" t="s">
        <v>142</v>
      </c>
      <c r="AU90" s="17" t="s">
        <v>82</v>
      </c>
    </row>
    <row r="91" spans="2:65" s="1" customFormat="1" ht="24.2" customHeight="1">
      <c r="B91" s="32"/>
      <c r="C91" s="127" t="s">
        <v>82</v>
      </c>
      <c r="D91" s="127" t="s">
        <v>136</v>
      </c>
      <c r="E91" s="128" t="s">
        <v>1118</v>
      </c>
      <c r="F91" s="129" t="s">
        <v>1119</v>
      </c>
      <c r="G91" s="130" t="s">
        <v>247</v>
      </c>
      <c r="H91" s="131">
        <v>54</v>
      </c>
      <c r="I91" s="132"/>
      <c r="J91" s="133">
        <f>ROUND(I91*H91,2)</f>
        <v>0</v>
      </c>
      <c r="K91" s="129" t="s">
        <v>140</v>
      </c>
      <c r="L91" s="32"/>
      <c r="M91" s="134" t="s">
        <v>19</v>
      </c>
      <c r="N91" s="135" t="s">
        <v>43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141</v>
      </c>
      <c r="AT91" s="138" t="s">
        <v>136</v>
      </c>
      <c r="AU91" s="138" t="s">
        <v>82</v>
      </c>
      <c r="AY91" s="17" t="s">
        <v>133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7" t="s">
        <v>80</v>
      </c>
      <c r="BK91" s="139">
        <f>ROUND(I91*H91,2)</f>
        <v>0</v>
      </c>
      <c r="BL91" s="17" t="s">
        <v>141</v>
      </c>
      <c r="BM91" s="138" t="s">
        <v>141</v>
      </c>
    </row>
    <row r="92" spans="2:65" s="1" customFormat="1" ht="11.25">
      <c r="B92" s="32"/>
      <c r="D92" s="140" t="s">
        <v>142</v>
      </c>
      <c r="F92" s="141" t="s">
        <v>1120</v>
      </c>
      <c r="I92" s="142"/>
      <c r="L92" s="32"/>
      <c r="M92" s="143"/>
      <c r="T92" s="53"/>
      <c r="AT92" s="17" t="s">
        <v>142</v>
      </c>
      <c r="AU92" s="17" t="s">
        <v>82</v>
      </c>
    </row>
    <row r="93" spans="2:65" s="1" customFormat="1" ht="24.2" customHeight="1">
      <c r="B93" s="32"/>
      <c r="C93" s="127" t="s">
        <v>147</v>
      </c>
      <c r="D93" s="127" t="s">
        <v>136</v>
      </c>
      <c r="E93" s="128" t="s">
        <v>1121</v>
      </c>
      <c r="F93" s="129" t="s">
        <v>1122</v>
      </c>
      <c r="G93" s="130" t="s">
        <v>186</v>
      </c>
      <c r="H93" s="131">
        <v>1.04</v>
      </c>
      <c r="I93" s="132"/>
      <c r="J93" s="133">
        <f>ROUND(I93*H93,2)</f>
        <v>0</v>
      </c>
      <c r="K93" s="129" t="s">
        <v>157</v>
      </c>
      <c r="L93" s="32"/>
      <c r="M93" s="134" t="s">
        <v>19</v>
      </c>
      <c r="N93" s="135" t="s">
        <v>43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141</v>
      </c>
      <c r="AT93" s="138" t="s">
        <v>136</v>
      </c>
      <c r="AU93" s="138" t="s">
        <v>82</v>
      </c>
      <c r="AY93" s="17" t="s">
        <v>133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80</v>
      </c>
      <c r="BK93" s="139">
        <f>ROUND(I93*H93,2)</f>
        <v>0</v>
      </c>
      <c r="BL93" s="17" t="s">
        <v>141</v>
      </c>
      <c r="BM93" s="138" t="s">
        <v>150</v>
      </c>
    </row>
    <row r="94" spans="2:65" s="1" customFormat="1" ht="24.2" customHeight="1">
      <c r="B94" s="32"/>
      <c r="C94" s="127" t="s">
        <v>141</v>
      </c>
      <c r="D94" s="127" t="s">
        <v>136</v>
      </c>
      <c r="E94" s="128" t="s">
        <v>1123</v>
      </c>
      <c r="F94" s="129" t="s">
        <v>1124</v>
      </c>
      <c r="G94" s="130" t="s">
        <v>186</v>
      </c>
      <c r="H94" s="131">
        <v>1.04</v>
      </c>
      <c r="I94" s="132"/>
      <c r="J94" s="133">
        <f>ROUND(I94*H94,2)</f>
        <v>0</v>
      </c>
      <c r="K94" s="129" t="s">
        <v>157</v>
      </c>
      <c r="L94" s="32"/>
      <c r="M94" s="134" t="s">
        <v>19</v>
      </c>
      <c r="N94" s="135" t="s">
        <v>43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141</v>
      </c>
      <c r="AT94" s="138" t="s">
        <v>136</v>
      </c>
      <c r="AU94" s="138" t="s">
        <v>82</v>
      </c>
      <c r="AY94" s="17" t="s">
        <v>133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80</v>
      </c>
      <c r="BK94" s="139">
        <f>ROUND(I94*H94,2)</f>
        <v>0</v>
      </c>
      <c r="BL94" s="17" t="s">
        <v>141</v>
      </c>
      <c r="BM94" s="138" t="s">
        <v>166</v>
      </c>
    </row>
    <row r="95" spans="2:65" s="1" customFormat="1" ht="37.9" customHeight="1">
      <c r="B95" s="32"/>
      <c r="C95" s="127" t="s">
        <v>195</v>
      </c>
      <c r="D95" s="127" t="s">
        <v>136</v>
      </c>
      <c r="E95" s="128" t="s">
        <v>1125</v>
      </c>
      <c r="F95" s="129" t="s">
        <v>1126</v>
      </c>
      <c r="G95" s="130" t="s">
        <v>186</v>
      </c>
      <c r="H95" s="131">
        <v>1.04</v>
      </c>
      <c r="I95" s="132"/>
      <c r="J95" s="133">
        <f>ROUND(I95*H95,2)</f>
        <v>0</v>
      </c>
      <c r="K95" s="129" t="s">
        <v>140</v>
      </c>
      <c r="L95" s="32"/>
      <c r="M95" s="134" t="s">
        <v>19</v>
      </c>
      <c r="N95" s="135" t="s">
        <v>43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141</v>
      </c>
      <c r="AT95" s="138" t="s">
        <v>136</v>
      </c>
      <c r="AU95" s="138" t="s">
        <v>82</v>
      </c>
      <c r="AY95" s="17" t="s">
        <v>133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80</v>
      </c>
      <c r="BK95" s="139">
        <f>ROUND(I95*H95,2)</f>
        <v>0</v>
      </c>
      <c r="BL95" s="17" t="s">
        <v>141</v>
      </c>
      <c r="BM95" s="138" t="s">
        <v>198</v>
      </c>
    </row>
    <row r="96" spans="2:65" s="1" customFormat="1" ht="11.25">
      <c r="B96" s="32"/>
      <c r="D96" s="140" t="s">
        <v>142</v>
      </c>
      <c r="F96" s="141" t="s">
        <v>1127</v>
      </c>
      <c r="I96" s="142"/>
      <c r="L96" s="32"/>
      <c r="M96" s="143"/>
      <c r="T96" s="53"/>
      <c r="AT96" s="17" t="s">
        <v>142</v>
      </c>
      <c r="AU96" s="17" t="s">
        <v>82</v>
      </c>
    </row>
    <row r="97" spans="2:65" s="1" customFormat="1" ht="44.25" customHeight="1">
      <c r="B97" s="32"/>
      <c r="C97" s="127" t="s">
        <v>150</v>
      </c>
      <c r="D97" s="127" t="s">
        <v>136</v>
      </c>
      <c r="E97" s="128" t="s">
        <v>1128</v>
      </c>
      <c r="F97" s="129" t="s">
        <v>1129</v>
      </c>
      <c r="G97" s="130" t="s">
        <v>217</v>
      </c>
      <c r="H97" s="131">
        <v>2.08</v>
      </c>
      <c r="I97" s="132"/>
      <c r="J97" s="133">
        <f>ROUND(I97*H97,2)</f>
        <v>0</v>
      </c>
      <c r="K97" s="129" t="s">
        <v>140</v>
      </c>
      <c r="L97" s="32"/>
      <c r="M97" s="134" t="s">
        <v>19</v>
      </c>
      <c r="N97" s="135" t="s">
        <v>43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141</v>
      </c>
      <c r="AT97" s="138" t="s">
        <v>136</v>
      </c>
      <c r="AU97" s="138" t="s">
        <v>82</v>
      </c>
      <c r="AY97" s="17" t="s">
        <v>133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80</v>
      </c>
      <c r="BK97" s="139">
        <f>ROUND(I97*H97,2)</f>
        <v>0</v>
      </c>
      <c r="BL97" s="17" t="s">
        <v>141</v>
      </c>
      <c r="BM97" s="138" t="s">
        <v>8</v>
      </c>
    </row>
    <row r="98" spans="2:65" s="1" customFormat="1" ht="11.25">
      <c r="B98" s="32"/>
      <c r="D98" s="140" t="s">
        <v>142</v>
      </c>
      <c r="F98" s="141" t="s">
        <v>1130</v>
      </c>
      <c r="I98" s="142"/>
      <c r="L98" s="32"/>
      <c r="M98" s="143"/>
      <c r="T98" s="53"/>
      <c r="AT98" s="17" t="s">
        <v>142</v>
      </c>
      <c r="AU98" s="17" t="s">
        <v>82</v>
      </c>
    </row>
    <row r="99" spans="2:65" s="1" customFormat="1" ht="33" customHeight="1">
      <c r="B99" s="32"/>
      <c r="C99" s="127" t="s">
        <v>203</v>
      </c>
      <c r="D99" s="127" t="s">
        <v>136</v>
      </c>
      <c r="E99" s="128" t="s">
        <v>1131</v>
      </c>
      <c r="F99" s="129" t="s">
        <v>1132</v>
      </c>
      <c r="G99" s="130" t="s">
        <v>179</v>
      </c>
      <c r="H99" s="131">
        <v>3000</v>
      </c>
      <c r="I99" s="132"/>
      <c r="J99" s="133">
        <f>ROUND(I99*H99,2)</f>
        <v>0</v>
      </c>
      <c r="K99" s="129" t="s">
        <v>140</v>
      </c>
      <c r="L99" s="32"/>
      <c r="M99" s="134" t="s">
        <v>19</v>
      </c>
      <c r="N99" s="135" t="s">
        <v>43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141</v>
      </c>
      <c r="AT99" s="138" t="s">
        <v>136</v>
      </c>
      <c r="AU99" s="138" t="s">
        <v>82</v>
      </c>
      <c r="AY99" s="17" t="s">
        <v>133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80</v>
      </c>
      <c r="BK99" s="139">
        <f>ROUND(I99*H99,2)</f>
        <v>0</v>
      </c>
      <c r="BL99" s="17" t="s">
        <v>141</v>
      </c>
      <c r="BM99" s="138" t="s">
        <v>206</v>
      </c>
    </row>
    <row r="100" spans="2:65" s="1" customFormat="1" ht="11.25">
      <c r="B100" s="32"/>
      <c r="D100" s="140" t="s">
        <v>142</v>
      </c>
      <c r="F100" s="141" t="s">
        <v>1133</v>
      </c>
      <c r="I100" s="142"/>
      <c r="L100" s="32"/>
      <c r="M100" s="143"/>
      <c r="T100" s="53"/>
      <c r="AT100" s="17" t="s">
        <v>142</v>
      </c>
      <c r="AU100" s="17" t="s">
        <v>82</v>
      </c>
    </row>
    <row r="101" spans="2:65" s="1" customFormat="1" ht="37.9" customHeight="1">
      <c r="B101" s="32"/>
      <c r="C101" s="127" t="s">
        <v>166</v>
      </c>
      <c r="D101" s="127" t="s">
        <v>136</v>
      </c>
      <c r="E101" s="128" t="s">
        <v>1134</v>
      </c>
      <c r="F101" s="129" t="s">
        <v>1135</v>
      </c>
      <c r="G101" s="130" t="s">
        <v>179</v>
      </c>
      <c r="H101" s="131">
        <v>2605.14</v>
      </c>
      <c r="I101" s="132"/>
      <c r="J101" s="133">
        <f>ROUND(I101*H101,2)</f>
        <v>0</v>
      </c>
      <c r="K101" s="129" t="s">
        <v>140</v>
      </c>
      <c r="L101" s="32"/>
      <c r="M101" s="134" t="s">
        <v>19</v>
      </c>
      <c r="N101" s="135" t="s">
        <v>43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141</v>
      </c>
      <c r="AT101" s="138" t="s">
        <v>136</v>
      </c>
      <c r="AU101" s="138" t="s">
        <v>82</v>
      </c>
      <c r="AY101" s="17" t="s">
        <v>133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7" t="s">
        <v>80</v>
      </c>
      <c r="BK101" s="139">
        <f>ROUND(I101*H101,2)</f>
        <v>0</v>
      </c>
      <c r="BL101" s="17" t="s">
        <v>141</v>
      </c>
      <c r="BM101" s="138" t="s">
        <v>208</v>
      </c>
    </row>
    <row r="102" spans="2:65" s="1" customFormat="1" ht="11.25">
      <c r="B102" s="32"/>
      <c r="D102" s="140" t="s">
        <v>142</v>
      </c>
      <c r="F102" s="141" t="s">
        <v>1136</v>
      </c>
      <c r="I102" s="142"/>
      <c r="L102" s="32"/>
      <c r="M102" s="143"/>
      <c r="T102" s="53"/>
      <c r="AT102" s="17" t="s">
        <v>142</v>
      </c>
      <c r="AU102" s="17" t="s">
        <v>82</v>
      </c>
    </row>
    <row r="103" spans="2:65" s="12" customFormat="1" ht="22.5">
      <c r="B103" s="147"/>
      <c r="D103" s="148" t="s">
        <v>158</v>
      </c>
      <c r="E103" s="149" t="s">
        <v>19</v>
      </c>
      <c r="F103" s="150" t="s">
        <v>1137</v>
      </c>
      <c r="H103" s="151">
        <v>2605.14</v>
      </c>
      <c r="I103" s="152"/>
      <c r="L103" s="147"/>
      <c r="M103" s="153"/>
      <c r="T103" s="154"/>
      <c r="AT103" s="149" t="s">
        <v>158</v>
      </c>
      <c r="AU103" s="149" t="s">
        <v>82</v>
      </c>
      <c r="AV103" s="12" t="s">
        <v>82</v>
      </c>
      <c r="AW103" s="12" t="s">
        <v>34</v>
      </c>
      <c r="AX103" s="12" t="s">
        <v>72</v>
      </c>
      <c r="AY103" s="149" t="s">
        <v>133</v>
      </c>
    </row>
    <row r="104" spans="2:65" s="13" customFormat="1" ht="11.25">
      <c r="B104" s="155"/>
      <c r="D104" s="148" t="s">
        <v>158</v>
      </c>
      <c r="E104" s="156" t="s">
        <v>19</v>
      </c>
      <c r="F104" s="157" t="s">
        <v>159</v>
      </c>
      <c r="H104" s="158">
        <v>2605.14</v>
      </c>
      <c r="I104" s="159"/>
      <c r="L104" s="155"/>
      <c r="M104" s="160"/>
      <c r="T104" s="161"/>
      <c r="AT104" s="156" t="s">
        <v>158</v>
      </c>
      <c r="AU104" s="156" t="s">
        <v>82</v>
      </c>
      <c r="AV104" s="13" t="s">
        <v>141</v>
      </c>
      <c r="AW104" s="13" t="s">
        <v>34</v>
      </c>
      <c r="AX104" s="13" t="s">
        <v>80</v>
      </c>
      <c r="AY104" s="156" t="s">
        <v>133</v>
      </c>
    </row>
    <row r="105" spans="2:65" s="1" customFormat="1" ht="16.5" customHeight="1">
      <c r="B105" s="32"/>
      <c r="C105" s="166" t="s">
        <v>209</v>
      </c>
      <c r="D105" s="166" t="s">
        <v>214</v>
      </c>
      <c r="E105" s="167" t="s">
        <v>1138</v>
      </c>
      <c r="F105" s="168" t="s">
        <v>1139</v>
      </c>
      <c r="G105" s="169" t="s">
        <v>186</v>
      </c>
      <c r="H105" s="170">
        <v>243.61500000000001</v>
      </c>
      <c r="I105" s="171"/>
      <c r="J105" s="172">
        <f>ROUND(I105*H105,2)</f>
        <v>0</v>
      </c>
      <c r="K105" s="168" t="s">
        <v>140</v>
      </c>
      <c r="L105" s="173"/>
      <c r="M105" s="174" t="s">
        <v>19</v>
      </c>
      <c r="N105" s="175" t="s">
        <v>43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166</v>
      </c>
      <c r="AT105" s="138" t="s">
        <v>214</v>
      </c>
      <c r="AU105" s="138" t="s">
        <v>82</v>
      </c>
      <c r="AY105" s="17" t="s">
        <v>133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80</v>
      </c>
      <c r="BK105" s="139">
        <f>ROUND(I105*H105,2)</f>
        <v>0</v>
      </c>
      <c r="BL105" s="17" t="s">
        <v>141</v>
      </c>
      <c r="BM105" s="138" t="s">
        <v>212</v>
      </c>
    </row>
    <row r="106" spans="2:65" s="1" customFormat="1" ht="37.9" customHeight="1">
      <c r="B106" s="32"/>
      <c r="C106" s="127" t="s">
        <v>198</v>
      </c>
      <c r="D106" s="127" t="s">
        <v>136</v>
      </c>
      <c r="E106" s="128" t="s">
        <v>1140</v>
      </c>
      <c r="F106" s="129" t="s">
        <v>1141</v>
      </c>
      <c r="G106" s="130" t="s">
        <v>179</v>
      </c>
      <c r="H106" s="131">
        <v>2605.1</v>
      </c>
      <c r="I106" s="132"/>
      <c r="J106" s="133">
        <f>ROUND(I106*H106,2)</f>
        <v>0</v>
      </c>
      <c r="K106" s="129" t="s">
        <v>140</v>
      </c>
      <c r="L106" s="32"/>
      <c r="M106" s="134" t="s">
        <v>19</v>
      </c>
      <c r="N106" s="135" t="s">
        <v>43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141</v>
      </c>
      <c r="AT106" s="138" t="s">
        <v>136</v>
      </c>
      <c r="AU106" s="138" t="s">
        <v>82</v>
      </c>
      <c r="AY106" s="17" t="s">
        <v>133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80</v>
      </c>
      <c r="BK106" s="139">
        <f>ROUND(I106*H106,2)</f>
        <v>0</v>
      </c>
      <c r="BL106" s="17" t="s">
        <v>141</v>
      </c>
      <c r="BM106" s="138" t="s">
        <v>218</v>
      </c>
    </row>
    <row r="107" spans="2:65" s="1" customFormat="1" ht="11.25">
      <c r="B107" s="32"/>
      <c r="D107" s="140" t="s">
        <v>142</v>
      </c>
      <c r="F107" s="141" t="s">
        <v>1142</v>
      </c>
      <c r="I107" s="142"/>
      <c r="L107" s="32"/>
      <c r="M107" s="143"/>
      <c r="T107" s="53"/>
      <c r="AT107" s="17" t="s">
        <v>142</v>
      </c>
      <c r="AU107" s="17" t="s">
        <v>82</v>
      </c>
    </row>
    <row r="108" spans="2:65" s="1" customFormat="1" ht="16.5" customHeight="1">
      <c r="B108" s="32"/>
      <c r="C108" s="166" t="s">
        <v>219</v>
      </c>
      <c r="D108" s="166" t="s">
        <v>214</v>
      </c>
      <c r="E108" s="167" t="s">
        <v>1143</v>
      </c>
      <c r="F108" s="168" t="s">
        <v>1144</v>
      </c>
      <c r="G108" s="169" t="s">
        <v>186</v>
      </c>
      <c r="H108" s="170">
        <v>1172.2950000000001</v>
      </c>
      <c r="I108" s="171"/>
      <c r="J108" s="172">
        <f>ROUND(I108*H108,2)</f>
        <v>0</v>
      </c>
      <c r="K108" s="168" t="s">
        <v>157</v>
      </c>
      <c r="L108" s="173"/>
      <c r="M108" s="174" t="s">
        <v>19</v>
      </c>
      <c r="N108" s="175" t="s">
        <v>43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166</v>
      </c>
      <c r="AT108" s="138" t="s">
        <v>214</v>
      </c>
      <c r="AU108" s="138" t="s">
        <v>82</v>
      </c>
      <c r="AY108" s="17" t="s">
        <v>133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80</v>
      </c>
      <c r="BK108" s="139">
        <f>ROUND(I108*H108,2)</f>
        <v>0</v>
      </c>
      <c r="BL108" s="17" t="s">
        <v>141</v>
      </c>
      <c r="BM108" s="138" t="s">
        <v>222</v>
      </c>
    </row>
    <row r="109" spans="2:65" s="12" customFormat="1" ht="11.25">
      <c r="B109" s="147"/>
      <c r="D109" s="148" t="s">
        <v>158</v>
      </c>
      <c r="E109" s="149" t="s">
        <v>19</v>
      </c>
      <c r="F109" s="150" t="s">
        <v>1145</v>
      </c>
      <c r="H109" s="151">
        <v>1172.2950000000001</v>
      </c>
      <c r="I109" s="152"/>
      <c r="L109" s="147"/>
      <c r="M109" s="153"/>
      <c r="T109" s="154"/>
      <c r="AT109" s="149" t="s">
        <v>158</v>
      </c>
      <c r="AU109" s="149" t="s">
        <v>82</v>
      </c>
      <c r="AV109" s="12" t="s">
        <v>82</v>
      </c>
      <c r="AW109" s="12" t="s">
        <v>34</v>
      </c>
      <c r="AX109" s="12" t="s">
        <v>72</v>
      </c>
      <c r="AY109" s="149" t="s">
        <v>133</v>
      </c>
    </row>
    <row r="110" spans="2:65" s="13" customFormat="1" ht="11.25">
      <c r="B110" s="155"/>
      <c r="D110" s="148" t="s">
        <v>158</v>
      </c>
      <c r="E110" s="156" t="s">
        <v>19</v>
      </c>
      <c r="F110" s="157" t="s">
        <v>159</v>
      </c>
      <c r="H110" s="158">
        <v>1172.2950000000001</v>
      </c>
      <c r="I110" s="159"/>
      <c r="L110" s="155"/>
      <c r="M110" s="160"/>
      <c r="T110" s="161"/>
      <c r="AT110" s="156" t="s">
        <v>158</v>
      </c>
      <c r="AU110" s="156" t="s">
        <v>82</v>
      </c>
      <c r="AV110" s="13" t="s">
        <v>141</v>
      </c>
      <c r="AW110" s="13" t="s">
        <v>34</v>
      </c>
      <c r="AX110" s="13" t="s">
        <v>80</v>
      </c>
      <c r="AY110" s="156" t="s">
        <v>133</v>
      </c>
    </row>
    <row r="111" spans="2:65" s="1" customFormat="1" ht="24.2" customHeight="1">
      <c r="B111" s="32"/>
      <c r="C111" s="127" t="s">
        <v>8</v>
      </c>
      <c r="D111" s="127" t="s">
        <v>136</v>
      </c>
      <c r="E111" s="128" t="s">
        <v>1146</v>
      </c>
      <c r="F111" s="129" t="s">
        <v>1147</v>
      </c>
      <c r="G111" s="130" t="s">
        <v>179</v>
      </c>
      <c r="H111" s="131">
        <v>2191</v>
      </c>
      <c r="I111" s="132"/>
      <c r="J111" s="133">
        <f>ROUND(I111*H111,2)</f>
        <v>0</v>
      </c>
      <c r="K111" s="129" t="s">
        <v>140</v>
      </c>
      <c r="L111" s="32"/>
      <c r="M111" s="134" t="s">
        <v>19</v>
      </c>
      <c r="N111" s="135" t="s">
        <v>43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141</v>
      </c>
      <c r="AT111" s="138" t="s">
        <v>136</v>
      </c>
      <c r="AU111" s="138" t="s">
        <v>82</v>
      </c>
      <c r="AY111" s="17" t="s">
        <v>133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7" t="s">
        <v>80</v>
      </c>
      <c r="BK111" s="139">
        <f>ROUND(I111*H111,2)</f>
        <v>0</v>
      </c>
      <c r="BL111" s="17" t="s">
        <v>141</v>
      </c>
      <c r="BM111" s="138" t="s">
        <v>225</v>
      </c>
    </row>
    <row r="112" spans="2:65" s="1" customFormat="1" ht="11.25">
      <c r="B112" s="32"/>
      <c r="D112" s="140" t="s">
        <v>142</v>
      </c>
      <c r="F112" s="141" t="s">
        <v>1148</v>
      </c>
      <c r="I112" s="142"/>
      <c r="L112" s="32"/>
      <c r="M112" s="143"/>
      <c r="T112" s="53"/>
      <c r="AT112" s="17" t="s">
        <v>142</v>
      </c>
      <c r="AU112" s="17" t="s">
        <v>82</v>
      </c>
    </row>
    <row r="113" spans="2:65" s="1" customFormat="1" ht="16.5" customHeight="1">
      <c r="B113" s="32"/>
      <c r="C113" s="166" t="s">
        <v>227</v>
      </c>
      <c r="D113" s="166" t="s">
        <v>214</v>
      </c>
      <c r="E113" s="167" t="s">
        <v>1149</v>
      </c>
      <c r="F113" s="168" t="s">
        <v>1150</v>
      </c>
      <c r="G113" s="169" t="s">
        <v>993</v>
      </c>
      <c r="H113" s="170">
        <v>44</v>
      </c>
      <c r="I113" s="171"/>
      <c r="J113" s="172">
        <f>ROUND(I113*H113,2)</f>
        <v>0</v>
      </c>
      <c r="K113" s="168" t="s">
        <v>157</v>
      </c>
      <c r="L113" s="173"/>
      <c r="M113" s="174" t="s">
        <v>19</v>
      </c>
      <c r="N113" s="175" t="s">
        <v>43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166</v>
      </c>
      <c r="AT113" s="138" t="s">
        <v>214</v>
      </c>
      <c r="AU113" s="138" t="s">
        <v>82</v>
      </c>
      <c r="AY113" s="17" t="s">
        <v>133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80</v>
      </c>
      <c r="BK113" s="139">
        <f>ROUND(I113*H113,2)</f>
        <v>0</v>
      </c>
      <c r="BL113" s="17" t="s">
        <v>141</v>
      </c>
      <c r="BM113" s="138" t="s">
        <v>230</v>
      </c>
    </row>
    <row r="114" spans="2:65" s="1" customFormat="1" ht="44.25" customHeight="1">
      <c r="B114" s="32"/>
      <c r="C114" s="127" t="s">
        <v>206</v>
      </c>
      <c r="D114" s="127" t="s">
        <v>136</v>
      </c>
      <c r="E114" s="128" t="s">
        <v>1151</v>
      </c>
      <c r="F114" s="129" t="s">
        <v>1152</v>
      </c>
      <c r="G114" s="130" t="s">
        <v>343</v>
      </c>
      <c r="H114" s="131">
        <v>1643</v>
      </c>
      <c r="I114" s="132"/>
      <c r="J114" s="133">
        <f>ROUND(I114*H114,2)</f>
        <v>0</v>
      </c>
      <c r="K114" s="129" t="s">
        <v>140</v>
      </c>
      <c r="L114" s="32"/>
      <c r="M114" s="134" t="s">
        <v>19</v>
      </c>
      <c r="N114" s="135" t="s">
        <v>43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141</v>
      </c>
      <c r="AT114" s="138" t="s">
        <v>136</v>
      </c>
      <c r="AU114" s="138" t="s">
        <v>82</v>
      </c>
      <c r="AY114" s="17" t="s">
        <v>133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80</v>
      </c>
      <c r="BK114" s="139">
        <f>ROUND(I114*H114,2)</f>
        <v>0</v>
      </c>
      <c r="BL114" s="17" t="s">
        <v>141</v>
      </c>
      <c r="BM114" s="138" t="s">
        <v>232</v>
      </c>
    </row>
    <row r="115" spans="2:65" s="1" customFormat="1" ht="11.25">
      <c r="B115" s="32"/>
      <c r="D115" s="140" t="s">
        <v>142</v>
      </c>
      <c r="F115" s="141" t="s">
        <v>1153</v>
      </c>
      <c r="I115" s="142"/>
      <c r="L115" s="32"/>
      <c r="M115" s="143"/>
      <c r="T115" s="53"/>
      <c r="AT115" s="17" t="s">
        <v>142</v>
      </c>
      <c r="AU115" s="17" t="s">
        <v>82</v>
      </c>
    </row>
    <row r="116" spans="2:65" s="1" customFormat="1" ht="33" customHeight="1">
      <c r="B116" s="32"/>
      <c r="C116" s="127" t="s">
        <v>234</v>
      </c>
      <c r="D116" s="127" t="s">
        <v>136</v>
      </c>
      <c r="E116" s="128" t="s">
        <v>1154</v>
      </c>
      <c r="F116" s="129" t="s">
        <v>1155</v>
      </c>
      <c r="G116" s="130" t="s">
        <v>343</v>
      </c>
      <c r="H116" s="131">
        <v>384</v>
      </c>
      <c r="I116" s="132"/>
      <c r="J116" s="133">
        <f>ROUND(I116*H116,2)</f>
        <v>0</v>
      </c>
      <c r="K116" s="129" t="s">
        <v>140</v>
      </c>
      <c r="L116" s="32"/>
      <c r="M116" s="134" t="s">
        <v>19</v>
      </c>
      <c r="N116" s="135" t="s">
        <v>43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141</v>
      </c>
      <c r="AT116" s="138" t="s">
        <v>136</v>
      </c>
      <c r="AU116" s="138" t="s">
        <v>82</v>
      </c>
      <c r="AY116" s="17" t="s">
        <v>133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7" t="s">
        <v>80</v>
      </c>
      <c r="BK116" s="139">
        <f>ROUND(I116*H116,2)</f>
        <v>0</v>
      </c>
      <c r="BL116" s="17" t="s">
        <v>141</v>
      </c>
      <c r="BM116" s="138" t="s">
        <v>237</v>
      </c>
    </row>
    <row r="117" spans="2:65" s="1" customFormat="1" ht="11.25">
      <c r="B117" s="32"/>
      <c r="D117" s="140" t="s">
        <v>142</v>
      </c>
      <c r="F117" s="141" t="s">
        <v>1156</v>
      </c>
      <c r="I117" s="142"/>
      <c r="L117" s="32"/>
      <c r="M117" s="143"/>
      <c r="T117" s="53"/>
      <c r="AT117" s="17" t="s">
        <v>142</v>
      </c>
      <c r="AU117" s="17" t="s">
        <v>82</v>
      </c>
    </row>
    <row r="118" spans="2:65" s="12" customFormat="1" ht="11.25">
      <c r="B118" s="147"/>
      <c r="D118" s="148" t="s">
        <v>158</v>
      </c>
      <c r="E118" s="149" t="s">
        <v>19</v>
      </c>
      <c r="F118" s="150" t="s">
        <v>1157</v>
      </c>
      <c r="H118" s="151">
        <v>384</v>
      </c>
      <c r="I118" s="152"/>
      <c r="L118" s="147"/>
      <c r="M118" s="153"/>
      <c r="T118" s="154"/>
      <c r="AT118" s="149" t="s">
        <v>158</v>
      </c>
      <c r="AU118" s="149" t="s">
        <v>82</v>
      </c>
      <c r="AV118" s="12" t="s">
        <v>82</v>
      </c>
      <c r="AW118" s="12" t="s">
        <v>34</v>
      </c>
      <c r="AX118" s="12" t="s">
        <v>72</v>
      </c>
      <c r="AY118" s="149" t="s">
        <v>133</v>
      </c>
    </row>
    <row r="119" spans="2:65" s="13" customFormat="1" ht="11.25">
      <c r="B119" s="155"/>
      <c r="D119" s="148" t="s">
        <v>158</v>
      </c>
      <c r="E119" s="156" t="s">
        <v>19</v>
      </c>
      <c r="F119" s="157" t="s">
        <v>159</v>
      </c>
      <c r="H119" s="158">
        <v>384</v>
      </c>
      <c r="I119" s="159"/>
      <c r="L119" s="155"/>
      <c r="M119" s="160"/>
      <c r="T119" s="161"/>
      <c r="AT119" s="156" t="s">
        <v>158</v>
      </c>
      <c r="AU119" s="156" t="s">
        <v>82</v>
      </c>
      <c r="AV119" s="13" t="s">
        <v>141</v>
      </c>
      <c r="AW119" s="13" t="s">
        <v>34</v>
      </c>
      <c r="AX119" s="13" t="s">
        <v>80</v>
      </c>
      <c r="AY119" s="156" t="s">
        <v>133</v>
      </c>
    </row>
    <row r="120" spans="2:65" s="1" customFormat="1" ht="33" customHeight="1">
      <c r="B120" s="32"/>
      <c r="C120" s="127" t="s">
        <v>208</v>
      </c>
      <c r="D120" s="127" t="s">
        <v>136</v>
      </c>
      <c r="E120" s="128" t="s">
        <v>1158</v>
      </c>
      <c r="F120" s="129" t="s">
        <v>1159</v>
      </c>
      <c r="G120" s="130" t="s">
        <v>343</v>
      </c>
      <c r="H120" s="131">
        <v>49</v>
      </c>
      <c r="I120" s="132"/>
      <c r="J120" s="133">
        <f>ROUND(I120*H120,2)</f>
        <v>0</v>
      </c>
      <c r="K120" s="129" t="s">
        <v>140</v>
      </c>
      <c r="L120" s="32"/>
      <c r="M120" s="134" t="s">
        <v>19</v>
      </c>
      <c r="N120" s="135" t="s">
        <v>43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141</v>
      </c>
      <c r="AT120" s="138" t="s">
        <v>136</v>
      </c>
      <c r="AU120" s="138" t="s">
        <v>82</v>
      </c>
      <c r="AY120" s="17" t="s">
        <v>133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80</v>
      </c>
      <c r="BK120" s="139">
        <f>ROUND(I120*H120,2)</f>
        <v>0</v>
      </c>
      <c r="BL120" s="17" t="s">
        <v>141</v>
      </c>
      <c r="BM120" s="138" t="s">
        <v>248</v>
      </c>
    </row>
    <row r="121" spans="2:65" s="1" customFormat="1" ht="11.25">
      <c r="B121" s="32"/>
      <c r="D121" s="140" t="s">
        <v>142</v>
      </c>
      <c r="F121" s="141" t="s">
        <v>1160</v>
      </c>
      <c r="I121" s="142"/>
      <c r="L121" s="32"/>
      <c r="M121" s="143"/>
      <c r="T121" s="53"/>
      <c r="AT121" s="17" t="s">
        <v>142</v>
      </c>
      <c r="AU121" s="17" t="s">
        <v>82</v>
      </c>
    </row>
    <row r="122" spans="2:65" s="12" customFormat="1" ht="11.25">
      <c r="B122" s="147"/>
      <c r="D122" s="148" t="s">
        <v>158</v>
      </c>
      <c r="E122" s="149" t="s">
        <v>19</v>
      </c>
      <c r="F122" s="150" t="s">
        <v>418</v>
      </c>
      <c r="H122" s="151">
        <v>49</v>
      </c>
      <c r="I122" s="152"/>
      <c r="L122" s="147"/>
      <c r="M122" s="153"/>
      <c r="T122" s="154"/>
      <c r="AT122" s="149" t="s">
        <v>158</v>
      </c>
      <c r="AU122" s="149" t="s">
        <v>82</v>
      </c>
      <c r="AV122" s="12" t="s">
        <v>82</v>
      </c>
      <c r="AW122" s="12" t="s">
        <v>34</v>
      </c>
      <c r="AX122" s="12" t="s">
        <v>72</v>
      </c>
      <c r="AY122" s="149" t="s">
        <v>133</v>
      </c>
    </row>
    <row r="123" spans="2:65" s="13" customFormat="1" ht="11.25">
      <c r="B123" s="155"/>
      <c r="D123" s="148" t="s">
        <v>158</v>
      </c>
      <c r="E123" s="156" t="s">
        <v>19</v>
      </c>
      <c r="F123" s="157" t="s">
        <v>159</v>
      </c>
      <c r="H123" s="158">
        <v>49</v>
      </c>
      <c r="I123" s="159"/>
      <c r="L123" s="155"/>
      <c r="M123" s="160"/>
      <c r="T123" s="161"/>
      <c r="AT123" s="156" t="s">
        <v>158</v>
      </c>
      <c r="AU123" s="156" t="s">
        <v>82</v>
      </c>
      <c r="AV123" s="13" t="s">
        <v>141</v>
      </c>
      <c r="AW123" s="13" t="s">
        <v>34</v>
      </c>
      <c r="AX123" s="13" t="s">
        <v>80</v>
      </c>
      <c r="AY123" s="156" t="s">
        <v>133</v>
      </c>
    </row>
    <row r="124" spans="2:65" s="1" customFormat="1" ht="21.75" customHeight="1">
      <c r="B124" s="32"/>
      <c r="C124" s="127" t="s">
        <v>251</v>
      </c>
      <c r="D124" s="127" t="s">
        <v>136</v>
      </c>
      <c r="E124" s="128" t="s">
        <v>1161</v>
      </c>
      <c r="F124" s="129" t="s">
        <v>1162</v>
      </c>
      <c r="G124" s="130" t="s">
        <v>179</v>
      </c>
      <c r="H124" s="131">
        <v>3000</v>
      </c>
      <c r="I124" s="132"/>
      <c r="J124" s="133">
        <f>ROUND(I124*H124,2)</f>
        <v>0</v>
      </c>
      <c r="K124" s="129" t="s">
        <v>140</v>
      </c>
      <c r="L124" s="32"/>
      <c r="M124" s="134" t="s">
        <v>19</v>
      </c>
      <c r="N124" s="135" t="s">
        <v>43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141</v>
      </c>
      <c r="AT124" s="138" t="s">
        <v>136</v>
      </c>
      <c r="AU124" s="138" t="s">
        <v>82</v>
      </c>
      <c r="AY124" s="17" t="s">
        <v>133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80</v>
      </c>
      <c r="BK124" s="139">
        <f>ROUND(I124*H124,2)</f>
        <v>0</v>
      </c>
      <c r="BL124" s="17" t="s">
        <v>141</v>
      </c>
      <c r="BM124" s="138" t="s">
        <v>254</v>
      </c>
    </row>
    <row r="125" spans="2:65" s="1" customFormat="1" ht="11.25">
      <c r="B125" s="32"/>
      <c r="D125" s="140" t="s">
        <v>142</v>
      </c>
      <c r="F125" s="141" t="s">
        <v>1163</v>
      </c>
      <c r="I125" s="142"/>
      <c r="L125" s="32"/>
      <c r="M125" s="143"/>
      <c r="T125" s="53"/>
      <c r="AT125" s="17" t="s">
        <v>142</v>
      </c>
      <c r="AU125" s="17" t="s">
        <v>82</v>
      </c>
    </row>
    <row r="126" spans="2:65" s="12" customFormat="1" ht="11.25">
      <c r="B126" s="147"/>
      <c r="D126" s="148" t="s">
        <v>158</v>
      </c>
      <c r="E126" s="149" t="s">
        <v>19</v>
      </c>
      <c r="F126" s="150" t="s">
        <v>1164</v>
      </c>
      <c r="H126" s="151">
        <v>3000</v>
      </c>
      <c r="I126" s="152"/>
      <c r="L126" s="147"/>
      <c r="M126" s="153"/>
      <c r="T126" s="154"/>
      <c r="AT126" s="149" t="s">
        <v>158</v>
      </c>
      <c r="AU126" s="149" t="s">
        <v>82</v>
      </c>
      <c r="AV126" s="12" t="s">
        <v>82</v>
      </c>
      <c r="AW126" s="12" t="s">
        <v>34</v>
      </c>
      <c r="AX126" s="12" t="s">
        <v>72</v>
      </c>
      <c r="AY126" s="149" t="s">
        <v>133</v>
      </c>
    </row>
    <row r="127" spans="2:65" s="13" customFormat="1" ht="11.25">
      <c r="B127" s="155"/>
      <c r="D127" s="148" t="s">
        <v>158</v>
      </c>
      <c r="E127" s="156" t="s">
        <v>19</v>
      </c>
      <c r="F127" s="157" t="s">
        <v>159</v>
      </c>
      <c r="H127" s="158">
        <v>3000</v>
      </c>
      <c r="I127" s="159"/>
      <c r="L127" s="155"/>
      <c r="M127" s="160"/>
      <c r="T127" s="161"/>
      <c r="AT127" s="156" t="s">
        <v>158</v>
      </c>
      <c r="AU127" s="156" t="s">
        <v>82</v>
      </c>
      <c r="AV127" s="13" t="s">
        <v>141</v>
      </c>
      <c r="AW127" s="13" t="s">
        <v>34</v>
      </c>
      <c r="AX127" s="13" t="s">
        <v>80</v>
      </c>
      <c r="AY127" s="156" t="s">
        <v>133</v>
      </c>
    </row>
    <row r="128" spans="2:65" s="1" customFormat="1" ht="24.2" customHeight="1">
      <c r="B128" s="32"/>
      <c r="C128" s="127" t="s">
        <v>212</v>
      </c>
      <c r="D128" s="127" t="s">
        <v>136</v>
      </c>
      <c r="E128" s="128" t="s">
        <v>1165</v>
      </c>
      <c r="F128" s="129" t="s">
        <v>1166</v>
      </c>
      <c r="G128" s="130" t="s">
        <v>343</v>
      </c>
      <c r="H128" s="131">
        <v>1643</v>
      </c>
      <c r="I128" s="132"/>
      <c r="J128" s="133">
        <f>ROUND(I128*H128,2)</f>
        <v>0</v>
      </c>
      <c r="K128" s="129" t="s">
        <v>140</v>
      </c>
      <c r="L128" s="32"/>
      <c r="M128" s="134" t="s">
        <v>19</v>
      </c>
      <c r="N128" s="135" t="s">
        <v>43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141</v>
      </c>
      <c r="AT128" s="138" t="s">
        <v>136</v>
      </c>
      <c r="AU128" s="138" t="s">
        <v>82</v>
      </c>
      <c r="AY128" s="17" t="s">
        <v>133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7" t="s">
        <v>80</v>
      </c>
      <c r="BK128" s="139">
        <f>ROUND(I128*H128,2)</f>
        <v>0</v>
      </c>
      <c r="BL128" s="17" t="s">
        <v>141</v>
      </c>
      <c r="BM128" s="138" t="s">
        <v>262</v>
      </c>
    </row>
    <row r="129" spans="2:65" s="1" customFormat="1" ht="11.25">
      <c r="B129" s="32"/>
      <c r="D129" s="140" t="s">
        <v>142</v>
      </c>
      <c r="F129" s="141" t="s">
        <v>1167</v>
      </c>
      <c r="I129" s="142"/>
      <c r="L129" s="32"/>
      <c r="M129" s="143"/>
      <c r="T129" s="53"/>
      <c r="AT129" s="17" t="s">
        <v>142</v>
      </c>
      <c r="AU129" s="17" t="s">
        <v>82</v>
      </c>
    </row>
    <row r="130" spans="2:65" s="1" customFormat="1" ht="16.5" customHeight="1">
      <c r="B130" s="32"/>
      <c r="C130" s="166" t="s">
        <v>264</v>
      </c>
      <c r="D130" s="166" t="s">
        <v>214</v>
      </c>
      <c r="E130" s="167" t="s">
        <v>1168</v>
      </c>
      <c r="F130" s="168" t="s">
        <v>1169</v>
      </c>
      <c r="G130" s="169" t="s">
        <v>343</v>
      </c>
      <c r="H130" s="170">
        <v>420</v>
      </c>
      <c r="I130" s="171"/>
      <c r="J130" s="172">
        <f>ROUND(I130*H130,2)</f>
        <v>0</v>
      </c>
      <c r="K130" s="168" t="s">
        <v>157</v>
      </c>
      <c r="L130" s="173"/>
      <c r="M130" s="174" t="s">
        <v>19</v>
      </c>
      <c r="N130" s="175" t="s">
        <v>43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166</v>
      </c>
      <c r="AT130" s="138" t="s">
        <v>214</v>
      </c>
      <c r="AU130" s="138" t="s">
        <v>82</v>
      </c>
      <c r="AY130" s="17" t="s">
        <v>133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80</v>
      </c>
      <c r="BK130" s="139">
        <f>ROUND(I130*H130,2)</f>
        <v>0</v>
      </c>
      <c r="BL130" s="17" t="s">
        <v>141</v>
      </c>
      <c r="BM130" s="138" t="s">
        <v>267</v>
      </c>
    </row>
    <row r="131" spans="2:65" s="12" customFormat="1" ht="11.25">
      <c r="B131" s="147"/>
      <c r="D131" s="148" t="s">
        <v>158</v>
      </c>
      <c r="E131" s="149" t="s">
        <v>19</v>
      </c>
      <c r="F131" s="150" t="s">
        <v>1170</v>
      </c>
      <c r="H131" s="151">
        <v>420</v>
      </c>
      <c r="I131" s="152"/>
      <c r="L131" s="147"/>
      <c r="M131" s="153"/>
      <c r="T131" s="154"/>
      <c r="AT131" s="149" t="s">
        <v>158</v>
      </c>
      <c r="AU131" s="149" t="s">
        <v>82</v>
      </c>
      <c r="AV131" s="12" t="s">
        <v>82</v>
      </c>
      <c r="AW131" s="12" t="s">
        <v>34</v>
      </c>
      <c r="AX131" s="12" t="s">
        <v>72</v>
      </c>
      <c r="AY131" s="149" t="s">
        <v>133</v>
      </c>
    </row>
    <row r="132" spans="2:65" s="13" customFormat="1" ht="11.25">
      <c r="B132" s="155"/>
      <c r="D132" s="148" t="s">
        <v>158</v>
      </c>
      <c r="E132" s="156" t="s">
        <v>19</v>
      </c>
      <c r="F132" s="157" t="s">
        <v>159</v>
      </c>
      <c r="H132" s="158">
        <v>420</v>
      </c>
      <c r="I132" s="159"/>
      <c r="L132" s="155"/>
      <c r="M132" s="160"/>
      <c r="T132" s="161"/>
      <c r="AT132" s="156" t="s">
        <v>158</v>
      </c>
      <c r="AU132" s="156" t="s">
        <v>82</v>
      </c>
      <c r="AV132" s="13" t="s">
        <v>141</v>
      </c>
      <c r="AW132" s="13" t="s">
        <v>34</v>
      </c>
      <c r="AX132" s="13" t="s">
        <v>80</v>
      </c>
      <c r="AY132" s="156" t="s">
        <v>133</v>
      </c>
    </row>
    <row r="133" spans="2:65" s="1" customFormat="1" ht="16.5" customHeight="1">
      <c r="B133" s="32"/>
      <c r="C133" s="166" t="s">
        <v>218</v>
      </c>
      <c r="D133" s="166" t="s">
        <v>214</v>
      </c>
      <c r="E133" s="167" t="s">
        <v>1171</v>
      </c>
      <c r="F133" s="168" t="s">
        <v>1172</v>
      </c>
      <c r="G133" s="169" t="s">
        <v>343</v>
      </c>
      <c r="H133" s="170">
        <v>179</v>
      </c>
      <c r="I133" s="171"/>
      <c r="J133" s="172">
        <f>ROUND(I133*H133,2)</f>
        <v>0</v>
      </c>
      <c r="K133" s="168" t="s">
        <v>157</v>
      </c>
      <c r="L133" s="173"/>
      <c r="M133" s="174" t="s">
        <v>19</v>
      </c>
      <c r="N133" s="175" t="s">
        <v>43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166</v>
      </c>
      <c r="AT133" s="138" t="s">
        <v>214</v>
      </c>
      <c r="AU133" s="138" t="s">
        <v>82</v>
      </c>
      <c r="AY133" s="17" t="s">
        <v>133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80</v>
      </c>
      <c r="BK133" s="139">
        <f>ROUND(I133*H133,2)</f>
        <v>0</v>
      </c>
      <c r="BL133" s="17" t="s">
        <v>141</v>
      </c>
      <c r="BM133" s="138" t="s">
        <v>272</v>
      </c>
    </row>
    <row r="134" spans="2:65" s="12" customFormat="1" ht="11.25">
      <c r="B134" s="147"/>
      <c r="D134" s="148" t="s">
        <v>158</v>
      </c>
      <c r="E134" s="149" t="s">
        <v>19</v>
      </c>
      <c r="F134" s="150" t="s">
        <v>1173</v>
      </c>
      <c r="H134" s="151">
        <v>179</v>
      </c>
      <c r="I134" s="152"/>
      <c r="L134" s="147"/>
      <c r="M134" s="153"/>
      <c r="T134" s="154"/>
      <c r="AT134" s="149" t="s">
        <v>158</v>
      </c>
      <c r="AU134" s="149" t="s">
        <v>82</v>
      </c>
      <c r="AV134" s="12" t="s">
        <v>82</v>
      </c>
      <c r="AW134" s="12" t="s">
        <v>34</v>
      </c>
      <c r="AX134" s="12" t="s">
        <v>72</v>
      </c>
      <c r="AY134" s="149" t="s">
        <v>133</v>
      </c>
    </row>
    <row r="135" spans="2:65" s="13" customFormat="1" ht="11.25">
      <c r="B135" s="155"/>
      <c r="D135" s="148" t="s">
        <v>158</v>
      </c>
      <c r="E135" s="156" t="s">
        <v>19</v>
      </c>
      <c r="F135" s="157" t="s">
        <v>159</v>
      </c>
      <c r="H135" s="158">
        <v>179</v>
      </c>
      <c r="I135" s="159"/>
      <c r="L135" s="155"/>
      <c r="M135" s="160"/>
      <c r="T135" s="161"/>
      <c r="AT135" s="156" t="s">
        <v>158</v>
      </c>
      <c r="AU135" s="156" t="s">
        <v>82</v>
      </c>
      <c r="AV135" s="13" t="s">
        <v>141</v>
      </c>
      <c r="AW135" s="13" t="s">
        <v>34</v>
      </c>
      <c r="AX135" s="13" t="s">
        <v>80</v>
      </c>
      <c r="AY135" s="156" t="s">
        <v>133</v>
      </c>
    </row>
    <row r="136" spans="2:65" s="1" customFormat="1" ht="16.5" customHeight="1">
      <c r="B136" s="32"/>
      <c r="C136" s="166" t="s">
        <v>7</v>
      </c>
      <c r="D136" s="166" t="s">
        <v>214</v>
      </c>
      <c r="E136" s="167" t="s">
        <v>1174</v>
      </c>
      <c r="F136" s="168" t="s">
        <v>1175</v>
      </c>
      <c r="G136" s="169" t="s">
        <v>343</v>
      </c>
      <c r="H136" s="170">
        <v>266</v>
      </c>
      <c r="I136" s="171"/>
      <c r="J136" s="172">
        <f>ROUND(I136*H136,2)</f>
        <v>0</v>
      </c>
      <c r="K136" s="168" t="s">
        <v>157</v>
      </c>
      <c r="L136" s="173"/>
      <c r="M136" s="174" t="s">
        <v>19</v>
      </c>
      <c r="N136" s="175" t="s">
        <v>43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166</v>
      </c>
      <c r="AT136" s="138" t="s">
        <v>214</v>
      </c>
      <c r="AU136" s="138" t="s">
        <v>82</v>
      </c>
      <c r="AY136" s="17" t="s">
        <v>133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80</v>
      </c>
      <c r="BK136" s="139">
        <f>ROUND(I136*H136,2)</f>
        <v>0</v>
      </c>
      <c r="BL136" s="17" t="s">
        <v>141</v>
      </c>
      <c r="BM136" s="138" t="s">
        <v>277</v>
      </c>
    </row>
    <row r="137" spans="2:65" s="12" customFormat="1" ht="11.25">
      <c r="B137" s="147"/>
      <c r="D137" s="148" t="s">
        <v>158</v>
      </c>
      <c r="E137" s="149" t="s">
        <v>19</v>
      </c>
      <c r="F137" s="150" t="s">
        <v>1176</v>
      </c>
      <c r="H137" s="151">
        <v>266</v>
      </c>
      <c r="I137" s="152"/>
      <c r="L137" s="147"/>
      <c r="M137" s="153"/>
      <c r="T137" s="154"/>
      <c r="AT137" s="149" t="s">
        <v>158</v>
      </c>
      <c r="AU137" s="149" t="s">
        <v>82</v>
      </c>
      <c r="AV137" s="12" t="s">
        <v>82</v>
      </c>
      <c r="AW137" s="12" t="s">
        <v>34</v>
      </c>
      <c r="AX137" s="12" t="s">
        <v>72</v>
      </c>
      <c r="AY137" s="149" t="s">
        <v>133</v>
      </c>
    </row>
    <row r="138" spans="2:65" s="13" customFormat="1" ht="11.25">
      <c r="B138" s="155"/>
      <c r="D138" s="148" t="s">
        <v>158</v>
      </c>
      <c r="E138" s="156" t="s">
        <v>19</v>
      </c>
      <c r="F138" s="157" t="s">
        <v>159</v>
      </c>
      <c r="H138" s="158">
        <v>266</v>
      </c>
      <c r="I138" s="159"/>
      <c r="L138" s="155"/>
      <c r="M138" s="160"/>
      <c r="T138" s="161"/>
      <c r="AT138" s="156" t="s">
        <v>158</v>
      </c>
      <c r="AU138" s="156" t="s">
        <v>82</v>
      </c>
      <c r="AV138" s="13" t="s">
        <v>141</v>
      </c>
      <c r="AW138" s="13" t="s">
        <v>34</v>
      </c>
      <c r="AX138" s="13" t="s">
        <v>80</v>
      </c>
      <c r="AY138" s="156" t="s">
        <v>133</v>
      </c>
    </row>
    <row r="139" spans="2:65" s="1" customFormat="1" ht="16.5" customHeight="1">
      <c r="B139" s="32"/>
      <c r="C139" s="166" t="s">
        <v>222</v>
      </c>
      <c r="D139" s="166" t="s">
        <v>214</v>
      </c>
      <c r="E139" s="167" t="s">
        <v>1177</v>
      </c>
      <c r="F139" s="168" t="s">
        <v>1178</v>
      </c>
      <c r="G139" s="169" t="s">
        <v>343</v>
      </c>
      <c r="H139" s="170">
        <v>65</v>
      </c>
      <c r="I139" s="171"/>
      <c r="J139" s="172">
        <f>ROUND(I139*H139,2)</f>
        <v>0</v>
      </c>
      <c r="K139" s="168" t="s">
        <v>157</v>
      </c>
      <c r="L139" s="173"/>
      <c r="M139" s="174" t="s">
        <v>19</v>
      </c>
      <c r="N139" s="175" t="s">
        <v>43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166</v>
      </c>
      <c r="AT139" s="138" t="s">
        <v>214</v>
      </c>
      <c r="AU139" s="138" t="s">
        <v>82</v>
      </c>
      <c r="AY139" s="17" t="s">
        <v>133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80</v>
      </c>
      <c r="BK139" s="139">
        <f>ROUND(I139*H139,2)</f>
        <v>0</v>
      </c>
      <c r="BL139" s="17" t="s">
        <v>141</v>
      </c>
      <c r="BM139" s="138" t="s">
        <v>282</v>
      </c>
    </row>
    <row r="140" spans="2:65" s="12" customFormat="1" ht="11.25">
      <c r="B140" s="147"/>
      <c r="D140" s="148" t="s">
        <v>158</v>
      </c>
      <c r="E140" s="149" t="s">
        <v>19</v>
      </c>
      <c r="F140" s="150" t="s">
        <v>1179</v>
      </c>
      <c r="H140" s="151">
        <v>65</v>
      </c>
      <c r="I140" s="152"/>
      <c r="L140" s="147"/>
      <c r="M140" s="153"/>
      <c r="T140" s="154"/>
      <c r="AT140" s="149" t="s">
        <v>158</v>
      </c>
      <c r="AU140" s="149" t="s">
        <v>82</v>
      </c>
      <c r="AV140" s="12" t="s">
        <v>82</v>
      </c>
      <c r="AW140" s="12" t="s">
        <v>34</v>
      </c>
      <c r="AX140" s="12" t="s">
        <v>72</v>
      </c>
      <c r="AY140" s="149" t="s">
        <v>133</v>
      </c>
    </row>
    <row r="141" spans="2:65" s="13" customFormat="1" ht="11.25">
      <c r="B141" s="155"/>
      <c r="D141" s="148" t="s">
        <v>158</v>
      </c>
      <c r="E141" s="156" t="s">
        <v>19</v>
      </c>
      <c r="F141" s="157" t="s">
        <v>159</v>
      </c>
      <c r="H141" s="158">
        <v>65</v>
      </c>
      <c r="I141" s="159"/>
      <c r="L141" s="155"/>
      <c r="M141" s="160"/>
      <c r="T141" s="161"/>
      <c r="AT141" s="156" t="s">
        <v>158</v>
      </c>
      <c r="AU141" s="156" t="s">
        <v>82</v>
      </c>
      <c r="AV141" s="13" t="s">
        <v>141</v>
      </c>
      <c r="AW141" s="13" t="s">
        <v>34</v>
      </c>
      <c r="AX141" s="13" t="s">
        <v>80</v>
      </c>
      <c r="AY141" s="156" t="s">
        <v>133</v>
      </c>
    </row>
    <row r="142" spans="2:65" s="1" customFormat="1" ht="16.5" customHeight="1">
      <c r="B142" s="32"/>
      <c r="C142" s="166" t="s">
        <v>285</v>
      </c>
      <c r="D142" s="166" t="s">
        <v>214</v>
      </c>
      <c r="E142" s="167" t="s">
        <v>1180</v>
      </c>
      <c r="F142" s="168" t="s">
        <v>1181</v>
      </c>
      <c r="G142" s="169" t="s">
        <v>343</v>
      </c>
      <c r="H142" s="170">
        <v>129</v>
      </c>
      <c r="I142" s="171"/>
      <c r="J142" s="172">
        <f>ROUND(I142*H142,2)</f>
        <v>0</v>
      </c>
      <c r="K142" s="168" t="s">
        <v>157</v>
      </c>
      <c r="L142" s="173"/>
      <c r="M142" s="174" t="s">
        <v>19</v>
      </c>
      <c r="N142" s="175" t="s">
        <v>43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166</v>
      </c>
      <c r="AT142" s="138" t="s">
        <v>214</v>
      </c>
      <c r="AU142" s="138" t="s">
        <v>82</v>
      </c>
      <c r="AY142" s="17" t="s">
        <v>133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80</v>
      </c>
      <c r="BK142" s="139">
        <f>ROUND(I142*H142,2)</f>
        <v>0</v>
      </c>
      <c r="BL142" s="17" t="s">
        <v>141</v>
      </c>
      <c r="BM142" s="138" t="s">
        <v>288</v>
      </c>
    </row>
    <row r="143" spans="2:65" s="12" customFormat="1" ht="11.25">
      <c r="B143" s="147"/>
      <c r="D143" s="148" t="s">
        <v>158</v>
      </c>
      <c r="E143" s="149" t="s">
        <v>19</v>
      </c>
      <c r="F143" s="150" t="s">
        <v>1182</v>
      </c>
      <c r="H143" s="151">
        <v>129</v>
      </c>
      <c r="I143" s="152"/>
      <c r="L143" s="147"/>
      <c r="M143" s="153"/>
      <c r="T143" s="154"/>
      <c r="AT143" s="149" t="s">
        <v>158</v>
      </c>
      <c r="AU143" s="149" t="s">
        <v>82</v>
      </c>
      <c r="AV143" s="12" t="s">
        <v>82</v>
      </c>
      <c r="AW143" s="12" t="s">
        <v>34</v>
      </c>
      <c r="AX143" s="12" t="s">
        <v>72</v>
      </c>
      <c r="AY143" s="149" t="s">
        <v>133</v>
      </c>
    </row>
    <row r="144" spans="2:65" s="13" customFormat="1" ht="11.25">
      <c r="B144" s="155"/>
      <c r="D144" s="148" t="s">
        <v>158</v>
      </c>
      <c r="E144" s="156" t="s">
        <v>19</v>
      </c>
      <c r="F144" s="157" t="s">
        <v>159</v>
      </c>
      <c r="H144" s="158">
        <v>129</v>
      </c>
      <c r="I144" s="159"/>
      <c r="L144" s="155"/>
      <c r="M144" s="160"/>
      <c r="T144" s="161"/>
      <c r="AT144" s="156" t="s">
        <v>158</v>
      </c>
      <c r="AU144" s="156" t="s">
        <v>82</v>
      </c>
      <c r="AV144" s="13" t="s">
        <v>141</v>
      </c>
      <c r="AW144" s="13" t="s">
        <v>34</v>
      </c>
      <c r="AX144" s="13" t="s">
        <v>80</v>
      </c>
      <c r="AY144" s="156" t="s">
        <v>133</v>
      </c>
    </row>
    <row r="145" spans="2:65" s="1" customFormat="1" ht="16.5" customHeight="1">
      <c r="B145" s="32"/>
      <c r="C145" s="166" t="s">
        <v>225</v>
      </c>
      <c r="D145" s="166" t="s">
        <v>214</v>
      </c>
      <c r="E145" s="167" t="s">
        <v>1183</v>
      </c>
      <c r="F145" s="168" t="s">
        <v>1184</v>
      </c>
      <c r="G145" s="169" t="s">
        <v>343</v>
      </c>
      <c r="H145" s="170">
        <v>584</v>
      </c>
      <c r="I145" s="171"/>
      <c r="J145" s="172">
        <f>ROUND(I145*H145,2)</f>
        <v>0</v>
      </c>
      <c r="K145" s="168" t="s">
        <v>157</v>
      </c>
      <c r="L145" s="173"/>
      <c r="M145" s="174" t="s">
        <v>19</v>
      </c>
      <c r="N145" s="175" t="s">
        <v>43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166</v>
      </c>
      <c r="AT145" s="138" t="s">
        <v>214</v>
      </c>
      <c r="AU145" s="138" t="s">
        <v>82</v>
      </c>
      <c r="AY145" s="17" t="s">
        <v>133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80</v>
      </c>
      <c r="BK145" s="139">
        <f>ROUND(I145*H145,2)</f>
        <v>0</v>
      </c>
      <c r="BL145" s="17" t="s">
        <v>141</v>
      </c>
      <c r="BM145" s="138" t="s">
        <v>302</v>
      </c>
    </row>
    <row r="146" spans="2:65" s="12" customFormat="1" ht="11.25">
      <c r="B146" s="147"/>
      <c r="D146" s="148" t="s">
        <v>158</v>
      </c>
      <c r="E146" s="149" t="s">
        <v>19</v>
      </c>
      <c r="F146" s="150" t="s">
        <v>1185</v>
      </c>
      <c r="H146" s="151">
        <v>584</v>
      </c>
      <c r="I146" s="152"/>
      <c r="L146" s="147"/>
      <c r="M146" s="153"/>
      <c r="T146" s="154"/>
      <c r="AT146" s="149" t="s">
        <v>158</v>
      </c>
      <c r="AU146" s="149" t="s">
        <v>82</v>
      </c>
      <c r="AV146" s="12" t="s">
        <v>82</v>
      </c>
      <c r="AW146" s="12" t="s">
        <v>34</v>
      </c>
      <c r="AX146" s="12" t="s">
        <v>72</v>
      </c>
      <c r="AY146" s="149" t="s">
        <v>133</v>
      </c>
    </row>
    <row r="147" spans="2:65" s="13" customFormat="1" ht="11.25">
      <c r="B147" s="155"/>
      <c r="D147" s="148" t="s">
        <v>158</v>
      </c>
      <c r="E147" s="156" t="s">
        <v>19</v>
      </c>
      <c r="F147" s="157" t="s">
        <v>159</v>
      </c>
      <c r="H147" s="158">
        <v>584</v>
      </c>
      <c r="I147" s="159"/>
      <c r="L147" s="155"/>
      <c r="M147" s="160"/>
      <c r="T147" s="161"/>
      <c r="AT147" s="156" t="s">
        <v>158</v>
      </c>
      <c r="AU147" s="156" t="s">
        <v>82</v>
      </c>
      <c r="AV147" s="13" t="s">
        <v>141</v>
      </c>
      <c r="AW147" s="13" t="s">
        <v>34</v>
      </c>
      <c r="AX147" s="13" t="s">
        <v>80</v>
      </c>
      <c r="AY147" s="156" t="s">
        <v>133</v>
      </c>
    </row>
    <row r="148" spans="2:65" s="1" customFormat="1" ht="24.2" customHeight="1">
      <c r="B148" s="32"/>
      <c r="C148" s="127" t="s">
        <v>299</v>
      </c>
      <c r="D148" s="127" t="s">
        <v>136</v>
      </c>
      <c r="E148" s="128" t="s">
        <v>1186</v>
      </c>
      <c r="F148" s="129" t="s">
        <v>1187</v>
      </c>
      <c r="G148" s="130" t="s">
        <v>343</v>
      </c>
      <c r="H148" s="131">
        <v>384</v>
      </c>
      <c r="I148" s="132"/>
      <c r="J148" s="133">
        <f>ROUND(I148*H148,2)</f>
        <v>0</v>
      </c>
      <c r="K148" s="129" t="s">
        <v>140</v>
      </c>
      <c r="L148" s="32"/>
      <c r="M148" s="134" t="s">
        <v>19</v>
      </c>
      <c r="N148" s="135" t="s">
        <v>43</v>
      </c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141</v>
      </c>
      <c r="AT148" s="138" t="s">
        <v>136</v>
      </c>
      <c r="AU148" s="138" t="s">
        <v>82</v>
      </c>
      <c r="AY148" s="17" t="s">
        <v>133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80</v>
      </c>
      <c r="BK148" s="139">
        <f>ROUND(I148*H148,2)</f>
        <v>0</v>
      </c>
      <c r="BL148" s="17" t="s">
        <v>141</v>
      </c>
      <c r="BM148" s="138" t="s">
        <v>306</v>
      </c>
    </row>
    <row r="149" spans="2:65" s="1" customFormat="1" ht="11.25">
      <c r="B149" s="32"/>
      <c r="D149" s="140" t="s">
        <v>142</v>
      </c>
      <c r="F149" s="141" t="s">
        <v>1188</v>
      </c>
      <c r="I149" s="142"/>
      <c r="L149" s="32"/>
      <c r="M149" s="143"/>
      <c r="T149" s="53"/>
      <c r="AT149" s="17" t="s">
        <v>142</v>
      </c>
      <c r="AU149" s="17" t="s">
        <v>82</v>
      </c>
    </row>
    <row r="150" spans="2:65" s="12" customFormat="1" ht="11.25">
      <c r="B150" s="147"/>
      <c r="D150" s="148" t="s">
        <v>158</v>
      </c>
      <c r="E150" s="149" t="s">
        <v>19</v>
      </c>
      <c r="F150" s="150" t="s">
        <v>1189</v>
      </c>
      <c r="H150" s="151">
        <v>384</v>
      </c>
      <c r="I150" s="152"/>
      <c r="L150" s="147"/>
      <c r="M150" s="153"/>
      <c r="T150" s="154"/>
      <c r="AT150" s="149" t="s">
        <v>158</v>
      </c>
      <c r="AU150" s="149" t="s">
        <v>82</v>
      </c>
      <c r="AV150" s="12" t="s">
        <v>82</v>
      </c>
      <c r="AW150" s="12" t="s">
        <v>34</v>
      </c>
      <c r="AX150" s="12" t="s">
        <v>72</v>
      </c>
      <c r="AY150" s="149" t="s">
        <v>133</v>
      </c>
    </row>
    <row r="151" spans="2:65" s="13" customFormat="1" ht="11.25">
      <c r="B151" s="155"/>
      <c r="D151" s="148" t="s">
        <v>158</v>
      </c>
      <c r="E151" s="156" t="s">
        <v>19</v>
      </c>
      <c r="F151" s="157" t="s">
        <v>159</v>
      </c>
      <c r="H151" s="158">
        <v>384</v>
      </c>
      <c r="I151" s="159"/>
      <c r="L151" s="155"/>
      <c r="M151" s="160"/>
      <c r="T151" s="161"/>
      <c r="AT151" s="156" t="s">
        <v>158</v>
      </c>
      <c r="AU151" s="156" t="s">
        <v>82</v>
      </c>
      <c r="AV151" s="13" t="s">
        <v>141</v>
      </c>
      <c r="AW151" s="13" t="s">
        <v>34</v>
      </c>
      <c r="AX151" s="13" t="s">
        <v>80</v>
      </c>
      <c r="AY151" s="156" t="s">
        <v>133</v>
      </c>
    </row>
    <row r="152" spans="2:65" s="1" customFormat="1" ht="16.5" customHeight="1">
      <c r="B152" s="32"/>
      <c r="C152" s="166" t="s">
        <v>230</v>
      </c>
      <c r="D152" s="166" t="s">
        <v>214</v>
      </c>
      <c r="E152" s="167" t="s">
        <v>1190</v>
      </c>
      <c r="F152" s="168" t="s">
        <v>1191</v>
      </c>
      <c r="G152" s="169" t="s">
        <v>343</v>
      </c>
      <c r="H152" s="170">
        <v>170</v>
      </c>
      <c r="I152" s="171"/>
      <c r="J152" s="172">
        <f>ROUND(I152*H152,2)</f>
        <v>0</v>
      </c>
      <c r="K152" s="168" t="s">
        <v>157</v>
      </c>
      <c r="L152" s="173"/>
      <c r="M152" s="174" t="s">
        <v>19</v>
      </c>
      <c r="N152" s="175" t="s">
        <v>43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166</v>
      </c>
      <c r="AT152" s="138" t="s">
        <v>214</v>
      </c>
      <c r="AU152" s="138" t="s">
        <v>82</v>
      </c>
      <c r="AY152" s="17" t="s">
        <v>133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80</v>
      </c>
      <c r="BK152" s="139">
        <f>ROUND(I152*H152,2)</f>
        <v>0</v>
      </c>
      <c r="BL152" s="17" t="s">
        <v>141</v>
      </c>
      <c r="BM152" s="138" t="s">
        <v>311</v>
      </c>
    </row>
    <row r="153" spans="2:65" s="12" customFormat="1" ht="11.25">
      <c r="B153" s="147"/>
      <c r="D153" s="148" t="s">
        <v>158</v>
      </c>
      <c r="E153" s="149" t="s">
        <v>19</v>
      </c>
      <c r="F153" s="150" t="s">
        <v>1192</v>
      </c>
      <c r="H153" s="151">
        <v>170</v>
      </c>
      <c r="I153" s="152"/>
      <c r="L153" s="147"/>
      <c r="M153" s="153"/>
      <c r="T153" s="154"/>
      <c r="AT153" s="149" t="s">
        <v>158</v>
      </c>
      <c r="AU153" s="149" t="s">
        <v>82</v>
      </c>
      <c r="AV153" s="12" t="s">
        <v>82</v>
      </c>
      <c r="AW153" s="12" t="s">
        <v>34</v>
      </c>
      <c r="AX153" s="12" t="s">
        <v>72</v>
      </c>
      <c r="AY153" s="149" t="s">
        <v>133</v>
      </c>
    </row>
    <row r="154" spans="2:65" s="13" customFormat="1" ht="11.25">
      <c r="B154" s="155"/>
      <c r="D154" s="148" t="s">
        <v>158</v>
      </c>
      <c r="E154" s="156" t="s">
        <v>19</v>
      </c>
      <c r="F154" s="157" t="s">
        <v>159</v>
      </c>
      <c r="H154" s="158">
        <v>170</v>
      </c>
      <c r="I154" s="159"/>
      <c r="L154" s="155"/>
      <c r="M154" s="160"/>
      <c r="T154" s="161"/>
      <c r="AT154" s="156" t="s">
        <v>158</v>
      </c>
      <c r="AU154" s="156" t="s">
        <v>82</v>
      </c>
      <c r="AV154" s="13" t="s">
        <v>141</v>
      </c>
      <c r="AW154" s="13" t="s">
        <v>34</v>
      </c>
      <c r="AX154" s="13" t="s">
        <v>80</v>
      </c>
      <c r="AY154" s="156" t="s">
        <v>133</v>
      </c>
    </row>
    <row r="155" spans="2:65" s="1" customFormat="1" ht="16.5" customHeight="1">
      <c r="B155" s="32"/>
      <c r="C155" s="166" t="s">
        <v>308</v>
      </c>
      <c r="D155" s="166" t="s">
        <v>214</v>
      </c>
      <c r="E155" s="167" t="s">
        <v>1193</v>
      </c>
      <c r="F155" s="168" t="s">
        <v>1194</v>
      </c>
      <c r="G155" s="169" t="s">
        <v>343</v>
      </c>
      <c r="H155" s="170">
        <v>78</v>
      </c>
      <c r="I155" s="171"/>
      <c r="J155" s="172">
        <f>ROUND(I155*H155,2)</f>
        <v>0</v>
      </c>
      <c r="K155" s="168" t="s">
        <v>157</v>
      </c>
      <c r="L155" s="173"/>
      <c r="M155" s="174" t="s">
        <v>19</v>
      </c>
      <c r="N155" s="175" t="s">
        <v>43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166</v>
      </c>
      <c r="AT155" s="138" t="s">
        <v>214</v>
      </c>
      <c r="AU155" s="138" t="s">
        <v>82</v>
      </c>
      <c r="AY155" s="17" t="s">
        <v>133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7" t="s">
        <v>80</v>
      </c>
      <c r="BK155" s="139">
        <f>ROUND(I155*H155,2)</f>
        <v>0</v>
      </c>
      <c r="BL155" s="17" t="s">
        <v>141</v>
      </c>
      <c r="BM155" s="138" t="s">
        <v>317</v>
      </c>
    </row>
    <row r="156" spans="2:65" s="12" customFormat="1" ht="11.25">
      <c r="B156" s="147"/>
      <c r="D156" s="148" t="s">
        <v>158</v>
      </c>
      <c r="E156" s="149" t="s">
        <v>19</v>
      </c>
      <c r="F156" s="150" t="s">
        <v>1195</v>
      </c>
      <c r="H156" s="151">
        <v>78</v>
      </c>
      <c r="I156" s="152"/>
      <c r="L156" s="147"/>
      <c r="M156" s="153"/>
      <c r="T156" s="154"/>
      <c r="AT156" s="149" t="s">
        <v>158</v>
      </c>
      <c r="AU156" s="149" t="s">
        <v>82</v>
      </c>
      <c r="AV156" s="12" t="s">
        <v>82</v>
      </c>
      <c r="AW156" s="12" t="s">
        <v>34</v>
      </c>
      <c r="AX156" s="12" t="s">
        <v>72</v>
      </c>
      <c r="AY156" s="149" t="s">
        <v>133</v>
      </c>
    </row>
    <row r="157" spans="2:65" s="13" customFormat="1" ht="11.25">
      <c r="B157" s="155"/>
      <c r="D157" s="148" t="s">
        <v>158</v>
      </c>
      <c r="E157" s="156" t="s">
        <v>19</v>
      </c>
      <c r="F157" s="157" t="s">
        <v>159</v>
      </c>
      <c r="H157" s="158">
        <v>78</v>
      </c>
      <c r="I157" s="159"/>
      <c r="L157" s="155"/>
      <c r="M157" s="160"/>
      <c r="T157" s="161"/>
      <c r="AT157" s="156" t="s">
        <v>158</v>
      </c>
      <c r="AU157" s="156" t="s">
        <v>82</v>
      </c>
      <c r="AV157" s="13" t="s">
        <v>141</v>
      </c>
      <c r="AW157" s="13" t="s">
        <v>34</v>
      </c>
      <c r="AX157" s="13" t="s">
        <v>80</v>
      </c>
      <c r="AY157" s="156" t="s">
        <v>133</v>
      </c>
    </row>
    <row r="158" spans="2:65" s="1" customFormat="1" ht="16.5" customHeight="1">
      <c r="B158" s="32"/>
      <c r="C158" s="166" t="s">
        <v>232</v>
      </c>
      <c r="D158" s="166" t="s">
        <v>214</v>
      </c>
      <c r="E158" s="167" t="s">
        <v>1196</v>
      </c>
      <c r="F158" s="168" t="s">
        <v>1197</v>
      </c>
      <c r="G158" s="169" t="s">
        <v>343</v>
      </c>
      <c r="H158" s="170">
        <v>136</v>
      </c>
      <c r="I158" s="171"/>
      <c r="J158" s="172">
        <f>ROUND(I158*H158,2)</f>
        <v>0</v>
      </c>
      <c r="K158" s="168" t="s">
        <v>157</v>
      </c>
      <c r="L158" s="173"/>
      <c r="M158" s="174" t="s">
        <v>19</v>
      </c>
      <c r="N158" s="175" t="s">
        <v>43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166</v>
      </c>
      <c r="AT158" s="138" t="s">
        <v>214</v>
      </c>
      <c r="AU158" s="138" t="s">
        <v>82</v>
      </c>
      <c r="AY158" s="17" t="s">
        <v>133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7" t="s">
        <v>80</v>
      </c>
      <c r="BK158" s="139">
        <f>ROUND(I158*H158,2)</f>
        <v>0</v>
      </c>
      <c r="BL158" s="17" t="s">
        <v>141</v>
      </c>
      <c r="BM158" s="138" t="s">
        <v>322</v>
      </c>
    </row>
    <row r="159" spans="2:65" s="12" customFormat="1" ht="11.25">
      <c r="B159" s="147"/>
      <c r="D159" s="148" t="s">
        <v>158</v>
      </c>
      <c r="E159" s="149" t="s">
        <v>19</v>
      </c>
      <c r="F159" s="150" t="s">
        <v>686</v>
      </c>
      <c r="H159" s="151">
        <v>136</v>
      </c>
      <c r="I159" s="152"/>
      <c r="L159" s="147"/>
      <c r="M159" s="153"/>
      <c r="T159" s="154"/>
      <c r="AT159" s="149" t="s">
        <v>158</v>
      </c>
      <c r="AU159" s="149" t="s">
        <v>82</v>
      </c>
      <c r="AV159" s="12" t="s">
        <v>82</v>
      </c>
      <c r="AW159" s="12" t="s">
        <v>34</v>
      </c>
      <c r="AX159" s="12" t="s">
        <v>72</v>
      </c>
      <c r="AY159" s="149" t="s">
        <v>133</v>
      </c>
    </row>
    <row r="160" spans="2:65" s="13" customFormat="1" ht="11.25">
      <c r="B160" s="155"/>
      <c r="D160" s="148" t="s">
        <v>158</v>
      </c>
      <c r="E160" s="156" t="s">
        <v>19</v>
      </c>
      <c r="F160" s="157" t="s">
        <v>159</v>
      </c>
      <c r="H160" s="158">
        <v>136</v>
      </c>
      <c r="I160" s="159"/>
      <c r="L160" s="155"/>
      <c r="M160" s="160"/>
      <c r="T160" s="161"/>
      <c r="AT160" s="156" t="s">
        <v>158</v>
      </c>
      <c r="AU160" s="156" t="s">
        <v>82</v>
      </c>
      <c r="AV160" s="13" t="s">
        <v>141</v>
      </c>
      <c r="AW160" s="13" t="s">
        <v>34</v>
      </c>
      <c r="AX160" s="13" t="s">
        <v>80</v>
      </c>
      <c r="AY160" s="156" t="s">
        <v>133</v>
      </c>
    </row>
    <row r="161" spans="2:65" s="1" customFormat="1" ht="24.2" customHeight="1">
      <c r="B161" s="32"/>
      <c r="C161" s="127" t="s">
        <v>319</v>
      </c>
      <c r="D161" s="127" t="s">
        <v>136</v>
      </c>
      <c r="E161" s="128" t="s">
        <v>1198</v>
      </c>
      <c r="F161" s="129" t="s">
        <v>1199</v>
      </c>
      <c r="G161" s="130" t="s">
        <v>343</v>
      </c>
      <c r="H161" s="131">
        <v>49</v>
      </c>
      <c r="I161" s="132"/>
      <c r="J161" s="133">
        <f>ROUND(I161*H161,2)</f>
        <v>0</v>
      </c>
      <c r="K161" s="129" t="s">
        <v>140</v>
      </c>
      <c r="L161" s="32"/>
      <c r="M161" s="134" t="s">
        <v>19</v>
      </c>
      <c r="N161" s="135" t="s">
        <v>43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141</v>
      </c>
      <c r="AT161" s="138" t="s">
        <v>136</v>
      </c>
      <c r="AU161" s="138" t="s">
        <v>82</v>
      </c>
      <c r="AY161" s="17" t="s">
        <v>133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7" t="s">
        <v>80</v>
      </c>
      <c r="BK161" s="139">
        <f>ROUND(I161*H161,2)</f>
        <v>0</v>
      </c>
      <c r="BL161" s="17" t="s">
        <v>141</v>
      </c>
      <c r="BM161" s="138" t="s">
        <v>327</v>
      </c>
    </row>
    <row r="162" spans="2:65" s="1" customFormat="1" ht="11.25">
      <c r="B162" s="32"/>
      <c r="D162" s="140" t="s">
        <v>142</v>
      </c>
      <c r="F162" s="141" t="s">
        <v>1200</v>
      </c>
      <c r="I162" s="142"/>
      <c r="L162" s="32"/>
      <c r="M162" s="143"/>
      <c r="T162" s="53"/>
      <c r="AT162" s="17" t="s">
        <v>142</v>
      </c>
      <c r="AU162" s="17" t="s">
        <v>82</v>
      </c>
    </row>
    <row r="163" spans="2:65" s="1" customFormat="1" ht="16.5" customHeight="1">
      <c r="B163" s="32"/>
      <c r="C163" s="166" t="s">
        <v>237</v>
      </c>
      <c r="D163" s="166" t="s">
        <v>214</v>
      </c>
      <c r="E163" s="167" t="s">
        <v>1201</v>
      </c>
      <c r="F163" s="168" t="s">
        <v>1202</v>
      </c>
      <c r="G163" s="169" t="s">
        <v>343</v>
      </c>
      <c r="H163" s="170">
        <v>33</v>
      </c>
      <c r="I163" s="171"/>
      <c r="J163" s="172">
        <f>ROUND(I163*H163,2)</f>
        <v>0</v>
      </c>
      <c r="K163" s="168" t="s">
        <v>157</v>
      </c>
      <c r="L163" s="173"/>
      <c r="M163" s="174" t="s">
        <v>19</v>
      </c>
      <c r="N163" s="175" t="s">
        <v>43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166</v>
      </c>
      <c r="AT163" s="138" t="s">
        <v>214</v>
      </c>
      <c r="AU163" s="138" t="s">
        <v>82</v>
      </c>
      <c r="AY163" s="17" t="s">
        <v>133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80</v>
      </c>
      <c r="BK163" s="139">
        <f>ROUND(I163*H163,2)</f>
        <v>0</v>
      </c>
      <c r="BL163" s="17" t="s">
        <v>141</v>
      </c>
      <c r="BM163" s="138" t="s">
        <v>332</v>
      </c>
    </row>
    <row r="164" spans="2:65" s="12" customFormat="1" ht="11.25">
      <c r="B164" s="147"/>
      <c r="D164" s="148" t="s">
        <v>158</v>
      </c>
      <c r="E164" s="149" t="s">
        <v>19</v>
      </c>
      <c r="F164" s="150" t="s">
        <v>340</v>
      </c>
      <c r="H164" s="151">
        <v>33</v>
      </c>
      <c r="I164" s="152"/>
      <c r="L164" s="147"/>
      <c r="M164" s="153"/>
      <c r="T164" s="154"/>
      <c r="AT164" s="149" t="s">
        <v>158</v>
      </c>
      <c r="AU164" s="149" t="s">
        <v>82</v>
      </c>
      <c r="AV164" s="12" t="s">
        <v>82</v>
      </c>
      <c r="AW164" s="12" t="s">
        <v>34</v>
      </c>
      <c r="AX164" s="12" t="s">
        <v>72</v>
      </c>
      <c r="AY164" s="149" t="s">
        <v>133</v>
      </c>
    </row>
    <row r="165" spans="2:65" s="13" customFormat="1" ht="11.25">
      <c r="B165" s="155"/>
      <c r="D165" s="148" t="s">
        <v>158</v>
      </c>
      <c r="E165" s="156" t="s">
        <v>19</v>
      </c>
      <c r="F165" s="157" t="s">
        <v>159</v>
      </c>
      <c r="H165" s="158">
        <v>33</v>
      </c>
      <c r="I165" s="159"/>
      <c r="L165" s="155"/>
      <c r="M165" s="160"/>
      <c r="T165" s="161"/>
      <c r="AT165" s="156" t="s">
        <v>158</v>
      </c>
      <c r="AU165" s="156" t="s">
        <v>82</v>
      </c>
      <c r="AV165" s="13" t="s">
        <v>141</v>
      </c>
      <c r="AW165" s="13" t="s">
        <v>34</v>
      </c>
      <c r="AX165" s="13" t="s">
        <v>80</v>
      </c>
      <c r="AY165" s="156" t="s">
        <v>133</v>
      </c>
    </row>
    <row r="166" spans="2:65" s="1" customFormat="1" ht="16.5" customHeight="1">
      <c r="B166" s="32"/>
      <c r="C166" s="166" t="s">
        <v>329</v>
      </c>
      <c r="D166" s="166" t="s">
        <v>214</v>
      </c>
      <c r="E166" s="167" t="s">
        <v>1203</v>
      </c>
      <c r="F166" s="168" t="s">
        <v>1204</v>
      </c>
      <c r="G166" s="169" t="s">
        <v>343</v>
      </c>
      <c r="H166" s="170">
        <v>12</v>
      </c>
      <c r="I166" s="171"/>
      <c r="J166" s="172">
        <f>ROUND(I166*H166,2)</f>
        <v>0</v>
      </c>
      <c r="K166" s="168" t="s">
        <v>157</v>
      </c>
      <c r="L166" s="173"/>
      <c r="M166" s="174" t="s">
        <v>19</v>
      </c>
      <c r="N166" s="175" t="s">
        <v>43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166</v>
      </c>
      <c r="AT166" s="138" t="s">
        <v>214</v>
      </c>
      <c r="AU166" s="138" t="s">
        <v>82</v>
      </c>
      <c r="AY166" s="17" t="s">
        <v>133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80</v>
      </c>
      <c r="BK166" s="139">
        <f>ROUND(I166*H166,2)</f>
        <v>0</v>
      </c>
      <c r="BL166" s="17" t="s">
        <v>141</v>
      </c>
      <c r="BM166" s="138" t="s">
        <v>337</v>
      </c>
    </row>
    <row r="167" spans="2:65" s="12" customFormat="1" ht="11.25">
      <c r="B167" s="147"/>
      <c r="D167" s="148" t="s">
        <v>158</v>
      </c>
      <c r="E167" s="149" t="s">
        <v>19</v>
      </c>
      <c r="F167" s="150" t="s">
        <v>8</v>
      </c>
      <c r="H167" s="151">
        <v>12</v>
      </c>
      <c r="I167" s="152"/>
      <c r="L167" s="147"/>
      <c r="M167" s="153"/>
      <c r="T167" s="154"/>
      <c r="AT167" s="149" t="s">
        <v>158</v>
      </c>
      <c r="AU167" s="149" t="s">
        <v>82</v>
      </c>
      <c r="AV167" s="12" t="s">
        <v>82</v>
      </c>
      <c r="AW167" s="12" t="s">
        <v>34</v>
      </c>
      <c r="AX167" s="12" t="s">
        <v>72</v>
      </c>
      <c r="AY167" s="149" t="s">
        <v>133</v>
      </c>
    </row>
    <row r="168" spans="2:65" s="13" customFormat="1" ht="11.25">
      <c r="B168" s="155"/>
      <c r="D168" s="148" t="s">
        <v>158</v>
      </c>
      <c r="E168" s="156" t="s">
        <v>19</v>
      </c>
      <c r="F168" s="157" t="s">
        <v>159</v>
      </c>
      <c r="H168" s="158">
        <v>12</v>
      </c>
      <c r="I168" s="159"/>
      <c r="L168" s="155"/>
      <c r="M168" s="160"/>
      <c r="T168" s="161"/>
      <c r="AT168" s="156" t="s">
        <v>158</v>
      </c>
      <c r="AU168" s="156" t="s">
        <v>82</v>
      </c>
      <c r="AV168" s="13" t="s">
        <v>141</v>
      </c>
      <c r="AW168" s="13" t="s">
        <v>34</v>
      </c>
      <c r="AX168" s="13" t="s">
        <v>80</v>
      </c>
      <c r="AY168" s="156" t="s">
        <v>133</v>
      </c>
    </row>
    <row r="169" spans="2:65" s="1" customFormat="1" ht="16.5" customHeight="1">
      <c r="B169" s="32"/>
      <c r="C169" s="166" t="s">
        <v>248</v>
      </c>
      <c r="D169" s="166" t="s">
        <v>214</v>
      </c>
      <c r="E169" s="167" t="s">
        <v>1205</v>
      </c>
      <c r="F169" s="168" t="s">
        <v>1206</v>
      </c>
      <c r="G169" s="169" t="s">
        <v>343</v>
      </c>
      <c r="H169" s="170">
        <v>3</v>
      </c>
      <c r="I169" s="171"/>
      <c r="J169" s="172">
        <f>ROUND(I169*H169,2)</f>
        <v>0</v>
      </c>
      <c r="K169" s="168" t="s">
        <v>157</v>
      </c>
      <c r="L169" s="173"/>
      <c r="M169" s="174" t="s">
        <v>19</v>
      </c>
      <c r="N169" s="175" t="s">
        <v>43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166</v>
      </c>
      <c r="AT169" s="138" t="s">
        <v>214</v>
      </c>
      <c r="AU169" s="138" t="s">
        <v>82</v>
      </c>
      <c r="AY169" s="17" t="s">
        <v>133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80</v>
      </c>
      <c r="BK169" s="139">
        <f>ROUND(I169*H169,2)</f>
        <v>0</v>
      </c>
      <c r="BL169" s="17" t="s">
        <v>141</v>
      </c>
      <c r="BM169" s="138" t="s">
        <v>344</v>
      </c>
    </row>
    <row r="170" spans="2:65" s="12" customFormat="1" ht="11.25">
      <c r="B170" s="147"/>
      <c r="D170" s="148" t="s">
        <v>158</v>
      </c>
      <c r="E170" s="149" t="s">
        <v>19</v>
      </c>
      <c r="F170" s="150" t="s">
        <v>147</v>
      </c>
      <c r="H170" s="151">
        <v>3</v>
      </c>
      <c r="I170" s="152"/>
      <c r="L170" s="147"/>
      <c r="M170" s="153"/>
      <c r="T170" s="154"/>
      <c r="AT170" s="149" t="s">
        <v>158</v>
      </c>
      <c r="AU170" s="149" t="s">
        <v>82</v>
      </c>
      <c r="AV170" s="12" t="s">
        <v>82</v>
      </c>
      <c r="AW170" s="12" t="s">
        <v>34</v>
      </c>
      <c r="AX170" s="12" t="s">
        <v>72</v>
      </c>
      <c r="AY170" s="149" t="s">
        <v>133</v>
      </c>
    </row>
    <row r="171" spans="2:65" s="13" customFormat="1" ht="11.25">
      <c r="B171" s="155"/>
      <c r="D171" s="148" t="s">
        <v>158</v>
      </c>
      <c r="E171" s="156" t="s">
        <v>19</v>
      </c>
      <c r="F171" s="157" t="s">
        <v>159</v>
      </c>
      <c r="H171" s="158">
        <v>3</v>
      </c>
      <c r="I171" s="159"/>
      <c r="L171" s="155"/>
      <c r="M171" s="160"/>
      <c r="T171" s="161"/>
      <c r="AT171" s="156" t="s">
        <v>158</v>
      </c>
      <c r="AU171" s="156" t="s">
        <v>82</v>
      </c>
      <c r="AV171" s="13" t="s">
        <v>141</v>
      </c>
      <c r="AW171" s="13" t="s">
        <v>34</v>
      </c>
      <c r="AX171" s="13" t="s">
        <v>80</v>
      </c>
      <c r="AY171" s="156" t="s">
        <v>133</v>
      </c>
    </row>
    <row r="172" spans="2:65" s="1" customFormat="1" ht="16.5" customHeight="1">
      <c r="B172" s="32"/>
      <c r="C172" s="166" t="s">
        <v>340</v>
      </c>
      <c r="D172" s="166" t="s">
        <v>214</v>
      </c>
      <c r="E172" s="167" t="s">
        <v>1207</v>
      </c>
      <c r="F172" s="168" t="s">
        <v>1208</v>
      </c>
      <c r="G172" s="169" t="s">
        <v>343</v>
      </c>
      <c r="H172" s="170">
        <v>1</v>
      </c>
      <c r="I172" s="171"/>
      <c r="J172" s="172">
        <f>ROUND(I172*H172,2)</f>
        <v>0</v>
      </c>
      <c r="K172" s="168" t="s">
        <v>157</v>
      </c>
      <c r="L172" s="173"/>
      <c r="M172" s="174" t="s">
        <v>19</v>
      </c>
      <c r="N172" s="175" t="s">
        <v>43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166</v>
      </c>
      <c r="AT172" s="138" t="s">
        <v>214</v>
      </c>
      <c r="AU172" s="138" t="s">
        <v>82</v>
      </c>
      <c r="AY172" s="17" t="s">
        <v>133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80</v>
      </c>
      <c r="BK172" s="139">
        <f>ROUND(I172*H172,2)</f>
        <v>0</v>
      </c>
      <c r="BL172" s="17" t="s">
        <v>141</v>
      </c>
      <c r="BM172" s="138" t="s">
        <v>349</v>
      </c>
    </row>
    <row r="173" spans="2:65" s="1" customFormat="1" ht="16.5" customHeight="1">
      <c r="B173" s="32"/>
      <c r="C173" s="166" t="s">
        <v>254</v>
      </c>
      <c r="D173" s="166" t="s">
        <v>214</v>
      </c>
      <c r="E173" s="167" t="s">
        <v>1209</v>
      </c>
      <c r="F173" s="168" t="s">
        <v>1210</v>
      </c>
      <c r="G173" s="169" t="s">
        <v>186</v>
      </c>
      <c r="H173" s="170">
        <v>101.22</v>
      </c>
      <c r="I173" s="171"/>
      <c r="J173" s="172">
        <f>ROUND(I173*H173,2)</f>
        <v>0</v>
      </c>
      <c r="K173" s="168" t="s">
        <v>140</v>
      </c>
      <c r="L173" s="173"/>
      <c r="M173" s="174" t="s">
        <v>19</v>
      </c>
      <c r="N173" s="175" t="s">
        <v>43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166</v>
      </c>
      <c r="AT173" s="138" t="s">
        <v>214</v>
      </c>
      <c r="AU173" s="138" t="s">
        <v>82</v>
      </c>
      <c r="AY173" s="17" t="s">
        <v>133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80</v>
      </c>
      <c r="BK173" s="139">
        <f>ROUND(I173*H173,2)</f>
        <v>0</v>
      </c>
      <c r="BL173" s="17" t="s">
        <v>141</v>
      </c>
      <c r="BM173" s="138" t="s">
        <v>353</v>
      </c>
    </row>
    <row r="174" spans="2:65" s="12" customFormat="1" ht="11.25">
      <c r="B174" s="147"/>
      <c r="D174" s="148" t="s">
        <v>158</v>
      </c>
      <c r="E174" s="149" t="s">
        <v>19</v>
      </c>
      <c r="F174" s="150" t="s">
        <v>1211</v>
      </c>
      <c r="H174" s="151">
        <v>33.020000000000003</v>
      </c>
      <c r="I174" s="152"/>
      <c r="L174" s="147"/>
      <c r="M174" s="153"/>
      <c r="T174" s="154"/>
      <c r="AT174" s="149" t="s">
        <v>158</v>
      </c>
      <c r="AU174" s="149" t="s">
        <v>82</v>
      </c>
      <c r="AV174" s="12" t="s">
        <v>82</v>
      </c>
      <c r="AW174" s="12" t="s">
        <v>34</v>
      </c>
      <c r="AX174" s="12" t="s">
        <v>72</v>
      </c>
      <c r="AY174" s="149" t="s">
        <v>133</v>
      </c>
    </row>
    <row r="175" spans="2:65" s="12" customFormat="1" ht="11.25">
      <c r="B175" s="147"/>
      <c r="D175" s="148" t="s">
        <v>158</v>
      </c>
      <c r="E175" s="149" t="s">
        <v>19</v>
      </c>
      <c r="F175" s="150" t="s">
        <v>1212</v>
      </c>
      <c r="H175" s="151">
        <v>19.2</v>
      </c>
      <c r="I175" s="152"/>
      <c r="L175" s="147"/>
      <c r="M175" s="153"/>
      <c r="T175" s="154"/>
      <c r="AT175" s="149" t="s">
        <v>158</v>
      </c>
      <c r="AU175" s="149" t="s">
        <v>82</v>
      </c>
      <c r="AV175" s="12" t="s">
        <v>82</v>
      </c>
      <c r="AW175" s="12" t="s">
        <v>34</v>
      </c>
      <c r="AX175" s="12" t="s">
        <v>72</v>
      </c>
      <c r="AY175" s="149" t="s">
        <v>133</v>
      </c>
    </row>
    <row r="176" spans="2:65" s="12" customFormat="1" ht="11.25">
      <c r="B176" s="147"/>
      <c r="D176" s="148" t="s">
        <v>158</v>
      </c>
      <c r="E176" s="149" t="s">
        <v>19</v>
      </c>
      <c r="F176" s="150" t="s">
        <v>1213</v>
      </c>
      <c r="H176" s="151">
        <v>49</v>
      </c>
      <c r="I176" s="152"/>
      <c r="L176" s="147"/>
      <c r="M176" s="153"/>
      <c r="T176" s="154"/>
      <c r="AT176" s="149" t="s">
        <v>158</v>
      </c>
      <c r="AU176" s="149" t="s">
        <v>82</v>
      </c>
      <c r="AV176" s="12" t="s">
        <v>82</v>
      </c>
      <c r="AW176" s="12" t="s">
        <v>34</v>
      </c>
      <c r="AX176" s="12" t="s">
        <v>72</v>
      </c>
      <c r="AY176" s="149" t="s">
        <v>133</v>
      </c>
    </row>
    <row r="177" spans="2:65" s="13" customFormat="1" ht="11.25">
      <c r="B177" s="155"/>
      <c r="D177" s="148" t="s">
        <v>158</v>
      </c>
      <c r="E177" s="156" t="s">
        <v>19</v>
      </c>
      <c r="F177" s="157" t="s">
        <v>159</v>
      </c>
      <c r="H177" s="158">
        <v>101.22</v>
      </c>
      <c r="I177" s="159"/>
      <c r="L177" s="155"/>
      <c r="M177" s="160"/>
      <c r="T177" s="161"/>
      <c r="AT177" s="156" t="s">
        <v>158</v>
      </c>
      <c r="AU177" s="156" t="s">
        <v>82</v>
      </c>
      <c r="AV177" s="13" t="s">
        <v>141</v>
      </c>
      <c r="AW177" s="13" t="s">
        <v>34</v>
      </c>
      <c r="AX177" s="13" t="s">
        <v>80</v>
      </c>
      <c r="AY177" s="156" t="s">
        <v>133</v>
      </c>
    </row>
    <row r="178" spans="2:65" s="1" customFormat="1" ht="24.2" customHeight="1">
      <c r="B178" s="32"/>
      <c r="C178" s="127" t="s">
        <v>350</v>
      </c>
      <c r="D178" s="127" t="s">
        <v>136</v>
      </c>
      <c r="E178" s="128" t="s">
        <v>1214</v>
      </c>
      <c r="F178" s="129" t="s">
        <v>1215</v>
      </c>
      <c r="G178" s="130" t="s">
        <v>343</v>
      </c>
      <c r="H178" s="131">
        <v>147</v>
      </c>
      <c r="I178" s="132"/>
      <c r="J178" s="133">
        <f>ROUND(I178*H178,2)</f>
        <v>0</v>
      </c>
      <c r="K178" s="129" t="s">
        <v>140</v>
      </c>
      <c r="L178" s="32"/>
      <c r="M178" s="134" t="s">
        <v>19</v>
      </c>
      <c r="N178" s="135" t="s">
        <v>43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141</v>
      </c>
      <c r="AT178" s="138" t="s">
        <v>136</v>
      </c>
      <c r="AU178" s="138" t="s">
        <v>82</v>
      </c>
      <c r="AY178" s="17" t="s">
        <v>133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80</v>
      </c>
      <c r="BK178" s="139">
        <f>ROUND(I178*H178,2)</f>
        <v>0</v>
      </c>
      <c r="BL178" s="17" t="s">
        <v>141</v>
      </c>
      <c r="BM178" s="138" t="s">
        <v>358</v>
      </c>
    </row>
    <row r="179" spans="2:65" s="1" customFormat="1" ht="11.25">
      <c r="B179" s="32"/>
      <c r="D179" s="140" t="s">
        <v>142</v>
      </c>
      <c r="F179" s="141" t="s">
        <v>1216</v>
      </c>
      <c r="I179" s="142"/>
      <c r="L179" s="32"/>
      <c r="M179" s="143"/>
      <c r="T179" s="53"/>
      <c r="AT179" s="17" t="s">
        <v>142</v>
      </c>
      <c r="AU179" s="17" t="s">
        <v>82</v>
      </c>
    </row>
    <row r="180" spans="2:65" s="12" customFormat="1" ht="11.25">
      <c r="B180" s="147"/>
      <c r="D180" s="148" t="s">
        <v>158</v>
      </c>
      <c r="E180" s="149" t="s">
        <v>19</v>
      </c>
      <c r="F180" s="150" t="s">
        <v>1217</v>
      </c>
      <c r="H180" s="151">
        <v>147</v>
      </c>
      <c r="I180" s="152"/>
      <c r="L180" s="147"/>
      <c r="M180" s="153"/>
      <c r="T180" s="154"/>
      <c r="AT180" s="149" t="s">
        <v>158</v>
      </c>
      <c r="AU180" s="149" t="s">
        <v>82</v>
      </c>
      <c r="AV180" s="12" t="s">
        <v>82</v>
      </c>
      <c r="AW180" s="12" t="s">
        <v>34</v>
      </c>
      <c r="AX180" s="12" t="s">
        <v>72</v>
      </c>
      <c r="AY180" s="149" t="s">
        <v>133</v>
      </c>
    </row>
    <row r="181" spans="2:65" s="13" customFormat="1" ht="11.25">
      <c r="B181" s="155"/>
      <c r="D181" s="148" t="s">
        <v>158</v>
      </c>
      <c r="E181" s="156" t="s">
        <v>19</v>
      </c>
      <c r="F181" s="157" t="s">
        <v>159</v>
      </c>
      <c r="H181" s="158">
        <v>147</v>
      </c>
      <c r="I181" s="159"/>
      <c r="L181" s="155"/>
      <c r="M181" s="160"/>
      <c r="T181" s="161"/>
      <c r="AT181" s="156" t="s">
        <v>158</v>
      </c>
      <c r="AU181" s="156" t="s">
        <v>82</v>
      </c>
      <c r="AV181" s="13" t="s">
        <v>141</v>
      </c>
      <c r="AW181" s="13" t="s">
        <v>34</v>
      </c>
      <c r="AX181" s="13" t="s">
        <v>80</v>
      </c>
      <c r="AY181" s="156" t="s">
        <v>133</v>
      </c>
    </row>
    <row r="182" spans="2:65" s="1" customFormat="1" ht="24.2" customHeight="1">
      <c r="B182" s="32"/>
      <c r="C182" s="166" t="s">
        <v>262</v>
      </c>
      <c r="D182" s="166" t="s">
        <v>214</v>
      </c>
      <c r="E182" s="167" t="s">
        <v>1218</v>
      </c>
      <c r="F182" s="168" t="s">
        <v>1219</v>
      </c>
      <c r="G182" s="169" t="s">
        <v>343</v>
      </c>
      <c r="H182" s="170">
        <v>151.41</v>
      </c>
      <c r="I182" s="171"/>
      <c r="J182" s="172">
        <f>ROUND(I182*H182,2)</f>
        <v>0</v>
      </c>
      <c r="K182" s="168" t="s">
        <v>140</v>
      </c>
      <c r="L182" s="173"/>
      <c r="M182" s="174" t="s">
        <v>19</v>
      </c>
      <c r="N182" s="175" t="s">
        <v>43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166</v>
      </c>
      <c r="AT182" s="138" t="s">
        <v>214</v>
      </c>
      <c r="AU182" s="138" t="s">
        <v>82</v>
      </c>
      <c r="AY182" s="17" t="s">
        <v>133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80</v>
      </c>
      <c r="BK182" s="139">
        <f>ROUND(I182*H182,2)</f>
        <v>0</v>
      </c>
      <c r="BL182" s="17" t="s">
        <v>141</v>
      </c>
      <c r="BM182" s="138" t="s">
        <v>362</v>
      </c>
    </row>
    <row r="183" spans="2:65" s="1" customFormat="1" ht="16.5" customHeight="1">
      <c r="B183" s="32"/>
      <c r="C183" s="166" t="s">
        <v>359</v>
      </c>
      <c r="D183" s="166" t="s">
        <v>214</v>
      </c>
      <c r="E183" s="167" t="s">
        <v>1220</v>
      </c>
      <c r="F183" s="168" t="s">
        <v>1221</v>
      </c>
      <c r="G183" s="169" t="s">
        <v>343</v>
      </c>
      <c r="H183" s="170">
        <v>151.41</v>
      </c>
      <c r="I183" s="171"/>
      <c r="J183" s="172">
        <f>ROUND(I183*H183,2)</f>
        <v>0</v>
      </c>
      <c r="K183" s="168" t="s">
        <v>157</v>
      </c>
      <c r="L183" s="173"/>
      <c r="M183" s="174" t="s">
        <v>19</v>
      </c>
      <c r="N183" s="175" t="s">
        <v>43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166</v>
      </c>
      <c r="AT183" s="138" t="s">
        <v>214</v>
      </c>
      <c r="AU183" s="138" t="s">
        <v>82</v>
      </c>
      <c r="AY183" s="17" t="s">
        <v>133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7" t="s">
        <v>80</v>
      </c>
      <c r="BK183" s="139">
        <f>ROUND(I183*H183,2)</f>
        <v>0</v>
      </c>
      <c r="BL183" s="17" t="s">
        <v>141</v>
      </c>
      <c r="BM183" s="138" t="s">
        <v>367</v>
      </c>
    </row>
    <row r="184" spans="2:65" s="1" customFormat="1" ht="16.5" customHeight="1">
      <c r="B184" s="32"/>
      <c r="C184" s="166" t="s">
        <v>267</v>
      </c>
      <c r="D184" s="166" t="s">
        <v>214</v>
      </c>
      <c r="E184" s="167" t="s">
        <v>1222</v>
      </c>
      <c r="F184" s="168" t="s">
        <v>1223</v>
      </c>
      <c r="G184" s="169" t="s">
        <v>247</v>
      </c>
      <c r="H184" s="170">
        <v>75.704999999999998</v>
      </c>
      <c r="I184" s="171"/>
      <c r="J184" s="172">
        <f>ROUND(I184*H184,2)</f>
        <v>0</v>
      </c>
      <c r="K184" s="168" t="s">
        <v>157</v>
      </c>
      <c r="L184" s="173"/>
      <c r="M184" s="174" t="s">
        <v>19</v>
      </c>
      <c r="N184" s="175" t="s">
        <v>43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166</v>
      </c>
      <c r="AT184" s="138" t="s">
        <v>214</v>
      </c>
      <c r="AU184" s="138" t="s">
        <v>82</v>
      </c>
      <c r="AY184" s="17" t="s">
        <v>133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7" t="s">
        <v>80</v>
      </c>
      <c r="BK184" s="139">
        <f>ROUND(I184*H184,2)</f>
        <v>0</v>
      </c>
      <c r="BL184" s="17" t="s">
        <v>141</v>
      </c>
      <c r="BM184" s="138" t="s">
        <v>371</v>
      </c>
    </row>
    <row r="185" spans="2:65" s="1" customFormat="1" ht="24.2" customHeight="1">
      <c r="B185" s="32"/>
      <c r="C185" s="127" t="s">
        <v>368</v>
      </c>
      <c r="D185" s="127" t="s">
        <v>136</v>
      </c>
      <c r="E185" s="128" t="s">
        <v>1224</v>
      </c>
      <c r="F185" s="129" t="s">
        <v>1225</v>
      </c>
      <c r="G185" s="130" t="s">
        <v>343</v>
      </c>
      <c r="H185" s="131">
        <v>49</v>
      </c>
      <c r="I185" s="132"/>
      <c r="J185" s="133">
        <f>ROUND(I185*H185,2)</f>
        <v>0</v>
      </c>
      <c r="K185" s="129" t="s">
        <v>157</v>
      </c>
      <c r="L185" s="32"/>
      <c r="M185" s="134" t="s">
        <v>19</v>
      </c>
      <c r="N185" s="135" t="s">
        <v>43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141</v>
      </c>
      <c r="AT185" s="138" t="s">
        <v>136</v>
      </c>
      <c r="AU185" s="138" t="s">
        <v>82</v>
      </c>
      <c r="AY185" s="17" t="s">
        <v>133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7" t="s">
        <v>80</v>
      </c>
      <c r="BK185" s="139">
        <f>ROUND(I185*H185,2)</f>
        <v>0</v>
      </c>
      <c r="BL185" s="17" t="s">
        <v>141</v>
      </c>
      <c r="BM185" s="138" t="s">
        <v>377</v>
      </c>
    </row>
    <row r="186" spans="2:65" s="12" customFormat="1" ht="11.25">
      <c r="B186" s="147"/>
      <c r="D186" s="148" t="s">
        <v>158</v>
      </c>
      <c r="E186" s="149" t="s">
        <v>19</v>
      </c>
      <c r="F186" s="150" t="s">
        <v>418</v>
      </c>
      <c r="H186" s="151">
        <v>49</v>
      </c>
      <c r="I186" s="152"/>
      <c r="L186" s="147"/>
      <c r="M186" s="153"/>
      <c r="T186" s="154"/>
      <c r="AT186" s="149" t="s">
        <v>158</v>
      </c>
      <c r="AU186" s="149" t="s">
        <v>82</v>
      </c>
      <c r="AV186" s="12" t="s">
        <v>82</v>
      </c>
      <c r="AW186" s="12" t="s">
        <v>34</v>
      </c>
      <c r="AX186" s="12" t="s">
        <v>72</v>
      </c>
      <c r="AY186" s="149" t="s">
        <v>133</v>
      </c>
    </row>
    <row r="187" spans="2:65" s="13" customFormat="1" ht="11.25">
      <c r="B187" s="155"/>
      <c r="D187" s="148" t="s">
        <v>158</v>
      </c>
      <c r="E187" s="156" t="s">
        <v>19</v>
      </c>
      <c r="F187" s="157" t="s">
        <v>159</v>
      </c>
      <c r="H187" s="158">
        <v>49</v>
      </c>
      <c r="I187" s="159"/>
      <c r="L187" s="155"/>
      <c r="M187" s="160"/>
      <c r="T187" s="161"/>
      <c r="AT187" s="156" t="s">
        <v>158</v>
      </c>
      <c r="AU187" s="156" t="s">
        <v>82</v>
      </c>
      <c r="AV187" s="13" t="s">
        <v>141</v>
      </c>
      <c r="AW187" s="13" t="s">
        <v>34</v>
      </c>
      <c r="AX187" s="13" t="s">
        <v>80</v>
      </c>
      <c r="AY187" s="156" t="s">
        <v>133</v>
      </c>
    </row>
    <row r="188" spans="2:65" s="1" customFormat="1" ht="16.5" customHeight="1">
      <c r="B188" s="32"/>
      <c r="C188" s="166" t="s">
        <v>272</v>
      </c>
      <c r="D188" s="166" t="s">
        <v>214</v>
      </c>
      <c r="E188" s="167" t="s">
        <v>1226</v>
      </c>
      <c r="F188" s="168" t="s">
        <v>1227</v>
      </c>
      <c r="G188" s="169" t="s">
        <v>247</v>
      </c>
      <c r="H188" s="170">
        <v>73.5</v>
      </c>
      <c r="I188" s="171"/>
      <c r="J188" s="172">
        <f>ROUND(I188*H188,2)</f>
        <v>0</v>
      </c>
      <c r="K188" s="168" t="s">
        <v>140</v>
      </c>
      <c r="L188" s="173"/>
      <c r="M188" s="174" t="s">
        <v>19</v>
      </c>
      <c r="N188" s="175" t="s">
        <v>43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166</v>
      </c>
      <c r="AT188" s="138" t="s">
        <v>214</v>
      </c>
      <c r="AU188" s="138" t="s">
        <v>82</v>
      </c>
      <c r="AY188" s="17" t="s">
        <v>133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7" t="s">
        <v>80</v>
      </c>
      <c r="BK188" s="139">
        <f>ROUND(I188*H188,2)</f>
        <v>0</v>
      </c>
      <c r="BL188" s="17" t="s">
        <v>141</v>
      </c>
      <c r="BM188" s="138" t="s">
        <v>383</v>
      </c>
    </row>
    <row r="189" spans="2:65" s="12" customFormat="1" ht="11.25">
      <c r="B189" s="147"/>
      <c r="D189" s="148" t="s">
        <v>158</v>
      </c>
      <c r="E189" s="149" t="s">
        <v>19</v>
      </c>
      <c r="F189" s="150" t="s">
        <v>1228</v>
      </c>
      <c r="H189" s="151">
        <v>73.5</v>
      </c>
      <c r="I189" s="152"/>
      <c r="L189" s="147"/>
      <c r="M189" s="153"/>
      <c r="T189" s="154"/>
      <c r="AT189" s="149" t="s">
        <v>158</v>
      </c>
      <c r="AU189" s="149" t="s">
        <v>82</v>
      </c>
      <c r="AV189" s="12" t="s">
        <v>82</v>
      </c>
      <c r="AW189" s="12" t="s">
        <v>34</v>
      </c>
      <c r="AX189" s="12" t="s">
        <v>72</v>
      </c>
      <c r="AY189" s="149" t="s">
        <v>133</v>
      </c>
    </row>
    <row r="190" spans="2:65" s="13" customFormat="1" ht="11.25">
      <c r="B190" s="155"/>
      <c r="D190" s="148" t="s">
        <v>158</v>
      </c>
      <c r="E190" s="156" t="s">
        <v>19</v>
      </c>
      <c r="F190" s="157" t="s">
        <v>159</v>
      </c>
      <c r="H190" s="158">
        <v>73.5</v>
      </c>
      <c r="I190" s="159"/>
      <c r="L190" s="155"/>
      <c r="M190" s="160"/>
      <c r="T190" s="161"/>
      <c r="AT190" s="156" t="s">
        <v>158</v>
      </c>
      <c r="AU190" s="156" t="s">
        <v>82</v>
      </c>
      <c r="AV190" s="13" t="s">
        <v>141</v>
      </c>
      <c r="AW190" s="13" t="s">
        <v>34</v>
      </c>
      <c r="AX190" s="13" t="s">
        <v>80</v>
      </c>
      <c r="AY190" s="156" t="s">
        <v>133</v>
      </c>
    </row>
    <row r="191" spans="2:65" s="1" customFormat="1" ht="24.2" customHeight="1">
      <c r="B191" s="32"/>
      <c r="C191" s="127" t="s">
        <v>380</v>
      </c>
      <c r="D191" s="127" t="s">
        <v>136</v>
      </c>
      <c r="E191" s="128" t="s">
        <v>1229</v>
      </c>
      <c r="F191" s="129" t="s">
        <v>1230</v>
      </c>
      <c r="G191" s="130" t="s">
        <v>217</v>
      </c>
      <c r="H191" s="131">
        <v>1.2999999999999999E-2</v>
      </c>
      <c r="I191" s="132"/>
      <c r="J191" s="133">
        <f>ROUND(I191*H191,2)</f>
        <v>0</v>
      </c>
      <c r="K191" s="129" t="s">
        <v>140</v>
      </c>
      <c r="L191" s="32"/>
      <c r="M191" s="134" t="s">
        <v>19</v>
      </c>
      <c r="N191" s="135" t="s">
        <v>43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AR191" s="138" t="s">
        <v>141</v>
      </c>
      <c r="AT191" s="138" t="s">
        <v>136</v>
      </c>
      <c r="AU191" s="138" t="s">
        <v>82</v>
      </c>
      <c r="AY191" s="17" t="s">
        <v>133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7" t="s">
        <v>80</v>
      </c>
      <c r="BK191" s="139">
        <f>ROUND(I191*H191,2)</f>
        <v>0</v>
      </c>
      <c r="BL191" s="17" t="s">
        <v>141</v>
      </c>
      <c r="BM191" s="138" t="s">
        <v>388</v>
      </c>
    </row>
    <row r="192" spans="2:65" s="1" customFormat="1" ht="11.25">
      <c r="B192" s="32"/>
      <c r="D192" s="140" t="s">
        <v>142</v>
      </c>
      <c r="F192" s="141" t="s">
        <v>1231</v>
      </c>
      <c r="I192" s="142"/>
      <c r="L192" s="32"/>
      <c r="M192" s="143"/>
      <c r="T192" s="53"/>
      <c r="AT192" s="17" t="s">
        <v>142</v>
      </c>
      <c r="AU192" s="17" t="s">
        <v>82</v>
      </c>
    </row>
    <row r="193" spans="2:65" s="12" customFormat="1" ht="11.25">
      <c r="B193" s="147"/>
      <c r="D193" s="148" t="s">
        <v>158</v>
      </c>
      <c r="E193" s="149" t="s">
        <v>19</v>
      </c>
      <c r="F193" s="150" t="s">
        <v>1232</v>
      </c>
      <c r="H193" s="151">
        <v>1.2999999999999999E-2</v>
      </c>
      <c r="I193" s="152"/>
      <c r="L193" s="147"/>
      <c r="M193" s="153"/>
      <c r="T193" s="154"/>
      <c r="AT193" s="149" t="s">
        <v>158</v>
      </c>
      <c r="AU193" s="149" t="s">
        <v>82</v>
      </c>
      <c r="AV193" s="12" t="s">
        <v>82</v>
      </c>
      <c r="AW193" s="12" t="s">
        <v>34</v>
      </c>
      <c r="AX193" s="12" t="s">
        <v>72</v>
      </c>
      <c r="AY193" s="149" t="s">
        <v>133</v>
      </c>
    </row>
    <row r="194" spans="2:65" s="13" customFormat="1" ht="11.25">
      <c r="B194" s="155"/>
      <c r="D194" s="148" t="s">
        <v>158</v>
      </c>
      <c r="E194" s="156" t="s">
        <v>19</v>
      </c>
      <c r="F194" s="157" t="s">
        <v>159</v>
      </c>
      <c r="H194" s="158">
        <v>1.2999999999999999E-2</v>
      </c>
      <c r="I194" s="159"/>
      <c r="L194" s="155"/>
      <c r="M194" s="160"/>
      <c r="T194" s="161"/>
      <c r="AT194" s="156" t="s">
        <v>158</v>
      </c>
      <c r="AU194" s="156" t="s">
        <v>82</v>
      </c>
      <c r="AV194" s="13" t="s">
        <v>141</v>
      </c>
      <c r="AW194" s="13" t="s">
        <v>34</v>
      </c>
      <c r="AX194" s="13" t="s">
        <v>80</v>
      </c>
      <c r="AY194" s="156" t="s">
        <v>133</v>
      </c>
    </row>
    <row r="195" spans="2:65" s="1" customFormat="1" ht="16.5" customHeight="1">
      <c r="B195" s="32"/>
      <c r="C195" s="166" t="s">
        <v>277</v>
      </c>
      <c r="D195" s="166" t="s">
        <v>214</v>
      </c>
      <c r="E195" s="167" t="s">
        <v>1233</v>
      </c>
      <c r="F195" s="168" t="s">
        <v>1234</v>
      </c>
      <c r="G195" s="169" t="s">
        <v>993</v>
      </c>
      <c r="H195" s="170">
        <v>13.026</v>
      </c>
      <c r="I195" s="171"/>
      <c r="J195" s="172">
        <f>ROUND(I195*H195,2)</f>
        <v>0</v>
      </c>
      <c r="K195" s="168" t="s">
        <v>140</v>
      </c>
      <c r="L195" s="173"/>
      <c r="M195" s="174" t="s">
        <v>19</v>
      </c>
      <c r="N195" s="175" t="s">
        <v>43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166</v>
      </c>
      <c r="AT195" s="138" t="s">
        <v>214</v>
      </c>
      <c r="AU195" s="138" t="s">
        <v>82</v>
      </c>
      <c r="AY195" s="17" t="s">
        <v>133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7" t="s">
        <v>80</v>
      </c>
      <c r="BK195" s="139">
        <f>ROUND(I195*H195,2)</f>
        <v>0</v>
      </c>
      <c r="BL195" s="17" t="s">
        <v>141</v>
      </c>
      <c r="BM195" s="138" t="s">
        <v>395</v>
      </c>
    </row>
    <row r="196" spans="2:65" s="12" customFormat="1" ht="11.25">
      <c r="B196" s="147"/>
      <c r="D196" s="148" t="s">
        <v>158</v>
      </c>
      <c r="E196" s="149" t="s">
        <v>19</v>
      </c>
      <c r="F196" s="150" t="s">
        <v>1235</v>
      </c>
      <c r="H196" s="151">
        <v>13.026</v>
      </c>
      <c r="I196" s="152"/>
      <c r="L196" s="147"/>
      <c r="M196" s="153"/>
      <c r="T196" s="154"/>
      <c r="AT196" s="149" t="s">
        <v>158</v>
      </c>
      <c r="AU196" s="149" t="s">
        <v>82</v>
      </c>
      <c r="AV196" s="12" t="s">
        <v>82</v>
      </c>
      <c r="AW196" s="12" t="s">
        <v>34</v>
      </c>
      <c r="AX196" s="12" t="s">
        <v>72</v>
      </c>
      <c r="AY196" s="149" t="s">
        <v>133</v>
      </c>
    </row>
    <row r="197" spans="2:65" s="13" customFormat="1" ht="11.25">
      <c r="B197" s="155"/>
      <c r="D197" s="148" t="s">
        <v>158</v>
      </c>
      <c r="E197" s="156" t="s">
        <v>19</v>
      </c>
      <c r="F197" s="157" t="s">
        <v>159</v>
      </c>
      <c r="H197" s="158">
        <v>13.026</v>
      </c>
      <c r="I197" s="159"/>
      <c r="L197" s="155"/>
      <c r="M197" s="160"/>
      <c r="T197" s="161"/>
      <c r="AT197" s="156" t="s">
        <v>158</v>
      </c>
      <c r="AU197" s="156" t="s">
        <v>82</v>
      </c>
      <c r="AV197" s="13" t="s">
        <v>141</v>
      </c>
      <c r="AW197" s="13" t="s">
        <v>34</v>
      </c>
      <c r="AX197" s="13" t="s">
        <v>80</v>
      </c>
      <c r="AY197" s="156" t="s">
        <v>133</v>
      </c>
    </row>
    <row r="198" spans="2:65" s="1" customFormat="1" ht="16.5" customHeight="1">
      <c r="B198" s="32"/>
      <c r="C198" s="127" t="s">
        <v>392</v>
      </c>
      <c r="D198" s="127" t="s">
        <v>136</v>
      </c>
      <c r="E198" s="128" t="s">
        <v>1236</v>
      </c>
      <c r="F198" s="129" t="s">
        <v>1237</v>
      </c>
      <c r="G198" s="130" t="s">
        <v>179</v>
      </c>
      <c r="H198" s="131">
        <v>2191.1</v>
      </c>
      <c r="I198" s="132"/>
      <c r="J198" s="133">
        <f>ROUND(I198*H198,2)</f>
        <v>0</v>
      </c>
      <c r="K198" s="129" t="s">
        <v>140</v>
      </c>
      <c r="L198" s="32"/>
      <c r="M198" s="134" t="s">
        <v>19</v>
      </c>
      <c r="N198" s="135" t="s">
        <v>43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141</v>
      </c>
      <c r="AT198" s="138" t="s">
        <v>136</v>
      </c>
      <c r="AU198" s="138" t="s">
        <v>82</v>
      </c>
      <c r="AY198" s="17" t="s">
        <v>133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7" t="s">
        <v>80</v>
      </c>
      <c r="BK198" s="139">
        <f>ROUND(I198*H198,2)</f>
        <v>0</v>
      </c>
      <c r="BL198" s="17" t="s">
        <v>141</v>
      </c>
      <c r="BM198" s="138" t="s">
        <v>398</v>
      </c>
    </row>
    <row r="199" spans="2:65" s="1" customFormat="1" ht="11.25">
      <c r="B199" s="32"/>
      <c r="D199" s="140" t="s">
        <v>142</v>
      </c>
      <c r="F199" s="141" t="s">
        <v>1238</v>
      </c>
      <c r="I199" s="142"/>
      <c r="L199" s="32"/>
      <c r="M199" s="143"/>
      <c r="T199" s="53"/>
      <c r="AT199" s="17" t="s">
        <v>142</v>
      </c>
      <c r="AU199" s="17" t="s">
        <v>82</v>
      </c>
    </row>
    <row r="200" spans="2:65" s="12" customFormat="1" ht="11.25">
      <c r="B200" s="147"/>
      <c r="D200" s="148" t="s">
        <v>158</v>
      </c>
      <c r="E200" s="149" t="s">
        <v>19</v>
      </c>
      <c r="F200" s="150" t="s">
        <v>1239</v>
      </c>
      <c r="H200" s="151">
        <v>2191.1</v>
      </c>
      <c r="I200" s="152"/>
      <c r="L200" s="147"/>
      <c r="M200" s="153"/>
      <c r="T200" s="154"/>
      <c r="AT200" s="149" t="s">
        <v>158</v>
      </c>
      <c r="AU200" s="149" t="s">
        <v>82</v>
      </c>
      <c r="AV200" s="12" t="s">
        <v>82</v>
      </c>
      <c r="AW200" s="12" t="s">
        <v>34</v>
      </c>
      <c r="AX200" s="12" t="s">
        <v>72</v>
      </c>
      <c r="AY200" s="149" t="s">
        <v>133</v>
      </c>
    </row>
    <row r="201" spans="2:65" s="13" customFormat="1" ht="11.25">
      <c r="B201" s="155"/>
      <c r="D201" s="148" t="s">
        <v>158</v>
      </c>
      <c r="E201" s="156" t="s">
        <v>19</v>
      </c>
      <c r="F201" s="157" t="s">
        <v>159</v>
      </c>
      <c r="H201" s="158">
        <v>2191.1</v>
      </c>
      <c r="I201" s="159"/>
      <c r="L201" s="155"/>
      <c r="M201" s="160"/>
      <c r="T201" s="161"/>
      <c r="AT201" s="156" t="s">
        <v>158</v>
      </c>
      <c r="AU201" s="156" t="s">
        <v>82</v>
      </c>
      <c r="AV201" s="13" t="s">
        <v>141</v>
      </c>
      <c r="AW201" s="13" t="s">
        <v>34</v>
      </c>
      <c r="AX201" s="13" t="s">
        <v>80</v>
      </c>
      <c r="AY201" s="156" t="s">
        <v>133</v>
      </c>
    </row>
    <row r="202" spans="2:65" s="1" customFormat="1" ht="24.2" customHeight="1">
      <c r="B202" s="32"/>
      <c r="C202" s="127" t="s">
        <v>282</v>
      </c>
      <c r="D202" s="127" t="s">
        <v>136</v>
      </c>
      <c r="E202" s="128" t="s">
        <v>1240</v>
      </c>
      <c r="F202" s="129" t="s">
        <v>1241</v>
      </c>
      <c r="G202" s="130" t="s">
        <v>343</v>
      </c>
      <c r="H202" s="131">
        <v>2082</v>
      </c>
      <c r="I202" s="132"/>
      <c r="J202" s="133">
        <f>ROUND(I202*H202,2)</f>
        <v>0</v>
      </c>
      <c r="K202" s="129" t="s">
        <v>140</v>
      </c>
      <c r="L202" s="32"/>
      <c r="M202" s="134" t="s">
        <v>19</v>
      </c>
      <c r="N202" s="135" t="s">
        <v>43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141</v>
      </c>
      <c r="AT202" s="138" t="s">
        <v>136</v>
      </c>
      <c r="AU202" s="138" t="s">
        <v>82</v>
      </c>
      <c r="AY202" s="17" t="s">
        <v>133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80</v>
      </c>
      <c r="BK202" s="139">
        <f>ROUND(I202*H202,2)</f>
        <v>0</v>
      </c>
      <c r="BL202" s="17" t="s">
        <v>141</v>
      </c>
      <c r="BM202" s="138" t="s">
        <v>402</v>
      </c>
    </row>
    <row r="203" spans="2:65" s="1" customFormat="1" ht="11.25">
      <c r="B203" s="32"/>
      <c r="D203" s="140" t="s">
        <v>142</v>
      </c>
      <c r="F203" s="141" t="s">
        <v>1242</v>
      </c>
      <c r="I203" s="142"/>
      <c r="L203" s="32"/>
      <c r="M203" s="143"/>
      <c r="T203" s="53"/>
      <c r="AT203" s="17" t="s">
        <v>142</v>
      </c>
      <c r="AU203" s="17" t="s">
        <v>82</v>
      </c>
    </row>
    <row r="204" spans="2:65" s="12" customFormat="1" ht="11.25">
      <c r="B204" s="147"/>
      <c r="D204" s="148" t="s">
        <v>158</v>
      </c>
      <c r="E204" s="149" t="s">
        <v>19</v>
      </c>
      <c r="F204" s="150" t="s">
        <v>1243</v>
      </c>
      <c r="H204" s="151">
        <v>2082</v>
      </c>
      <c r="I204" s="152"/>
      <c r="L204" s="147"/>
      <c r="M204" s="153"/>
      <c r="T204" s="154"/>
      <c r="AT204" s="149" t="s">
        <v>158</v>
      </c>
      <c r="AU204" s="149" t="s">
        <v>82</v>
      </c>
      <c r="AV204" s="12" t="s">
        <v>82</v>
      </c>
      <c r="AW204" s="12" t="s">
        <v>34</v>
      </c>
      <c r="AX204" s="12" t="s">
        <v>72</v>
      </c>
      <c r="AY204" s="149" t="s">
        <v>133</v>
      </c>
    </row>
    <row r="205" spans="2:65" s="13" customFormat="1" ht="11.25">
      <c r="B205" s="155"/>
      <c r="D205" s="148" t="s">
        <v>158</v>
      </c>
      <c r="E205" s="156" t="s">
        <v>19</v>
      </c>
      <c r="F205" s="157" t="s">
        <v>159</v>
      </c>
      <c r="H205" s="158">
        <v>2082</v>
      </c>
      <c r="I205" s="159"/>
      <c r="L205" s="155"/>
      <c r="M205" s="160"/>
      <c r="T205" s="161"/>
      <c r="AT205" s="156" t="s">
        <v>158</v>
      </c>
      <c r="AU205" s="156" t="s">
        <v>82</v>
      </c>
      <c r="AV205" s="13" t="s">
        <v>141</v>
      </c>
      <c r="AW205" s="13" t="s">
        <v>34</v>
      </c>
      <c r="AX205" s="13" t="s">
        <v>80</v>
      </c>
      <c r="AY205" s="156" t="s">
        <v>133</v>
      </c>
    </row>
    <row r="206" spans="2:65" s="1" customFormat="1" ht="33" customHeight="1">
      <c r="B206" s="32"/>
      <c r="C206" s="127" t="s">
        <v>399</v>
      </c>
      <c r="D206" s="127" t="s">
        <v>136</v>
      </c>
      <c r="E206" s="128" t="s">
        <v>1244</v>
      </c>
      <c r="F206" s="129" t="s">
        <v>1245</v>
      </c>
      <c r="G206" s="130" t="s">
        <v>179</v>
      </c>
      <c r="H206" s="131">
        <v>2191.1</v>
      </c>
      <c r="I206" s="132"/>
      <c r="J206" s="133">
        <f>ROUND(I206*H206,2)</f>
        <v>0</v>
      </c>
      <c r="K206" s="129" t="s">
        <v>140</v>
      </c>
      <c r="L206" s="32"/>
      <c r="M206" s="134" t="s">
        <v>19</v>
      </c>
      <c r="N206" s="135" t="s">
        <v>43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141</v>
      </c>
      <c r="AT206" s="138" t="s">
        <v>136</v>
      </c>
      <c r="AU206" s="138" t="s">
        <v>82</v>
      </c>
      <c r="AY206" s="17" t="s">
        <v>133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7" t="s">
        <v>80</v>
      </c>
      <c r="BK206" s="139">
        <f>ROUND(I206*H206,2)</f>
        <v>0</v>
      </c>
      <c r="BL206" s="17" t="s">
        <v>141</v>
      </c>
      <c r="BM206" s="138" t="s">
        <v>407</v>
      </c>
    </row>
    <row r="207" spans="2:65" s="1" customFormat="1" ht="11.25">
      <c r="B207" s="32"/>
      <c r="D207" s="140" t="s">
        <v>142</v>
      </c>
      <c r="F207" s="141" t="s">
        <v>1246</v>
      </c>
      <c r="I207" s="142"/>
      <c r="L207" s="32"/>
      <c r="M207" s="143"/>
      <c r="T207" s="53"/>
      <c r="AT207" s="17" t="s">
        <v>142</v>
      </c>
      <c r="AU207" s="17" t="s">
        <v>82</v>
      </c>
    </row>
    <row r="208" spans="2:65" s="12" customFormat="1" ht="11.25">
      <c r="B208" s="147"/>
      <c r="D208" s="148" t="s">
        <v>158</v>
      </c>
      <c r="E208" s="149" t="s">
        <v>19</v>
      </c>
      <c r="F208" s="150" t="s">
        <v>1239</v>
      </c>
      <c r="H208" s="151">
        <v>2191.1</v>
      </c>
      <c r="I208" s="152"/>
      <c r="L208" s="147"/>
      <c r="M208" s="153"/>
      <c r="T208" s="154"/>
      <c r="AT208" s="149" t="s">
        <v>158</v>
      </c>
      <c r="AU208" s="149" t="s">
        <v>82</v>
      </c>
      <c r="AV208" s="12" t="s">
        <v>82</v>
      </c>
      <c r="AW208" s="12" t="s">
        <v>34</v>
      </c>
      <c r="AX208" s="12" t="s">
        <v>72</v>
      </c>
      <c r="AY208" s="149" t="s">
        <v>133</v>
      </c>
    </row>
    <row r="209" spans="2:65" s="13" customFormat="1" ht="11.25">
      <c r="B209" s="155"/>
      <c r="D209" s="148" t="s">
        <v>158</v>
      </c>
      <c r="E209" s="156" t="s">
        <v>19</v>
      </c>
      <c r="F209" s="157" t="s">
        <v>159</v>
      </c>
      <c r="H209" s="158">
        <v>2191.1</v>
      </c>
      <c r="I209" s="159"/>
      <c r="L209" s="155"/>
      <c r="M209" s="160"/>
      <c r="T209" s="161"/>
      <c r="AT209" s="156" t="s">
        <v>158</v>
      </c>
      <c r="AU209" s="156" t="s">
        <v>82</v>
      </c>
      <c r="AV209" s="13" t="s">
        <v>141</v>
      </c>
      <c r="AW209" s="13" t="s">
        <v>34</v>
      </c>
      <c r="AX209" s="13" t="s">
        <v>80</v>
      </c>
      <c r="AY209" s="156" t="s">
        <v>133</v>
      </c>
    </row>
    <row r="210" spans="2:65" s="1" customFormat="1" ht="24.2" customHeight="1">
      <c r="B210" s="32"/>
      <c r="C210" s="127" t="s">
        <v>288</v>
      </c>
      <c r="D210" s="127" t="s">
        <v>136</v>
      </c>
      <c r="E210" s="128" t="s">
        <v>1247</v>
      </c>
      <c r="F210" s="129" t="s">
        <v>1248</v>
      </c>
      <c r="G210" s="130" t="s">
        <v>179</v>
      </c>
      <c r="H210" s="131">
        <v>3106.86</v>
      </c>
      <c r="I210" s="132"/>
      <c r="J210" s="133">
        <f>ROUND(I210*H210,2)</f>
        <v>0</v>
      </c>
      <c r="K210" s="129" t="s">
        <v>140</v>
      </c>
      <c r="L210" s="32"/>
      <c r="M210" s="134" t="s">
        <v>19</v>
      </c>
      <c r="N210" s="135" t="s">
        <v>43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141</v>
      </c>
      <c r="AT210" s="138" t="s">
        <v>136</v>
      </c>
      <c r="AU210" s="138" t="s">
        <v>82</v>
      </c>
      <c r="AY210" s="17" t="s">
        <v>133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7" t="s">
        <v>80</v>
      </c>
      <c r="BK210" s="139">
        <f>ROUND(I210*H210,2)</f>
        <v>0</v>
      </c>
      <c r="BL210" s="17" t="s">
        <v>141</v>
      </c>
      <c r="BM210" s="138" t="s">
        <v>412</v>
      </c>
    </row>
    <row r="211" spans="2:65" s="1" customFormat="1" ht="11.25">
      <c r="B211" s="32"/>
      <c r="D211" s="140" t="s">
        <v>142</v>
      </c>
      <c r="F211" s="141" t="s">
        <v>1249</v>
      </c>
      <c r="I211" s="142"/>
      <c r="L211" s="32"/>
      <c r="M211" s="143"/>
      <c r="T211" s="53"/>
      <c r="AT211" s="17" t="s">
        <v>142</v>
      </c>
      <c r="AU211" s="17" t="s">
        <v>82</v>
      </c>
    </row>
    <row r="212" spans="2:65" s="12" customFormat="1" ht="33.75">
      <c r="B212" s="147"/>
      <c r="D212" s="148" t="s">
        <v>158</v>
      </c>
      <c r="E212" s="149" t="s">
        <v>19</v>
      </c>
      <c r="F212" s="150" t="s">
        <v>1250</v>
      </c>
      <c r="H212" s="151">
        <v>3106.86</v>
      </c>
      <c r="I212" s="152"/>
      <c r="L212" s="147"/>
      <c r="M212" s="153"/>
      <c r="T212" s="154"/>
      <c r="AT212" s="149" t="s">
        <v>158</v>
      </c>
      <c r="AU212" s="149" t="s">
        <v>82</v>
      </c>
      <c r="AV212" s="12" t="s">
        <v>82</v>
      </c>
      <c r="AW212" s="12" t="s">
        <v>34</v>
      </c>
      <c r="AX212" s="12" t="s">
        <v>72</v>
      </c>
      <c r="AY212" s="149" t="s">
        <v>133</v>
      </c>
    </row>
    <row r="213" spans="2:65" s="13" customFormat="1" ht="11.25">
      <c r="B213" s="155"/>
      <c r="D213" s="148" t="s">
        <v>158</v>
      </c>
      <c r="E213" s="156" t="s">
        <v>19</v>
      </c>
      <c r="F213" s="157" t="s">
        <v>159</v>
      </c>
      <c r="H213" s="158">
        <v>3106.86</v>
      </c>
      <c r="I213" s="159"/>
      <c r="L213" s="155"/>
      <c r="M213" s="160"/>
      <c r="T213" s="161"/>
      <c r="AT213" s="156" t="s">
        <v>158</v>
      </c>
      <c r="AU213" s="156" t="s">
        <v>82</v>
      </c>
      <c r="AV213" s="13" t="s">
        <v>141</v>
      </c>
      <c r="AW213" s="13" t="s">
        <v>34</v>
      </c>
      <c r="AX213" s="13" t="s">
        <v>80</v>
      </c>
      <c r="AY213" s="156" t="s">
        <v>133</v>
      </c>
    </row>
    <row r="214" spans="2:65" s="1" customFormat="1" ht="16.5" customHeight="1">
      <c r="B214" s="32"/>
      <c r="C214" s="166" t="s">
        <v>409</v>
      </c>
      <c r="D214" s="166" t="s">
        <v>214</v>
      </c>
      <c r="E214" s="167" t="s">
        <v>1251</v>
      </c>
      <c r="F214" s="168" t="s">
        <v>1252</v>
      </c>
      <c r="G214" s="169" t="s">
        <v>186</v>
      </c>
      <c r="H214" s="170">
        <v>16</v>
      </c>
      <c r="I214" s="171"/>
      <c r="J214" s="172">
        <f>ROUND(I214*H214,2)</f>
        <v>0</v>
      </c>
      <c r="K214" s="168" t="s">
        <v>140</v>
      </c>
      <c r="L214" s="173"/>
      <c r="M214" s="174" t="s">
        <v>19</v>
      </c>
      <c r="N214" s="175" t="s">
        <v>43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166</v>
      </c>
      <c r="AT214" s="138" t="s">
        <v>214</v>
      </c>
      <c r="AU214" s="138" t="s">
        <v>82</v>
      </c>
      <c r="AY214" s="17" t="s">
        <v>133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80</v>
      </c>
      <c r="BK214" s="139">
        <f>ROUND(I214*H214,2)</f>
        <v>0</v>
      </c>
      <c r="BL214" s="17" t="s">
        <v>141</v>
      </c>
      <c r="BM214" s="138" t="s">
        <v>416</v>
      </c>
    </row>
    <row r="215" spans="2:65" s="1" customFormat="1" ht="16.5" customHeight="1">
      <c r="B215" s="32"/>
      <c r="C215" s="127" t="s">
        <v>294</v>
      </c>
      <c r="D215" s="127" t="s">
        <v>136</v>
      </c>
      <c r="E215" s="128" t="s">
        <v>1253</v>
      </c>
      <c r="F215" s="129" t="s">
        <v>1254</v>
      </c>
      <c r="G215" s="130" t="s">
        <v>186</v>
      </c>
      <c r="H215" s="131">
        <v>12.625</v>
      </c>
      <c r="I215" s="132"/>
      <c r="J215" s="133">
        <f>ROUND(I215*H215,2)</f>
        <v>0</v>
      </c>
      <c r="K215" s="129" t="s">
        <v>140</v>
      </c>
      <c r="L215" s="32"/>
      <c r="M215" s="134" t="s">
        <v>19</v>
      </c>
      <c r="N215" s="135" t="s">
        <v>43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141</v>
      </c>
      <c r="AT215" s="138" t="s">
        <v>136</v>
      </c>
      <c r="AU215" s="138" t="s">
        <v>82</v>
      </c>
      <c r="AY215" s="17" t="s">
        <v>133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7" t="s">
        <v>80</v>
      </c>
      <c r="BK215" s="139">
        <f>ROUND(I215*H215,2)</f>
        <v>0</v>
      </c>
      <c r="BL215" s="17" t="s">
        <v>141</v>
      </c>
      <c r="BM215" s="138" t="s">
        <v>421</v>
      </c>
    </row>
    <row r="216" spans="2:65" s="1" customFormat="1" ht="11.25">
      <c r="B216" s="32"/>
      <c r="D216" s="140" t="s">
        <v>142</v>
      </c>
      <c r="F216" s="141" t="s">
        <v>1255</v>
      </c>
      <c r="I216" s="142"/>
      <c r="L216" s="32"/>
      <c r="M216" s="143"/>
      <c r="T216" s="53"/>
      <c r="AT216" s="17" t="s">
        <v>142</v>
      </c>
      <c r="AU216" s="17" t="s">
        <v>82</v>
      </c>
    </row>
    <row r="217" spans="2:65" s="12" customFormat="1" ht="11.25">
      <c r="B217" s="147"/>
      <c r="D217" s="148" t="s">
        <v>158</v>
      </c>
      <c r="E217" s="149" t="s">
        <v>19</v>
      </c>
      <c r="F217" s="150" t="s">
        <v>1256</v>
      </c>
      <c r="H217" s="151">
        <v>10.175000000000001</v>
      </c>
      <c r="I217" s="152"/>
      <c r="L217" s="147"/>
      <c r="M217" s="153"/>
      <c r="T217" s="154"/>
      <c r="AT217" s="149" t="s">
        <v>158</v>
      </c>
      <c r="AU217" s="149" t="s">
        <v>82</v>
      </c>
      <c r="AV217" s="12" t="s">
        <v>82</v>
      </c>
      <c r="AW217" s="12" t="s">
        <v>34</v>
      </c>
      <c r="AX217" s="12" t="s">
        <v>72</v>
      </c>
      <c r="AY217" s="149" t="s">
        <v>133</v>
      </c>
    </row>
    <row r="218" spans="2:65" s="12" customFormat="1" ht="11.25">
      <c r="B218" s="147"/>
      <c r="D218" s="148" t="s">
        <v>158</v>
      </c>
      <c r="E218" s="149" t="s">
        <v>19</v>
      </c>
      <c r="F218" s="150" t="s">
        <v>1257</v>
      </c>
      <c r="H218" s="151">
        <v>2.4500000000000002</v>
      </c>
      <c r="I218" s="152"/>
      <c r="L218" s="147"/>
      <c r="M218" s="153"/>
      <c r="T218" s="154"/>
      <c r="AT218" s="149" t="s">
        <v>158</v>
      </c>
      <c r="AU218" s="149" t="s">
        <v>82</v>
      </c>
      <c r="AV218" s="12" t="s">
        <v>82</v>
      </c>
      <c r="AW218" s="12" t="s">
        <v>34</v>
      </c>
      <c r="AX218" s="12" t="s">
        <v>72</v>
      </c>
      <c r="AY218" s="149" t="s">
        <v>133</v>
      </c>
    </row>
    <row r="219" spans="2:65" s="13" customFormat="1" ht="11.25">
      <c r="B219" s="155"/>
      <c r="D219" s="148" t="s">
        <v>158</v>
      </c>
      <c r="E219" s="156" t="s">
        <v>19</v>
      </c>
      <c r="F219" s="157" t="s">
        <v>159</v>
      </c>
      <c r="H219" s="158">
        <v>12.625</v>
      </c>
      <c r="I219" s="159"/>
      <c r="L219" s="155"/>
      <c r="M219" s="160"/>
      <c r="T219" s="161"/>
      <c r="AT219" s="156" t="s">
        <v>158</v>
      </c>
      <c r="AU219" s="156" t="s">
        <v>82</v>
      </c>
      <c r="AV219" s="13" t="s">
        <v>141</v>
      </c>
      <c r="AW219" s="13" t="s">
        <v>34</v>
      </c>
      <c r="AX219" s="13" t="s">
        <v>80</v>
      </c>
      <c r="AY219" s="156" t="s">
        <v>133</v>
      </c>
    </row>
    <row r="220" spans="2:65" s="1" customFormat="1" ht="21.75" customHeight="1">
      <c r="B220" s="32"/>
      <c r="C220" s="127" t="s">
        <v>418</v>
      </c>
      <c r="D220" s="127" t="s">
        <v>136</v>
      </c>
      <c r="E220" s="128" t="s">
        <v>1258</v>
      </c>
      <c r="F220" s="129" t="s">
        <v>1259</v>
      </c>
      <c r="G220" s="130" t="s">
        <v>186</v>
      </c>
      <c r="H220" s="131">
        <v>12.625</v>
      </c>
      <c r="I220" s="132"/>
      <c r="J220" s="133">
        <f>ROUND(I220*H220,2)</f>
        <v>0</v>
      </c>
      <c r="K220" s="129" t="s">
        <v>140</v>
      </c>
      <c r="L220" s="32"/>
      <c r="M220" s="134" t="s">
        <v>19</v>
      </c>
      <c r="N220" s="135" t="s">
        <v>43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141</v>
      </c>
      <c r="AT220" s="138" t="s">
        <v>136</v>
      </c>
      <c r="AU220" s="138" t="s">
        <v>82</v>
      </c>
      <c r="AY220" s="17" t="s">
        <v>133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7" t="s">
        <v>80</v>
      </c>
      <c r="BK220" s="139">
        <f>ROUND(I220*H220,2)</f>
        <v>0</v>
      </c>
      <c r="BL220" s="17" t="s">
        <v>141</v>
      </c>
      <c r="BM220" s="138" t="s">
        <v>427</v>
      </c>
    </row>
    <row r="221" spans="2:65" s="1" customFormat="1" ht="11.25">
      <c r="B221" s="32"/>
      <c r="D221" s="140" t="s">
        <v>142</v>
      </c>
      <c r="F221" s="141" t="s">
        <v>1260</v>
      </c>
      <c r="I221" s="142"/>
      <c r="L221" s="32"/>
      <c r="M221" s="143"/>
      <c r="T221" s="53"/>
      <c r="AT221" s="17" t="s">
        <v>142</v>
      </c>
      <c r="AU221" s="17" t="s">
        <v>82</v>
      </c>
    </row>
    <row r="222" spans="2:65" s="1" customFormat="1" ht="24.2" customHeight="1">
      <c r="B222" s="32"/>
      <c r="C222" s="127" t="s">
        <v>302</v>
      </c>
      <c r="D222" s="127" t="s">
        <v>136</v>
      </c>
      <c r="E222" s="128" t="s">
        <v>1261</v>
      </c>
      <c r="F222" s="129" t="s">
        <v>1262</v>
      </c>
      <c r="G222" s="130" t="s">
        <v>186</v>
      </c>
      <c r="H222" s="131">
        <v>113.625</v>
      </c>
      <c r="I222" s="132"/>
      <c r="J222" s="133">
        <f>ROUND(I222*H222,2)</f>
        <v>0</v>
      </c>
      <c r="K222" s="129" t="s">
        <v>140</v>
      </c>
      <c r="L222" s="32"/>
      <c r="M222" s="134" t="s">
        <v>19</v>
      </c>
      <c r="N222" s="135" t="s">
        <v>43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141</v>
      </c>
      <c r="AT222" s="138" t="s">
        <v>136</v>
      </c>
      <c r="AU222" s="138" t="s">
        <v>82</v>
      </c>
      <c r="AY222" s="17" t="s">
        <v>133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7" t="s">
        <v>80</v>
      </c>
      <c r="BK222" s="139">
        <f>ROUND(I222*H222,2)</f>
        <v>0</v>
      </c>
      <c r="BL222" s="17" t="s">
        <v>141</v>
      </c>
      <c r="BM222" s="138" t="s">
        <v>434</v>
      </c>
    </row>
    <row r="223" spans="2:65" s="1" customFormat="1" ht="11.25">
      <c r="B223" s="32"/>
      <c r="D223" s="140" t="s">
        <v>142</v>
      </c>
      <c r="F223" s="141" t="s">
        <v>1263</v>
      </c>
      <c r="I223" s="142"/>
      <c r="L223" s="32"/>
      <c r="M223" s="143"/>
      <c r="T223" s="53"/>
      <c r="AT223" s="17" t="s">
        <v>142</v>
      </c>
      <c r="AU223" s="17" t="s">
        <v>82</v>
      </c>
    </row>
    <row r="224" spans="2:65" s="12" customFormat="1" ht="11.25">
      <c r="B224" s="147"/>
      <c r="D224" s="148" t="s">
        <v>158</v>
      </c>
      <c r="E224" s="149" t="s">
        <v>19</v>
      </c>
      <c r="F224" s="150" t="s">
        <v>1264</v>
      </c>
      <c r="H224" s="151">
        <v>113.625</v>
      </c>
      <c r="I224" s="152"/>
      <c r="L224" s="147"/>
      <c r="M224" s="153"/>
      <c r="T224" s="154"/>
      <c r="AT224" s="149" t="s">
        <v>158</v>
      </c>
      <c r="AU224" s="149" t="s">
        <v>82</v>
      </c>
      <c r="AV224" s="12" t="s">
        <v>82</v>
      </c>
      <c r="AW224" s="12" t="s">
        <v>34</v>
      </c>
      <c r="AX224" s="12" t="s">
        <v>72</v>
      </c>
      <c r="AY224" s="149" t="s">
        <v>133</v>
      </c>
    </row>
    <row r="225" spans="2:65" s="13" customFormat="1" ht="11.25">
      <c r="B225" s="155"/>
      <c r="D225" s="148" t="s">
        <v>158</v>
      </c>
      <c r="E225" s="156" t="s">
        <v>19</v>
      </c>
      <c r="F225" s="157" t="s">
        <v>159</v>
      </c>
      <c r="H225" s="158">
        <v>113.625</v>
      </c>
      <c r="I225" s="159"/>
      <c r="L225" s="155"/>
      <c r="M225" s="160"/>
      <c r="T225" s="161"/>
      <c r="AT225" s="156" t="s">
        <v>158</v>
      </c>
      <c r="AU225" s="156" t="s">
        <v>82</v>
      </c>
      <c r="AV225" s="13" t="s">
        <v>141</v>
      </c>
      <c r="AW225" s="13" t="s">
        <v>34</v>
      </c>
      <c r="AX225" s="13" t="s">
        <v>80</v>
      </c>
      <c r="AY225" s="156" t="s">
        <v>133</v>
      </c>
    </row>
    <row r="226" spans="2:65" s="1" customFormat="1" ht="16.5" customHeight="1">
      <c r="B226" s="32"/>
      <c r="C226" s="166" t="s">
        <v>430</v>
      </c>
      <c r="D226" s="166" t="s">
        <v>214</v>
      </c>
      <c r="E226" s="167" t="s">
        <v>1265</v>
      </c>
      <c r="F226" s="168" t="s">
        <v>1266</v>
      </c>
      <c r="G226" s="169" t="s">
        <v>186</v>
      </c>
      <c r="H226" s="170">
        <v>12.625</v>
      </c>
      <c r="I226" s="171"/>
      <c r="J226" s="172">
        <f>ROUND(I226*H226,2)</f>
        <v>0</v>
      </c>
      <c r="K226" s="168" t="s">
        <v>140</v>
      </c>
      <c r="L226" s="173"/>
      <c r="M226" s="174" t="s">
        <v>19</v>
      </c>
      <c r="N226" s="175" t="s">
        <v>43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166</v>
      </c>
      <c r="AT226" s="138" t="s">
        <v>214</v>
      </c>
      <c r="AU226" s="138" t="s">
        <v>82</v>
      </c>
      <c r="AY226" s="17" t="s">
        <v>133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80</v>
      </c>
      <c r="BK226" s="139">
        <f>ROUND(I226*H226,2)</f>
        <v>0</v>
      </c>
      <c r="BL226" s="17" t="s">
        <v>141</v>
      </c>
      <c r="BM226" s="138" t="s">
        <v>614</v>
      </c>
    </row>
    <row r="227" spans="2:65" s="11" customFormat="1" ht="22.9" customHeight="1">
      <c r="B227" s="115"/>
      <c r="D227" s="116" t="s">
        <v>71</v>
      </c>
      <c r="E227" s="125" t="s">
        <v>82</v>
      </c>
      <c r="F227" s="125" t="s">
        <v>244</v>
      </c>
      <c r="I227" s="118"/>
      <c r="J227" s="126">
        <f>BK227</f>
        <v>0</v>
      </c>
      <c r="L227" s="115"/>
      <c r="M227" s="120"/>
      <c r="P227" s="121">
        <f>SUM(P228:P234)</f>
        <v>0</v>
      </c>
      <c r="R227" s="121">
        <f>SUM(R228:R234)</f>
        <v>0</v>
      </c>
      <c r="T227" s="122">
        <f>SUM(T228:T234)</f>
        <v>0</v>
      </c>
      <c r="AR227" s="116" t="s">
        <v>80</v>
      </c>
      <c r="AT227" s="123" t="s">
        <v>71</v>
      </c>
      <c r="AU227" s="123" t="s">
        <v>80</v>
      </c>
      <c r="AY227" s="116" t="s">
        <v>133</v>
      </c>
      <c r="BK227" s="124">
        <f>SUM(BK228:BK234)</f>
        <v>0</v>
      </c>
    </row>
    <row r="228" spans="2:65" s="1" customFormat="1" ht="16.5" customHeight="1">
      <c r="B228" s="32"/>
      <c r="C228" s="127" t="s">
        <v>306</v>
      </c>
      <c r="D228" s="127" t="s">
        <v>136</v>
      </c>
      <c r="E228" s="128" t="s">
        <v>1267</v>
      </c>
      <c r="F228" s="129" t="s">
        <v>1268</v>
      </c>
      <c r="G228" s="130" t="s">
        <v>186</v>
      </c>
      <c r="H228" s="131">
        <v>1.04</v>
      </c>
      <c r="I228" s="132"/>
      <c r="J228" s="133">
        <f>ROUND(I228*H228,2)</f>
        <v>0</v>
      </c>
      <c r="K228" s="129" t="s">
        <v>140</v>
      </c>
      <c r="L228" s="32"/>
      <c r="M228" s="134" t="s">
        <v>19</v>
      </c>
      <c r="N228" s="135" t="s">
        <v>43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141</v>
      </c>
      <c r="AT228" s="138" t="s">
        <v>136</v>
      </c>
      <c r="AU228" s="138" t="s">
        <v>82</v>
      </c>
      <c r="AY228" s="17" t="s">
        <v>133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7" t="s">
        <v>80</v>
      </c>
      <c r="BK228" s="139">
        <f>ROUND(I228*H228,2)</f>
        <v>0</v>
      </c>
      <c r="BL228" s="17" t="s">
        <v>141</v>
      </c>
      <c r="BM228" s="138" t="s">
        <v>619</v>
      </c>
    </row>
    <row r="229" spans="2:65" s="1" customFormat="1" ht="11.25">
      <c r="B229" s="32"/>
      <c r="D229" s="140" t="s">
        <v>142</v>
      </c>
      <c r="F229" s="141" t="s">
        <v>1269</v>
      </c>
      <c r="I229" s="142"/>
      <c r="L229" s="32"/>
      <c r="M229" s="143"/>
      <c r="T229" s="53"/>
      <c r="AT229" s="17" t="s">
        <v>142</v>
      </c>
      <c r="AU229" s="17" t="s">
        <v>82</v>
      </c>
    </row>
    <row r="230" spans="2:65" s="1" customFormat="1" ht="24.2" customHeight="1">
      <c r="B230" s="32"/>
      <c r="C230" s="127" t="s">
        <v>616</v>
      </c>
      <c r="D230" s="127" t="s">
        <v>136</v>
      </c>
      <c r="E230" s="128" t="s">
        <v>1270</v>
      </c>
      <c r="F230" s="129" t="s">
        <v>1271</v>
      </c>
      <c r="G230" s="130" t="s">
        <v>186</v>
      </c>
      <c r="H230" s="131">
        <v>3.92</v>
      </c>
      <c r="I230" s="132"/>
      <c r="J230" s="133">
        <f>ROUND(I230*H230,2)</f>
        <v>0</v>
      </c>
      <c r="K230" s="129" t="s">
        <v>140</v>
      </c>
      <c r="L230" s="32"/>
      <c r="M230" s="134" t="s">
        <v>19</v>
      </c>
      <c r="N230" s="135" t="s">
        <v>43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141</v>
      </c>
      <c r="AT230" s="138" t="s">
        <v>136</v>
      </c>
      <c r="AU230" s="138" t="s">
        <v>82</v>
      </c>
      <c r="AY230" s="17" t="s">
        <v>133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7" t="s">
        <v>80</v>
      </c>
      <c r="BK230" s="139">
        <f>ROUND(I230*H230,2)</f>
        <v>0</v>
      </c>
      <c r="BL230" s="17" t="s">
        <v>141</v>
      </c>
      <c r="BM230" s="138" t="s">
        <v>623</v>
      </c>
    </row>
    <row r="231" spans="2:65" s="1" customFormat="1" ht="11.25">
      <c r="B231" s="32"/>
      <c r="D231" s="140" t="s">
        <v>142</v>
      </c>
      <c r="F231" s="141" t="s">
        <v>1272</v>
      </c>
      <c r="I231" s="142"/>
      <c r="L231" s="32"/>
      <c r="M231" s="143"/>
      <c r="T231" s="53"/>
      <c r="AT231" s="17" t="s">
        <v>142</v>
      </c>
      <c r="AU231" s="17" t="s">
        <v>82</v>
      </c>
    </row>
    <row r="232" spans="2:65" s="1" customFormat="1" ht="24.2" customHeight="1">
      <c r="B232" s="32"/>
      <c r="C232" s="127" t="s">
        <v>311</v>
      </c>
      <c r="D232" s="127" t="s">
        <v>136</v>
      </c>
      <c r="E232" s="128" t="s">
        <v>1273</v>
      </c>
      <c r="F232" s="129" t="s">
        <v>1274</v>
      </c>
      <c r="G232" s="130" t="s">
        <v>179</v>
      </c>
      <c r="H232" s="131">
        <v>2996.86</v>
      </c>
      <c r="I232" s="132"/>
      <c r="J232" s="133">
        <f>ROUND(I232*H232,2)</f>
        <v>0</v>
      </c>
      <c r="K232" s="129" t="s">
        <v>140</v>
      </c>
      <c r="L232" s="32"/>
      <c r="M232" s="134" t="s">
        <v>19</v>
      </c>
      <c r="N232" s="135" t="s">
        <v>43</v>
      </c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AR232" s="138" t="s">
        <v>141</v>
      </c>
      <c r="AT232" s="138" t="s">
        <v>136</v>
      </c>
      <c r="AU232" s="138" t="s">
        <v>82</v>
      </c>
      <c r="AY232" s="17" t="s">
        <v>133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7" t="s">
        <v>80</v>
      </c>
      <c r="BK232" s="139">
        <f>ROUND(I232*H232,2)</f>
        <v>0</v>
      </c>
      <c r="BL232" s="17" t="s">
        <v>141</v>
      </c>
      <c r="BM232" s="138" t="s">
        <v>628</v>
      </c>
    </row>
    <row r="233" spans="2:65" s="1" customFormat="1" ht="11.25">
      <c r="B233" s="32"/>
      <c r="D233" s="140" t="s">
        <v>142</v>
      </c>
      <c r="F233" s="141" t="s">
        <v>1275</v>
      </c>
      <c r="I233" s="142"/>
      <c r="L233" s="32"/>
      <c r="M233" s="143"/>
      <c r="T233" s="53"/>
      <c r="AT233" s="17" t="s">
        <v>142</v>
      </c>
      <c r="AU233" s="17" t="s">
        <v>82</v>
      </c>
    </row>
    <row r="234" spans="2:65" s="1" customFormat="1" ht="21.75" customHeight="1">
      <c r="B234" s="32"/>
      <c r="C234" s="166" t="s">
        <v>625</v>
      </c>
      <c r="D234" s="166" t="s">
        <v>214</v>
      </c>
      <c r="E234" s="167" t="s">
        <v>1276</v>
      </c>
      <c r="F234" s="168" t="s">
        <v>1277</v>
      </c>
      <c r="G234" s="169" t="s">
        <v>179</v>
      </c>
      <c r="H234" s="170">
        <v>3895.9180000000001</v>
      </c>
      <c r="I234" s="171"/>
      <c r="J234" s="172">
        <f>ROUND(I234*H234,2)</f>
        <v>0</v>
      </c>
      <c r="K234" s="168" t="s">
        <v>140</v>
      </c>
      <c r="L234" s="173"/>
      <c r="M234" s="174" t="s">
        <v>19</v>
      </c>
      <c r="N234" s="175" t="s">
        <v>43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166</v>
      </c>
      <c r="AT234" s="138" t="s">
        <v>214</v>
      </c>
      <c r="AU234" s="138" t="s">
        <v>82</v>
      </c>
      <c r="AY234" s="17" t="s">
        <v>133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7" t="s">
        <v>80</v>
      </c>
      <c r="BK234" s="139">
        <f>ROUND(I234*H234,2)</f>
        <v>0</v>
      </c>
      <c r="BL234" s="17" t="s">
        <v>141</v>
      </c>
      <c r="BM234" s="138" t="s">
        <v>633</v>
      </c>
    </row>
    <row r="235" spans="2:65" s="11" customFormat="1" ht="22.9" customHeight="1">
      <c r="B235" s="115"/>
      <c r="D235" s="116" t="s">
        <v>71</v>
      </c>
      <c r="E235" s="125" t="s">
        <v>147</v>
      </c>
      <c r="F235" s="125" t="s">
        <v>1278</v>
      </c>
      <c r="I235" s="118"/>
      <c r="J235" s="126">
        <f>BK235</f>
        <v>0</v>
      </c>
      <c r="L235" s="115"/>
      <c r="M235" s="120"/>
      <c r="P235" s="121">
        <f>SUM(P236:P255)</f>
        <v>0</v>
      </c>
      <c r="R235" s="121">
        <f>SUM(R236:R255)</f>
        <v>0</v>
      </c>
      <c r="T235" s="122">
        <f>SUM(T236:T255)</f>
        <v>0</v>
      </c>
      <c r="AR235" s="116" t="s">
        <v>80</v>
      </c>
      <c r="AT235" s="123" t="s">
        <v>71</v>
      </c>
      <c r="AU235" s="123" t="s">
        <v>80</v>
      </c>
      <c r="AY235" s="116" t="s">
        <v>133</v>
      </c>
      <c r="BK235" s="124">
        <f>SUM(BK236:BK255)</f>
        <v>0</v>
      </c>
    </row>
    <row r="236" spans="2:65" s="1" customFormat="1" ht="21.75" customHeight="1">
      <c r="B236" s="32"/>
      <c r="C236" s="127" t="s">
        <v>317</v>
      </c>
      <c r="D236" s="127" t="s">
        <v>136</v>
      </c>
      <c r="E236" s="128" t="s">
        <v>1279</v>
      </c>
      <c r="F236" s="129" t="s">
        <v>1280</v>
      </c>
      <c r="G236" s="130" t="s">
        <v>186</v>
      </c>
      <c r="H236" s="131">
        <v>4.3899999999999997</v>
      </c>
      <c r="I236" s="132"/>
      <c r="J236" s="133">
        <f>ROUND(I236*H236,2)</f>
        <v>0</v>
      </c>
      <c r="K236" s="129" t="s">
        <v>140</v>
      </c>
      <c r="L236" s="32"/>
      <c r="M236" s="134" t="s">
        <v>19</v>
      </c>
      <c r="N236" s="135" t="s">
        <v>43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141</v>
      </c>
      <c r="AT236" s="138" t="s">
        <v>136</v>
      </c>
      <c r="AU236" s="138" t="s">
        <v>82</v>
      </c>
      <c r="AY236" s="17" t="s">
        <v>133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7" t="s">
        <v>80</v>
      </c>
      <c r="BK236" s="139">
        <f>ROUND(I236*H236,2)</f>
        <v>0</v>
      </c>
      <c r="BL236" s="17" t="s">
        <v>141</v>
      </c>
      <c r="BM236" s="138" t="s">
        <v>637</v>
      </c>
    </row>
    <row r="237" spans="2:65" s="1" customFormat="1" ht="11.25">
      <c r="B237" s="32"/>
      <c r="D237" s="140" t="s">
        <v>142</v>
      </c>
      <c r="F237" s="141" t="s">
        <v>1281</v>
      </c>
      <c r="I237" s="142"/>
      <c r="L237" s="32"/>
      <c r="M237" s="143"/>
      <c r="T237" s="53"/>
      <c r="AT237" s="17" t="s">
        <v>142</v>
      </c>
      <c r="AU237" s="17" t="s">
        <v>82</v>
      </c>
    </row>
    <row r="238" spans="2:65" s="1" customFormat="1" ht="24.2" customHeight="1">
      <c r="B238" s="32"/>
      <c r="C238" s="127" t="s">
        <v>634</v>
      </c>
      <c r="D238" s="127" t="s">
        <v>136</v>
      </c>
      <c r="E238" s="128" t="s">
        <v>1282</v>
      </c>
      <c r="F238" s="129" t="s">
        <v>1283</v>
      </c>
      <c r="G238" s="130" t="s">
        <v>179</v>
      </c>
      <c r="H238" s="131">
        <v>31.2</v>
      </c>
      <c r="I238" s="132"/>
      <c r="J238" s="133">
        <f>ROUND(I238*H238,2)</f>
        <v>0</v>
      </c>
      <c r="K238" s="129" t="s">
        <v>140</v>
      </c>
      <c r="L238" s="32"/>
      <c r="M238" s="134" t="s">
        <v>19</v>
      </c>
      <c r="N238" s="135" t="s">
        <v>43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141</v>
      </c>
      <c r="AT238" s="138" t="s">
        <v>136</v>
      </c>
      <c r="AU238" s="138" t="s">
        <v>82</v>
      </c>
      <c r="AY238" s="17" t="s">
        <v>133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7" t="s">
        <v>80</v>
      </c>
      <c r="BK238" s="139">
        <f>ROUND(I238*H238,2)</f>
        <v>0</v>
      </c>
      <c r="BL238" s="17" t="s">
        <v>141</v>
      </c>
      <c r="BM238" s="138" t="s">
        <v>640</v>
      </c>
    </row>
    <row r="239" spans="2:65" s="1" customFormat="1" ht="11.25">
      <c r="B239" s="32"/>
      <c r="D239" s="140" t="s">
        <v>142</v>
      </c>
      <c r="F239" s="141" t="s">
        <v>1284</v>
      </c>
      <c r="I239" s="142"/>
      <c r="L239" s="32"/>
      <c r="M239" s="143"/>
      <c r="T239" s="53"/>
      <c r="AT239" s="17" t="s">
        <v>142</v>
      </c>
      <c r="AU239" s="17" t="s">
        <v>82</v>
      </c>
    </row>
    <row r="240" spans="2:65" s="1" customFormat="1" ht="24.2" customHeight="1">
      <c r="B240" s="32"/>
      <c r="C240" s="127" t="s">
        <v>322</v>
      </c>
      <c r="D240" s="127" t="s">
        <v>136</v>
      </c>
      <c r="E240" s="128" t="s">
        <v>1285</v>
      </c>
      <c r="F240" s="129" t="s">
        <v>1286</v>
      </c>
      <c r="G240" s="130" t="s">
        <v>179</v>
      </c>
      <c r="H240" s="131">
        <v>31.2</v>
      </c>
      <c r="I240" s="132"/>
      <c r="J240" s="133">
        <f>ROUND(I240*H240,2)</f>
        <v>0</v>
      </c>
      <c r="K240" s="129" t="s">
        <v>140</v>
      </c>
      <c r="L240" s="32"/>
      <c r="M240" s="134" t="s">
        <v>19</v>
      </c>
      <c r="N240" s="135" t="s">
        <v>43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AR240" s="138" t="s">
        <v>141</v>
      </c>
      <c r="AT240" s="138" t="s">
        <v>136</v>
      </c>
      <c r="AU240" s="138" t="s">
        <v>82</v>
      </c>
      <c r="AY240" s="17" t="s">
        <v>133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7" t="s">
        <v>80</v>
      </c>
      <c r="BK240" s="139">
        <f>ROUND(I240*H240,2)</f>
        <v>0</v>
      </c>
      <c r="BL240" s="17" t="s">
        <v>141</v>
      </c>
      <c r="BM240" s="138" t="s">
        <v>646</v>
      </c>
    </row>
    <row r="241" spans="2:65" s="1" customFormat="1" ht="11.25">
      <c r="B241" s="32"/>
      <c r="D241" s="140" t="s">
        <v>142</v>
      </c>
      <c r="F241" s="141" t="s">
        <v>1287</v>
      </c>
      <c r="I241" s="142"/>
      <c r="L241" s="32"/>
      <c r="M241" s="143"/>
      <c r="T241" s="53"/>
      <c r="AT241" s="17" t="s">
        <v>142</v>
      </c>
      <c r="AU241" s="17" t="s">
        <v>82</v>
      </c>
    </row>
    <row r="242" spans="2:65" s="1" customFormat="1" ht="24.2" customHeight="1">
      <c r="B242" s="32"/>
      <c r="C242" s="127" t="s">
        <v>643</v>
      </c>
      <c r="D242" s="127" t="s">
        <v>136</v>
      </c>
      <c r="E242" s="128" t="s">
        <v>1288</v>
      </c>
      <c r="F242" s="129" t="s">
        <v>1289</v>
      </c>
      <c r="G242" s="130" t="s">
        <v>179</v>
      </c>
      <c r="H242" s="131">
        <v>31.2</v>
      </c>
      <c r="I242" s="132"/>
      <c r="J242" s="133">
        <f>ROUND(I242*H242,2)</f>
        <v>0</v>
      </c>
      <c r="K242" s="129" t="s">
        <v>140</v>
      </c>
      <c r="L242" s="32"/>
      <c r="M242" s="134" t="s">
        <v>19</v>
      </c>
      <c r="N242" s="135" t="s">
        <v>43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141</v>
      </c>
      <c r="AT242" s="138" t="s">
        <v>136</v>
      </c>
      <c r="AU242" s="138" t="s">
        <v>82</v>
      </c>
      <c r="AY242" s="17" t="s">
        <v>133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7" t="s">
        <v>80</v>
      </c>
      <c r="BK242" s="139">
        <f>ROUND(I242*H242,2)</f>
        <v>0</v>
      </c>
      <c r="BL242" s="17" t="s">
        <v>141</v>
      </c>
      <c r="BM242" s="138" t="s">
        <v>650</v>
      </c>
    </row>
    <row r="243" spans="2:65" s="1" customFormat="1" ht="11.25">
      <c r="B243" s="32"/>
      <c r="D243" s="140" t="s">
        <v>142</v>
      </c>
      <c r="F243" s="141" t="s">
        <v>1290</v>
      </c>
      <c r="I243" s="142"/>
      <c r="L243" s="32"/>
      <c r="M243" s="143"/>
      <c r="T243" s="53"/>
      <c r="AT243" s="17" t="s">
        <v>142</v>
      </c>
      <c r="AU243" s="17" t="s">
        <v>82</v>
      </c>
    </row>
    <row r="244" spans="2:65" s="1" customFormat="1" ht="16.5" customHeight="1">
      <c r="B244" s="32"/>
      <c r="C244" s="127" t="s">
        <v>327</v>
      </c>
      <c r="D244" s="127" t="s">
        <v>136</v>
      </c>
      <c r="E244" s="128" t="s">
        <v>1291</v>
      </c>
      <c r="F244" s="129" t="s">
        <v>1292</v>
      </c>
      <c r="G244" s="130" t="s">
        <v>217</v>
      </c>
      <c r="H244" s="131">
        <v>0.17199999999999999</v>
      </c>
      <c r="I244" s="132"/>
      <c r="J244" s="133">
        <f>ROUND(I244*H244,2)</f>
        <v>0</v>
      </c>
      <c r="K244" s="129" t="s">
        <v>140</v>
      </c>
      <c r="L244" s="32"/>
      <c r="M244" s="134" t="s">
        <v>19</v>
      </c>
      <c r="N244" s="135" t="s">
        <v>43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141</v>
      </c>
      <c r="AT244" s="138" t="s">
        <v>136</v>
      </c>
      <c r="AU244" s="138" t="s">
        <v>82</v>
      </c>
      <c r="AY244" s="17" t="s">
        <v>133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7" t="s">
        <v>80</v>
      </c>
      <c r="BK244" s="139">
        <f>ROUND(I244*H244,2)</f>
        <v>0</v>
      </c>
      <c r="BL244" s="17" t="s">
        <v>141</v>
      </c>
      <c r="BM244" s="138" t="s">
        <v>656</v>
      </c>
    </row>
    <row r="245" spans="2:65" s="1" customFormat="1" ht="11.25">
      <c r="B245" s="32"/>
      <c r="D245" s="140" t="s">
        <v>142</v>
      </c>
      <c r="F245" s="141" t="s">
        <v>1293</v>
      </c>
      <c r="I245" s="142"/>
      <c r="L245" s="32"/>
      <c r="M245" s="143"/>
      <c r="T245" s="53"/>
      <c r="AT245" s="17" t="s">
        <v>142</v>
      </c>
      <c r="AU245" s="17" t="s">
        <v>82</v>
      </c>
    </row>
    <row r="246" spans="2:65" s="1" customFormat="1" ht="24.2" customHeight="1">
      <c r="B246" s="32"/>
      <c r="C246" s="127" t="s">
        <v>653</v>
      </c>
      <c r="D246" s="127" t="s">
        <v>136</v>
      </c>
      <c r="E246" s="128" t="s">
        <v>1294</v>
      </c>
      <c r="F246" s="129" t="s">
        <v>1295</v>
      </c>
      <c r="G246" s="130" t="s">
        <v>343</v>
      </c>
      <c r="H246" s="131">
        <v>54</v>
      </c>
      <c r="I246" s="132"/>
      <c r="J246" s="133">
        <f>ROUND(I246*H246,2)</f>
        <v>0</v>
      </c>
      <c r="K246" s="129" t="s">
        <v>140</v>
      </c>
      <c r="L246" s="32"/>
      <c r="M246" s="134" t="s">
        <v>19</v>
      </c>
      <c r="N246" s="135" t="s">
        <v>43</v>
      </c>
      <c r="P246" s="136">
        <f>O246*H246</f>
        <v>0</v>
      </c>
      <c r="Q246" s="136">
        <v>0</v>
      </c>
      <c r="R246" s="136">
        <f>Q246*H246</f>
        <v>0</v>
      </c>
      <c r="S246" s="136">
        <v>0</v>
      </c>
      <c r="T246" s="137">
        <f>S246*H246</f>
        <v>0</v>
      </c>
      <c r="AR246" s="138" t="s">
        <v>141</v>
      </c>
      <c r="AT246" s="138" t="s">
        <v>136</v>
      </c>
      <c r="AU246" s="138" t="s">
        <v>82</v>
      </c>
      <c r="AY246" s="17" t="s">
        <v>133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7" t="s">
        <v>80</v>
      </c>
      <c r="BK246" s="139">
        <f>ROUND(I246*H246,2)</f>
        <v>0</v>
      </c>
      <c r="BL246" s="17" t="s">
        <v>141</v>
      </c>
      <c r="BM246" s="138" t="s">
        <v>670</v>
      </c>
    </row>
    <row r="247" spans="2:65" s="1" customFormat="1" ht="11.25">
      <c r="B247" s="32"/>
      <c r="D247" s="140" t="s">
        <v>142</v>
      </c>
      <c r="F247" s="141" t="s">
        <v>1296</v>
      </c>
      <c r="I247" s="142"/>
      <c r="L247" s="32"/>
      <c r="M247" s="143"/>
      <c r="T247" s="53"/>
      <c r="AT247" s="17" t="s">
        <v>142</v>
      </c>
      <c r="AU247" s="17" t="s">
        <v>82</v>
      </c>
    </row>
    <row r="248" spans="2:65" s="1" customFormat="1" ht="24.2" customHeight="1">
      <c r="B248" s="32"/>
      <c r="C248" s="166" t="s">
        <v>332</v>
      </c>
      <c r="D248" s="166" t="s">
        <v>214</v>
      </c>
      <c r="E248" s="167" t="s">
        <v>1297</v>
      </c>
      <c r="F248" s="168" t="s">
        <v>1298</v>
      </c>
      <c r="G248" s="169" t="s">
        <v>217</v>
      </c>
      <c r="H248" s="170">
        <v>0.79</v>
      </c>
      <c r="I248" s="171"/>
      <c r="J248" s="172">
        <f>ROUND(I248*H248,2)</f>
        <v>0</v>
      </c>
      <c r="K248" s="168" t="s">
        <v>157</v>
      </c>
      <c r="L248" s="173"/>
      <c r="M248" s="174" t="s">
        <v>19</v>
      </c>
      <c r="N248" s="175" t="s">
        <v>43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166</v>
      </c>
      <c r="AT248" s="138" t="s">
        <v>214</v>
      </c>
      <c r="AU248" s="138" t="s">
        <v>82</v>
      </c>
      <c r="AY248" s="17" t="s">
        <v>133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7" t="s">
        <v>80</v>
      </c>
      <c r="BK248" s="139">
        <f>ROUND(I248*H248,2)</f>
        <v>0</v>
      </c>
      <c r="BL248" s="17" t="s">
        <v>141</v>
      </c>
      <c r="BM248" s="138" t="s">
        <v>676</v>
      </c>
    </row>
    <row r="249" spans="2:65" s="1" customFormat="1" ht="24.2" customHeight="1">
      <c r="B249" s="32"/>
      <c r="C249" s="127" t="s">
        <v>663</v>
      </c>
      <c r="D249" s="127" t="s">
        <v>136</v>
      </c>
      <c r="E249" s="128" t="s">
        <v>1299</v>
      </c>
      <c r="F249" s="129" t="s">
        <v>1300</v>
      </c>
      <c r="G249" s="130" t="s">
        <v>343</v>
      </c>
      <c r="H249" s="131">
        <v>52</v>
      </c>
      <c r="I249" s="132"/>
      <c r="J249" s="133">
        <f>ROUND(I249*H249,2)</f>
        <v>0</v>
      </c>
      <c r="K249" s="129" t="s">
        <v>140</v>
      </c>
      <c r="L249" s="32"/>
      <c r="M249" s="134" t="s">
        <v>19</v>
      </c>
      <c r="N249" s="135" t="s">
        <v>43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141</v>
      </c>
      <c r="AT249" s="138" t="s">
        <v>136</v>
      </c>
      <c r="AU249" s="138" t="s">
        <v>82</v>
      </c>
      <c r="AY249" s="17" t="s">
        <v>133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7" t="s">
        <v>80</v>
      </c>
      <c r="BK249" s="139">
        <f>ROUND(I249*H249,2)</f>
        <v>0</v>
      </c>
      <c r="BL249" s="17" t="s">
        <v>141</v>
      </c>
      <c r="BM249" s="138" t="s">
        <v>679</v>
      </c>
    </row>
    <row r="250" spans="2:65" s="1" customFormat="1" ht="11.25">
      <c r="B250" s="32"/>
      <c r="D250" s="140" t="s">
        <v>142</v>
      </c>
      <c r="F250" s="141" t="s">
        <v>1301</v>
      </c>
      <c r="I250" s="142"/>
      <c r="L250" s="32"/>
      <c r="M250" s="143"/>
      <c r="T250" s="53"/>
      <c r="AT250" s="17" t="s">
        <v>142</v>
      </c>
      <c r="AU250" s="17" t="s">
        <v>82</v>
      </c>
    </row>
    <row r="251" spans="2:65" s="1" customFormat="1" ht="16.5" customHeight="1">
      <c r="B251" s="32"/>
      <c r="C251" s="166" t="s">
        <v>337</v>
      </c>
      <c r="D251" s="166" t="s">
        <v>214</v>
      </c>
      <c r="E251" s="167" t="s">
        <v>1302</v>
      </c>
      <c r="F251" s="168" t="s">
        <v>1303</v>
      </c>
      <c r="G251" s="169" t="s">
        <v>343</v>
      </c>
      <c r="H251" s="170">
        <v>52</v>
      </c>
      <c r="I251" s="171"/>
      <c r="J251" s="172">
        <f>ROUND(I251*H251,2)</f>
        <v>0</v>
      </c>
      <c r="K251" s="168" t="s">
        <v>140</v>
      </c>
      <c r="L251" s="173"/>
      <c r="M251" s="174" t="s">
        <v>19</v>
      </c>
      <c r="N251" s="175" t="s">
        <v>43</v>
      </c>
      <c r="P251" s="136">
        <f>O251*H251</f>
        <v>0</v>
      </c>
      <c r="Q251" s="136">
        <v>0</v>
      </c>
      <c r="R251" s="136">
        <f>Q251*H251</f>
        <v>0</v>
      </c>
      <c r="S251" s="136">
        <v>0</v>
      </c>
      <c r="T251" s="137">
        <f>S251*H251</f>
        <v>0</v>
      </c>
      <c r="AR251" s="138" t="s">
        <v>166</v>
      </c>
      <c r="AT251" s="138" t="s">
        <v>214</v>
      </c>
      <c r="AU251" s="138" t="s">
        <v>82</v>
      </c>
      <c r="AY251" s="17" t="s">
        <v>133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7" t="s">
        <v>80</v>
      </c>
      <c r="BK251" s="139">
        <f>ROUND(I251*H251,2)</f>
        <v>0</v>
      </c>
      <c r="BL251" s="17" t="s">
        <v>141</v>
      </c>
      <c r="BM251" s="138" t="s">
        <v>683</v>
      </c>
    </row>
    <row r="252" spans="2:65" s="1" customFormat="1" ht="24.2" customHeight="1">
      <c r="B252" s="32"/>
      <c r="C252" s="127" t="s">
        <v>673</v>
      </c>
      <c r="D252" s="127" t="s">
        <v>136</v>
      </c>
      <c r="E252" s="128" t="s">
        <v>1304</v>
      </c>
      <c r="F252" s="129" t="s">
        <v>1305</v>
      </c>
      <c r="G252" s="130" t="s">
        <v>247</v>
      </c>
      <c r="H252" s="131">
        <v>127.5</v>
      </c>
      <c r="I252" s="132"/>
      <c r="J252" s="133">
        <f>ROUND(I252*H252,2)</f>
        <v>0</v>
      </c>
      <c r="K252" s="129" t="s">
        <v>140</v>
      </c>
      <c r="L252" s="32"/>
      <c r="M252" s="134" t="s">
        <v>19</v>
      </c>
      <c r="N252" s="135" t="s">
        <v>43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141</v>
      </c>
      <c r="AT252" s="138" t="s">
        <v>136</v>
      </c>
      <c r="AU252" s="138" t="s">
        <v>82</v>
      </c>
      <c r="AY252" s="17" t="s">
        <v>133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7" t="s">
        <v>80</v>
      </c>
      <c r="BK252" s="139">
        <f>ROUND(I252*H252,2)</f>
        <v>0</v>
      </c>
      <c r="BL252" s="17" t="s">
        <v>141</v>
      </c>
      <c r="BM252" s="138" t="s">
        <v>686</v>
      </c>
    </row>
    <row r="253" spans="2:65" s="1" customFormat="1" ht="11.25">
      <c r="B253" s="32"/>
      <c r="D253" s="140" t="s">
        <v>142</v>
      </c>
      <c r="F253" s="141" t="s">
        <v>1306</v>
      </c>
      <c r="I253" s="142"/>
      <c r="L253" s="32"/>
      <c r="M253" s="143"/>
      <c r="T253" s="53"/>
      <c r="AT253" s="17" t="s">
        <v>142</v>
      </c>
      <c r="AU253" s="17" t="s">
        <v>82</v>
      </c>
    </row>
    <row r="254" spans="2:65" s="1" customFormat="1" ht="37.9" customHeight="1">
      <c r="B254" s="32"/>
      <c r="C254" s="166" t="s">
        <v>344</v>
      </c>
      <c r="D254" s="166" t="s">
        <v>214</v>
      </c>
      <c r="E254" s="167" t="s">
        <v>1307</v>
      </c>
      <c r="F254" s="168" t="s">
        <v>1308</v>
      </c>
      <c r="G254" s="169" t="s">
        <v>899</v>
      </c>
      <c r="H254" s="170">
        <v>52</v>
      </c>
      <c r="I254" s="171"/>
      <c r="J254" s="172">
        <f>ROUND(I254*H254,2)</f>
        <v>0</v>
      </c>
      <c r="K254" s="168" t="s">
        <v>157</v>
      </c>
      <c r="L254" s="173"/>
      <c r="M254" s="174" t="s">
        <v>19</v>
      </c>
      <c r="N254" s="175" t="s">
        <v>43</v>
      </c>
      <c r="P254" s="136">
        <f>O254*H254</f>
        <v>0</v>
      </c>
      <c r="Q254" s="136">
        <v>0</v>
      </c>
      <c r="R254" s="136">
        <f>Q254*H254</f>
        <v>0</v>
      </c>
      <c r="S254" s="136">
        <v>0</v>
      </c>
      <c r="T254" s="137">
        <f>S254*H254</f>
        <v>0</v>
      </c>
      <c r="AR254" s="138" t="s">
        <v>166</v>
      </c>
      <c r="AT254" s="138" t="s">
        <v>214</v>
      </c>
      <c r="AU254" s="138" t="s">
        <v>82</v>
      </c>
      <c r="AY254" s="17" t="s">
        <v>133</v>
      </c>
      <c r="BE254" s="139">
        <f>IF(N254="základní",J254,0)</f>
        <v>0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7" t="s">
        <v>80</v>
      </c>
      <c r="BK254" s="139">
        <f>ROUND(I254*H254,2)</f>
        <v>0</v>
      </c>
      <c r="BL254" s="17" t="s">
        <v>141</v>
      </c>
      <c r="BM254" s="138" t="s">
        <v>692</v>
      </c>
    </row>
    <row r="255" spans="2:65" s="1" customFormat="1" ht="33" customHeight="1">
      <c r="B255" s="32"/>
      <c r="C255" s="127" t="s">
        <v>680</v>
      </c>
      <c r="D255" s="127" t="s">
        <v>136</v>
      </c>
      <c r="E255" s="128" t="s">
        <v>1309</v>
      </c>
      <c r="F255" s="129" t="s">
        <v>1310</v>
      </c>
      <c r="G255" s="130" t="s">
        <v>247</v>
      </c>
      <c r="H255" s="131">
        <v>6</v>
      </c>
      <c r="I255" s="132"/>
      <c r="J255" s="133">
        <f>ROUND(I255*H255,2)</f>
        <v>0</v>
      </c>
      <c r="K255" s="129" t="s">
        <v>157</v>
      </c>
      <c r="L255" s="32"/>
      <c r="M255" s="134" t="s">
        <v>19</v>
      </c>
      <c r="N255" s="135" t="s">
        <v>43</v>
      </c>
      <c r="P255" s="136">
        <f>O255*H255</f>
        <v>0</v>
      </c>
      <c r="Q255" s="136">
        <v>0</v>
      </c>
      <c r="R255" s="136">
        <f>Q255*H255</f>
        <v>0</v>
      </c>
      <c r="S255" s="136">
        <v>0</v>
      </c>
      <c r="T255" s="137">
        <f>S255*H255</f>
        <v>0</v>
      </c>
      <c r="AR255" s="138" t="s">
        <v>141</v>
      </c>
      <c r="AT255" s="138" t="s">
        <v>136</v>
      </c>
      <c r="AU255" s="138" t="s">
        <v>82</v>
      </c>
      <c r="AY255" s="17" t="s">
        <v>133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7" t="s">
        <v>80</v>
      </c>
      <c r="BK255" s="139">
        <f>ROUND(I255*H255,2)</f>
        <v>0</v>
      </c>
      <c r="BL255" s="17" t="s">
        <v>141</v>
      </c>
      <c r="BM255" s="138" t="s">
        <v>700</v>
      </c>
    </row>
    <row r="256" spans="2:65" s="11" customFormat="1" ht="22.9" customHeight="1">
      <c r="B256" s="115"/>
      <c r="D256" s="116" t="s">
        <v>71</v>
      </c>
      <c r="E256" s="125" t="s">
        <v>141</v>
      </c>
      <c r="F256" s="125" t="s">
        <v>532</v>
      </c>
      <c r="I256" s="118"/>
      <c r="J256" s="126">
        <f>BK256</f>
        <v>0</v>
      </c>
      <c r="L256" s="115"/>
      <c r="M256" s="120"/>
      <c r="P256" s="121">
        <f>SUM(P257:P260)</f>
        <v>0</v>
      </c>
      <c r="R256" s="121">
        <f>SUM(R257:R260)</f>
        <v>0</v>
      </c>
      <c r="T256" s="122">
        <f>SUM(T257:T260)</f>
        <v>0</v>
      </c>
      <c r="AR256" s="116" t="s">
        <v>80</v>
      </c>
      <c r="AT256" s="123" t="s">
        <v>71</v>
      </c>
      <c r="AU256" s="123" t="s">
        <v>80</v>
      </c>
      <c r="AY256" s="116" t="s">
        <v>133</v>
      </c>
      <c r="BK256" s="124">
        <f>SUM(BK257:BK260)</f>
        <v>0</v>
      </c>
    </row>
    <row r="257" spans="2:65" s="1" customFormat="1" ht="33" customHeight="1">
      <c r="B257" s="32"/>
      <c r="C257" s="127" t="s">
        <v>349</v>
      </c>
      <c r="D257" s="127" t="s">
        <v>136</v>
      </c>
      <c r="E257" s="128" t="s">
        <v>1311</v>
      </c>
      <c r="F257" s="129" t="s">
        <v>1312</v>
      </c>
      <c r="G257" s="130" t="s">
        <v>186</v>
      </c>
      <c r="H257" s="131">
        <v>152.5</v>
      </c>
      <c r="I257" s="132"/>
      <c r="J257" s="133">
        <f>ROUND(I257*H257,2)</f>
        <v>0</v>
      </c>
      <c r="K257" s="129" t="s">
        <v>140</v>
      </c>
      <c r="L257" s="32"/>
      <c r="M257" s="134" t="s">
        <v>19</v>
      </c>
      <c r="N257" s="135" t="s">
        <v>43</v>
      </c>
      <c r="P257" s="136">
        <f>O257*H257</f>
        <v>0</v>
      </c>
      <c r="Q257" s="136">
        <v>0</v>
      </c>
      <c r="R257" s="136">
        <f>Q257*H257</f>
        <v>0</v>
      </c>
      <c r="S257" s="136">
        <v>0</v>
      </c>
      <c r="T257" s="137">
        <f>S257*H257</f>
        <v>0</v>
      </c>
      <c r="AR257" s="138" t="s">
        <v>141</v>
      </c>
      <c r="AT257" s="138" t="s">
        <v>136</v>
      </c>
      <c r="AU257" s="138" t="s">
        <v>82</v>
      </c>
      <c r="AY257" s="17" t="s">
        <v>133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7" t="s">
        <v>80</v>
      </c>
      <c r="BK257" s="139">
        <f>ROUND(I257*H257,2)</f>
        <v>0</v>
      </c>
      <c r="BL257" s="17" t="s">
        <v>141</v>
      </c>
      <c r="BM257" s="138" t="s">
        <v>703</v>
      </c>
    </row>
    <row r="258" spans="2:65" s="1" customFormat="1" ht="11.25">
      <c r="B258" s="32"/>
      <c r="D258" s="140" t="s">
        <v>142</v>
      </c>
      <c r="F258" s="141" t="s">
        <v>1313</v>
      </c>
      <c r="I258" s="142"/>
      <c r="L258" s="32"/>
      <c r="M258" s="143"/>
      <c r="T258" s="53"/>
      <c r="AT258" s="17" t="s">
        <v>142</v>
      </c>
      <c r="AU258" s="17" t="s">
        <v>82</v>
      </c>
    </row>
    <row r="259" spans="2:65" s="12" customFormat="1" ht="11.25">
      <c r="B259" s="147"/>
      <c r="D259" s="148" t="s">
        <v>158</v>
      </c>
      <c r="E259" s="149" t="s">
        <v>19</v>
      </c>
      <c r="F259" s="150" t="s">
        <v>1314</v>
      </c>
      <c r="H259" s="151">
        <v>152.5</v>
      </c>
      <c r="I259" s="152"/>
      <c r="L259" s="147"/>
      <c r="M259" s="153"/>
      <c r="T259" s="154"/>
      <c r="AT259" s="149" t="s">
        <v>158</v>
      </c>
      <c r="AU259" s="149" t="s">
        <v>82</v>
      </c>
      <c r="AV259" s="12" t="s">
        <v>82</v>
      </c>
      <c r="AW259" s="12" t="s">
        <v>34</v>
      </c>
      <c r="AX259" s="12" t="s">
        <v>72</v>
      </c>
      <c r="AY259" s="149" t="s">
        <v>133</v>
      </c>
    </row>
    <row r="260" spans="2:65" s="13" customFormat="1" ht="11.25">
      <c r="B260" s="155"/>
      <c r="D260" s="148" t="s">
        <v>158</v>
      </c>
      <c r="E260" s="156" t="s">
        <v>19</v>
      </c>
      <c r="F260" s="157" t="s">
        <v>159</v>
      </c>
      <c r="H260" s="158">
        <v>152.5</v>
      </c>
      <c r="I260" s="159"/>
      <c r="L260" s="155"/>
      <c r="M260" s="160"/>
      <c r="T260" s="161"/>
      <c r="AT260" s="156" t="s">
        <v>158</v>
      </c>
      <c r="AU260" s="156" t="s">
        <v>82</v>
      </c>
      <c r="AV260" s="13" t="s">
        <v>141</v>
      </c>
      <c r="AW260" s="13" t="s">
        <v>34</v>
      </c>
      <c r="AX260" s="13" t="s">
        <v>80</v>
      </c>
      <c r="AY260" s="156" t="s">
        <v>133</v>
      </c>
    </row>
    <row r="261" spans="2:65" s="11" customFormat="1" ht="22.9" customHeight="1">
      <c r="B261" s="115"/>
      <c r="D261" s="116" t="s">
        <v>71</v>
      </c>
      <c r="E261" s="125" t="s">
        <v>209</v>
      </c>
      <c r="F261" s="125" t="s">
        <v>339</v>
      </c>
      <c r="I261" s="118"/>
      <c r="J261" s="126">
        <f>BK261</f>
        <v>0</v>
      </c>
      <c r="L261" s="115"/>
      <c r="M261" s="120"/>
      <c r="P261" s="121">
        <f>SUM(P262:P264)</f>
        <v>0</v>
      </c>
      <c r="R261" s="121">
        <f>SUM(R262:R264)</f>
        <v>0</v>
      </c>
      <c r="T261" s="122">
        <f>SUM(T262:T264)</f>
        <v>0</v>
      </c>
      <c r="AR261" s="116" t="s">
        <v>80</v>
      </c>
      <c r="AT261" s="123" t="s">
        <v>71</v>
      </c>
      <c r="AU261" s="123" t="s">
        <v>80</v>
      </c>
      <c r="AY261" s="116" t="s">
        <v>133</v>
      </c>
      <c r="BK261" s="124">
        <f>SUM(BK262:BK264)</f>
        <v>0</v>
      </c>
    </row>
    <row r="262" spans="2:65" s="1" customFormat="1" ht="24.2" customHeight="1">
      <c r="B262" s="32"/>
      <c r="C262" s="127" t="s">
        <v>689</v>
      </c>
      <c r="D262" s="127" t="s">
        <v>136</v>
      </c>
      <c r="E262" s="128" t="s">
        <v>1315</v>
      </c>
      <c r="F262" s="129" t="s">
        <v>1316</v>
      </c>
      <c r="G262" s="130" t="s">
        <v>247</v>
      </c>
      <c r="H262" s="131">
        <v>119</v>
      </c>
      <c r="I262" s="132"/>
      <c r="J262" s="133">
        <f>ROUND(I262*H262,2)</f>
        <v>0</v>
      </c>
      <c r="K262" s="129" t="s">
        <v>157</v>
      </c>
      <c r="L262" s="32"/>
      <c r="M262" s="134" t="s">
        <v>19</v>
      </c>
      <c r="N262" s="135" t="s">
        <v>43</v>
      </c>
      <c r="P262" s="136">
        <f>O262*H262</f>
        <v>0</v>
      </c>
      <c r="Q262" s="136">
        <v>0</v>
      </c>
      <c r="R262" s="136">
        <f>Q262*H262</f>
        <v>0</v>
      </c>
      <c r="S262" s="136">
        <v>0</v>
      </c>
      <c r="T262" s="137">
        <f>S262*H262</f>
        <v>0</v>
      </c>
      <c r="AR262" s="138" t="s">
        <v>141</v>
      </c>
      <c r="AT262" s="138" t="s">
        <v>136</v>
      </c>
      <c r="AU262" s="138" t="s">
        <v>82</v>
      </c>
      <c r="AY262" s="17" t="s">
        <v>133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7" t="s">
        <v>80</v>
      </c>
      <c r="BK262" s="139">
        <f>ROUND(I262*H262,2)</f>
        <v>0</v>
      </c>
      <c r="BL262" s="17" t="s">
        <v>141</v>
      </c>
      <c r="BM262" s="138" t="s">
        <v>709</v>
      </c>
    </row>
    <row r="263" spans="2:65" s="12" customFormat="1" ht="11.25">
      <c r="B263" s="147"/>
      <c r="D263" s="148" t="s">
        <v>158</v>
      </c>
      <c r="E263" s="149" t="s">
        <v>19</v>
      </c>
      <c r="F263" s="150" t="s">
        <v>1317</v>
      </c>
      <c r="H263" s="151">
        <v>119</v>
      </c>
      <c r="I263" s="152"/>
      <c r="L263" s="147"/>
      <c r="M263" s="153"/>
      <c r="T263" s="154"/>
      <c r="AT263" s="149" t="s">
        <v>158</v>
      </c>
      <c r="AU263" s="149" t="s">
        <v>82</v>
      </c>
      <c r="AV263" s="12" t="s">
        <v>82</v>
      </c>
      <c r="AW263" s="12" t="s">
        <v>34</v>
      </c>
      <c r="AX263" s="12" t="s">
        <v>72</v>
      </c>
      <c r="AY263" s="149" t="s">
        <v>133</v>
      </c>
    </row>
    <row r="264" spans="2:65" s="13" customFormat="1" ht="11.25">
      <c r="B264" s="155"/>
      <c r="D264" s="148" t="s">
        <v>158</v>
      </c>
      <c r="E264" s="156" t="s">
        <v>19</v>
      </c>
      <c r="F264" s="157" t="s">
        <v>159</v>
      </c>
      <c r="H264" s="158">
        <v>119</v>
      </c>
      <c r="I264" s="159"/>
      <c r="L264" s="155"/>
      <c r="M264" s="160"/>
      <c r="T264" s="161"/>
      <c r="AT264" s="156" t="s">
        <v>158</v>
      </c>
      <c r="AU264" s="156" t="s">
        <v>82</v>
      </c>
      <c r="AV264" s="13" t="s">
        <v>141</v>
      </c>
      <c r="AW264" s="13" t="s">
        <v>34</v>
      </c>
      <c r="AX264" s="13" t="s">
        <v>80</v>
      </c>
      <c r="AY264" s="156" t="s">
        <v>133</v>
      </c>
    </row>
    <row r="265" spans="2:65" s="11" customFormat="1" ht="25.9" customHeight="1">
      <c r="B265" s="115"/>
      <c r="D265" s="116" t="s">
        <v>71</v>
      </c>
      <c r="E265" s="117" t="s">
        <v>822</v>
      </c>
      <c r="F265" s="117" t="s">
        <v>1318</v>
      </c>
      <c r="I265" s="118"/>
      <c r="J265" s="119">
        <f>BK265</f>
        <v>0</v>
      </c>
      <c r="L265" s="115"/>
      <c r="M265" s="120"/>
      <c r="P265" s="121">
        <f>SUM(P266:P269)</f>
        <v>0</v>
      </c>
      <c r="R265" s="121">
        <f>SUM(R266:R269)</f>
        <v>0</v>
      </c>
      <c r="T265" s="122">
        <f>SUM(T266:T269)</f>
        <v>0</v>
      </c>
      <c r="AR265" s="116" t="s">
        <v>80</v>
      </c>
      <c r="AT265" s="123" t="s">
        <v>71</v>
      </c>
      <c r="AU265" s="123" t="s">
        <v>72</v>
      </c>
      <c r="AY265" s="116" t="s">
        <v>133</v>
      </c>
      <c r="BK265" s="124">
        <f>SUM(BK266:BK269)</f>
        <v>0</v>
      </c>
    </row>
    <row r="266" spans="2:65" s="1" customFormat="1" ht="24.2" customHeight="1">
      <c r="B266" s="32"/>
      <c r="C266" s="127" t="s">
        <v>353</v>
      </c>
      <c r="D266" s="127" t="s">
        <v>136</v>
      </c>
      <c r="E266" s="128" t="s">
        <v>1319</v>
      </c>
      <c r="F266" s="129" t="s">
        <v>1320</v>
      </c>
      <c r="G266" s="130" t="s">
        <v>217</v>
      </c>
      <c r="H266" s="131">
        <v>160.97900000000001</v>
      </c>
      <c r="I266" s="132"/>
      <c r="J266" s="133">
        <f>ROUND(I266*H266,2)</f>
        <v>0</v>
      </c>
      <c r="K266" s="129" t="s">
        <v>140</v>
      </c>
      <c r="L266" s="32"/>
      <c r="M266" s="134" t="s">
        <v>19</v>
      </c>
      <c r="N266" s="135" t="s">
        <v>43</v>
      </c>
      <c r="P266" s="136">
        <f>O266*H266</f>
        <v>0</v>
      </c>
      <c r="Q266" s="136">
        <v>0</v>
      </c>
      <c r="R266" s="136">
        <f>Q266*H266</f>
        <v>0</v>
      </c>
      <c r="S266" s="136">
        <v>0</v>
      </c>
      <c r="T266" s="137">
        <f>S266*H266</f>
        <v>0</v>
      </c>
      <c r="AR266" s="138" t="s">
        <v>141</v>
      </c>
      <c r="AT266" s="138" t="s">
        <v>136</v>
      </c>
      <c r="AU266" s="138" t="s">
        <v>80</v>
      </c>
      <c r="AY266" s="17" t="s">
        <v>133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7" t="s">
        <v>80</v>
      </c>
      <c r="BK266" s="139">
        <f>ROUND(I266*H266,2)</f>
        <v>0</v>
      </c>
      <c r="BL266" s="17" t="s">
        <v>141</v>
      </c>
      <c r="BM266" s="138" t="s">
        <v>712</v>
      </c>
    </row>
    <row r="267" spans="2:65" s="1" customFormat="1" ht="11.25">
      <c r="B267" s="32"/>
      <c r="D267" s="140" t="s">
        <v>142</v>
      </c>
      <c r="F267" s="141" t="s">
        <v>1321</v>
      </c>
      <c r="I267" s="142"/>
      <c r="L267" s="32"/>
      <c r="M267" s="143"/>
      <c r="T267" s="53"/>
      <c r="AT267" s="17" t="s">
        <v>142</v>
      </c>
      <c r="AU267" s="17" t="s">
        <v>80</v>
      </c>
    </row>
    <row r="268" spans="2:65" s="12" customFormat="1" ht="11.25">
      <c r="B268" s="147"/>
      <c r="D268" s="148" t="s">
        <v>158</v>
      </c>
      <c r="E268" s="149" t="s">
        <v>19</v>
      </c>
      <c r="F268" s="150" t="s">
        <v>1322</v>
      </c>
      <c r="H268" s="151">
        <v>160.97900000000001</v>
      </c>
      <c r="I268" s="152"/>
      <c r="L268" s="147"/>
      <c r="M268" s="153"/>
      <c r="T268" s="154"/>
      <c r="AT268" s="149" t="s">
        <v>158</v>
      </c>
      <c r="AU268" s="149" t="s">
        <v>80</v>
      </c>
      <c r="AV268" s="12" t="s">
        <v>82</v>
      </c>
      <c r="AW268" s="12" t="s">
        <v>34</v>
      </c>
      <c r="AX268" s="12" t="s">
        <v>72</v>
      </c>
      <c r="AY268" s="149" t="s">
        <v>133</v>
      </c>
    </row>
    <row r="269" spans="2:65" s="13" customFormat="1" ht="11.25">
      <c r="B269" s="155"/>
      <c r="D269" s="148" t="s">
        <v>158</v>
      </c>
      <c r="E269" s="156" t="s">
        <v>19</v>
      </c>
      <c r="F269" s="157" t="s">
        <v>159</v>
      </c>
      <c r="H269" s="158">
        <v>160.97900000000001</v>
      </c>
      <c r="I269" s="159"/>
      <c r="L269" s="155"/>
      <c r="M269" s="162"/>
      <c r="N269" s="163"/>
      <c r="O269" s="163"/>
      <c r="P269" s="163"/>
      <c r="Q269" s="163"/>
      <c r="R269" s="163"/>
      <c r="S269" s="163"/>
      <c r="T269" s="164"/>
      <c r="AT269" s="156" t="s">
        <v>158</v>
      </c>
      <c r="AU269" s="156" t="s">
        <v>80</v>
      </c>
      <c r="AV269" s="13" t="s">
        <v>141</v>
      </c>
      <c r="AW269" s="13" t="s">
        <v>34</v>
      </c>
      <c r="AX269" s="13" t="s">
        <v>80</v>
      </c>
      <c r="AY269" s="156" t="s">
        <v>133</v>
      </c>
    </row>
    <row r="270" spans="2:65" s="1" customFormat="1" ht="6.95" customHeight="1">
      <c r="B270" s="41"/>
      <c r="C270" s="42"/>
      <c r="D270" s="42"/>
      <c r="E270" s="42"/>
      <c r="F270" s="42"/>
      <c r="G270" s="42"/>
      <c r="H270" s="42"/>
      <c r="I270" s="42"/>
      <c r="J270" s="42"/>
      <c r="K270" s="42"/>
      <c r="L270" s="32"/>
    </row>
  </sheetData>
  <sheetProtection algorithmName="SHA-512" hashValue="4ndBw6iKfzGIYTrsWC50WzXLp9NQc3OQ0xjRdYDx1Q4yuSBxFxYKnQDafB/mwbCnkeLWcNN5OkQipgNkwt8Y5Q==" saltValue="M3QR/nZ5OFpZVZcOddmHWw5QBrL4EsvrxCXVNVljrKgiV59qzNKERrLyaENqY5j8kSuDFs2+FcuGz9DnVIeyDg==" spinCount="100000" sheet="1" objects="1" scenarios="1" formatColumns="0" formatRows="0" autoFilter="0"/>
  <autoFilter ref="C85:K269" xr:uid="{00000000-0009-0000-0000-00000A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A00-000000000000}"/>
    <hyperlink ref="F92" r:id="rId2" xr:uid="{00000000-0004-0000-0A00-000001000000}"/>
    <hyperlink ref="F96" r:id="rId3" xr:uid="{00000000-0004-0000-0A00-000002000000}"/>
    <hyperlink ref="F98" r:id="rId4" xr:uid="{00000000-0004-0000-0A00-000003000000}"/>
    <hyperlink ref="F100" r:id="rId5" xr:uid="{00000000-0004-0000-0A00-000004000000}"/>
    <hyperlink ref="F102" r:id="rId6" xr:uid="{00000000-0004-0000-0A00-000005000000}"/>
    <hyperlink ref="F107" r:id="rId7" xr:uid="{00000000-0004-0000-0A00-000006000000}"/>
    <hyperlink ref="F112" r:id="rId8" xr:uid="{00000000-0004-0000-0A00-000007000000}"/>
    <hyperlink ref="F115" r:id="rId9" xr:uid="{00000000-0004-0000-0A00-000008000000}"/>
    <hyperlink ref="F117" r:id="rId10" xr:uid="{00000000-0004-0000-0A00-000009000000}"/>
    <hyperlink ref="F121" r:id="rId11" xr:uid="{00000000-0004-0000-0A00-00000A000000}"/>
    <hyperlink ref="F125" r:id="rId12" xr:uid="{00000000-0004-0000-0A00-00000B000000}"/>
    <hyperlink ref="F129" r:id="rId13" xr:uid="{00000000-0004-0000-0A00-00000C000000}"/>
    <hyperlink ref="F149" r:id="rId14" xr:uid="{00000000-0004-0000-0A00-00000D000000}"/>
    <hyperlink ref="F162" r:id="rId15" xr:uid="{00000000-0004-0000-0A00-00000E000000}"/>
    <hyperlink ref="F179" r:id="rId16" xr:uid="{00000000-0004-0000-0A00-00000F000000}"/>
    <hyperlink ref="F192" r:id="rId17" xr:uid="{00000000-0004-0000-0A00-000010000000}"/>
    <hyperlink ref="F199" r:id="rId18" xr:uid="{00000000-0004-0000-0A00-000011000000}"/>
    <hyperlink ref="F203" r:id="rId19" xr:uid="{00000000-0004-0000-0A00-000012000000}"/>
    <hyperlink ref="F207" r:id="rId20" xr:uid="{00000000-0004-0000-0A00-000013000000}"/>
    <hyperlink ref="F211" r:id="rId21" xr:uid="{00000000-0004-0000-0A00-000014000000}"/>
    <hyperlink ref="F216" r:id="rId22" xr:uid="{00000000-0004-0000-0A00-000015000000}"/>
    <hyperlink ref="F221" r:id="rId23" xr:uid="{00000000-0004-0000-0A00-000016000000}"/>
    <hyperlink ref="F223" r:id="rId24" xr:uid="{00000000-0004-0000-0A00-000017000000}"/>
    <hyperlink ref="F229" r:id="rId25" xr:uid="{00000000-0004-0000-0A00-000018000000}"/>
    <hyperlink ref="F231" r:id="rId26" xr:uid="{00000000-0004-0000-0A00-000019000000}"/>
    <hyperlink ref="F233" r:id="rId27" xr:uid="{00000000-0004-0000-0A00-00001A000000}"/>
    <hyperlink ref="F237" r:id="rId28" xr:uid="{00000000-0004-0000-0A00-00001B000000}"/>
    <hyperlink ref="F239" r:id="rId29" xr:uid="{00000000-0004-0000-0A00-00001C000000}"/>
    <hyperlink ref="F241" r:id="rId30" xr:uid="{00000000-0004-0000-0A00-00001D000000}"/>
    <hyperlink ref="F243" r:id="rId31" xr:uid="{00000000-0004-0000-0A00-00001E000000}"/>
    <hyperlink ref="F245" r:id="rId32" xr:uid="{00000000-0004-0000-0A00-00001F000000}"/>
    <hyperlink ref="F247" r:id="rId33" xr:uid="{00000000-0004-0000-0A00-000020000000}"/>
    <hyperlink ref="F250" r:id="rId34" xr:uid="{00000000-0004-0000-0A00-000021000000}"/>
    <hyperlink ref="F253" r:id="rId35" xr:uid="{00000000-0004-0000-0A00-000022000000}"/>
    <hyperlink ref="F258" r:id="rId36" xr:uid="{00000000-0004-0000-0A00-000023000000}"/>
    <hyperlink ref="F267" r:id="rId37" xr:uid="{00000000-0004-0000-0A00-00002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2.75"/>
  <cols>
    <col min="1" max="1" width="8.33203125" style="186" customWidth="1"/>
    <col min="2" max="2" width="1.6640625" style="186" customWidth="1"/>
    <col min="3" max="4" width="5" style="186" customWidth="1"/>
    <col min="5" max="5" width="11.6640625" style="186" customWidth="1"/>
    <col min="6" max="6" width="9.1640625" style="186" customWidth="1"/>
    <col min="7" max="7" width="5" style="186" customWidth="1"/>
    <col min="8" max="8" width="77.83203125" style="186" customWidth="1"/>
    <col min="9" max="10" width="20" style="186" customWidth="1"/>
    <col min="11" max="11" width="1.6640625" style="186" customWidth="1"/>
  </cols>
  <sheetData>
    <row r="1" spans="2:11" customFormat="1" ht="37.5" customHeight="1"/>
    <row r="2" spans="2:11" customFormat="1" ht="7.5" customHeight="1">
      <c r="B2" s="187"/>
      <c r="C2" s="188"/>
      <c r="D2" s="188"/>
      <c r="E2" s="188"/>
      <c r="F2" s="188"/>
      <c r="G2" s="188"/>
      <c r="H2" s="188"/>
      <c r="I2" s="188"/>
      <c r="J2" s="188"/>
      <c r="K2" s="189"/>
    </row>
    <row r="3" spans="2:11" s="15" customFormat="1" ht="45" customHeight="1">
      <c r="B3" s="190"/>
      <c r="C3" s="314" t="s">
        <v>1323</v>
      </c>
      <c r="D3" s="314"/>
      <c r="E3" s="314"/>
      <c r="F3" s="314"/>
      <c r="G3" s="314"/>
      <c r="H3" s="314"/>
      <c r="I3" s="314"/>
      <c r="J3" s="314"/>
      <c r="K3" s="191"/>
    </row>
    <row r="4" spans="2:11" customFormat="1" ht="25.5" customHeight="1">
      <c r="B4" s="192"/>
      <c r="C4" s="313" t="s">
        <v>1324</v>
      </c>
      <c r="D4" s="313"/>
      <c r="E4" s="313"/>
      <c r="F4" s="313"/>
      <c r="G4" s="313"/>
      <c r="H4" s="313"/>
      <c r="I4" s="313"/>
      <c r="J4" s="313"/>
      <c r="K4" s="193"/>
    </row>
    <row r="5" spans="2:11" customFormat="1" ht="5.25" customHeight="1">
      <c r="B5" s="192"/>
      <c r="C5" s="194"/>
      <c r="D5" s="194"/>
      <c r="E5" s="194"/>
      <c r="F5" s="194"/>
      <c r="G5" s="194"/>
      <c r="H5" s="194"/>
      <c r="I5" s="194"/>
      <c r="J5" s="194"/>
      <c r="K5" s="193"/>
    </row>
    <row r="6" spans="2:11" customFormat="1" ht="15" customHeight="1">
      <c r="B6" s="192"/>
      <c r="C6" s="312" t="s">
        <v>1325</v>
      </c>
      <c r="D6" s="312"/>
      <c r="E6" s="312"/>
      <c r="F6" s="312"/>
      <c r="G6" s="312"/>
      <c r="H6" s="312"/>
      <c r="I6" s="312"/>
      <c r="J6" s="312"/>
      <c r="K6" s="193"/>
    </row>
    <row r="7" spans="2:11" customFormat="1" ht="15" customHeight="1">
      <c r="B7" s="196"/>
      <c r="C7" s="312" t="s">
        <v>1326</v>
      </c>
      <c r="D7" s="312"/>
      <c r="E7" s="312"/>
      <c r="F7" s="312"/>
      <c r="G7" s="312"/>
      <c r="H7" s="312"/>
      <c r="I7" s="312"/>
      <c r="J7" s="312"/>
      <c r="K7" s="193"/>
    </row>
    <row r="8" spans="2:11" customFormat="1" ht="12.75" customHeight="1">
      <c r="B8" s="196"/>
      <c r="C8" s="195"/>
      <c r="D8" s="195"/>
      <c r="E8" s="195"/>
      <c r="F8" s="195"/>
      <c r="G8" s="195"/>
      <c r="H8" s="195"/>
      <c r="I8" s="195"/>
      <c r="J8" s="195"/>
      <c r="K8" s="193"/>
    </row>
    <row r="9" spans="2:11" customFormat="1" ht="15" customHeight="1">
      <c r="B9" s="196"/>
      <c r="C9" s="312" t="s">
        <v>1327</v>
      </c>
      <c r="D9" s="312"/>
      <c r="E9" s="312"/>
      <c r="F9" s="312"/>
      <c r="G9" s="312"/>
      <c r="H9" s="312"/>
      <c r="I9" s="312"/>
      <c r="J9" s="312"/>
      <c r="K9" s="193"/>
    </row>
    <row r="10" spans="2:11" customFormat="1" ht="15" customHeight="1">
      <c r="B10" s="196"/>
      <c r="C10" s="195"/>
      <c r="D10" s="312" t="s">
        <v>1328</v>
      </c>
      <c r="E10" s="312"/>
      <c r="F10" s="312"/>
      <c r="G10" s="312"/>
      <c r="H10" s="312"/>
      <c r="I10" s="312"/>
      <c r="J10" s="312"/>
      <c r="K10" s="193"/>
    </row>
    <row r="11" spans="2:11" customFormat="1" ht="15" customHeight="1">
      <c r="B11" s="196"/>
      <c r="C11" s="197"/>
      <c r="D11" s="312" t="s">
        <v>1329</v>
      </c>
      <c r="E11" s="312"/>
      <c r="F11" s="312"/>
      <c r="G11" s="312"/>
      <c r="H11" s="312"/>
      <c r="I11" s="312"/>
      <c r="J11" s="312"/>
      <c r="K11" s="193"/>
    </row>
    <row r="12" spans="2:11" customFormat="1" ht="15" customHeight="1">
      <c r="B12" s="196"/>
      <c r="C12" s="197"/>
      <c r="D12" s="195"/>
      <c r="E12" s="195"/>
      <c r="F12" s="195"/>
      <c r="G12" s="195"/>
      <c r="H12" s="195"/>
      <c r="I12" s="195"/>
      <c r="J12" s="195"/>
      <c r="K12" s="193"/>
    </row>
    <row r="13" spans="2:11" customFormat="1" ht="15" customHeight="1">
      <c r="B13" s="196"/>
      <c r="C13" s="197"/>
      <c r="D13" s="198" t="s">
        <v>1330</v>
      </c>
      <c r="E13" s="195"/>
      <c r="F13" s="195"/>
      <c r="G13" s="195"/>
      <c r="H13" s="195"/>
      <c r="I13" s="195"/>
      <c r="J13" s="195"/>
      <c r="K13" s="193"/>
    </row>
    <row r="14" spans="2:11" customFormat="1" ht="12.75" customHeight="1">
      <c r="B14" s="196"/>
      <c r="C14" s="197"/>
      <c r="D14" s="197"/>
      <c r="E14" s="197"/>
      <c r="F14" s="197"/>
      <c r="G14" s="197"/>
      <c r="H14" s="197"/>
      <c r="I14" s="197"/>
      <c r="J14" s="197"/>
      <c r="K14" s="193"/>
    </row>
    <row r="15" spans="2:11" customFormat="1" ht="15" customHeight="1">
      <c r="B15" s="196"/>
      <c r="C15" s="197"/>
      <c r="D15" s="312" t="s">
        <v>1331</v>
      </c>
      <c r="E15" s="312"/>
      <c r="F15" s="312"/>
      <c r="G15" s="312"/>
      <c r="H15" s="312"/>
      <c r="I15" s="312"/>
      <c r="J15" s="312"/>
      <c r="K15" s="193"/>
    </row>
    <row r="16" spans="2:11" customFormat="1" ht="15" customHeight="1">
      <c r="B16" s="196"/>
      <c r="C16" s="197"/>
      <c r="D16" s="312" t="s">
        <v>1332</v>
      </c>
      <c r="E16" s="312"/>
      <c r="F16" s="312"/>
      <c r="G16" s="312"/>
      <c r="H16" s="312"/>
      <c r="I16" s="312"/>
      <c r="J16" s="312"/>
      <c r="K16" s="193"/>
    </row>
    <row r="17" spans="2:11" customFormat="1" ht="15" customHeight="1">
      <c r="B17" s="196"/>
      <c r="C17" s="197"/>
      <c r="D17" s="312" t="s">
        <v>1333</v>
      </c>
      <c r="E17" s="312"/>
      <c r="F17" s="312"/>
      <c r="G17" s="312"/>
      <c r="H17" s="312"/>
      <c r="I17" s="312"/>
      <c r="J17" s="312"/>
      <c r="K17" s="193"/>
    </row>
    <row r="18" spans="2:11" customFormat="1" ht="15" customHeight="1">
      <c r="B18" s="196"/>
      <c r="C18" s="197"/>
      <c r="D18" s="197"/>
      <c r="E18" s="199" t="s">
        <v>79</v>
      </c>
      <c r="F18" s="312" t="s">
        <v>1334</v>
      </c>
      <c r="G18" s="312"/>
      <c r="H18" s="312"/>
      <c r="I18" s="312"/>
      <c r="J18" s="312"/>
      <c r="K18" s="193"/>
    </row>
    <row r="19" spans="2:11" customFormat="1" ht="15" customHeight="1">
      <c r="B19" s="196"/>
      <c r="C19" s="197"/>
      <c r="D19" s="197"/>
      <c r="E19" s="199" t="s">
        <v>1335</v>
      </c>
      <c r="F19" s="312" t="s">
        <v>1336</v>
      </c>
      <c r="G19" s="312"/>
      <c r="H19" s="312"/>
      <c r="I19" s="312"/>
      <c r="J19" s="312"/>
      <c r="K19" s="193"/>
    </row>
    <row r="20" spans="2:11" customFormat="1" ht="15" customHeight="1">
      <c r="B20" s="196"/>
      <c r="C20" s="197"/>
      <c r="D20" s="197"/>
      <c r="E20" s="199" t="s">
        <v>1337</v>
      </c>
      <c r="F20" s="312" t="s">
        <v>1338</v>
      </c>
      <c r="G20" s="312"/>
      <c r="H20" s="312"/>
      <c r="I20" s="312"/>
      <c r="J20" s="312"/>
      <c r="K20" s="193"/>
    </row>
    <row r="21" spans="2:11" customFormat="1" ht="15" customHeight="1">
      <c r="B21" s="196"/>
      <c r="C21" s="197"/>
      <c r="D21" s="197"/>
      <c r="E21" s="199" t="s">
        <v>1339</v>
      </c>
      <c r="F21" s="312" t="s">
        <v>1340</v>
      </c>
      <c r="G21" s="312"/>
      <c r="H21" s="312"/>
      <c r="I21" s="312"/>
      <c r="J21" s="312"/>
      <c r="K21" s="193"/>
    </row>
    <row r="22" spans="2:11" customFormat="1" ht="15" customHeight="1">
      <c r="B22" s="196"/>
      <c r="C22" s="197"/>
      <c r="D22" s="197"/>
      <c r="E22" s="199" t="s">
        <v>1341</v>
      </c>
      <c r="F22" s="312" t="s">
        <v>1342</v>
      </c>
      <c r="G22" s="312"/>
      <c r="H22" s="312"/>
      <c r="I22" s="312"/>
      <c r="J22" s="312"/>
      <c r="K22" s="193"/>
    </row>
    <row r="23" spans="2:11" customFormat="1" ht="15" customHeight="1">
      <c r="B23" s="196"/>
      <c r="C23" s="197"/>
      <c r="D23" s="197"/>
      <c r="E23" s="199" t="s">
        <v>1343</v>
      </c>
      <c r="F23" s="312" t="s">
        <v>1344</v>
      </c>
      <c r="G23" s="312"/>
      <c r="H23" s="312"/>
      <c r="I23" s="312"/>
      <c r="J23" s="312"/>
      <c r="K23" s="193"/>
    </row>
    <row r="24" spans="2:11" customFormat="1" ht="12.75" customHeight="1">
      <c r="B24" s="196"/>
      <c r="C24" s="197"/>
      <c r="D24" s="197"/>
      <c r="E24" s="197"/>
      <c r="F24" s="197"/>
      <c r="G24" s="197"/>
      <c r="H24" s="197"/>
      <c r="I24" s="197"/>
      <c r="J24" s="197"/>
      <c r="K24" s="193"/>
    </row>
    <row r="25" spans="2:11" customFormat="1" ht="15" customHeight="1">
      <c r="B25" s="196"/>
      <c r="C25" s="312" t="s">
        <v>1345</v>
      </c>
      <c r="D25" s="312"/>
      <c r="E25" s="312"/>
      <c r="F25" s="312"/>
      <c r="G25" s="312"/>
      <c r="H25" s="312"/>
      <c r="I25" s="312"/>
      <c r="J25" s="312"/>
      <c r="K25" s="193"/>
    </row>
    <row r="26" spans="2:11" customFormat="1" ht="15" customHeight="1">
      <c r="B26" s="196"/>
      <c r="C26" s="312" t="s">
        <v>1346</v>
      </c>
      <c r="D26" s="312"/>
      <c r="E26" s="312"/>
      <c r="F26" s="312"/>
      <c r="G26" s="312"/>
      <c r="H26" s="312"/>
      <c r="I26" s="312"/>
      <c r="J26" s="312"/>
      <c r="K26" s="193"/>
    </row>
    <row r="27" spans="2:11" customFormat="1" ht="15" customHeight="1">
      <c r="B27" s="196"/>
      <c r="C27" s="195"/>
      <c r="D27" s="312" t="s">
        <v>1347</v>
      </c>
      <c r="E27" s="312"/>
      <c r="F27" s="312"/>
      <c r="G27" s="312"/>
      <c r="H27" s="312"/>
      <c r="I27" s="312"/>
      <c r="J27" s="312"/>
      <c r="K27" s="193"/>
    </row>
    <row r="28" spans="2:11" customFormat="1" ht="15" customHeight="1">
      <c r="B28" s="196"/>
      <c r="C28" s="197"/>
      <c r="D28" s="312" t="s">
        <v>1348</v>
      </c>
      <c r="E28" s="312"/>
      <c r="F28" s="312"/>
      <c r="G28" s="312"/>
      <c r="H28" s="312"/>
      <c r="I28" s="312"/>
      <c r="J28" s="312"/>
      <c r="K28" s="193"/>
    </row>
    <row r="29" spans="2:11" customFormat="1" ht="12.75" customHeight="1">
      <c r="B29" s="196"/>
      <c r="C29" s="197"/>
      <c r="D29" s="197"/>
      <c r="E29" s="197"/>
      <c r="F29" s="197"/>
      <c r="G29" s="197"/>
      <c r="H29" s="197"/>
      <c r="I29" s="197"/>
      <c r="J29" s="197"/>
      <c r="K29" s="193"/>
    </row>
    <row r="30" spans="2:11" customFormat="1" ht="15" customHeight="1">
      <c r="B30" s="196"/>
      <c r="C30" s="197"/>
      <c r="D30" s="312" t="s">
        <v>1349</v>
      </c>
      <c r="E30" s="312"/>
      <c r="F30" s="312"/>
      <c r="G30" s="312"/>
      <c r="H30" s="312"/>
      <c r="I30" s="312"/>
      <c r="J30" s="312"/>
      <c r="K30" s="193"/>
    </row>
    <row r="31" spans="2:11" customFormat="1" ht="15" customHeight="1">
      <c r="B31" s="196"/>
      <c r="C31" s="197"/>
      <c r="D31" s="312" t="s">
        <v>1350</v>
      </c>
      <c r="E31" s="312"/>
      <c r="F31" s="312"/>
      <c r="G31" s="312"/>
      <c r="H31" s="312"/>
      <c r="I31" s="312"/>
      <c r="J31" s="312"/>
      <c r="K31" s="193"/>
    </row>
    <row r="32" spans="2:11" customFormat="1" ht="12.75" customHeight="1">
      <c r="B32" s="196"/>
      <c r="C32" s="197"/>
      <c r="D32" s="197"/>
      <c r="E32" s="197"/>
      <c r="F32" s="197"/>
      <c r="G32" s="197"/>
      <c r="H32" s="197"/>
      <c r="I32" s="197"/>
      <c r="J32" s="197"/>
      <c r="K32" s="193"/>
    </row>
    <row r="33" spans="2:11" customFormat="1" ht="15" customHeight="1">
      <c r="B33" s="196"/>
      <c r="C33" s="197"/>
      <c r="D33" s="312" t="s">
        <v>1351</v>
      </c>
      <c r="E33" s="312"/>
      <c r="F33" s="312"/>
      <c r="G33" s="312"/>
      <c r="H33" s="312"/>
      <c r="I33" s="312"/>
      <c r="J33" s="312"/>
      <c r="K33" s="193"/>
    </row>
    <row r="34" spans="2:11" customFormat="1" ht="15" customHeight="1">
      <c r="B34" s="196"/>
      <c r="C34" s="197"/>
      <c r="D34" s="312" t="s">
        <v>1352</v>
      </c>
      <c r="E34" s="312"/>
      <c r="F34" s="312"/>
      <c r="G34" s="312"/>
      <c r="H34" s="312"/>
      <c r="I34" s="312"/>
      <c r="J34" s="312"/>
      <c r="K34" s="193"/>
    </row>
    <row r="35" spans="2:11" customFormat="1" ht="15" customHeight="1">
      <c r="B35" s="196"/>
      <c r="C35" s="197"/>
      <c r="D35" s="312" t="s">
        <v>1353</v>
      </c>
      <c r="E35" s="312"/>
      <c r="F35" s="312"/>
      <c r="G35" s="312"/>
      <c r="H35" s="312"/>
      <c r="I35" s="312"/>
      <c r="J35" s="312"/>
      <c r="K35" s="193"/>
    </row>
    <row r="36" spans="2:11" customFormat="1" ht="15" customHeight="1">
      <c r="B36" s="196"/>
      <c r="C36" s="197"/>
      <c r="D36" s="195"/>
      <c r="E36" s="198" t="s">
        <v>120</v>
      </c>
      <c r="F36" s="195"/>
      <c r="G36" s="312" t="s">
        <v>1354</v>
      </c>
      <c r="H36" s="312"/>
      <c r="I36" s="312"/>
      <c r="J36" s="312"/>
      <c r="K36" s="193"/>
    </row>
    <row r="37" spans="2:11" customFormat="1" ht="30.75" customHeight="1">
      <c r="B37" s="196"/>
      <c r="C37" s="197"/>
      <c r="D37" s="195"/>
      <c r="E37" s="198" t="s">
        <v>1355</v>
      </c>
      <c r="F37" s="195"/>
      <c r="G37" s="312" t="s">
        <v>1356</v>
      </c>
      <c r="H37" s="312"/>
      <c r="I37" s="312"/>
      <c r="J37" s="312"/>
      <c r="K37" s="193"/>
    </row>
    <row r="38" spans="2:11" customFormat="1" ht="15" customHeight="1">
      <c r="B38" s="196"/>
      <c r="C38" s="197"/>
      <c r="D38" s="195"/>
      <c r="E38" s="198" t="s">
        <v>53</v>
      </c>
      <c r="F38" s="195"/>
      <c r="G38" s="312" t="s">
        <v>1357</v>
      </c>
      <c r="H38" s="312"/>
      <c r="I38" s="312"/>
      <c r="J38" s="312"/>
      <c r="K38" s="193"/>
    </row>
    <row r="39" spans="2:11" customFormat="1" ht="15" customHeight="1">
      <c r="B39" s="196"/>
      <c r="C39" s="197"/>
      <c r="D39" s="195"/>
      <c r="E39" s="198" t="s">
        <v>54</v>
      </c>
      <c r="F39" s="195"/>
      <c r="G39" s="312" t="s">
        <v>1358</v>
      </c>
      <c r="H39" s="312"/>
      <c r="I39" s="312"/>
      <c r="J39" s="312"/>
      <c r="K39" s="193"/>
    </row>
    <row r="40" spans="2:11" customFormat="1" ht="15" customHeight="1">
      <c r="B40" s="196"/>
      <c r="C40" s="197"/>
      <c r="D40" s="195"/>
      <c r="E40" s="198" t="s">
        <v>121</v>
      </c>
      <c r="F40" s="195"/>
      <c r="G40" s="312" t="s">
        <v>1359</v>
      </c>
      <c r="H40" s="312"/>
      <c r="I40" s="312"/>
      <c r="J40" s="312"/>
      <c r="K40" s="193"/>
    </row>
    <row r="41" spans="2:11" customFormat="1" ht="15" customHeight="1">
      <c r="B41" s="196"/>
      <c r="C41" s="197"/>
      <c r="D41" s="195"/>
      <c r="E41" s="198" t="s">
        <v>122</v>
      </c>
      <c r="F41" s="195"/>
      <c r="G41" s="312" t="s">
        <v>1360</v>
      </c>
      <c r="H41" s="312"/>
      <c r="I41" s="312"/>
      <c r="J41" s="312"/>
      <c r="K41" s="193"/>
    </row>
    <row r="42" spans="2:11" customFormat="1" ht="15" customHeight="1">
      <c r="B42" s="196"/>
      <c r="C42" s="197"/>
      <c r="D42" s="195"/>
      <c r="E42" s="198" t="s">
        <v>1361</v>
      </c>
      <c r="F42" s="195"/>
      <c r="G42" s="312" t="s">
        <v>1362</v>
      </c>
      <c r="H42" s="312"/>
      <c r="I42" s="312"/>
      <c r="J42" s="312"/>
      <c r="K42" s="193"/>
    </row>
    <row r="43" spans="2:11" customFormat="1" ht="15" customHeight="1">
      <c r="B43" s="196"/>
      <c r="C43" s="197"/>
      <c r="D43" s="195"/>
      <c r="E43" s="198"/>
      <c r="F43" s="195"/>
      <c r="G43" s="312" t="s">
        <v>1363</v>
      </c>
      <c r="H43" s="312"/>
      <c r="I43" s="312"/>
      <c r="J43" s="312"/>
      <c r="K43" s="193"/>
    </row>
    <row r="44" spans="2:11" customFormat="1" ht="15" customHeight="1">
      <c r="B44" s="196"/>
      <c r="C44" s="197"/>
      <c r="D44" s="195"/>
      <c r="E44" s="198" t="s">
        <v>1364</v>
      </c>
      <c r="F44" s="195"/>
      <c r="G44" s="312" t="s">
        <v>1365</v>
      </c>
      <c r="H44" s="312"/>
      <c r="I44" s="312"/>
      <c r="J44" s="312"/>
      <c r="K44" s="193"/>
    </row>
    <row r="45" spans="2:11" customFormat="1" ht="15" customHeight="1">
      <c r="B45" s="196"/>
      <c r="C45" s="197"/>
      <c r="D45" s="195"/>
      <c r="E45" s="198" t="s">
        <v>124</v>
      </c>
      <c r="F45" s="195"/>
      <c r="G45" s="312" t="s">
        <v>1366</v>
      </c>
      <c r="H45" s="312"/>
      <c r="I45" s="312"/>
      <c r="J45" s="312"/>
      <c r="K45" s="193"/>
    </row>
    <row r="46" spans="2:11" customFormat="1" ht="12.75" customHeight="1">
      <c r="B46" s="196"/>
      <c r="C46" s="197"/>
      <c r="D46" s="195"/>
      <c r="E46" s="195"/>
      <c r="F46" s="195"/>
      <c r="G46" s="195"/>
      <c r="H46" s="195"/>
      <c r="I46" s="195"/>
      <c r="J46" s="195"/>
      <c r="K46" s="193"/>
    </row>
    <row r="47" spans="2:11" customFormat="1" ht="15" customHeight="1">
      <c r="B47" s="196"/>
      <c r="C47" s="197"/>
      <c r="D47" s="312" t="s">
        <v>1367</v>
      </c>
      <c r="E47" s="312"/>
      <c r="F47" s="312"/>
      <c r="G47" s="312"/>
      <c r="H47" s="312"/>
      <c r="I47" s="312"/>
      <c r="J47" s="312"/>
      <c r="K47" s="193"/>
    </row>
    <row r="48" spans="2:11" customFormat="1" ht="15" customHeight="1">
      <c r="B48" s="196"/>
      <c r="C48" s="197"/>
      <c r="D48" s="197"/>
      <c r="E48" s="312" t="s">
        <v>1368</v>
      </c>
      <c r="F48" s="312"/>
      <c r="G48" s="312"/>
      <c r="H48" s="312"/>
      <c r="I48" s="312"/>
      <c r="J48" s="312"/>
      <c r="K48" s="193"/>
    </row>
    <row r="49" spans="2:11" customFormat="1" ht="15" customHeight="1">
      <c r="B49" s="196"/>
      <c r="C49" s="197"/>
      <c r="D49" s="197"/>
      <c r="E49" s="312" t="s">
        <v>1369</v>
      </c>
      <c r="F49" s="312"/>
      <c r="G49" s="312"/>
      <c r="H49" s="312"/>
      <c r="I49" s="312"/>
      <c r="J49" s="312"/>
      <c r="K49" s="193"/>
    </row>
    <row r="50" spans="2:11" customFormat="1" ht="15" customHeight="1">
      <c r="B50" s="196"/>
      <c r="C50" s="197"/>
      <c r="D50" s="197"/>
      <c r="E50" s="312" t="s">
        <v>1370</v>
      </c>
      <c r="F50" s="312"/>
      <c r="G50" s="312"/>
      <c r="H50" s="312"/>
      <c r="I50" s="312"/>
      <c r="J50" s="312"/>
      <c r="K50" s="193"/>
    </row>
    <row r="51" spans="2:11" customFormat="1" ht="15" customHeight="1">
      <c r="B51" s="196"/>
      <c r="C51" s="197"/>
      <c r="D51" s="312" t="s">
        <v>1371</v>
      </c>
      <c r="E51" s="312"/>
      <c r="F51" s="312"/>
      <c r="G51" s="312"/>
      <c r="H51" s="312"/>
      <c r="I51" s="312"/>
      <c r="J51" s="312"/>
      <c r="K51" s="193"/>
    </row>
    <row r="52" spans="2:11" customFormat="1" ht="25.5" customHeight="1">
      <c r="B52" s="192"/>
      <c r="C52" s="313" t="s">
        <v>1372</v>
      </c>
      <c r="D52" s="313"/>
      <c r="E52" s="313"/>
      <c r="F52" s="313"/>
      <c r="G52" s="313"/>
      <c r="H52" s="313"/>
      <c r="I52" s="313"/>
      <c r="J52" s="313"/>
      <c r="K52" s="193"/>
    </row>
    <row r="53" spans="2:11" customFormat="1" ht="5.25" customHeight="1">
      <c r="B53" s="192"/>
      <c r="C53" s="194"/>
      <c r="D53" s="194"/>
      <c r="E53" s="194"/>
      <c r="F53" s="194"/>
      <c r="G53" s="194"/>
      <c r="H53" s="194"/>
      <c r="I53" s="194"/>
      <c r="J53" s="194"/>
      <c r="K53" s="193"/>
    </row>
    <row r="54" spans="2:11" customFormat="1" ht="15" customHeight="1">
      <c r="B54" s="192"/>
      <c r="C54" s="312" t="s">
        <v>1373</v>
      </c>
      <c r="D54" s="312"/>
      <c r="E54" s="312"/>
      <c r="F54" s="312"/>
      <c r="G54" s="312"/>
      <c r="H54" s="312"/>
      <c r="I54" s="312"/>
      <c r="J54" s="312"/>
      <c r="K54" s="193"/>
    </row>
    <row r="55" spans="2:11" customFormat="1" ht="15" customHeight="1">
      <c r="B55" s="192"/>
      <c r="C55" s="312" t="s">
        <v>1374</v>
      </c>
      <c r="D55" s="312"/>
      <c r="E55" s="312"/>
      <c r="F55" s="312"/>
      <c r="G55" s="312"/>
      <c r="H55" s="312"/>
      <c r="I55" s="312"/>
      <c r="J55" s="312"/>
      <c r="K55" s="193"/>
    </row>
    <row r="56" spans="2:11" customFormat="1" ht="12.75" customHeight="1">
      <c r="B56" s="192"/>
      <c r="C56" s="195"/>
      <c r="D56" s="195"/>
      <c r="E56" s="195"/>
      <c r="F56" s="195"/>
      <c r="G56" s="195"/>
      <c r="H56" s="195"/>
      <c r="I56" s="195"/>
      <c r="J56" s="195"/>
      <c r="K56" s="193"/>
    </row>
    <row r="57" spans="2:11" customFormat="1" ht="15" customHeight="1">
      <c r="B57" s="192"/>
      <c r="C57" s="312" t="s">
        <v>1375</v>
      </c>
      <c r="D57" s="312"/>
      <c r="E57" s="312"/>
      <c r="F57" s="312"/>
      <c r="G57" s="312"/>
      <c r="H57" s="312"/>
      <c r="I57" s="312"/>
      <c r="J57" s="312"/>
      <c r="K57" s="193"/>
    </row>
    <row r="58" spans="2:11" customFormat="1" ht="15" customHeight="1">
      <c r="B58" s="192"/>
      <c r="C58" s="197"/>
      <c r="D58" s="312" t="s">
        <v>1376</v>
      </c>
      <c r="E58" s="312"/>
      <c r="F58" s="312"/>
      <c r="G58" s="312"/>
      <c r="H58" s="312"/>
      <c r="I58" s="312"/>
      <c r="J58" s="312"/>
      <c r="K58" s="193"/>
    </row>
    <row r="59" spans="2:11" customFormat="1" ht="15" customHeight="1">
      <c r="B59" s="192"/>
      <c r="C59" s="197"/>
      <c r="D59" s="312" t="s">
        <v>1377</v>
      </c>
      <c r="E59" s="312"/>
      <c r="F59" s="312"/>
      <c r="G59" s="312"/>
      <c r="H59" s="312"/>
      <c r="I59" s="312"/>
      <c r="J59" s="312"/>
      <c r="K59" s="193"/>
    </row>
    <row r="60" spans="2:11" customFormat="1" ht="15" customHeight="1">
      <c r="B60" s="192"/>
      <c r="C60" s="197"/>
      <c r="D60" s="312" t="s">
        <v>1378</v>
      </c>
      <c r="E60" s="312"/>
      <c r="F60" s="312"/>
      <c r="G60" s="312"/>
      <c r="H60" s="312"/>
      <c r="I60" s="312"/>
      <c r="J60" s="312"/>
      <c r="K60" s="193"/>
    </row>
    <row r="61" spans="2:11" customFormat="1" ht="15" customHeight="1">
      <c r="B61" s="192"/>
      <c r="C61" s="197"/>
      <c r="D61" s="312" t="s">
        <v>1379</v>
      </c>
      <c r="E61" s="312"/>
      <c r="F61" s="312"/>
      <c r="G61" s="312"/>
      <c r="H61" s="312"/>
      <c r="I61" s="312"/>
      <c r="J61" s="312"/>
      <c r="K61" s="193"/>
    </row>
    <row r="62" spans="2:11" customFormat="1" ht="15" customHeight="1">
      <c r="B62" s="192"/>
      <c r="C62" s="197"/>
      <c r="D62" s="315" t="s">
        <v>1380</v>
      </c>
      <c r="E62" s="315"/>
      <c r="F62" s="315"/>
      <c r="G62" s="315"/>
      <c r="H62" s="315"/>
      <c r="I62" s="315"/>
      <c r="J62" s="315"/>
      <c r="K62" s="193"/>
    </row>
    <row r="63" spans="2:11" customFormat="1" ht="15" customHeight="1">
      <c r="B63" s="192"/>
      <c r="C63" s="197"/>
      <c r="D63" s="312" t="s">
        <v>1381</v>
      </c>
      <c r="E63" s="312"/>
      <c r="F63" s="312"/>
      <c r="G63" s="312"/>
      <c r="H63" s="312"/>
      <c r="I63" s="312"/>
      <c r="J63" s="312"/>
      <c r="K63" s="193"/>
    </row>
    <row r="64" spans="2:11" customFormat="1" ht="12.75" customHeight="1">
      <c r="B64" s="192"/>
      <c r="C64" s="197"/>
      <c r="D64" s="197"/>
      <c r="E64" s="200"/>
      <c r="F64" s="197"/>
      <c r="G64" s="197"/>
      <c r="H64" s="197"/>
      <c r="I64" s="197"/>
      <c r="J64" s="197"/>
      <c r="K64" s="193"/>
    </row>
    <row r="65" spans="2:11" customFormat="1" ht="15" customHeight="1">
      <c r="B65" s="192"/>
      <c r="C65" s="197"/>
      <c r="D65" s="312" t="s">
        <v>1382</v>
      </c>
      <c r="E65" s="312"/>
      <c r="F65" s="312"/>
      <c r="G65" s="312"/>
      <c r="H65" s="312"/>
      <c r="I65" s="312"/>
      <c r="J65" s="312"/>
      <c r="K65" s="193"/>
    </row>
    <row r="66" spans="2:11" customFormat="1" ht="15" customHeight="1">
      <c r="B66" s="192"/>
      <c r="C66" s="197"/>
      <c r="D66" s="315" t="s">
        <v>1383</v>
      </c>
      <c r="E66" s="315"/>
      <c r="F66" s="315"/>
      <c r="G66" s="315"/>
      <c r="H66" s="315"/>
      <c r="I66" s="315"/>
      <c r="J66" s="315"/>
      <c r="K66" s="193"/>
    </row>
    <row r="67" spans="2:11" customFormat="1" ht="15" customHeight="1">
      <c r="B67" s="192"/>
      <c r="C67" s="197"/>
      <c r="D67" s="312" t="s">
        <v>1384</v>
      </c>
      <c r="E67" s="312"/>
      <c r="F67" s="312"/>
      <c r="G67" s="312"/>
      <c r="H67" s="312"/>
      <c r="I67" s="312"/>
      <c r="J67" s="312"/>
      <c r="K67" s="193"/>
    </row>
    <row r="68" spans="2:11" customFormat="1" ht="15" customHeight="1">
      <c r="B68" s="192"/>
      <c r="C68" s="197"/>
      <c r="D68" s="312" t="s">
        <v>1385</v>
      </c>
      <c r="E68" s="312"/>
      <c r="F68" s="312"/>
      <c r="G68" s="312"/>
      <c r="H68" s="312"/>
      <c r="I68" s="312"/>
      <c r="J68" s="312"/>
      <c r="K68" s="193"/>
    </row>
    <row r="69" spans="2:11" customFormat="1" ht="15" customHeight="1">
      <c r="B69" s="192"/>
      <c r="C69" s="197"/>
      <c r="D69" s="312" t="s">
        <v>1386</v>
      </c>
      <c r="E69" s="312"/>
      <c r="F69" s="312"/>
      <c r="G69" s="312"/>
      <c r="H69" s="312"/>
      <c r="I69" s="312"/>
      <c r="J69" s="312"/>
      <c r="K69" s="193"/>
    </row>
    <row r="70" spans="2:11" customFormat="1" ht="15" customHeight="1">
      <c r="B70" s="192"/>
      <c r="C70" s="197"/>
      <c r="D70" s="312" t="s">
        <v>1387</v>
      </c>
      <c r="E70" s="312"/>
      <c r="F70" s="312"/>
      <c r="G70" s="312"/>
      <c r="H70" s="312"/>
      <c r="I70" s="312"/>
      <c r="J70" s="312"/>
      <c r="K70" s="193"/>
    </row>
    <row r="71" spans="2:11" customFormat="1" ht="12.75" customHeight="1">
      <c r="B71" s="201"/>
      <c r="C71" s="202"/>
      <c r="D71" s="202"/>
      <c r="E71" s="202"/>
      <c r="F71" s="202"/>
      <c r="G71" s="202"/>
      <c r="H71" s="202"/>
      <c r="I71" s="202"/>
      <c r="J71" s="202"/>
      <c r="K71" s="203"/>
    </row>
    <row r="72" spans="2:11" customFormat="1" ht="18.75" customHeight="1">
      <c r="B72" s="204"/>
      <c r="C72" s="204"/>
      <c r="D72" s="204"/>
      <c r="E72" s="204"/>
      <c r="F72" s="204"/>
      <c r="G72" s="204"/>
      <c r="H72" s="204"/>
      <c r="I72" s="204"/>
      <c r="J72" s="204"/>
      <c r="K72" s="205"/>
    </row>
    <row r="73" spans="2:11" customFormat="1" ht="18.75" customHeight="1">
      <c r="B73" s="205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2:11" customFormat="1" ht="7.5" customHeight="1">
      <c r="B74" s="206"/>
      <c r="C74" s="207"/>
      <c r="D74" s="207"/>
      <c r="E74" s="207"/>
      <c r="F74" s="207"/>
      <c r="G74" s="207"/>
      <c r="H74" s="207"/>
      <c r="I74" s="207"/>
      <c r="J74" s="207"/>
      <c r="K74" s="208"/>
    </row>
    <row r="75" spans="2:11" customFormat="1" ht="45" customHeight="1">
      <c r="B75" s="209"/>
      <c r="C75" s="316" t="s">
        <v>1388</v>
      </c>
      <c r="D75" s="316"/>
      <c r="E75" s="316"/>
      <c r="F75" s="316"/>
      <c r="G75" s="316"/>
      <c r="H75" s="316"/>
      <c r="I75" s="316"/>
      <c r="J75" s="316"/>
      <c r="K75" s="210"/>
    </row>
    <row r="76" spans="2:11" customFormat="1" ht="17.25" customHeight="1">
      <c r="B76" s="209"/>
      <c r="C76" s="211" t="s">
        <v>1389</v>
      </c>
      <c r="D76" s="211"/>
      <c r="E76" s="211"/>
      <c r="F76" s="211" t="s">
        <v>1390</v>
      </c>
      <c r="G76" s="212"/>
      <c r="H76" s="211" t="s">
        <v>54</v>
      </c>
      <c r="I76" s="211" t="s">
        <v>57</v>
      </c>
      <c r="J76" s="211" t="s">
        <v>1391</v>
      </c>
      <c r="K76" s="210"/>
    </row>
    <row r="77" spans="2:11" customFormat="1" ht="17.25" customHeight="1">
      <c r="B77" s="209"/>
      <c r="C77" s="213" t="s">
        <v>1392</v>
      </c>
      <c r="D77" s="213"/>
      <c r="E77" s="213"/>
      <c r="F77" s="214" t="s">
        <v>1393</v>
      </c>
      <c r="G77" s="215"/>
      <c r="H77" s="213"/>
      <c r="I77" s="213"/>
      <c r="J77" s="213" t="s">
        <v>1394</v>
      </c>
      <c r="K77" s="210"/>
    </row>
    <row r="78" spans="2:11" customFormat="1" ht="5.25" customHeight="1">
      <c r="B78" s="209"/>
      <c r="C78" s="216"/>
      <c r="D78" s="216"/>
      <c r="E78" s="216"/>
      <c r="F78" s="216"/>
      <c r="G78" s="217"/>
      <c r="H78" s="216"/>
      <c r="I78" s="216"/>
      <c r="J78" s="216"/>
      <c r="K78" s="210"/>
    </row>
    <row r="79" spans="2:11" customFormat="1" ht="15" customHeight="1">
      <c r="B79" s="209"/>
      <c r="C79" s="198" t="s">
        <v>53</v>
      </c>
      <c r="D79" s="218"/>
      <c r="E79" s="218"/>
      <c r="F79" s="219" t="s">
        <v>1395</v>
      </c>
      <c r="G79" s="220"/>
      <c r="H79" s="198" t="s">
        <v>1396</v>
      </c>
      <c r="I79" s="198" t="s">
        <v>1397</v>
      </c>
      <c r="J79" s="198">
        <v>20</v>
      </c>
      <c r="K79" s="210"/>
    </row>
    <row r="80" spans="2:11" customFormat="1" ht="15" customHeight="1">
      <c r="B80" s="209"/>
      <c r="C80" s="198" t="s">
        <v>1398</v>
      </c>
      <c r="D80" s="198"/>
      <c r="E80" s="198"/>
      <c r="F80" s="219" t="s">
        <v>1395</v>
      </c>
      <c r="G80" s="220"/>
      <c r="H80" s="198" t="s">
        <v>1399</v>
      </c>
      <c r="I80" s="198" t="s">
        <v>1397</v>
      </c>
      <c r="J80" s="198">
        <v>120</v>
      </c>
      <c r="K80" s="210"/>
    </row>
    <row r="81" spans="2:11" customFormat="1" ht="15" customHeight="1">
      <c r="B81" s="221"/>
      <c r="C81" s="198" t="s">
        <v>1400</v>
      </c>
      <c r="D81" s="198"/>
      <c r="E81" s="198"/>
      <c r="F81" s="219" t="s">
        <v>1401</v>
      </c>
      <c r="G81" s="220"/>
      <c r="H81" s="198" t="s">
        <v>1402</v>
      </c>
      <c r="I81" s="198" t="s">
        <v>1397</v>
      </c>
      <c r="J81" s="198">
        <v>50</v>
      </c>
      <c r="K81" s="210"/>
    </row>
    <row r="82" spans="2:11" customFormat="1" ht="15" customHeight="1">
      <c r="B82" s="221"/>
      <c r="C82" s="198" t="s">
        <v>1403</v>
      </c>
      <c r="D82" s="198"/>
      <c r="E82" s="198"/>
      <c r="F82" s="219" t="s">
        <v>1395</v>
      </c>
      <c r="G82" s="220"/>
      <c r="H82" s="198" t="s">
        <v>1404</v>
      </c>
      <c r="I82" s="198" t="s">
        <v>1405</v>
      </c>
      <c r="J82" s="198"/>
      <c r="K82" s="210"/>
    </row>
    <row r="83" spans="2:11" customFormat="1" ht="15" customHeight="1">
      <c r="B83" s="221"/>
      <c r="C83" s="198" t="s">
        <v>1406</v>
      </c>
      <c r="D83" s="198"/>
      <c r="E83" s="198"/>
      <c r="F83" s="219" t="s">
        <v>1401</v>
      </c>
      <c r="G83" s="198"/>
      <c r="H83" s="198" t="s">
        <v>1407</v>
      </c>
      <c r="I83" s="198" t="s">
        <v>1397</v>
      </c>
      <c r="J83" s="198">
        <v>15</v>
      </c>
      <c r="K83" s="210"/>
    </row>
    <row r="84" spans="2:11" customFormat="1" ht="15" customHeight="1">
      <c r="B84" s="221"/>
      <c r="C84" s="198" t="s">
        <v>1408</v>
      </c>
      <c r="D84" s="198"/>
      <c r="E84" s="198"/>
      <c r="F84" s="219" t="s">
        <v>1401</v>
      </c>
      <c r="G84" s="198"/>
      <c r="H84" s="198" t="s">
        <v>1409</v>
      </c>
      <c r="I84" s="198" t="s">
        <v>1397</v>
      </c>
      <c r="J84" s="198">
        <v>15</v>
      </c>
      <c r="K84" s="210"/>
    </row>
    <row r="85" spans="2:11" customFormat="1" ht="15" customHeight="1">
      <c r="B85" s="221"/>
      <c r="C85" s="198" t="s">
        <v>1410</v>
      </c>
      <c r="D85" s="198"/>
      <c r="E85" s="198"/>
      <c r="F85" s="219" t="s">
        <v>1401</v>
      </c>
      <c r="G85" s="198"/>
      <c r="H85" s="198" t="s">
        <v>1411</v>
      </c>
      <c r="I85" s="198" t="s">
        <v>1397</v>
      </c>
      <c r="J85" s="198">
        <v>20</v>
      </c>
      <c r="K85" s="210"/>
    </row>
    <row r="86" spans="2:11" customFormat="1" ht="15" customHeight="1">
      <c r="B86" s="221"/>
      <c r="C86" s="198" t="s">
        <v>1412</v>
      </c>
      <c r="D86" s="198"/>
      <c r="E86" s="198"/>
      <c r="F86" s="219" t="s">
        <v>1401</v>
      </c>
      <c r="G86" s="198"/>
      <c r="H86" s="198" t="s">
        <v>1413</v>
      </c>
      <c r="I86" s="198" t="s">
        <v>1397</v>
      </c>
      <c r="J86" s="198">
        <v>20</v>
      </c>
      <c r="K86" s="210"/>
    </row>
    <row r="87" spans="2:11" customFormat="1" ht="15" customHeight="1">
      <c r="B87" s="221"/>
      <c r="C87" s="198" t="s">
        <v>1414</v>
      </c>
      <c r="D87" s="198"/>
      <c r="E87" s="198"/>
      <c r="F87" s="219" t="s">
        <v>1401</v>
      </c>
      <c r="G87" s="220"/>
      <c r="H87" s="198" t="s">
        <v>1415</v>
      </c>
      <c r="I87" s="198" t="s">
        <v>1397</v>
      </c>
      <c r="J87" s="198">
        <v>50</v>
      </c>
      <c r="K87" s="210"/>
    </row>
    <row r="88" spans="2:11" customFormat="1" ht="15" customHeight="1">
      <c r="B88" s="221"/>
      <c r="C88" s="198" t="s">
        <v>1416</v>
      </c>
      <c r="D88" s="198"/>
      <c r="E88" s="198"/>
      <c r="F88" s="219" t="s">
        <v>1401</v>
      </c>
      <c r="G88" s="220"/>
      <c r="H88" s="198" t="s">
        <v>1417</v>
      </c>
      <c r="I88" s="198" t="s">
        <v>1397</v>
      </c>
      <c r="J88" s="198">
        <v>20</v>
      </c>
      <c r="K88" s="210"/>
    </row>
    <row r="89" spans="2:11" customFormat="1" ht="15" customHeight="1">
      <c r="B89" s="221"/>
      <c r="C89" s="198" t="s">
        <v>1418</v>
      </c>
      <c r="D89" s="198"/>
      <c r="E89" s="198"/>
      <c r="F89" s="219" t="s">
        <v>1401</v>
      </c>
      <c r="G89" s="220"/>
      <c r="H89" s="198" t="s">
        <v>1419</v>
      </c>
      <c r="I89" s="198" t="s">
        <v>1397</v>
      </c>
      <c r="J89" s="198">
        <v>20</v>
      </c>
      <c r="K89" s="210"/>
    </row>
    <row r="90" spans="2:11" customFormat="1" ht="15" customHeight="1">
      <c r="B90" s="221"/>
      <c r="C90" s="198" t="s">
        <v>1420</v>
      </c>
      <c r="D90" s="198"/>
      <c r="E90" s="198"/>
      <c r="F90" s="219" t="s">
        <v>1401</v>
      </c>
      <c r="G90" s="220"/>
      <c r="H90" s="198" t="s">
        <v>1421</v>
      </c>
      <c r="I90" s="198" t="s">
        <v>1397</v>
      </c>
      <c r="J90" s="198">
        <v>50</v>
      </c>
      <c r="K90" s="210"/>
    </row>
    <row r="91" spans="2:11" customFormat="1" ht="15" customHeight="1">
      <c r="B91" s="221"/>
      <c r="C91" s="198" t="s">
        <v>1422</v>
      </c>
      <c r="D91" s="198"/>
      <c r="E91" s="198"/>
      <c r="F91" s="219" t="s">
        <v>1401</v>
      </c>
      <c r="G91" s="220"/>
      <c r="H91" s="198" t="s">
        <v>1422</v>
      </c>
      <c r="I91" s="198" t="s">
        <v>1397</v>
      </c>
      <c r="J91" s="198">
        <v>50</v>
      </c>
      <c r="K91" s="210"/>
    </row>
    <row r="92" spans="2:11" customFormat="1" ht="15" customHeight="1">
      <c r="B92" s="221"/>
      <c r="C92" s="198" t="s">
        <v>1423</v>
      </c>
      <c r="D92" s="198"/>
      <c r="E92" s="198"/>
      <c r="F92" s="219" t="s">
        <v>1401</v>
      </c>
      <c r="G92" s="220"/>
      <c r="H92" s="198" t="s">
        <v>1424</v>
      </c>
      <c r="I92" s="198" t="s">
        <v>1397</v>
      </c>
      <c r="J92" s="198">
        <v>255</v>
      </c>
      <c r="K92" s="210"/>
    </row>
    <row r="93" spans="2:11" customFormat="1" ht="15" customHeight="1">
      <c r="B93" s="221"/>
      <c r="C93" s="198" t="s">
        <v>1425</v>
      </c>
      <c r="D93" s="198"/>
      <c r="E93" s="198"/>
      <c r="F93" s="219" t="s">
        <v>1395</v>
      </c>
      <c r="G93" s="220"/>
      <c r="H93" s="198" t="s">
        <v>1426</v>
      </c>
      <c r="I93" s="198" t="s">
        <v>1427</v>
      </c>
      <c r="J93" s="198"/>
      <c r="K93" s="210"/>
    </row>
    <row r="94" spans="2:11" customFormat="1" ht="15" customHeight="1">
      <c r="B94" s="221"/>
      <c r="C94" s="198" t="s">
        <v>1428</v>
      </c>
      <c r="D94" s="198"/>
      <c r="E94" s="198"/>
      <c r="F94" s="219" t="s">
        <v>1395</v>
      </c>
      <c r="G94" s="220"/>
      <c r="H94" s="198" t="s">
        <v>1429</v>
      </c>
      <c r="I94" s="198" t="s">
        <v>1430</v>
      </c>
      <c r="J94" s="198"/>
      <c r="K94" s="210"/>
    </row>
    <row r="95" spans="2:11" customFormat="1" ht="15" customHeight="1">
      <c r="B95" s="221"/>
      <c r="C95" s="198" t="s">
        <v>1431</v>
      </c>
      <c r="D95" s="198"/>
      <c r="E95" s="198"/>
      <c r="F95" s="219" t="s">
        <v>1395</v>
      </c>
      <c r="G95" s="220"/>
      <c r="H95" s="198" t="s">
        <v>1431</v>
      </c>
      <c r="I95" s="198" t="s">
        <v>1430</v>
      </c>
      <c r="J95" s="198"/>
      <c r="K95" s="210"/>
    </row>
    <row r="96" spans="2:11" customFormat="1" ht="15" customHeight="1">
      <c r="B96" s="221"/>
      <c r="C96" s="198" t="s">
        <v>38</v>
      </c>
      <c r="D96" s="198"/>
      <c r="E96" s="198"/>
      <c r="F96" s="219" t="s">
        <v>1395</v>
      </c>
      <c r="G96" s="220"/>
      <c r="H96" s="198" t="s">
        <v>1432</v>
      </c>
      <c r="I96" s="198" t="s">
        <v>1430</v>
      </c>
      <c r="J96" s="198"/>
      <c r="K96" s="210"/>
    </row>
    <row r="97" spans="2:11" customFormat="1" ht="15" customHeight="1">
      <c r="B97" s="221"/>
      <c r="C97" s="198" t="s">
        <v>48</v>
      </c>
      <c r="D97" s="198"/>
      <c r="E97" s="198"/>
      <c r="F97" s="219" t="s">
        <v>1395</v>
      </c>
      <c r="G97" s="220"/>
      <c r="H97" s="198" t="s">
        <v>1433</v>
      </c>
      <c r="I97" s="198" t="s">
        <v>1430</v>
      </c>
      <c r="J97" s="198"/>
      <c r="K97" s="210"/>
    </row>
    <row r="98" spans="2:11" customFormat="1" ht="15" customHeight="1">
      <c r="B98" s="222"/>
      <c r="C98" s="223"/>
      <c r="D98" s="223"/>
      <c r="E98" s="223"/>
      <c r="F98" s="223"/>
      <c r="G98" s="223"/>
      <c r="H98" s="223"/>
      <c r="I98" s="223"/>
      <c r="J98" s="223"/>
      <c r="K98" s="224"/>
    </row>
    <row r="99" spans="2:11" customFormat="1" ht="18.7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5"/>
    </row>
    <row r="100" spans="2:11" customFormat="1" ht="18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</row>
    <row r="101" spans="2:11" customFormat="1" ht="7.5" customHeight="1">
      <c r="B101" s="206"/>
      <c r="C101" s="207"/>
      <c r="D101" s="207"/>
      <c r="E101" s="207"/>
      <c r="F101" s="207"/>
      <c r="G101" s="207"/>
      <c r="H101" s="207"/>
      <c r="I101" s="207"/>
      <c r="J101" s="207"/>
      <c r="K101" s="208"/>
    </row>
    <row r="102" spans="2:11" customFormat="1" ht="45" customHeight="1">
      <c r="B102" s="209"/>
      <c r="C102" s="316" t="s">
        <v>1434</v>
      </c>
      <c r="D102" s="316"/>
      <c r="E102" s="316"/>
      <c r="F102" s="316"/>
      <c r="G102" s="316"/>
      <c r="H102" s="316"/>
      <c r="I102" s="316"/>
      <c r="J102" s="316"/>
      <c r="K102" s="210"/>
    </row>
    <row r="103" spans="2:11" customFormat="1" ht="17.25" customHeight="1">
      <c r="B103" s="209"/>
      <c r="C103" s="211" t="s">
        <v>1389</v>
      </c>
      <c r="D103" s="211"/>
      <c r="E103" s="211"/>
      <c r="F103" s="211" t="s">
        <v>1390</v>
      </c>
      <c r="G103" s="212"/>
      <c r="H103" s="211" t="s">
        <v>54</v>
      </c>
      <c r="I103" s="211" t="s">
        <v>57</v>
      </c>
      <c r="J103" s="211" t="s">
        <v>1391</v>
      </c>
      <c r="K103" s="210"/>
    </row>
    <row r="104" spans="2:11" customFormat="1" ht="17.25" customHeight="1">
      <c r="B104" s="209"/>
      <c r="C104" s="213" t="s">
        <v>1392</v>
      </c>
      <c r="D104" s="213"/>
      <c r="E104" s="213"/>
      <c r="F104" s="214" t="s">
        <v>1393</v>
      </c>
      <c r="G104" s="215"/>
      <c r="H104" s="213"/>
      <c r="I104" s="213"/>
      <c r="J104" s="213" t="s">
        <v>1394</v>
      </c>
      <c r="K104" s="210"/>
    </row>
    <row r="105" spans="2:11" customFormat="1" ht="5.25" customHeight="1">
      <c r="B105" s="209"/>
      <c r="C105" s="211"/>
      <c r="D105" s="211"/>
      <c r="E105" s="211"/>
      <c r="F105" s="211"/>
      <c r="G105" s="227"/>
      <c r="H105" s="211"/>
      <c r="I105" s="211"/>
      <c r="J105" s="211"/>
      <c r="K105" s="210"/>
    </row>
    <row r="106" spans="2:11" customFormat="1" ht="15" customHeight="1">
      <c r="B106" s="209"/>
      <c r="C106" s="198" t="s">
        <v>53</v>
      </c>
      <c r="D106" s="218"/>
      <c r="E106" s="218"/>
      <c r="F106" s="219" t="s">
        <v>1395</v>
      </c>
      <c r="G106" s="198"/>
      <c r="H106" s="198" t="s">
        <v>1435</v>
      </c>
      <c r="I106" s="198" t="s">
        <v>1397</v>
      </c>
      <c r="J106" s="198">
        <v>20</v>
      </c>
      <c r="K106" s="210"/>
    </row>
    <row r="107" spans="2:11" customFormat="1" ht="15" customHeight="1">
      <c r="B107" s="209"/>
      <c r="C107" s="198" t="s">
        <v>1398</v>
      </c>
      <c r="D107" s="198"/>
      <c r="E107" s="198"/>
      <c r="F107" s="219" t="s">
        <v>1395</v>
      </c>
      <c r="G107" s="198"/>
      <c r="H107" s="198" t="s">
        <v>1435</v>
      </c>
      <c r="I107" s="198" t="s">
        <v>1397</v>
      </c>
      <c r="J107" s="198">
        <v>120</v>
      </c>
      <c r="K107" s="210"/>
    </row>
    <row r="108" spans="2:11" customFormat="1" ht="15" customHeight="1">
      <c r="B108" s="221"/>
      <c r="C108" s="198" t="s">
        <v>1400</v>
      </c>
      <c r="D108" s="198"/>
      <c r="E108" s="198"/>
      <c r="F108" s="219" t="s">
        <v>1401</v>
      </c>
      <c r="G108" s="198"/>
      <c r="H108" s="198" t="s">
        <v>1435</v>
      </c>
      <c r="I108" s="198" t="s">
        <v>1397</v>
      </c>
      <c r="J108" s="198">
        <v>50</v>
      </c>
      <c r="K108" s="210"/>
    </row>
    <row r="109" spans="2:11" customFormat="1" ht="15" customHeight="1">
      <c r="B109" s="221"/>
      <c r="C109" s="198" t="s">
        <v>1403</v>
      </c>
      <c r="D109" s="198"/>
      <c r="E109" s="198"/>
      <c r="F109" s="219" t="s">
        <v>1395</v>
      </c>
      <c r="G109" s="198"/>
      <c r="H109" s="198" t="s">
        <v>1435</v>
      </c>
      <c r="I109" s="198" t="s">
        <v>1405</v>
      </c>
      <c r="J109" s="198"/>
      <c r="K109" s="210"/>
    </row>
    <row r="110" spans="2:11" customFormat="1" ht="15" customHeight="1">
      <c r="B110" s="221"/>
      <c r="C110" s="198" t="s">
        <v>1414</v>
      </c>
      <c r="D110" s="198"/>
      <c r="E110" s="198"/>
      <c r="F110" s="219" t="s">
        <v>1401</v>
      </c>
      <c r="G110" s="198"/>
      <c r="H110" s="198" t="s">
        <v>1435</v>
      </c>
      <c r="I110" s="198" t="s">
        <v>1397</v>
      </c>
      <c r="J110" s="198">
        <v>50</v>
      </c>
      <c r="K110" s="210"/>
    </row>
    <row r="111" spans="2:11" customFormat="1" ht="15" customHeight="1">
      <c r="B111" s="221"/>
      <c r="C111" s="198" t="s">
        <v>1422</v>
      </c>
      <c r="D111" s="198"/>
      <c r="E111" s="198"/>
      <c r="F111" s="219" t="s">
        <v>1401</v>
      </c>
      <c r="G111" s="198"/>
      <c r="H111" s="198" t="s">
        <v>1435</v>
      </c>
      <c r="I111" s="198" t="s">
        <v>1397</v>
      </c>
      <c r="J111" s="198">
        <v>50</v>
      </c>
      <c r="K111" s="210"/>
    </row>
    <row r="112" spans="2:11" customFormat="1" ht="15" customHeight="1">
      <c r="B112" s="221"/>
      <c r="C112" s="198" t="s">
        <v>1420</v>
      </c>
      <c r="D112" s="198"/>
      <c r="E112" s="198"/>
      <c r="F112" s="219" t="s">
        <v>1401</v>
      </c>
      <c r="G112" s="198"/>
      <c r="H112" s="198" t="s">
        <v>1435</v>
      </c>
      <c r="I112" s="198" t="s">
        <v>1397</v>
      </c>
      <c r="J112" s="198">
        <v>50</v>
      </c>
      <c r="K112" s="210"/>
    </row>
    <row r="113" spans="2:11" customFormat="1" ht="15" customHeight="1">
      <c r="B113" s="221"/>
      <c r="C113" s="198" t="s">
        <v>53</v>
      </c>
      <c r="D113" s="198"/>
      <c r="E113" s="198"/>
      <c r="F113" s="219" t="s">
        <v>1395</v>
      </c>
      <c r="G113" s="198"/>
      <c r="H113" s="198" t="s">
        <v>1436</v>
      </c>
      <c r="I113" s="198" t="s">
        <v>1397</v>
      </c>
      <c r="J113" s="198">
        <v>20</v>
      </c>
      <c r="K113" s="210"/>
    </row>
    <row r="114" spans="2:11" customFormat="1" ht="15" customHeight="1">
      <c r="B114" s="221"/>
      <c r="C114" s="198" t="s">
        <v>1437</v>
      </c>
      <c r="D114" s="198"/>
      <c r="E114" s="198"/>
      <c r="F114" s="219" t="s">
        <v>1395</v>
      </c>
      <c r="G114" s="198"/>
      <c r="H114" s="198" t="s">
        <v>1438</v>
      </c>
      <c r="I114" s="198" t="s">
        <v>1397</v>
      </c>
      <c r="J114" s="198">
        <v>120</v>
      </c>
      <c r="K114" s="210"/>
    </row>
    <row r="115" spans="2:11" customFormat="1" ht="15" customHeight="1">
      <c r="B115" s="221"/>
      <c r="C115" s="198" t="s">
        <v>38</v>
      </c>
      <c r="D115" s="198"/>
      <c r="E115" s="198"/>
      <c r="F115" s="219" t="s">
        <v>1395</v>
      </c>
      <c r="G115" s="198"/>
      <c r="H115" s="198" t="s">
        <v>1439</v>
      </c>
      <c r="I115" s="198" t="s">
        <v>1430</v>
      </c>
      <c r="J115" s="198"/>
      <c r="K115" s="210"/>
    </row>
    <row r="116" spans="2:11" customFormat="1" ht="15" customHeight="1">
      <c r="B116" s="221"/>
      <c r="C116" s="198" t="s">
        <v>48</v>
      </c>
      <c r="D116" s="198"/>
      <c r="E116" s="198"/>
      <c r="F116" s="219" t="s">
        <v>1395</v>
      </c>
      <c r="G116" s="198"/>
      <c r="H116" s="198" t="s">
        <v>1440</v>
      </c>
      <c r="I116" s="198" t="s">
        <v>1430</v>
      </c>
      <c r="J116" s="198"/>
      <c r="K116" s="210"/>
    </row>
    <row r="117" spans="2:11" customFormat="1" ht="15" customHeight="1">
      <c r="B117" s="221"/>
      <c r="C117" s="198" t="s">
        <v>57</v>
      </c>
      <c r="D117" s="198"/>
      <c r="E117" s="198"/>
      <c r="F117" s="219" t="s">
        <v>1395</v>
      </c>
      <c r="G117" s="198"/>
      <c r="H117" s="198" t="s">
        <v>1441</v>
      </c>
      <c r="I117" s="198" t="s">
        <v>1442</v>
      </c>
      <c r="J117" s="198"/>
      <c r="K117" s="210"/>
    </row>
    <row r="118" spans="2:11" customFormat="1" ht="15" customHeight="1">
      <c r="B118" s="222"/>
      <c r="C118" s="228"/>
      <c r="D118" s="228"/>
      <c r="E118" s="228"/>
      <c r="F118" s="228"/>
      <c r="G118" s="228"/>
      <c r="H118" s="228"/>
      <c r="I118" s="228"/>
      <c r="J118" s="228"/>
      <c r="K118" s="224"/>
    </row>
    <row r="119" spans="2:11" customFormat="1" ht="18.75" customHeight="1">
      <c r="B119" s="229"/>
      <c r="C119" s="230"/>
      <c r="D119" s="230"/>
      <c r="E119" s="230"/>
      <c r="F119" s="231"/>
      <c r="G119" s="230"/>
      <c r="H119" s="230"/>
      <c r="I119" s="230"/>
      <c r="J119" s="230"/>
      <c r="K119" s="229"/>
    </row>
    <row r="120" spans="2:11" customFormat="1" ht="18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</row>
    <row r="121" spans="2:11" customFormat="1" ht="7.5" customHeight="1">
      <c r="B121" s="232"/>
      <c r="C121" s="233"/>
      <c r="D121" s="233"/>
      <c r="E121" s="233"/>
      <c r="F121" s="233"/>
      <c r="G121" s="233"/>
      <c r="H121" s="233"/>
      <c r="I121" s="233"/>
      <c r="J121" s="233"/>
      <c r="K121" s="234"/>
    </row>
    <row r="122" spans="2:11" customFormat="1" ht="45" customHeight="1">
      <c r="B122" s="235"/>
      <c r="C122" s="314" t="s">
        <v>1443</v>
      </c>
      <c r="D122" s="314"/>
      <c r="E122" s="314"/>
      <c r="F122" s="314"/>
      <c r="G122" s="314"/>
      <c r="H122" s="314"/>
      <c r="I122" s="314"/>
      <c r="J122" s="314"/>
      <c r="K122" s="236"/>
    </row>
    <row r="123" spans="2:11" customFormat="1" ht="17.25" customHeight="1">
      <c r="B123" s="237"/>
      <c r="C123" s="211" t="s">
        <v>1389</v>
      </c>
      <c r="D123" s="211"/>
      <c r="E123" s="211"/>
      <c r="F123" s="211" t="s">
        <v>1390</v>
      </c>
      <c r="G123" s="212"/>
      <c r="H123" s="211" t="s">
        <v>54</v>
      </c>
      <c r="I123" s="211" t="s">
        <v>57</v>
      </c>
      <c r="J123" s="211" t="s">
        <v>1391</v>
      </c>
      <c r="K123" s="238"/>
    </row>
    <row r="124" spans="2:11" customFormat="1" ht="17.25" customHeight="1">
      <c r="B124" s="237"/>
      <c r="C124" s="213" t="s">
        <v>1392</v>
      </c>
      <c r="D124" s="213"/>
      <c r="E124" s="213"/>
      <c r="F124" s="214" t="s">
        <v>1393</v>
      </c>
      <c r="G124" s="215"/>
      <c r="H124" s="213"/>
      <c r="I124" s="213"/>
      <c r="J124" s="213" t="s">
        <v>1394</v>
      </c>
      <c r="K124" s="238"/>
    </row>
    <row r="125" spans="2:11" customFormat="1" ht="5.25" customHeight="1">
      <c r="B125" s="239"/>
      <c r="C125" s="216"/>
      <c r="D125" s="216"/>
      <c r="E125" s="216"/>
      <c r="F125" s="216"/>
      <c r="G125" s="240"/>
      <c r="H125" s="216"/>
      <c r="I125" s="216"/>
      <c r="J125" s="216"/>
      <c r="K125" s="241"/>
    </row>
    <row r="126" spans="2:11" customFormat="1" ht="15" customHeight="1">
      <c r="B126" s="239"/>
      <c r="C126" s="198" t="s">
        <v>1398</v>
      </c>
      <c r="D126" s="218"/>
      <c r="E126" s="218"/>
      <c r="F126" s="219" t="s">
        <v>1395</v>
      </c>
      <c r="G126" s="198"/>
      <c r="H126" s="198" t="s">
        <v>1435</v>
      </c>
      <c r="I126" s="198" t="s">
        <v>1397</v>
      </c>
      <c r="J126" s="198">
        <v>120</v>
      </c>
      <c r="K126" s="242"/>
    </row>
    <row r="127" spans="2:11" customFormat="1" ht="15" customHeight="1">
      <c r="B127" s="239"/>
      <c r="C127" s="198" t="s">
        <v>1444</v>
      </c>
      <c r="D127" s="198"/>
      <c r="E127" s="198"/>
      <c r="F127" s="219" t="s">
        <v>1395</v>
      </c>
      <c r="G127" s="198"/>
      <c r="H127" s="198" t="s">
        <v>1445</v>
      </c>
      <c r="I127" s="198" t="s">
        <v>1397</v>
      </c>
      <c r="J127" s="198" t="s">
        <v>1446</v>
      </c>
      <c r="K127" s="242"/>
    </row>
    <row r="128" spans="2:11" customFormat="1" ht="15" customHeight="1">
      <c r="B128" s="239"/>
      <c r="C128" s="198" t="s">
        <v>1343</v>
      </c>
      <c r="D128" s="198"/>
      <c r="E128" s="198"/>
      <c r="F128" s="219" t="s">
        <v>1395</v>
      </c>
      <c r="G128" s="198"/>
      <c r="H128" s="198" t="s">
        <v>1447</v>
      </c>
      <c r="I128" s="198" t="s">
        <v>1397</v>
      </c>
      <c r="J128" s="198" t="s">
        <v>1446</v>
      </c>
      <c r="K128" s="242"/>
    </row>
    <row r="129" spans="2:11" customFormat="1" ht="15" customHeight="1">
      <c r="B129" s="239"/>
      <c r="C129" s="198" t="s">
        <v>1406</v>
      </c>
      <c r="D129" s="198"/>
      <c r="E129" s="198"/>
      <c r="F129" s="219" t="s">
        <v>1401</v>
      </c>
      <c r="G129" s="198"/>
      <c r="H129" s="198" t="s">
        <v>1407</v>
      </c>
      <c r="I129" s="198" t="s">
        <v>1397</v>
      </c>
      <c r="J129" s="198">
        <v>15</v>
      </c>
      <c r="K129" s="242"/>
    </row>
    <row r="130" spans="2:11" customFormat="1" ht="15" customHeight="1">
      <c r="B130" s="239"/>
      <c r="C130" s="198" t="s">
        <v>1408</v>
      </c>
      <c r="D130" s="198"/>
      <c r="E130" s="198"/>
      <c r="F130" s="219" t="s">
        <v>1401</v>
      </c>
      <c r="G130" s="198"/>
      <c r="H130" s="198" t="s">
        <v>1409</v>
      </c>
      <c r="I130" s="198" t="s">
        <v>1397</v>
      </c>
      <c r="J130" s="198">
        <v>15</v>
      </c>
      <c r="K130" s="242"/>
    </row>
    <row r="131" spans="2:11" customFormat="1" ht="15" customHeight="1">
      <c r="B131" s="239"/>
      <c r="C131" s="198" t="s">
        <v>1410</v>
      </c>
      <c r="D131" s="198"/>
      <c r="E131" s="198"/>
      <c r="F131" s="219" t="s">
        <v>1401</v>
      </c>
      <c r="G131" s="198"/>
      <c r="H131" s="198" t="s">
        <v>1411</v>
      </c>
      <c r="I131" s="198" t="s">
        <v>1397</v>
      </c>
      <c r="J131" s="198">
        <v>20</v>
      </c>
      <c r="K131" s="242"/>
    </row>
    <row r="132" spans="2:11" customFormat="1" ht="15" customHeight="1">
      <c r="B132" s="239"/>
      <c r="C132" s="198" t="s">
        <v>1412</v>
      </c>
      <c r="D132" s="198"/>
      <c r="E132" s="198"/>
      <c r="F132" s="219" t="s">
        <v>1401</v>
      </c>
      <c r="G132" s="198"/>
      <c r="H132" s="198" t="s">
        <v>1413</v>
      </c>
      <c r="I132" s="198" t="s">
        <v>1397</v>
      </c>
      <c r="J132" s="198">
        <v>20</v>
      </c>
      <c r="K132" s="242"/>
    </row>
    <row r="133" spans="2:11" customFormat="1" ht="15" customHeight="1">
      <c r="B133" s="239"/>
      <c r="C133" s="198" t="s">
        <v>1400</v>
      </c>
      <c r="D133" s="198"/>
      <c r="E133" s="198"/>
      <c r="F133" s="219" t="s">
        <v>1401</v>
      </c>
      <c r="G133" s="198"/>
      <c r="H133" s="198" t="s">
        <v>1435</v>
      </c>
      <c r="I133" s="198" t="s">
        <v>1397</v>
      </c>
      <c r="J133" s="198">
        <v>50</v>
      </c>
      <c r="K133" s="242"/>
    </row>
    <row r="134" spans="2:11" customFormat="1" ht="15" customHeight="1">
      <c r="B134" s="239"/>
      <c r="C134" s="198" t="s">
        <v>1414</v>
      </c>
      <c r="D134" s="198"/>
      <c r="E134" s="198"/>
      <c r="F134" s="219" t="s">
        <v>1401</v>
      </c>
      <c r="G134" s="198"/>
      <c r="H134" s="198" t="s">
        <v>1435</v>
      </c>
      <c r="I134" s="198" t="s">
        <v>1397</v>
      </c>
      <c r="J134" s="198">
        <v>50</v>
      </c>
      <c r="K134" s="242"/>
    </row>
    <row r="135" spans="2:11" customFormat="1" ht="15" customHeight="1">
      <c r="B135" s="239"/>
      <c r="C135" s="198" t="s">
        <v>1420</v>
      </c>
      <c r="D135" s="198"/>
      <c r="E135" s="198"/>
      <c r="F135" s="219" t="s">
        <v>1401</v>
      </c>
      <c r="G135" s="198"/>
      <c r="H135" s="198" t="s">
        <v>1435</v>
      </c>
      <c r="I135" s="198" t="s">
        <v>1397</v>
      </c>
      <c r="J135" s="198">
        <v>50</v>
      </c>
      <c r="K135" s="242"/>
    </row>
    <row r="136" spans="2:11" customFormat="1" ht="15" customHeight="1">
      <c r="B136" s="239"/>
      <c r="C136" s="198" t="s">
        <v>1422</v>
      </c>
      <c r="D136" s="198"/>
      <c r="E136" s="198"/>
      <c r="F136" s="219" t="s">
        <v>1401</v>
      </c>
      <c r="G136" s="198"/>
      <c r="H136" s="198" t="s">
        <v>1435</v>
      </c>
      <c r="I136" s="198" t="s">
        <v>1397</v>
      </c>
      <c r="J136" s="198">
        <v>50</v>
      </c>
      <c r="K136" s="242"/>
    </row>
    <row r="137" spans="2:11" customFormat="1" ht="15" customHeight="1">
      <c r="B137" s="239"/>
      <c r="C137" s="198" t="s">
        <v>1423</v>
      </c>
      <c r="D137" s="198"/>
      <c r="E137" s="198"/>
      <c r="F137" s="219" t="s">
        <v>1401</v>
      </c>
      <c r="G137" s="198"/>
      <c r="H137" s="198" t="s">
        <v>1448</v>
      </c>
      <c r="I137" s="198" t="s">
        <v>1397</v>
      </c>
      <c r="J137" s="198">
        <v>255</v>
      </c>
      <c r="K137" s="242"/>
    </row>
    <row r="138" spans="2:11" customFormat="1" ht="15" customHeight="1">
      <c r="B138" s="239"/>
      <c r="C138" s="198" t="s">
        <v>1425</v>
      </c>
      <c r="D138" s="198"/>
      <c r="E138" s="198"/>
      <c r="F138" s="219" t="s">
        <v>1395</v>
      </c>
      <c r="G138" s="198"/>
      <c r="H138" s="198" t="s">
        <v>1449</v>
      </c>
      <c r="I138" s="198" t="s">
        <v>1427</v>
      </c>
      <c r="J138" s="198"/>
      <c r="K138" s="242"/>
    </row>
    <row r="139" spans="2:11" customFormat="1" ht="15" customHeight="1">
      <c r="B139" s="239"/>
      <c r="C139" s="198" t="s">
        <v>1428</v>
      </c>
      <c r="D139" s="198"/>
      <c r="E139" s="198"/>
      <c r="F139" s="219" t="s">
        <v>1395</v>
      </c>
      <c r="G139" s="198"/>
      <c r="H139" s="198" t="s">
        <v>1450</v>
      </c>
      <c r="I139" s="198" t="s">
        <v>1430</v>
      </c>
      <c r="J139" s="198"/>
      <c r="K139" s="242"/>
    </row>
    <row r="140" spans="2:11" customFormat="1" ht="15" customHeight="1">
      <c r="B140" s="239"/>
      <c r="C140" s="198" t="s">
        <v>1431</v>
      </c>
      <c r="D140" s="198"/>
      <c r="E140" s="198"/>
      <c r="F140" s="219" t="s">
        <v>1395</v>
      </c>
      <c r="G140" s="198"/>
      <c r="H140" s="198" t="s">
        <v>1431</v>
      </c>
      <c r="I140" s="198" t="s">
        <v>1430</v>
      </c>
      <c r="J140" s="198"/>
      <c r="K140" s="242"/>
    </row>
    <row r="141" spans="2:11" customFormat="1" ht="15" customHeight="1">
      <c r="B141" s="239"/>
      <c r="C141" s="198" t="s">
        <v>38</v>
      </c>
      <c r="D141" s="198"/>
      <c r="E141" s="198"/>
      <c r="F141" s="219" t="s">
        <v>1395</v>
      </c>
      <c r="G141" s="198"/>
      <c r="H141" s="198" t="s">
        <v>1451</v>
      </c>
      <c r="I141" s="198" t="s">
        <v>1430</v>
      </c>
      <c r="J141" s="198"/>
      <c r="K141" s="242"/>
    </row>
    <row r="142" spans="2:11" customFormat="1" ht="15" customHeight="1">
      <c r="B142" s="239"/>
      <c r="C142" s="198" t="s">
        <v>1452</v>
      </c>
      <c r="D142" s="198"/>
      <c r="E142" s="198"/>
      <c r="F142" s="219" t="s">
        <v>1395</v>
      </c>
      <c r="G142" s="198"/>
      <c r="H142" s="198" t="s">
        <v>1453</v>
      </c>
      <c r="I142" s="198" t="s">
        <v>1430</v>
      </c>
      <c r="J142" s="198"/>
      <c r="K142" s="242"/>
    </row>
    <row r="143" spans="2:11" customFormat="1" ht="15" customHeight="1">
      <c r="B143" s="243"/>
      <c r="C143" s="244"/>
      <c r="D143" s="244"/>
      <c r="E143" s="244"/>
      <c r="F143" s="244"/>
      <c r="G143" s="244"/>
      <c r="H143" s="244"/>
      <c r="I143" s="244"/>
      <c r="J143" s="244"/>
      <c r="K143" s="245"/>
    </row>
    <row r="144" spans="2:11" customFormat="1" ht="18.75" customHeight="1">
      <c r="B144" s="230"/>
      <c r="C144" s="230"/>
      <c r="D144" s="230"/>
      <c r="E144" s="230"/>
      <c r="F144" s="231"/>
      <c r="G144" s="230"/>
      <c r="H144" s="230"/>
      <c r="I144" s="230"/>
      <c r="J144" s="230"/>
      <c r="K144" s="230"/>
    </row>
    <row r="145" spans="2:11" customFormat="1" ht="18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</row>
    <row r="146" spans="2:11" customFormat="1" ht="7.5" customHeight="1">
      <c r="B146" s="206"/>
      <c r="C146" s="207"/>
      <c r="D146" s="207"/>
      <c r="E146" s="207"/>
      <c r="F146" s="207"/>
      <c r="G146" s="207"/>
      <c r="H146" s="207"/>
      <c r="I146" s="207"/>
      <c r="J146" s="207"/>
      <c r="K146" s="208"/>
    </row>
    <row r="147" spans="2:11" customFormat="1" ht="45" customHeight="1">
      <c r="B147" s="209"/>
      <c r="C147" s="316" t="s">
        <v>1454</v>
      </c>
      <c r="D147" s="316"/>
      <c r="E147" s="316"/>
      <c r="F147" s="316"/>
      <c r="G147" s="316"/>
      <c r="H147" s="316"/>
      <c r="I147" s="316"/>
      <c r="J147" s="316"/>
      <c r="K147" s="210"/>
    </row>
    <row r="148" spans="2:11" customFormat="1" ht="17.25" customHeight="1">
      <c r="B148" s="209"/>
      <c r="C148" s="211" t="s">
        <v>1389</v>
      </c>
      <c r="D148" s="211"/>
      <c r="E148" s="211"/>
      <c r="F148" s="211" t="s">
        <v>1390</v>
      </c>
      <c r="G148" s="212"/>
      <c r="H148" s="211" t="s">
        <v>54</v>
      </c>
      <c r="I148" s="211" t="s">
        <v>57</v>
      </c>
      <c r="J148" s="211" t="s">
        <v>1391</v>
      </c>
      <c r="K148" s="210"/>
    </row>
    <row r="149" spans="2:11" customFormat="1" ht="17.25" customHeight="1">
      <c r="B149" s="209"/>
      <c r="C149" s="213" t="s">
        <v>1392</v>
      </c>
      <c r="D149" s="213"/>
      <c r="E149" s="213"/>
      <c r="F149" s="214" t="s">
        <v>1393</v>
      </c>
      <c r="G149" s="215"/>
      <c r="H149" s="213"/>
      <c r="I149" s="213"/>
      <c r="J149" s="213" t="s">
        <v>1394</v>
      </c>
      <c r="K149" s="210"/>
    </row>
    <row r="150" spans="2:11" customFormat="1" ht="5.25" customHeight="1">
      <c r="B150" s="221"/>
      <c r="C150" s="216"/>
      <c r="D150" s="216"/>
      <c r="E150" s="216"/>
      <c r="F150" s="216"/>
      <c r="G150" s="217"/>
      <c r="H150" s="216"/>
      <c r="I150" s="216"/>
      <c r="J150" s="216"/>
      <c r="K150" s="242"/>
    </row>
    <row r="151" spans="2:11" customFormat="1" ht="15" customHeight="1">
      <c r="B151" s="221"/>
      <c r="C151" s="246" t="s">
        <v>1398</v>
      </c>
      <c r="D151" s="198"/>
      <c r="E151" s="198"/>
      <c r="F151" s="247" t="s">
        <v>1395</v>
      </c>
      <c r="G151" s="198"/>
      <c r="H151" s="246" t="s">
        <v>1435</v>
      </c>
      <c r="I151" s="246" t="s">
        <v>1397</v>
      </c>
      <c r="J151" s="246">
        <v>120</v>
      </c>
      <c r="K151" s="242"/>
    </row>
    <row r="152" spans="2:11" customFormat="1" ht="15" customHeight="1">
      <c r="B152" s="221"/>
      <c r="C152" s="246" t="s">
        <v>1444</v>
      </c>
      <c r="D152" s="198"/>
      <c r="E152" s="198"/>
      <c r="F152" s="247" t="s">
        <v>1395</v>
      </c>
      <c r="G152" s="198"/>
      <c r="H152" s="246" t="s">
        <v>1455</v>
      </c>
      <c r="I152" s="246" t="s">
        <v>1397</v>
      </c>
      <c r="J152" s="246" t="s">
        <v>1446</v>
      </c>
      <c r="K152" s="242"/>
    </row>
    <row r="153" spans="2:11" customFormat="1" ht="15" customHeight="1">
      <c r="B153" s="221"/>
      <c r="C153" s="246" t="s">
        <v>1343</v>
      </c>
      <c r="D153" s="198"/>
      <c r="E153" s="198"/>
      <c r="F153" s="247" t="s">
        <v>1395</v>
      </c>
      <c r="G153" s="198"/>
      <c r="H153" s="246" t="s">
        <v>1456</v>
      </c>
      <c r="I153" s="246" t="s">
        <v>1397</v>
      </c>
      <c r="J153" s="246" t="s">
        <v>1446</v>
      </c>
      <c r="K153" s="242"/>
    </row>
    <row r="154" spans="2:11" customFormat="1" ht="15" customHeight="1">
      <c r="B154" s="221"/>
      <c r="C154" s="246" t="s">
        <v>1400</v>
      </c>
      <c r="D154" s="198"/>
      <c r="E154" s="198"/>
      <c r="F154" s="247" t="s">
        <v>1401</v>
      </c>
      <c r="G154" s="198"/>
      <c r="H154" s="246" t="s">
        <v>1435</v>
      </c>
      <c r="I154" s="246" t="s">
        <v>1397</v>
      </c>
      <c r="J154" s="246">
        <v>50</v>
      </c>
      <c r="K154" s="242"/>
    </row>
    <row r="155" spans="2:11" customFormat="1" ht="15" customHeight="1">
      <c r="B155" s="221"/>
      <c r="C155" s="246" t="s">
        <v>1403</v>
      </c>
      <c r="D155" s="198"/>
      <c r="E155" s="198"/>
      <c r="F155" s="247" t="s">
        <v>1395</v>
      </c>
      <c r="G155" s="198"/>
      <c r="H155" s="246" t="s">
        <v>1435</v>
      </c>
      <c r="I155" s="246" t="s">
        <v>1405</v>
      </c>
      <c r="J155" s="246"/>
      <c r="K155" s="242"/>
    </row>
    <row r="156" spans="2:11" customFormat="1" ht="15" customHeight="1">
      <c r="B156" s="221"/>
      <c r="C156" s="246" t="s">
        <v>1414</v>
      </c>
      <c r="D156" s="198"/>
      <c r="E156" s="198"/>
      <c r="F156" s="247" t="s">
        <v>1401</v>
      </c>
      <c r="G156" s="198"/>
      <c r="H156" s="246" t="s">
        <v>1435</v>
      </c>
      <c r="I156" s="246" t="s">
        <v>1397</v>
      </c>
      <c r="J156" s="246">
        <v>50</v>
      </c>
      <c r="K156" s="242"/>
    </row>
    <row r="157" spans="2:11" customFormat="1" ht="15" customHeight="1">
      <c r="B157" s="221"/>
      <c r="C157" s="246" t="s">
        <v>1422</v>
      </c>
      <c r="D157" s="198"/>
      <c r="E157" s="198"/>
      <c r="F157" s="247" t="s">
        <v>1401</v>
      </c>
      <c r="G157" s="198"/>
      <c r="H157" s="246" t="s">
        <v>1435</v>
      </c>
      <c r="I157" s="246" t="s">
        <v>1397</v>
      </c>
      <c r="J157" s="246">
        <v>50</v>
      </c>
      <c r="K157" s="242"/>
    </row>
    <row r="158" spans="2:11" customFormat="1" ht="15" customHeight="1">
      <c r="B158" s="221"/>
      <c r="C158" s="246" t="s">
        <v>1420</v>
      </c>
      <c r="D158" s="198"/>
      <c r="E158" s="198"/>
      <c r="F158" s="247" t="s">
        <v>1401</v>
      </c>
      <c r="G158" s="198"/>
      <c r="H158" s="246" t="s">
        <v>1435</v>
      </c>
      <c r="I158" s="246" t="s">
        <v>1397</v>
      </c>
      <c r="J158" s="246">
        <v>50</v>
      </c>
      <c r="K158" s="242"/>
    </row>
    <row r="159" spans="2:11" customFormat="1" ht="15" customHeight="1">
      <c r="B159" s="221"/>
      <c r="C159" s="246" t="s">
        <v>114</v>
      </c>
      <c r="D159" s="198"/>
      <c r="E159" s="198"/>
      <c r="F159" s="247" t="s">
        <v>1395</v>
      </c>
      <c r="G159" s="198"/>
      <c r="H159" s="246" t="s">
        <v>1457</v>
      </c>
      <c r="I159" s="246" t="s">
        <v>1397</v>
      </c>
      <c r="J159" s="246" t="s">
        <v>1458</v>
      </c>
      <c r="K159" s="242"/>
    </row>
    <row r="160" spans="2:11" customFormat="1" ht="15" customHeight="1">
      <c r="B160" s="221"/>
      <c r="C160" s="246" t="s">
        <v>1459</v>
      </c>
      <c r="D160" s="198"/>
      <c r="E160" s="198"/>
      <c r="F160" s="247" t="s">
        <v>1395</v>
      </c>
      <c r="G160" s="198"/>
      <c r="H160" s="246" t="s">
        <v>1460</v>
      </c>
      <c r="I160" s="246" t="s">
        <v>1430</v>
      </c>
      <c r="J160" s="246"/>
      <c r="K160" s="242"/>
    </row>
    <row r="161" spans="2:11" customFormat="1" ht="15" customHeight="1">
      <c r="B161" s="248"/>
      <c r="C161" s="228"/>
      <c r="D161" s="228"/>
      <c r="E161" s="228"/>
      <c r="F161" s="228"/>
      <c r="G161" s="228"/>
      <c r="H161" s="228"/>
      <c r="I161" s="228"/>
      <c r="J161" s="228"/>
      <c r="K161" s="249"/>
    </row>
    <row r="162" spans="2:11" customFormat="1" ht="18.75" customHeight="1">
      <c r="B162" s="230"/>
      <c r="C162" s="240"/>
      <c r="D162" s="240"/>
      <c r="E162" s="240"/>
      <c r="F162" s="250"/>
      <c r="G162" s="240"/>
      <c r="H162" s="240"/>
      <c r="I162" s="240"/>
      <c r="J162" s="240"/>
      <c r="K162" s="230"/>
    </row>
    <row r="163" spans="2:11" customFormat="1" ht="18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</row>
    <row r="164" spans="2:11" customFormat="1" ht="7.5" customHeight="1">
      <c r="B164" s="187"/>
      <c r="C164" s="188"/>
      <c r="D164" s="188"/>
      <c r="E164" s="188"/>
      <c r="F164" s="188"/>
      <c r="G164" s="188"/>
      <c r="H164" s="188"/>
      <c r="I164" s="188"/>
      <c r="J164" s="188"/>
      <c r="K164" s="189"/>
    </row>
    <row r="165" spans="2:11" customFormat="1" ht="45" customHeight="1">
      <c r="B165" s="190"/>
      <c r="C165" s="314" t="s">
        <v>1461</v>
      </c>
      <c r="D165" s="314"/>
      <c r="E165" s="314"/>
      <c r="F165" s="314"/>
      <c r="G165" s="314"/>
      <c r="H165" s="314"/>
      <c r="I165" s="314"/>
      <c r="J165" s="314"/>
      <c r="K165" s="191"/>
    </row>
    <row r="166" spans="2:11" customFormat="1" ht="17.25" customHeight="1">
      <c r="B166" s="190"/>
      <c r="C166" s="211" t="s">
        <v>1389</v>
      </c>
      <c r="D166" s="211"/>
      <c r="E166" s="211"/>
      <c r="F166" s="211" t="s">
        <v>1390</v>
      </c>
      <c r="G166" s="251"/>
      <c r="H166" s="252" t="s">
        <v>54</v>
      </c>
      <c r="I166" s="252" t="s">
        <v>57</v>
      </c>
      <c r="J166" s="211" t="s">
        <v>1391</v>
      </c>
      <c r="K166" s="191"/>
    </row>
    <row r="167" spans="2:11" customFormat="1" ht="17.25" customHeight="1">
      <c r="B167" s="192"/>
      <c r="C167" s="213" t="s">
        <v>1392</v>
      </c>
      <c r="D167" s="213"/>
      <c r="E167" s="213"/>
      <c r="F167" s="214" t="s">
        <v>1393</v>
      </c>
      <c r="G167" s="253"/>
      <c r="H167" s="254"/>
      <c r="I167" s="254"/>
      <c r="J167" s="213" t="s">
        <v>1394</v>
      </c>
      <c r="K167" s="193"/>
    </row>
    <row r="168" spans="2:11" customFormat="1" ht="5.25" customHeight="1">
      <c r="B168" s="221"/>
      <c r="C168" s="216"/>
      <c r="D168" s="216"/>
      <c r="E168" s="216"/>
      <c r="F168" s="216"/>
      <c r="G168" s="217"/>
      <c r="H168" s="216"/>
      <c r="I168" s="216"/>
      <c r="J168" s="216"/>
      <c r="K168" s="242"/>
    </row>
    <row r="169" spans="2:11" customFormat="1" ht="15" customHeight="1">
      <c r="B169" s="221"/>
      <c r="C169" s="198" t="s">
        <v>1398</v>
      </c>
      <c r="D169" s="198"/>
      <c r="E169" s="198"/>
      <c r="F169" s="219" t="s">
        <v>1395</v>
      </c>
      <c r="G169" s="198"/>
      <c r="H169" s="198" t="s">
        <v>1435</v>
      </c>
      <c r="I169" s="198" t="s">
        <v>1397</v>
      </c>
      <c r="J169" s="198">
        <v>120</v>
      </c>
      <c r="K169" s="242"/>
    </row>
    <row r="170" spans="2:11" customFormat="1" ht="15" customHeight="1">
      <c r="B170" s="221"/>
      <c r="C170" s="198" t="s">
        <v>1444</v>
      </c>
      <c r="D170" s="198"/>
      <c r="E170" s="198"/>
      <c r="F170" s="219" t="s">
        <v>1395</v>
      </c>
      <c r="G170" s="198"/>
      <c r="H170" s="198" t="s">
        <v>1445</v>
      </c>
      <c r="I170" s="198" t="s">
        <v>1397</v>
      </c>
      <c r="J170" s="198" t="s">
        <v>1446</v>
      </c>
      <c r="K170" s="242"/>
    </row>
    <row r="171" spans="2:11" customFormat="1" ht="15" customHeight="1">
      <c r="B171" s="221"/>
      <c r="C171" s="198" t="s">
        <v>1343</v>
      </c>
      <c r="D171" s="198"/>
      <c r="E171" s="198"/>
      <c r="F171" s="219" t="s">
        <v>1395</v>
      </c>
      <c r="G171" s="198"/>
      <c r="H171" s="198" t="s">
        <v>1462</v>
      </c>
      <c r="I171" s="198" t="s">
        <v>1397</v>
      </c>
      <c r="J171" s="198" t="s">
        <v>1446</v>
      </c>
      <c r="K171" s="242"/>
    </row>
    <row r="172" spans="2:11" customFormat="1" ht="15" customHeight="1">
      <c r="B172" s="221"/>
      <c r="C172" s="198" t="s">
        <v>1400</v>
      </c>
      <c r="D172" s="198"/>
      <c r="E172" s="198"/>
      <c r="F172" s="219" t="s">
        <v>1401</v>
      </c>
      <c r="G172" s="198"/>
      <c r="H172" s="198" t="s">
        <v>1462</v>
      </c>
      <c r="I172" s="198" t="s">
        <v>1397</v>
      </c>
      <c r="J172" s="198">
        <v>50</v>
      </c>
      <c r="K172" s="242"/>
    </row>
    <row r="173" spans="2:11" customFormat="1" ht="15" customHeight="1">
      <c r="B173" s="221"/>
      <c r="C173" s="198" t="s">
        <v>1403</v>
      </c>
      <c r="D173" s="198"/>
      <c r="E173" s="198"/>
      <c r="F173" s="219" t="s">
        <v>1395</v>
      </c>
      <c r="G173" s="198"/>
      <c r="H173" s="198" t="s">
        <v>1462</v>
      </c>
      <c r="I173" s="198" t="s">
        <v>1405</v>
      </c>
      <c r="J173" s="198"/>
      <c r="K173" s="242"/>
    </row>
    <row r="174" spans="2:11" customFormat="1" ht="15" customHeight="1">
      <c r="B174" s="221"/>
      <c r="C174" s="198" t="s">
        <v>1414</v>
      </c>
      <c r="D174" s="198"/>
      <c r="E174" s="198"/>
      <c r="F174" s="219" t="s">
        <v>1401</v>
      </c>
      <c r="G174" s="198"/>
      <c r="H174" s="198" t="s">
        <v>1462</v>
      </c>
      <c r="I174" s="198" t="s">
        <v>1397</v>
      </c>
      <c r="J174" s="198">
        <v>50</v>
      </c>
      <c r="K174" s="242"/>
    </row>
    <row r="175" spans="2:11" customFormat="1" ht="15" customHeight="1">
      <c r="B175" s="221"/>
      <c r="C175" s="198" t="s">
        <v>1422</v>
      </c>
      <c r="D175" s="198"/>
      <c r="E175" s="198"/>
      <c r="F175" s="219" t="s">
        <v>1401</v>
      </c>
      <c r="G175" s="198"/>
      <c r="H175" s="198" t="s">
        <v>1462</v>
      </c>
      <c r="I175" s="198" t="s">
        <v>1397</v>
      </c>
      <c r="J175" s="198">
        <v>50</v>
      </c>
      <c r="K175" s="242"/>
    </row>
    <row r="176" spans="2:11" customFormat="1" ht="15" customHeight="1">
      <c r="B176" s="221"/>
      <c r="C176" s="198" t="s">
        <v>1420</v>
      </c>
      <c r="D176" s="198"/>
      <c r="E176" s="198"/>
      <c r="F176" s="219" t="s">
        <v>1401</v>
      </c>
      <c r="G176" s="198"/>
      <c r="H176" s="198" t="s">
        <v>1462</v>
      </c>
      <c r="I176" s="198" t="s">
        <v>1397</v>
      </c>
      <c r="J176" s="198">
        <v>50</v>
      </c>
      <c r="K176" s="242"/>
    </row>
    <row r="177" spans="2:11" customFormat="1" ht="15" customHeight="1">
      <c r="B177" s="221"/>
      <c r="C177" s="198" t="s">
        <v>120</v>
      </c>
      <c r="D177" s="198"/>
      <c r="E177" s="198"/>
      <c r="F177" s="219" t="s">
        <v>1395</v>
      </c>
      <c r="G177" s="198"/>
      <c r="H177" s="198" t="s">
        <v>1463</v>
      </c>
      <c r="I177" s="198" t="s">
        <v>1464</v>
      </c>
      <c r="J177" s="198"/>
      <c r="K177" s="242"/>
    </row>
    <row r="178" spans="2:11" customFormat="1" ht="15" customHeight="1">
      <c r="B178" s="221"/>
      <c r="C178" s="198" t="s">
        <v>57</v>
      </c>
      <c r="D178" s="198"/>
      <c r="E178" s="198"/>
      <c r="F178" s="219" t="s">
        <v>1395</v>
      </c>
      <c r="G178" s="198"/>
      <c r="H178" s="198" t="s">
        <v>1465</v>
      </c>
      <c r="I178" s="198" t="s">
        <v>1466</v>
      </c>
      <c r="J178" s="198">
        <v>1</v>
      </c>
      <c r="K178" s="242"/>
    </row>
    <row r="179" spans="2:11" customFormat="1" ht="15" customHeight="1">
      <c r="B179" s="221"/>
      <c r="C179" s="198" t="s">
        <v>53</v>
      </c>
      <c r="D179" s="198"/>
      <c r="E179" s="198"/>
      <c r="F179" s="219" t="s">
        <v>1395</v>
      </c>
      <c r="G179" s="198"/>
      <c r="H179" s="198" t="s">
        <v>1467</v>
      </c>
      <c r="I179" s="198" t="s">
        <v>1397</v>
      </c>
      <c r="J179" s="198">
        <v>20</v>
      </c>
      <c r="K179" s="242"/>
    </row>
    <row r="180" spans="2:11" customFormat="1" ht="15" customHeight="1">
      <c r="B180" s="221"/>
      <c r="C180" s="198" t="s">
        <v>54</v>
      </c>
      <c r="D180" s="198"/>
      <c r="E180" s="198"/>
      <c r="F180" s="219" t="s">
        <v>1395</v>
      </c>
      <c r="G180" s="198"/>
      <c r="H180" s="198" t="s">
        <v>1468</v>
      </c>
      <c r="I180" s="198" t="s">
        <v>1397</v>
      </c>
      <c r="J180" s="198">
        <v>255</v>
      </c>
      <c r="K180" s="242"/>
    </row>
    <row r="181" spans="2:11" customFormat="1" ht="15" customHeight="1">
      <c r="B181" s="221"/>
      <c r="C181" s="198" t="s">
        <v>121</v>
      </c>
      <c r="D181" s="198"/>
      <c r="E181" s="198"/>
      <c r="F181" s="219" t="s">
        <v>1395</v>
      </c>
      <c r="G181" s="198"/>
      <c r="H181" s="198" t="s">
        <v>1359</v>
      </c>
      <c r="I181" s="198" t="s">
        <v>1397</v>
      </c>
      <c r="J181" s="198">
        <v>10</v>
      </c>
      <c r="K181" s="242"/>
    </row>
    <row r="182" spans="2:11" customFormat="1" ht="15" customHeight="1">
      <c r="B182" s="221"/>
      <c r="C182" s="198" t="s">
        <v>122</v>
      </c>
      <c r="D182" s="198"/>
      <c r="E182" s="198"/>
      <c r="F182" s="219" t="s">
        <v>1395</v>
      </c>
      <c r="G182" s="198"/>
      <c r="H182" s="198" t="s">
        <v>1469</v>
      </c>
      <c r="I182" s="198" t="s">
        <v>1430</v>
      </c>
      <c r="J182" s="198"/>
      <c r="K182" s="242"/>
    </row>
    <row r="183" spans="2:11" customFormat="1" ht="15" customHeight="1">
      <c r="B183" s="221"/>
      <c r="C183" s="198" t="s">
        <v>1470</v>
      </c>
      <c r="D183" s="198"/>
      <c r="E183" s="198"/>
      <c r="F183" s="219" t="s">
        <v>1395</v>
      </c>
      <c r="G183" s="198"/>
      <c r="H183" s="198" t="s">
        <v>1471</v>
      </c>
      <c r="I183" s="198" t="s">
        <v>1430</v>
      </c>
      <c r="J183" s="198"/>
      <c r="K183" s="242"/>
    </row>
    <row r="184" spans="2:11" customFormat="1" ht="15" customHeight="1">
      <c r="B184" s="221"/>
      <c r="C184" s="198" t="s">
        <v>1459</v>
      </c>
      <c r="D184" s="198"/>
      <c r="E184" s="198"/>
      <c r="F184" s="219" t="s">
        <v>1395</v>
      </c>
      <c r="G184" s="198"/>
      <c r="H184" s="198" t="s">
        <v>1472</v>
      </c>
      <c r="I184" s="198" t="s">
        <v>1430</v>
      </c>
      <c r="J184" s="198"/>
      <c r="K184" s="242"/>
    </row>
    <row r="185" spans="2:11" customFormat="1" ht="15" customHeight="1">
      <c r="B185" s="221"/>
      <c r="C185" s="198" t="s">
        <v>124</v>
      </c>
      <c r="D185" s="198"/>
      <c r="E185" s="198"/>
      <c r="F185" s="219" t="s">
        <v>1401</v>
      </c>
      <c r="G185" s="198"/>
      <c r="H185" s="198" t="s">
        <v>1473</v>
      </c>
      <c r="I185" s="198" t="s">
        <v>1397</v>
      </c>
      <c r="J185" s="198">
        <v>50</v>
      </c>
      <c r="K185" s="242"/>
    </row>
    <row r="186" spans="2:11" customFormat="1" ht="15" customHeight="1">
      <c r="B186" s="221"/>
      <c r="C186" s="198" t="s">
        <v>1474</v>
      </c>
      <c r="D186" s="198"/>
      <c r="E186" s="198"/>
      <c r="F186" s="219" t="s">
        <v>1401</v>
      </c>
      <c r="G186" s="198"/>
      <c r="H186" s="198" t="s">
        <v>1475</v>
      </c>
      <c r="I186" s="198" t="s">
        <v>1476</v>
      </c>
      <c r="J186" s="198"/>
      <c r="K186" s="242"/>
    </row>
    <row r="187" spans="2:11" customFormat="1" ht="15" customHeight="1">
      <c r="B187" s="221"/>
      <c r="C187" s="198" t="s">
        <v>1477</v>
      </c>
      <c r="D187" s="198"/>
      <c r="E187" s="198"/>
      <c r="F187" s="219" t="s">
        <v>1401</v>
      </c>
      <c r="G187" s="198"/>
      <c r="H187" s="198" t="s">
        <v>1478</v>
      </c>
      <c r="I187" s="198" t="s">
        <v>1476</v>
      </c>
      <c r="J187" s="198"/>
      <c r="K187" s="242"/>
    </row>
    <row r="188" spans="2:11" customFormat="1" ht="15" customHeight="1">
      <c r="B188" s="221"/>
      <c r="C188" s="198" t="s">
        <v>1479</v>
      </c>
      <c r="D188" s="198"/>
      <c r="E188" s="198"/>
      <c r="F188" s="219" t="s">
        <v>1401</v>
      </c>
      <c r="G188" s="198"/>
      <c r="H188" s="198" t="s">
        <v>1480</v>
      </c>
      <c r="I188" s="198" t="s">
        <v>1476</v>
      </c>
      <c r="J188" s="198"/>
      <c r="K188" s="242"/>
    </row>
    <row r="189" spans="2:11" customFormat="1" ht="15" customHeight="1">
      <c r="B189" s="221"/>
      <c r="C189" s="255" t="s">
        <v>1481</v>
      </c>
      <c r="D189" s="198"/>
      <c r="E189" s="198"/>
      <c r="F189" s="219" t="s">
        <v>1401</v>
      </c>
      <c r="G189" s="198"/>
      <c r="H189" s="198" t="s">
        <v>1482</v>
      </c>
      <c r="I189" s="198" t="s">
        <v>1483</v>
      </c>
      <c r="J189" s="256" t="s">
        <v>1484</v>
      </c>
      <c r="K189" s="242"/>
    </row>
    <row r="190" spans="2:11" customFormat="1" ht="15" customHeight="1">
      <c r="B190" s="257"/>
      <c r="C190" s="258" t="s">
        <v>1485</v>
      </c>
      <c r="D190" s="259"/>
      <c r="E190" s="259"/>
      <c r="F190" s="260" t="s">
        <v>1401</v>
      </c>
      <c r="G190" s="259"/>
      <c r="H190" s="259" t="s">
        <v>1486</v>
      </c>
      <c r="I190" s="259" t="s">
        <v>1483</v>
      </c>
      <c r="J190" s="261" t="s">
        <v>1484</v>
      </c>
      <c r="K190" s="262"/>
    </row>
    <row r="191" spans="2:11" customFormat="1" ht="15" customHeight="1">
      <c r="B191" s="221"/>
      <c r="C191" s="255" t="s">
        <v>42</v>
      </c>
      <c r="D191" s="198"/>
      <c r="E191" s="198"/>
      <c r="F191" s="219" t="s">
        <v>1395</v>
      </c>
      <c r="G191" s="198"/>
      <c r="H191" s="195" t="s">
        <v>1487</v>
      </c>
      <c r="I191" s="198" t="s">
        <v>1488</v>
      </c>
      <c r="J191" s="198"/>
      <c r="K191" s="242"/>
    </row>
    <row r="192" spans="2:11" customFormat="1" ht="15" customHeight="1">
      <c r="B192" s="221"/>
      <c r="C192" s="255" t="s">
        <v>1489</v>
      </c>
      <c r="D192" s="198"/>
      <c r="E192" s="198"/>
      <c r="F192" s="219" t="s">
        <v>1395</v>
      </c>
      <c r="G192" s="198"/>
      <c r="H192" s="198" t="s">
        <v>1490</v>
      </c>
      <c r="I192" s="198" t="s">
        <v>1430</v>
      </c>
      <c r="J192" s="198"/>
      <c r="K192" s="242"/>
    </row>
    <row r="193" spans="2:11" customFormat="1" ht="15" customHeight="1">
      <c r="B193" s="221"/>
      <c r="C193" s="255" t="s">
        <v>1491</v>
      </c>
      <c r="D193" s="198"/>
      <c r="E193" s="198"/>
      <c r="F193" s="219" t="s">
        <v>1395</v>
      </c>
      <c r="G193" s="198"/>
      <c r="H193" s="198" t="s">
        <v>1492</v>
      </c>
      <c r="I193" s="198" t="s">
        <v>1430</v>
      </c>
      <c r="J193" s="198"/>
      <c r="K193" s="242"/>
    </row>
    <row r="194" spans="2:11" customFormat="1" ht="15" customHeight="1">
      <c r="B194" s="221"/>
      <c r="C194" s="255" t="s">
        <v>1493</v>
      </c>
      <c r="D194" s="198"/>
      <c r="E194" s="198"/>
      <c r="F194" s="219" t="s">
        <v>1401</v>
      </c>
      <c r="G194" s="198"/>
      <c r="H194" s="198" t="s">
        <v>1494</v>
      </c>
      <c r="I194" s="198" t="s">
        <v>1430</v>
      </c>
      <c r="J194" s="198"/>
      <c r="K194" s="242"/>
    </row>
    <row r="195" spans="2:11" customFormat="1" ht="15" customHeight="1">
      <c r="B195" s="248"/>
      <c r="C195" s="263"/>
      <c r="D195" s="228"/>
      <c r="E195" s="228"/>
      <c r="F195" s="228"/>
      <c r="G195" s="228"/>
      <c r="H195" s="228"/>
      <c r="I195" s="228"/>
      <c r="J195" s="228"/>
      <c r="K195" s="249"/>
    </row>
    <row r="196" spans="2:11" customFormat="1" ht="18.75" customHeight="1">
      <c r="B196" s="230"/>
      <c r="C196" s="240"/>
      <c r="D196" s="240"/>
      <c r="E196" s="240"/>
      <c r="F196" s="250"/>
      <c r="G196" s="240"/>
      <c r="H196" s="240"/>
      <c r="I196" s="240"/>
      <c r="J196" s="240"/>
      <c r="K196" s="230"/>
    </row>
    <row r="197" spans="2:11" customFormat="1" ht="18.75" customHeight="1">
      <c r="B197" s="230"/>
      <c r="C197" s="240"/>
      <c r="D197" s="240"/>
      <c r="E197" s="240"/>
      <c r="F197" s="250"/>
      <c r="G197" s="240"/>
      <c r="H197" s="240"/>
      <c r="I197" s="240"/>
      <c r="J197" s="240"/>
      <c r="K197" s="230"/>
    </row>
    <row r="198" spans="2:11" customFormat="1" ht="18.75" customHeight="1"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</row>
    <row r="199" spans="2:11" customFormat="1" ht="13.5">
      <c r="B199" s="187"/>
      <c r="C199" s="188"/>
      <c r="D199" s="188"/>
      <c r="E199" s="188"/>
      <c r="F199" s="188"/>
      <c r="G199" s="188"/>
      <c r="H199" s="188"/>
      <c r="I199" s="188"/>
      <c r="J199" s="188"/>
      <c r="K199" s="189"/>
    </row>
    <row r="200" spans="2:11" customFormat="1" ht="21">
      <c r="B200" s="190"/>
      <c r="C200" s="314" t="s">
        <v>1495</v>
      </c>
      <c r="D200" s="314"/>
      <c r="E200" s="314"/>
      <c r="F200" s="314"/>
      <c r="G200" s="314"/>
      <c r="H200" s="314"/>
      <c r="I200" s="314"/>
      <c r="J200" s="314"/>
      <c r="K200" s="191"/>
    </row>
    <row r="201" spans="2:11" customFormat="1" ht="25.5" customHeight="1">
      <c r="B201" s="190"/>
      <c r="C201" s="264" t="s">
        <v>1496</v>
      </c>
      <c r="D201" s="264"/>
      <c r="E201" s="264"/>
      <c r="F201" s="264" t="s">
        <v>1497</v>
      </c>
      <c r="G201" s="265"/>
      <c r="H201" s="317" t="s">
        <v>1498</v>
      </c>
      <c r="I201" s="317"/>
      <c r="J201" s="317"/>
      <c r="K201" s="191"/>
    </row>
    <row r="202" spans="2:11" customFormat="1" ht="5.25" customHeight="1">
      <c r="B202" s="221"/>
      <c r="C202" s="216"/>
      <c r="D202" s="216"/>
      <c r="E202" s="216"/>
      <c r="F202" s="216"/>
      <c r="G202" s="240"/>
      <c r="H202" s="216"/>
      <c r="I202" s="216"/>
      <c r="J202" s="216"/>
      <c r="K202" s="242"/>
    </row>
    <row r="203" spans="2:11" customFormat="1" ht="15" customHeight="1">
      <c r="B203" s="221"/>
      <c r="C203" s="198" t="s">
        <v>1488</v>
      </c>
      <c r="D203" s="198"/>
      <c r="E203" s="198"/>
      <c r="F203" s="219" t="s">
        <v>43</v>
      </c>
      <c r="G203" s="198"/>
      <c r="H203" s="318" t="s">
        <v>1499</v>
      </c>
      <c r="I203" s="318"/>
      <c r="J203" s="318"/>
      <c r="K203" s="242"/>
    </row>
    <row r="204" spans="2:11" customFormat="1" ht="15" customHeight="1">
      <c r="B204" s="221"/>
      <c r="C204" s="198"/>
      <c r="D204" s="198"/>
      <c r="E204" s="198"/>
      <c r="F204" s="219" t="s">
        <v>44</v>
      </c>
      <c r="G204" s="198"/>
      <c r="H204" s="318" t="s">
        <v>1500</v>
      </c>
      <c r="I204" s="318"/>
      <c r="J204" s="318"/>
      <c r="K204" s="242"/>
    </row>
    <row r="205" spans="2:11" customFormat="1" ht="15" customHeight="1">
      <c r="B205" s="221"/>
      <c r="C205" s="198"/>
      <c r="D205" s="198"/>
      <c r="E205" s="198"/>
      <c r="F205" s="219" t="s">
        <v>47</v>
      </c>
      <c r="G205" s="198"/>
      <c r="H205" s="318" t="s">
        <v>1501</v>
      </c>
      <c r="I205" s="318"/>
      <c r="J205" s="318"/>
      <c r="K205" s="242"/>
    </row>
    <row r="206" spans="2:11" customFormat="1" ht="15" customHeight="1">
      <c r="B206" s="221"/>
      <c r="C206" s="198"/>
      <c r="D206" s="198"/>
      <c r="E206" s="198"/>
      <c r="F206" s="219" t="s">
        <v>45</v>
      </c>
      <c r="G206" s="198"/>
      <c r="H206" s="318" t="s">
        <v>1502</v>
      </c>
      <c r="I206" s="318"/>
      <c r="J206" s="318"/>
      <c r="K206" s="242"/>
    </row>
    <row r="207" spans="2:11" customFormat="1" ht="15" customHeight="1">
      <c r="B207" s="221"/>
      <c r="C207" s="198"/>
      <c r="D207" s="198"/>
      <c r="E207" s="198"/>
      <c r="F207" s="219" t="s">
        <v>46</v>
      </c>
      <c r="G207" s="198"/>
      <c r="H207" s="318" t="s">
        <v>1503</v>
      </c>
      <c r="I207" s="318"/>
      <c r="J207" s="318"/>
      <c r="K207" s="242"/>
    </row>
    <row r="208" spans="2:11" customFormat="1" ht="15" customHeight="1">
      <c r="B208" s="221"/>
      <c r="C208" s="198"/>
      <c r="D208" s="198"/>
      <c r="E208" s="198"/>
      <c r="F208" s="219"/>
      <c r="G208" s="198"/>
      <c r="H208" s="198"/>
      <c r="I208" s="198"/>
      <c r="J208" s="198"/>
      <c r="K208" s="242"/>
    </row>
    <row r="209" spans="2:11" customFormat="1" ht="15" customHeight="1">
      <c r="B209" s="221"/>
      <c r="C209" s="198" t="s">
        <v>1442</v>
      </c>
      <c r="D209" s="198"/>
      <c r="E209" s="198"/>
      <c r="F209" s="219" t="s">
        <v>79</v>
      </c>
      <c r="G209" s="198"/>
      <c r="H209" s="318" t="s">
        <v>1504</v>
      </c>
      <c r="I209" s="318"/>
      <c r="J209" s="318"/>
      <c r="K209" s="242"/>
    </row>
    <row r="210" spans="2:11" customFormat="1" ht="15" customHeight="1">
      <c r="B210" s="221"/>
      <c r="C210" s="198"/>
      <c r="D210" s="198"/>
      <c r="E210" s="198"/>
      <c r="F210" s="219" t="s">
        <v>1337</v>
      </c>
      <c r="G210" s="198"/>
      <c r="H210" s="318" t="s">
        <v>1338</v>
      </c>
      <c r="I210" s="318"/>
      <c r="J210" s="318"/>
      <c r="K210" s="242"/>
    </row>
    <row r="211" spans="2:11" customFormat="1" ht="15" customHeight="1">
      <c r="B211" s="221"/>
      <c r="C211" s="198"/>
      <c r="D211" s="198"/>
      <c r="E211" s="198"/>
      <c r="F211" s="219" t="s">
        <v>1335</v>
      </c>
      <c r="G211" s="198"/>
      <c r="H211" s="318" t="s">
        <v>1505</v>
      </c>
      <c r="I211" s="318"/>
      <c r="J211" s="318"/>
      <c r="K211" s="242"/>
    </row>
    <row r="212" spans="2:11" customFormat="1" ht="15" customHeight="1">
      <c r="B212" s="266"/>
      <c r="C212" s="198"/>
      <c r="D212" s="198"/>
      <c r="E212" s="198"/>
      <c r="F212" s="219" t="s">
        <v>1339</v>
      </c>
      <c r="G212" s="255"/>
      <c r="H212" s="319" t="s">
        <v>1340</v>
      </c>
      <c r="I212" s="319"/>
      <c r="J212" s="319"/>
      <c r="K212" s="267"/>
    </row>
    <row r="213" spans="2:11" customFormat="1" ht="15" customHeight="1">
      <c r="B213" s="266"/>
      <c r="C213" s="198"/>
      <c r="D213" s="198"/>
      <c r="E213" s="198"/>
      <c r="F213" s="219" t="s">
        <v>1341</v>
      </c>
      <c r="G213" s="255"/>
      <c r="H213" s="319" t="s">
        <v>84</v>
      </c>
      <c r="I213" s="319"/>
      <c r="J213" s="319"/>
      <c r="K213" s="267"/>
    </row>
    <row r="214" spans="2:11" customFormat="1" ht="15" customHeight="1">
      <c r="B214" s="266"/>
      <c r="C214" s="198"/>
      <c r="D214" s="198"/>
      <c r="E214" s="198"/>
      <c r="F214" s="219"/>
      <c r="G214" s="255"/>
      <c r="H214" s="246"/>
      <c r="I214" s="246"/>
      <c r="J214" s="246"/>
      <c r="K214" s="267"/>
    </row>
    <row r="215" spans="2:11" customFormat="1" ht="15" customHeight="1">
      <c r="B215" s="266"/>
      <c r="C215" s="198" t="s">
        <v>1466</v>
      </c>
      <c r="D215" s="198"/>
      <c r="E215" s="198"/>
      <c r="F215" s="219">
        <v>1</v>
      </c>
      <c r="G215" s="255"/>
      <c r="H215" s="319" t="s">
        <v>1506</v>
      </c>
      <c r="I215" s="319"/>
      <c r="J215" s="319"/>
      <c r="K215" s="267"/>
    </row>
    <row r="216" spans="2:11" customFormat="1" ht="15" customHeight="1">
      <c r="B216" s="266"/>
      <c r="C216" s="198"/>
      <c r="D216" s="198"/>
      <c r="E216" s="198"/>
      <c r="F216" s="219">
        <v>2</v>
      </c>
      <c r="G216" s="255"/>
      <c r="H216" s="319" t="s">
        <v>1507</v>
      </c>
      <c r="I216" s="319"/>
      <c r="J216" s="319"/>
      <c r="K216" s="267"/>
    </row>
    <row r="217" spans="2:11" customFormat="1" ht="15" customHeight="1">
      <c r="B217" s="266"/>
      <c r="C217" s="198"/>
      <c r="D217" s="198"/>
      <c r="E217" s="198"/>
      <c r="F217" s="219">
        <v>3</v>
      </c>
      <c r="G217" s="255"/>
      <c r="H217" s="319" t="s">
        <v>1508</v>
      </c>
      <c r="I217" s="319"/>
      <c r="J217" s="319"/>
      <c r="K217" s="267"/>
    </row>
    <row r="218" spans="2:11" customFormat="1" ht="15" customHeight="1">
      <c r="B218" s="266"/>
      <c r="C218" s="198"/>
      <c r="D218" s="198"/>
      <c r="E218" s="198"/>
      <c r="F218" s="219">
        <v>4</v>
      </c>
      <c r="G218" s="255"/>
      <c r="H218" s="319" t="s">
        <v>1509</v>
      </c>
      <c r="I218" s="319"/>
      <c r="J218" s="319"/>
      <c r="K218" s="267"/>
    </row>
    <row r="219" spans="2:11" customFormat="1" ht="12.75" customHeight="1">
      <c r="B219" s="268"/>
      <c r="C219" s="269"/>
      <c r="D219" s="269"/>
      <c r="E219" s="269"/>
      <c r="F219" s="269"/>
      <c r="G219" s="269"/>
      <c r="H219" s="269"/>
      <c r="I219" s="269"/>
      <c r="J219" s="269"/>
      <c r="K219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0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81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Sportovní hala Sušice - Venkovní stavební objekty</v>
      </c>
      <c r="F7" s="309"/>
      <c r="G7" s="309"/>
      <c r="H7" s="309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16.5" customHeight="1">
      <c r="B9" s="32"/>
      <c r="E9" s="275" t="s">
        <v>112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Vyplň údaj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19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81"/>
      <c r="G18" s="281"/>
      <c r="H18" s="281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86" t="s">
        <v>19</v>
      </c>
      <c r="F27" s="286"/>
      <c r="G27" s="286"/>
      <c r="H27" s="286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ROUND((SUM(BE81:BE89)),  2)</f>
        <v>0</v>
      </c>
      <c r="I33" s="89">
        <v>0.21</v>
      </c>
      <c r="J33" s="88">
        <f>ROUND(((SUM(BE81:BE89))*I33),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ROUND((SUM(BF81:BF89)),  2)</f>
        <v>0</v>
      </c>
      <c r="I34" s="89">
        <v>0.12</v>
      </c>
      <c r="J34" s="88">
        <f>ROUND(((SUM(BF81:BF89))*I34),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ROUND((SUM(BG81:BG89)),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ROUND((SUM(BH81:BH89)),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ROUND((SUM(BI81:BI89)),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113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Sportovní hala Sušice - Venkovní stavební objekty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111</v>
      </c>
      <c r="L49" s="32"/>
    </row>
    <row r="50" spans="2:47" s="1" customFormat="1" ht="16.5" customHeight="1">
      <c r="B50" s="32"/>
      <c r="E50" s="275" t="str">
        <f>E9</f>
        <v>VRN - Vedlejší rozpočtové náklady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Vyplň údaj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24</v>
      </c>
      <c r="F54" s="25" t="str">
        <f>E15</f>
        <v>Město Sušice, nám. Svobody 138, 342 01 Sušice</v>
      </c>
      <c r="I54" s="27" t="s">
        <v>30</v>
      </c>
      <c r="J54" s="30" t="str">
        <f>E21</f>
        <v>APRIS s.r.o</v>
      </c>
      <c r="L54" s="32"/>
    </row>
    <row r="55" spans="2:47" s="1" customFormat="1" ht="15.2" customHeight="1">
      <c r="B55" s="32"/>
      <c r="C55" s="27" t="s">
        <v>28</v>
      </c>
      <c r="F55" s="25" t="str">
        <f>IF(E18="","",E18)</f>
        <v>Vyplň údaj</v>
      </c>
      <c r="I55" s="27" t="s">
        <v>35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114</v>
      </c>
      <c r="D57" s="90"/>
      <c r="E57" s="90"/>
      <c r="F57" s="90"/>
      <c r="G57" s="90"/>
      <c r="H57" s="90"/>
      <c r="I57" s="90"/>
      <c r="J57" s="97" t="s">
        <v>115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J81</f>
        <v>0</v>
      </c>
      <c r="L59" s="32"/>
      <c r="AU59" s="17" t="s">
        <v>116</v>
      </c>
    </row>
    <row r="60" spans="2:47" s="8" customFormat="1" ht="24.95" customHeight="1">
      <c r="B60" s="99"/>
      <c r="D60" s="100" t="s">
        <v>117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9" customFormat="1" ht="19.899999999999999" customHeight="1">
      <c r="B61" s="103"/>
      <c r="D61" s="104" t="s">
        <v>118</v>
      </c>
      <c r="E61" s="105"/>
      <c r="F61" s="105"/>
      <c r="G61" s="105"/>
      <c r="H61" s="105"/>
      <c r="I61" s="105"/>
      <c r="J61" s="106">
        <f>J83</f>
        <v>0</v>
      </c>
      <c r="L61" s="103"/>
    </row>
    <row r="62" spans="2:47" s="1" customFormat="1" ht="21.75" customHeight="1">
      <c r="B62" s="32"/>
      <c r="L62" s="32"/>
    </row>
    <row r="63" spans="2:47" s="1" customFormat="1" ht="6.95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5" customHeight="1">
      <c r="B68" s="32"/>
      <c r="C68" s="21" t="s">
        <v>119</v>
      </c>
      <c r="L68" s="32"/>
    </row>
    <row r="69" spans="2:20" s="1" customFormat="1" ht="6.95" customHeight="1">
      <c r="B69" s="32"/>
      <c r="L69" s="32"/>
    </row>
    <row r="70" spans="2:20" s="1" customFormat="1" ht="12" customHeight="1">
      <c r="B70" s="32"/>
      <c r="C70" s="27" t="s">
        <v>16</v>
      </c>
      <c r="L70" s="32"/>
    </row>
    <row r="71" spans="2:20" s="1" customFormat="1" ht="16.5" customHeight="1">
      <c r="B71" s="32"/>
      <c r="E71" s="308" t="str">
        <f>E7</f>
        <v>Sportovní hala Sušice - Venkovní stavební objekty</v>
      </c>
      <c r="F71" s="309"/>
      <c r="G71" s="309"/>
      <c r="H71" s="309"/>
      <c r="L71" s="32"/>
    </row>
    <row r="72" spans="2:20" s="1" customFormat="1" ht="12" customHeight="1">
      <c r="B72" s="32"/>
      <c r="C72" s="27" t="s">
        <v>111</v>
      </c>
      <c r="L72" s="32"/>
    </row>
    <row r="73" spans="2:20" s="1" customFormat="1" ht="16.5" customHeight="1">
      <c r="B73" s="32"/>
      <c r="E73" s="275" t="str">
        <f>E9</f>
        <v>VRN - Vedlejší rozpočtové náklady</v>
      </c>
      <c r="F73" s="310"/>
      <c r="G73" s="310"/>
      <c r="H73" s="310"/>
      <c r="L73" s="32"/>
    </row>
    <row r="74" spans="2:20" s="1" customFormat="1" ht="6.95" customHeight="1">
      <c r="B74" s="32"/>
      <c r="L74" s="32"/>
    </row>
    <row r="75" spans="2:20" s="1" customFormat="1" ht="12" customHeight="1">
      <c r="B75" s="32"/>
      <c r="C75" s="27" t="s">
        <v>21</v>
      </c>
      <c r="F75" s="25" t="str">
        <f>F12</f>
        <v xml:space="preserve"> </v>
      </c>
      <c r="I75" s="27" t="s">
        <v>23</v>
      </c>
      <c r="J75" s="49" t="str">
        <f>IF(J12="","",J12)</f>
        <v>Vyplň údaj</v>
      </c>
      <c r="L75" s="32"/>
    </row>
    <row r="76" spans="2:20" s="1" customFormat="1" ht="6.95" customHeight="1">
      <c r="B76" s="32"/>
      <c r="L76" s="32"/>
    </row>
    <row r="77" spans="2:20" s="1" customFormat="1" ht="15.2" customHeight="1">
      <c r="B77" s="32"/>
      <c r="C77" s="27" t="s">
        <v>24</v>
      </c>
      <c r="F77" s="25" t="str">
        <f>E15</f>
        <v>Město Sušice, nám. Svobody 138, 342 01 Sušice</v>
      </c>
      <c r="I77" s="27" t="s">
        <v>30</v>
      </c>
      <c r="J77" s="30" t="str">
        <f>E21</f>
        <v>APRIS s.r.o</v>
      </c>
      <c r="L77" s="32"/>
    </row>
    <row r="78" spans="2:20" s="1" customFormat="1" ht="15.2" customHeight="1">
      <c r="B78" s="32"/>
      <c r="C78" s="27" t="s">
        <v>28</v>
      </c>
      <c r="F78" s="25" t="str">
        <f>IF(E18="","",E18)</f>
        <v>Vyplň údaj</v>
      </c>
      <c r="I78" s="27" t="s">
        <v>35</v>
      </c>
      <c r="J78" s="30" t="str">
        <f>E24</f>
        <v xml:space="preserve"> 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07"/>
      <c r="C80" s="108" t="s">
        <v>120</v>
      </c>
      <c r="D80" s="109" t="s">
        <v>57</v>
      </c>
      <c r="E80" s="109" t="s">
        <v>53</v>
      </c>
      <c r="F80" s="109" t="s">
        <v>54</v>
      </c>
      <c r="G80" s="109" t="s">
        <v>121</v>
      </c>
      <c r="H80" s="109" t="s">
        <v>122</v>
      </c>
      <c r="I80" s="109" t="s">
        <v>123</v>
      </c>
      <c r="J80" s="109" t="s">
        <v>115</v>
      </c>
      <c r="K80" s="110" t="s">
        <v>124</v>
      </c>
      <c r="L80" s="107"/>
      <c r="M80" s="56" t="s">
        <v>19</v>
      </c>
      <c r="N80" s="57" t="s">
        <v>42</v>
      </c>
      <c r="O80" s="57" t="s">
        <v>125</v>
      </c>
      <c r="P80" s="57" t="s">
        <v>126</v>
      </c>
      <c r="Q80" s="57" t="s">
        <v>127</v>
      </c>
      <c r="R80" s="57" t="s">
        <v>128</v>
      </c>
      <c r="S80" s="57" t="s">
        <v>129</v>
      </c>
      <c r="T80" s="58" t="s">
        <v>130</v>
      </c>
    </row>
    <row r="81" spans="2:65" s="1" customFormat="1" ht="22.9" customHeight="1">
      <c r="B81" s="32"/>
      <c r="C81" s="61" t="s">
        <v>131</v>
      </c>
      <c r="J81" s="111">
        <f>BK81</f>
        <v>0</v>
      </c>
      <c r="L81" s="32"/>
      <c r="M81" s="59"/>
      <c r="N81" s="50"/>
      <c r="O81" s="50"/>
      <c r="P81" s="112">
        <f>P82</f>
        <v>0</v>
      </c>
      <c r="Q81" s="50"/>
      <c r="R81" s="112">
        <f>R82</f>
        <v>0</v>
      </c>
      <c r="S81" s="50"/>
      <c r="T81" s="113">
        <f>T82</f>
        <v>0</v>
      </c>
      <c r="AT81" s="17" t="s">
        <v>71</v>
      </c>
      <c r="AU81" s="17" t="s">
        <v>116</v>
      </c>
      <c r="BK81" s="114">
        <f>BK82</f>
        <v>0</v>
      </c>
    </row>
    <row r="82" spans="2:65" s="11" customFormat="1" ht="25.9" customHeight="1">
      <c r="B82" s="115"/>
      <c r="D82" s="116" t="s">
        <v>71</v>
      </c>
      <c r="E82" s="117" t="s">
        <v>132</v>
      </c>
      <c r="F82" s="117" t="s">
        <v>132</v>
      </c>
      <c r="I82" s="118"/>
      <c r="J82" s="119">
        <f>BK82</f>
        <v>0</v>
      </c>
      <c r="L82" s="115"/>
      <c r="M82" s="120"/>
      <c r="P82" s="121">
        <f>P83</f>
        <v>0</v>
      </c>
      <c r="R82" s="121">
        <f>R83</f>
        <v>0</v>
      </c>
      <c r="T82" s="122">
        <f>T83</f>
        <v>0</v>
      </c>
      <c r="AR82" s="116" t="s">
        <v>80</v>
      </c>
      <c r="AT82" s="123" t="s">
        <v>71</v>
      </c>
      <c r="AU82" s="123" t="s">
        <v>72</v>
      </c>
      <c r="AY82" s="116" t="s">
        <v>133</v>
      </c>
      <c r="BK82" s="124">
        <f>BK83</f>
        <v>0</v>
      </c>
    </row>
    <row r="83" spans="2:65" s="11" customFormat="1" ht="22.9" customHeight="1">
      <c r="B83" s="115"/>
      <c r="D83" s="116" t="s">
        <v>71</v>
      </c>
      <c r="E83" s="125" t="s">
        <v>134</v>
      </c>
      <c r="F83" s="125" t="s">
        <v>135</v>
      </c>
      <c r="I83" s="118"/>
      <c r="J83" s="126">
        <f>BK83</f>
        <v>0</v>
      </c>
      <c r="L83" s="115"/>
      <c r="M83" s="120"/>
      <c r="P83" s="121">
        <f>SUM(P84:P89)</f>
        <v>0</v>
      </c>
      <c r="R83" s="121">
        <f>SUM(R84:R89)</f>
        <v>0</v>
      </c>
      <c r="T83" s="122">
        <f>SUM(T84:T89)</f>
        <v>0</v>
      </c>
      <c r="AR83" s="116" t="s">
        <v>80</v>
      </c>
      <c r="AT83" s="123" t="s">
        <v>71</v>
      </c>
      <c r="AU83" s="123" t="s">
        <v>80</v>
      </c>
      <c r="AY83" s="116" t="s">
        <v>133</v>
      </c>
      <c r="BK83" s="124">
        <f>SUM(BK84:BK89)</f>
        <v>0</v>
      </c>
    </row>
    <row r="84" spans="2:65" s="1" customFormat="1" ht="16.5" customHeight="1">
      <c r="B84" s="32"/>
      <c r="C84" s="127" t="s">
        <v>80</v>
      </c>
      <c r="D84" s="127" t="s">
        <v>136</v>
      </c>
      <c r="E84" s="128" t="s">
        <v>137</v>
      </c>
      <c r="F84" s="129" t="s">
        <v>138</v>
      </c>
      <c r="G84" s="130" t="s">
        <v>139</v>
      </c>
      <c r="H84" s="131">
        <v>1</v>
      </c>
      <c r="I84" s="132"/>
      <c r="J84" s="133">
        <f>ROUND(I84*H84,2)</f>
        <v>0</v>
      </c>
      <c r="K84" s="129" t="s">
        <v>140</v>
      </c>
      <c r="L84" s="32"/>
      <c r="M84" s="134" t="s">
        <v>19</v>
      </c>
      <c r="N84" s="135" t="s">
        <v>43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141</v>
      </c>
      <c r="AT84" s="138" t="s">
        <v>136</v>
      </c>
      <c r="AU84" s="138" t="s">
        <v>82</v>
      </c>
      <c r="AY84" s="17" t="s">
        <v>133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7" t="s">
        <v>80</v>
      </c>
      <c r="BK84" s="139">
        <f>ROUND(I84*H84,2)</f>
        <v>0</v>
      </c>
      <c r="BL84" s="17" t="s">
        <v>141</v>
      </c>
      <c r="BM84" s="138" t="s">
        <v>82</v>
      </c>
    </row>
    <row r="85" spans="2:65" s="1" customFormat="1" ht="11.25">
      <c r="B85" s="32"/>
      <c r="D85" s="140" t="s">
        <v>142</v>
      </c>
      <c r="F85" s="141" t="s">
        <v>143</v>
      </c>
      <c r="I85" s="142"/>
      <c r="L85" s="32"/>
      <c r="M85" s="143"/>
      <c r="T85" s="53"/>
      <c r="AT85" s="17" t="s">
        <v>142</v>
      </c>
      <c r="AU85" s="17" t="s">
        <v>82</v>
      </c>
    </row>
    <row r="86" spans="2:65" s="1" customFormat="1" ht="16.5" customHeight="1">
      <c r="B86" s="32"/>
      <c r="C86" s="127" t="s">
        <v>82</v>
      </c>
      <c r="D86" s="127" t="s">
        <v>136</v>
      </c>
      <c r="E86" s="128" t="s">
        <v>144</v>
      </c>
      <c r="F86" s="129" t="s">
        <v>145</v>
      </c>
      <c r="G86" s="130" t="s">
        <v>139</v>
      </c>
      <c r="H86" s="131">
        <v>1</v>
      </c>
      <c r="I86" s="132"/>
      <c r="J86" s="133">
        <f>ROUND(I86*H86,2)</f>
        <v>0</v>
      </c>
      <c r="K86" s="129" t="s">
        <v>140</v>
      </c>
      <c r="L86" s="32"/>
      <c r="M86" s="134" t="s">
        <v>19</v>
      </c>
      <c r="N86" s="135" t="s">
        <v>43</v>
      </c>
      <c r="P86" s="136">
        <f>O86*H86</f>
        <v>0</v>
      </c>
      <c r="Q86" s="136">
        <v>0</v>
      </c>
      <c r="R86" s="136">
        <f>Q86*H86</f>
        <v>0</v>
      </c>
      <c r="S86" s="136">
        <v>0</v>
      </c>
      <c r="T86" s="137">
        <f>S86*H86</f>
        <v>0</v>
      </c>
      <c r="AR86" s="138" t="s">
        <v>141</v>
      </c>
      <c r="AT86" s="138" t="s">
        <v>136</v>
      </c>
      <c r="AU86" s="138" t="s">
        <v>82</v>
      </c>
      <c r="AY86" s="17" t="s">
        <v>133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7" t="s">
        <v>80</v>
      </c>
      <c r="BK86" s="139">
        <f>ROUND(I86*H86,2)</f>
        <v>0</v>
      </c>
      <c r="BL86" s="17" t="s">
        <v>141</v>
      </c>
      <c r="BM86" s="138" t="s">
        <v>141</v>
      </c>
    </row>
    <row r="87" spans="2:65" s="1" customFormat="1" ht="11.25">
      <c r="B87" s="32"/>
      <c r="D87" s="140" t="s">
        <v>142</v>
      </c>
      <c r="F87" s="141" t="s">
        <v>146</v>
      </c>
      <c r="I87" s="142"/>
      <c r="L87" s="32"/>
      <c r="M87" s="143"/>
      <c r="T87" s="53"/>
      <c r="AT87" s="17" t="s">
        <v>142</v>
      </c>
      <c r="AU87" s="17" t="s">
        <v>82</v>
      </c>
    </row>
    <row r="88" spans="2:65" s="1" customFormat="1" ht="16.5" customHeight="1">
      <c r="B88" s="32"/>
      <c r="C88" s="127" t="s">
        <v>147</v>
      </c>
      <c r="D88" s="127" t="s">
        <v>136</v>
      </c>
      <c r="E88" s="128" t="s">
        <v>148</v>
      </c>
      <c r="F88" s="129" t="s">
        <v>149</v>
      </c>
      <c r="G88" s="130" t="s">
        <v>139</v>
      </c>
      <c r="H88" s="131">
        <v>1</v>
      </c>
      <c r="I88" s="132"/>
      <c r="J88" s="133">
        <f>ROUND(I88*H88,2)</f>
        <v>0</v>
      </c>
      <c r="K88" s="129" t="s">
        <v>140</v>
      </c>
      <c r="L88" s="32"/>
      <c r="M88" s="134" t="s">
        <v>19</v>
      </c>
      <c r="N88" s="135" t="s">
        <v>43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141</v>
      </c>
      <c r="AT88" s="138" t="s">
        <v>136</v>
      </c>
      <c r="AU88" s="138" t="s">
        <v>82</v>
      </c>
      <c r="AY88" s="17" t="s">
        <v>133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80</v>
      </c>
      <c r="BK88" s="139">
        <f>ROUND(I88*H88,2)</f>
        <v>0</v>
      </c>
      <c r="BL88" s="17" t="s">
        <v>141</v>
      </c>
      <c r="BM88" s="138" t="s">
        <v>150</v>
      </c>
    </row>
    <row r="89" spans="2:65" s="1" customFormat="1" ht="11.25">
      <c r="B89" s="32"/>
      <c r="D89" s="140" t="s">
        <v>142</v>
      </c>
      <c r="F89" s="141" t="s">
        <v>151</v>
      </c>
      <c r="I89" s="142"/>
      <c r="L89" s="32"/>
      <c r="M89" s="144"/>
      <c r="N89" s="145"/>
      <c r="O89" s="145"/>
      <c r="P89" s="145"/>
      <c r="Q89" s="145"/>
      <c r="R89" s="145"/>
      <c r="S89" s="145"/>
      <c r="T89" s="146"/>
      <c r="AT89" s="17" t="s">
        <v>142</v>
      </c>
      <c r="AU89" s="17" t="s">
        <v>82</v>
      </c>
    </row>
    <row r="90" spans="2:65" s="1" customFormat="1" ht="6.95" customHeight="1"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32"/>
    </row>
  </sheetData>
  <sheetProtection algorithmName="SHA-512" hashValue="4GO7rsbj1AK6ACcUkNV49P/e6FyERewlFT3eTpVDPyRVv3CzQS1Zq0ckBiUPJanGQ7FmbQ32oyQsgIgTYxKK5Q==" saltValue="Qq8D2SI1Rz7F4ftTryEfFOSt1Wy7sxcUKr1lVPmUHZ5U6XbVITwhMN3R/W1w5hdpk4IeKb7nCg5bQzaVbrxd6w==" spinCount="100000" sheet="1" objects="1" scenarios="1" formatColumns="0" formatRows="0" autoFilter="0"/>
  <autoFilter ref="C80:K89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100-000000000000}"/>
    <hyperlink ref="F87" r:id="rId2" xr:uid="{00000000-0004-0000-0100-000001000000}"/>
    <hyperlink ref="F89" r:id="rId3" xr:uid="{00000000-0004-0000-01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6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85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Sportovní hala Sušice - Venkovní stavební objekty</v>
      </c>
      <c r="F7" s="309"/>
      <c r="G7" s="309"/>
      <c r="H7" s="309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16.5" customHeight="1">
      <c r="B9" s="32"/>
      <c r="E9" s="275" t="s">
        <v>152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Vyplň údaj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19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81"/>
      <c r="G18" s="281"/>
      <c r="H18" s="281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86" t="s">
        <v>19</v>
      </c>
      <c r="F27" s="286"/>
      <c r="G27" s="286"/>
      <c r="H27" s="286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ROUND((SUM(BE81:BE95)),  2)</f>
        <v>0</v>
      </c>
      <c r="I33" s="89">
        <v>0.21</v>
      </c>
      <c r="J33" s="88">
        <f>ROUND(((SUM(BE81:BE95))*I33),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ROUND((SUM(BF81:BF95)),  2)</f>
        <v>0</v>
      </c>
      <c r="I34" s="89">
        <v>0.12</v>
      </c>
      <c r="J34" s="88">
        <f>ROUND(((SUM(BF81:BF95))*I34),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ROUND((SUM(BG81:BG95)),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ROUND((SUM(BH81:BH95)),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ROUND((SUM(BI81:BI95)),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113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Sportovní hala Sušice - Venkovní stavební objekty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111</v>
      </c>
      <c r="L49" s="32"/>
    </row>
    <row r="50" spans="2:47" s="1" customFormat="1" ht="16.5" customHeight="1">
      <c r="B50" s="32"/>
      <c r="E50" s="275" t="str">
        <f>E9</f>
        <v>ON - Ostatní náklady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Vyplň údaj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24</v>
      </c>
      <c r="F54" s="25" t="str">
        <f>E15</f>
        <v>Město Sušice, nám. Svobody 138, 342 01 Sušice</v>
      </c>
      <c r="I54" s="27" t="s">
        <v>30</v>
      </c>
      <c r="J54" s="30" t="str">
        <f>E21</f>
        <v>APRIS s.r.o</v>
      </c>
      <c r="L54" s="32"/>
    </row>
    <row r="55" spans="2:47" s="1" customFormat="1" ht="15.2" customHeight="1">
      <c r="B55" s="32"/>
      <c r="C55" s="27" t="s">
        <v>28</v>
      </c>
      <c r="F55" s="25" t="str">
        <f>IF(E18="","",E18)</f>
        <v>Vyplň údaj</v>
      </c>
      <c r="I55" s="27" t="s">
        <v>35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114</v>
      </c>
      <c r="D57" s="90"/>
      <c r="E57" s="90"/>
      <c r="F57" s="90"/>
      <c r="G57" s="90"/>
      <c r="H57" s="90"/>
      <c r="I57" s="90"/>
      <c r="J57" s="97" t="s">
        <v>115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J81</f>
        <v>0</v>
      </c>
      <c r="L59" s="32"/>
      <c r="AU59" s="17" t="s">
        <v>116</v>
      </c>
    </row>
    <row r="60" spans="2:47" s="8" customFormat="1" ht="24.95" customHeight="1">
      <c r="B60" s="99"/>
      <c r="D60" s="100" t="s">
        <v>153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9" customFormat="1" ht="19.899999999999999" customHeight="1">
      <c r="B61" s="103"/>
      <c r="D61" s="104" t="s">
        <v>154</v>
      </c>
      <c r="E61" s="105"/>
      <c r="F61" s="105"/>
      <c r="G61" s="105"/>
      <c r="H61" s="105"/>
      <c r="I61" s="105"/>
      <c r="J61" s="106">
        <f>J83</f>
        <v>0</v>
      </c>
      <c r="L61" s="103"/>
    </row>
    <row r="62" spans="2:47" s="1" customFormat="1" ht="21.75" customHeight="1">
      <c r="B62" s="32"/>
      <c r="L62" s="32"/>
    </row>
    <row r="63" spans="2:47" s="1" customFormat="1" ht="6.95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5" customHeight="1">
      <c r="B68" s="32"/>
      <c r="C68" s="21" t="s">
        <v>119</v>
      </c>
      <c r="L68" s="32"/>
    </row>
    <row r="69" spans="2:20" s="1" customFormat="1" ht="6.95" customHeight="1">
      <c r="B69" s="32"/>
      <c r="L69" s="32"/>
    </row>
    <row r="70" spans="2:20" s="1" customFormat="1" ht="12" customHeight="1">
      <c r="B70" s="32"/>
      <c r="C70" s="27" t="s">
        <v>16</v>
      </c>
      <c r="L70" s="32"/>
    </row>
    <row r="71" spans="2:20" s="1" customFormat="1" ht="16.5" customHeight="1">
      <c r="B71" s="32"/>
      <c r="E71" s="308" t="str">
        <f>E7</f>
        <v>Sportovní hala Sušice - Venkovní stavební objekty</v>
      </c>
      <c r="F71" s="309"/>
      <c r="G71" s="309"/>
      <c r="H71" s="309"/>
      <c r="L71" s="32"/>
    </row>
    <row r="72" spans="2:20" s="1" customFormat="1" ht="12" customHeight="1">
      <c r="B72" s="32"/>
      <c r="C72" s="27" t="s">
        <v>111</v>
      </c>
      <c r="L72" s="32"/>
    </row>
    <row r="73" spans="2:20" s="1" customFormat="1" ht="16.5" customHeight="1">
      <c r="B73" s="32"/>
      <c r="E73" s="275" t="str">
        <f>E9</f>
        <v>ON - Ostatní náklady</v>
      </c>
      <c r="F73" s="310"/>
      <c r="G73" s="310"/>
      <c r="H73" s="310"/>
      <c r="L73" s="32"/>
    </row>
    <row r="74" spans="2:20" s="1" customFormat="1" ht="6.95" customHeight="1">
      <c r="B74" s="32"/>
      <c r="L74" s="32"/>
    </row>
    <row r="75" spans="2:20" s="1" customFormat="1" ht="12" customHeight="1">
      <c r="B75" s="32"/>
      <c r="C75" s="27" t="s">
        <v>21</v>
      </c>
      <c r="F75" s="25" t="str">
        <f>F12</f>
        <v xml:space="preserve"> </v>
      </c>
      <c r="I75" s="27" t="s">
        <v>23</v>
      </c>
      <c r="J75" s="49" t="str">
        <f>IF(J12="","",J12)</f>
        <v>Vyplň údaj</v>
      </c>
      <c r="L75" s="32"/>
    </row>
    <row r="76" spans="2:20" s="1" customFormat="1" ht="6.95" customHeight="1">
      <c r="B76" s="32"/>
      <c r="L76" s="32"/>
    </row>
    <row r="77" spans="2:20" s="1" customFormat="1" ht="15.2" customHeight="1">
      <c r="B77" s="32"/>
      <c r="C77" s="27" t="s">
        <v>24</v>
      </c>
      <c r="F77" s="25" t="str">
        <f>E15</f>
        <v>Město Sušice, nám. Svobody 138, 342 01 Sušice</v>
      </c>
      <c r="I77" s="27" t="s">
        <v>30</v>
      </c>
      <c r="J77" s="30" t="str">
        <f>E21</f>
        <v>APRIS s.r.o</v>
      </c>
      <c r="L77" s="32"/>
    </row>
    <row r="78" spans="2:20" s="1" customFormat="1" ht="15.2" customHeight="1">
      <c r="B78" s="32"/>
      <c r="C78" s="27" t="s">
        <v>28</v>
      </c>
      <c r="F78" s="25" t="str">
        <f>IF(E18="","",E18)</f>
        <v>Vyplň údaj</v>
      </c>
      <c r="I78" s="27" t="s">
        <v>35</v>
      </c>
      <c r="J78" s="30" t="str">
        <f>E24</f>
        <v xml:space="preserve"> 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07"/>
      <c r="C80" s="108" t="s">
        <v>120</v>
      </c>
      <c r="D80" s="109" t="s">
        <v>57</v>
      </c>
      <c r="E80" s="109" t="s">
        <v>53</v>
      </c>
      <c r="F80" s="109" t="s">
        <v>54</v>
      </c>
      <c r="G80" s="109" t="s">
        <v>121</v>
      </c>
      <c r="H80" s="109" t="s">
        <v>122</v>
      </c>
      <c r="I80" s="109" t="s">
        <v>123</v>
      </c>
      <c r="J80" s="109" t="s">
        <v>115</v>
      </c>
      <c r="K80" s="110" t="s">
        <v>124</v>
      </c>
      <c r="L80" s="107"/>
      <c r="M80" s="56" t="s">
        <v>19</v>
      </c>
      <c r="N80" s="57" t="s">
        <v>42</v>
      </c>
      <c r="O80" s="57" t="s">
        <v>125</v>
      </c>
      <c r="P80" s="57" t="s">
        <v>126</v>
      </c>
      <c r="Q80" s="57" t="s">
        <v>127</v>
      </c>
      <c r="R80" s="57" t="s">
        <v>128</v>
      </c>
      <c r="S80" s="57" t="s">
        <v>129</v>
      </c>
      <c r="T80" s="58" t="s">
        <v>130</v>
      </c>
    </row>
    <row r="81" spans="2:65" s="1" customFormat="1" ht="22.9" customHeight="1">
      <c r="B81" s="32"/>
      <c r="C81" s="61" t="s">
        <v>131</v>
      </c>
      <c r="J81" s="111">
        <f>BK81</f>
        <v>0</v>
      </c>
      <c r="L81" s="32"/>
      <c r="M81" s="59"/>
      <c r="N81" s="50"/>
      <c r="O81" s="50"/>
      <c r="P81" s="112">
        <f>P82</f>
        <v>0</v>
      </c>
      <c r="Q81" s="50"/>
      <c r="R81" s="112">
        <f>R82</f>
        <v>0</v>
      </c>
      <c r="S81" s="50"/>
      <c r="T81" s="113">
        <f>T82</f>
        <v>0</v>
      </c>
      <c r="AT81" s="17" t="s">
        <v>71</v>
      </c>
      <c r="AU81" s="17" t="s">
        <v>116</v>
      </c>
      <c r="BK81" s="114">
        <f>BK82</f>
        <v>0</v>
      </c>
    </row>
    <row r="82" spans="2:65" s="11" customFormat="1" ht="25.9" customHeight="1">
      <c r="B82" s="115"/>
      <c r="D82" s="116" t="s">
        <v>71</v>
      </c>
      <c r="E82" s="117" t="s">
        <v>132</v>
      </c>
      <c r="F82" s="117" t="s">
        <v>84</v>
      </c>
      <c r="I82" s="118"/>
      <c r="J82" s="119">
        <f>BK82</f>
        <v>0</v>
      </c>
      <c r="L82" s="115"/>
      <c r="M82" s="120"/>
      <c r="P82" s="121">
        <f>P83</f>
        <v>0</v>
      </c>
      <c r="R82" s="121">
        <f>R83</f>
        <v>0</v>
      </c>
      <c r="T82" s="122">
        <f>T83</f>
        <v>0</v>
      </c>
      <c r="AR82" s="116" t="s">
        <v>80</v>
      </c>
      <c r="AT82" s="123" t="s">
        <v>71</v>
      </c>
      <c r="AU82" s="123" t="s">
        <v>72</v>
      </c>
      <c r="AY82" s="116" t="s">
        <v>133</v>
      </c>
      <c r="BK82" s="124">
        <f>BK83</f>
        <v>0</v>
      </c>
    </row>
    <row r="83" spans="2:65" s="11" customFormat="1" ht="22.9" customHeight="1">
      <c r="B83" s="115"/>
      <c r="D83" s="116" t="s">
        <v>71</v>
      </c>
      <c r="E83" s="125" t="s">
        <v>134</v>
      </c>
      <c r="F83" s="125" t="s">
        <v>84</v>
      </c>
      <c r="I83" s="118"/>
      <c r="J83" s="126">
        <f>BK83</f>
        <v>0</v>
      </c>
      <c r="L83" s="115"/>
      <c r="M83" s="120"/>
      <c r="P83" s="121">
        <f>SUM(P84:P95)</f>
        <v>0</v>
      </c>
      <c r="R83" s="121">
        <f>SUM(R84:R95)</f>
        <v>0</v>
      </c>
      <c r="T83" s="122">
        <f>SUM(T84:T95)</f>
        <v>0</v>
      </c>
      <c r="AR83" s="116" t="s">
        <v>80</v>
      </c>
      <c r="AT83" s="123" t="s">
        <v>71</v>
      </c>
      <c r="AU83" s="123" t="s">
        <v>80</v>
      </c>
      <c r="AY83" s="116" t="s">
        <v>133</v>
      </c>
      <c r="BK83" s="124">
        <f>SUM(BK84:BK95)</f>
        <v>0</v>
      </c>
    </row>
    <row r="84" spans="2:65" s="1" customFormat="1" ht="16.5" customHeight="1">
      <c r="B84" s="32"/>
      <c r="C84" s="127" t="s">
        <v>80</v>
      </c>
      <c r="D84" s="127" t="s">
        <v>136</v>
      </c>
      <c r="E84" s="128" t="s">
        <v>155</v>
      </c>
      <c r="F84" s="129" t="s">
        <v>156</v>
      </c>
      <c r="G84" s="130" t="s">
        <v>139</v>
      </c>
      <c r="H84" s="131">
        <v>1</v>
      </c>
      <c r="I84" s="132"/>
      <c r="J84" s="133">
        <f>ROUND(I84*H84,2)</f>
        <v>0</v>
      </c>
      <c r="K84" s="129" t="s">
        <v>157</v>
      </c>
      <c r="L84" s="32"/>
      <c r="M84" s="134" t="s">
        <v>19</v>
      </c>
      <c r="N84" s="135" t="s">
        <v>43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141</v>
      </c>
      <c r="AT84" s="138" t="s">
        <v>136</v>
      </c>
      <c r="AU84" s="138" t="s">
        <v>82</v>
      </c>
      <c r="AY84" s="17" t="s">
        <v>133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7" t="s">
        <v>80</v>
      </c>
      <c r="BK84" s="139">
        <f>ROUND(I84*H84,2)</f>
        <v>0</v>
      </c>
      <c r="BL84" s="17" t="s">
        <v>141</v>
      </c>
      <c r="BM84" s="138" t="s">
        <v>82</v>
      </c>
    </row>
    <row r="85" spans="2:65" s="12" customFormat="1" ht="11.25">
      <c r="B85" s="147"/>
      <c r="D85" s="148" t="s">
        <v>158</v>
      </c>
      <c r="E85" s="149" t="s">
        <v>19</v>
      </c>
      <c r="F85" s="150" t="s">
        <v>80</v>
      </c>
      <c r="H85" s="151">
        <v>1</v>
      </c>
      <c r="I85" s="152"/>
      <c r="L85" s="147"/>
      <c r="M85" s="153"/>
      <c r="T85" s="154"/>
      <c r="AT85" s="149" t="s">
        <v>158</v>
      </c>
      <c r="AU85" s="149" t="s">
        <v>82</v>
      </c>
      <c r="AV85" s="12" t="s">
        <v>82</v>
      </c>
      <c r="AW85" s="12" t="s">
        <v>34</v>
      </c>
      <c r="AX85" s="12" t="s">
        <v>72</v>
      </c>
      <c r="AY85" s="149" t="s">
        <v>133</v>
      </c>
    </row>
    <row r="86" spans="2:65" s="13" customFormat="1" ht="11.25">
      <c r="B86" s="155"/>
      <c r="D86" s="148" t="s">
        <v>158</v>
      </c>
      <c r="E86" s="156" t="s">
        <v>19</v>
      </c>
      <c r="F86" s="157" t="s">
        <v>159</v>
      </c>
      <c r="H86" s="158">
        <v>1</v>
      </c>
      <c r="I86" s="159"/>
      <c r="L86" s="155"/>
      <c r="M86" s="160"/>
      <c r="T86" s="161"/>
      <c r="AT86" s="156" t="s">
        <v>158</v>
      </c>
      <c r="AU86" s="156" t="s">
        <v>82</v>
      </c>
      <c r="AV86" s="13" t="s">
        <v>141</v>
      </c>
      <c r="AW86" s="13" t="s">
        <v>34</v>
      </c>
      <c r="AX86" s="13" t="s">
        <v>80</v>
      </c>
      <c r="AY86" s="156" t="s">
        <v>133</v>
      </c>
    </row>
    <row r="87" spans="2:65" s="1" customFormat="1" ht="16.5" customHeight="1">
      <c r="B87" s="32"/>
      <c r="C87" s="127" t="s">
        <v>82</v>
      </c>
      <c r="D87" s="127" t="s">
        <v>136</v>
      </c>
      <c r="E87" s="128" t="s">
        <v>160</v>
      </c>
      <c r="F87" s="129" t="s">
        <v>161</v>
      </c>
      <c r="G87" s="130" t="s">
        <v>139</v>
      </c>
      <c r="H87" s="131">
        <v>1</v>
      </c>
      <c r="I87" s="132"/>
      <c r="J87" s="133">
        <f>ROUND(I87*H87,2)</f>
        <v>0</v>
      </c>
      <c r="K87" s="129" t="s">
        <v>157</v>
      </c>
      <c r="L87" s="32"/>
      <c r="M87" s="134" t="s">
        <v>19</v>
      </c>
      <c r="N87" s="135" t="s">
        <v>43</v>
      </c>
      <c r="P87" s="136">
        <f>O87*H87</f>
        <v>0</v>
      </c>
      <c r="Q87" s="136">
        <v>0</v>
      </c>
      <c r="R87" s="136">
        <f>Q87*H87</f>
        <v>0</v>
      </c>
      <c r="S87" s="136">
        <v>0</v>
      </c>
      <c r="T87" s="137">
        <f>S87*H87</f>
        <v>0</v>
      </c>
      <c r="AR87" s="138" t="s">
        <v>141</v>
      </c>
      <c r="AT87" s="138" t="s">
        <v>136</v>
      </c>
      <c r="AU87" s="138" t="s">
        <v>82</v>
      </c>
      <c r="AY87" s="17" t="s">
        <v>133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7" t="s">
        <v>80</v>
      </c>
      <c r="BK87" s="139">
        <f>ROUND(I87*H87,2)</f>
        <v>0</v>
      </c>
      <c r="BL87" s="17" t="s">
        <v>141</v>
      </c>
      <c r="BM87" s="138" t="s">
        <v>141</v>
      </c>
    </row>
    <row r="88" spans="2:65" s="12" customFormat="1" ht="11.25">
      <c r="B88" s="147"/>
      <c r="D88" s="148" t="s">
        <v>158</v>
      </c>
      <c r="E88" s="149" t="s">
        <v>19</v>
      </c>
      <c r="F88" s="150" t="s">
        <v>80</v>
      </c>
      <c r="H88" s="151">
        <v>1</v>
      </c>
      <c r="I88" s="152"/>
      <c r="L88" s="147"/>
      <c r="M88" s="153"/>
      <c r="T88" s="154"/>
      <c r="AT88" s="149" t="s">
        <v>158</v>
      </c>
      <c r="AU88" s="149" t="s">
        <v>82</v>
      </c>
      <c r="AV88" s="12" t="s">
        <v>82</v>
      </c>
      <c r="AW88" s="12" t="s">
        <v>34</v>
      </c>
      <c r="AX88" s="12" t="s">
        <v>72</v>
      </c>
      <c r="AY88" s="149" t="s">
        <v>133</v>
      </c>
    </row>
    <row r="89" spans="2:65" s="13" customFormat="1" ht="11.25">
      <c r="B89" s="155"/>
      <c r="D89" s="148" t="s">
        <v>158</v>
      </c>
      <c r="E89" s="156" t="s">
        <v>19</v>
      </c>
      <c r="F89" s="157" t="s">
        <v>159</v>
      </c>
      <c r="H89" s="158">
        <v>1</v>
      </c>
      <c r="I89" s="159"/>
      <c r="L89" s="155"/>
      <c r="M89" s="160"/>
      <c r="T89" s="161"/>
      <c r="AT89" s="156" t="s">
        <v>158</v>
      </c>
      <c r="AU89" s="156" t="s">
        <v>82</v>
      </c>
      <c r="AV89" s="13" t="s">
        <v>141</v>
      </c>
      <c r="AW89" s="13" t="s">
        <v>34</v>
      </c>
      <c r="AX89" s="13" t="s">
        <v>80</v>
      </c>
      <c r="AY89" s="156" t="s">
        <v>133</v>
      </c>
    </row>
    <row r="90" spans="2:65" s="1" customFormat="1" ht="16.5" customHeight="1">
      <c r="B90" s="32"/>
      <c r="C90" s="127" t="s">
        <v>147</v>
      </c>
      <c r="D90" s="127" t="s">
        <v>136</v>
      </c>
      <c r="E90" s="128" t="s">
        <v>162</v>
      </c>
      <c r="F90" s="129" t="s">
        <v>163</v>
      </c>
      <c r="G90" s="130" t="s">
        <v>139</v>
      </c>
      <c r="H90" s="131">
        <v>1</v>
      </c>
      <c r="I90" s="132"/>
      <c r="J90" s="133">
        <f>ROUND(I90*H90,2)</f>
        <v>0</v>
      </c>
      <c r="K90" s="129" t="s">
        <v>157</v>
      </c>
      <c r="L90" s="32"/>
      <c r="M90" s="134" t="s">
        <v>19</v>
      </c>
      <c r="N90" s="135" t="s">
        <v>43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141</v>
      </c>
      <c r="AT90" s="138" t="s">
        <v>136</v>
      </c>
      <c r="AU90" s="138" t="s">
        <v>82</v>
      </c>
      <c r="AY90" s="17" t="s">
        <v>133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80</v>
      </c>
      <c r="BK90" s="139">
        <f>ROUND(I90*H90,2)</f>
        <v>0</v>
      </c>
      <c r="BL90" s="17" t="s">
        <v>141</v>
      </c>
      <c r="BM90" s="138" t="s">
        <v>150</v>
      </c>
    </row>
    <row r="91" spans="2:65" s="12" customFormat="1" ht="11.25">
      <c r="B91" s="147"/>
      <c r="D91" s="148" t="s">
        <v>158</v>
      </c>
      <c r="E91" s="149" t="s">
        <v>19</v>
      </c>
      <c r="F91" s="150" t="s">
        <v>80</v>
      </c>
      <c r="H91" s="151">
        <v>1</v>
      </c>
      <c r="I91" s="152"/>
      <c r="L91" s="147"/>
      <c r="M91" s="153"/>
      <c r="T91" s="154"/>
      <c r="AT91" s="149" t="s">
        <v>158</v>
      </c>
      <c r="AU91" s="149" t="s">
        <v>82</v>
      </c>
      <c r="AV91" s="12" t="s">
        <v>82</v>
      </c>
      <c r="AW91" s="12" t="s">
        <v>34</v>
      </c>
      <c r="AX91" s="12" t="s">
        <v>72</v>
      </c>
      <c r="AY91" s="149" t="s">
        <v>133</v>
      </c>
    </row>
    <row r="92" spans="2:65" s="13" customFormat="1" ht="11.25">
      <c r="B92" s="155"/>
      <c r="D92" s="148" t="s">
        <v>158</v>
      </c>
      <c r="E92" s="156" t="s">
        <v>19</v>
      </c>
      <c r="F92" s="157" t="s">
        <v>159</v>
      </c>
      <c r="H92" s="158">
        <v>1</v>
      </c>
      <c r="I92" s="159"/>
      <c r="L92" s="155"/>
      <c r="M92" s="160"/>
      <c r="T92" s="161"/>
      <c r="AT92" s="156" t="s">
        <v>158</v>
      </c>
      <c r="AU92" s="156" t="s">
        <v>82</v>
      </c>
      <c r="AV92" s="13" t="s">
        <v>141</v>
      </c>
      <c r="AW92" s="13" t="s">
        <v>34</v>
      </c>
      <c r="AX92" s="13" t="s">
        <v>80</v>
      </c>
      <c r="AY92" s="156" t="s">
        <v>133</v>
      </c>
    </row>
    <row r="93" spans="2:65" s="1" customFormat="1" ht="16.5" customHeight="1">
      <c r="B93" s="32"/>
      <c r="C93" s="127" t="s">
        <v>141</v>
      </c>
      <c r="D93" s="127" t="s">
        <v>136</v>
      </c>
      <c r="E93" s="128" t="s">
        <v>164</v>
      </c>
      <c r="F93" s="129" t="s">
        <v>165</v>
      </c>
      <c r="G93" s="130" t="s">
        <v>139</v>
      </c>
      <c r="H93" s="131">
        <v>1</v>
      </c>
      <c r="I93" s="132"/>
      <c r="J93" s="133">
        <f>ROUND(I93*H93,2)</f>
        <v>0</v>
      </c>
      <c r="K93" s="129" t="s">
        <v>157</v>
      </c>
      <c r="L93" s="32"/>
      <c r="M93" s="134" t="s">
        <v>19</v>
      </c>
      <c r="N93" s="135" t="s">
        <v>43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141</v>
      </c>
      <c r="AT93" s="138" t="s">
        <v>136</v>
      </c>
      <c r="AU93" s="138" t="s">
        <v>82</v>
      </c>
      <c r="AY93" s="17" t="s">
        <v>133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80</v>
      </c>
      <c r="BK93" s="139">
        <f>ROUND(I93*H93,2)</f>
        <v>0</v>
      </c>
      <c r="BL93" s="17" t="s">
        <v>141</v>
      </c>
      <c r="BM93" s="138" t="s">
        <v>166</v>
      </c>
    </row>
    <row r="94" spans="2:65" s="12" customFormat="1" ht="11.25">
      <c r="B94" s="147"/>
      <c r="D94" s="148" t="s">
        <v>158</v>
      </c>
      <c r="E94" s="149" t="s">
        <v>19</v>
      </c>
      <c r="F94" s="150" t="s">
        <v>80</v>
      </c>
      <c r="H94" s="151">
        <v>1</v>
      </c>
      <c r="I94" s="152"/>
      <c r="L94" s="147"/>
      <c r="M94" s="153"/>
      <c r="T94" s="154"/>
      <c r="AT94" s="149" t="s">
        <v>158</v>
      </c>
      <c r="AU94" s="149" t="s">
        <v>82</v>
      </c>
      <c r="AV94" s="12" t="s">
        <v>82</v>
      </c>
      <c r="AW94" s="12" t="s">
        <v>34</v>
      </c>
      <c r="AX94" s="12" t="s">
        <v>72</v>
      </c>
      <c r="AY94" s="149" t="s">
        <v>133</v>
      </c>
    </row>
    <row r="95" spans="2:65" s="13" customFormat="1" ht="11.25">
      <c r="B95" s="155"/>
      <c r="D95" s="148" t="s">
        <v>158</v>
      </c>
      <c r="E95" s="156" t="s">
        <v>19</v>
      </c>
      <c r="F95" s="157" t="s">
        <v>159</v>
      </c>
      <c r="H95" s="158">
        <v>1</v>
      </c>
      <c r="I95" s="159"/>
      <c r="L95" s="155"/>
      <c r="M95" s="162"/>
      <c r="N95" s="163"/>
      <c r="O95" s="163"/>
      <c r="P95" s="163"/>
      <c r="Q95" s="163"/>
      <c r="R95" s="163"/>
      <c r="S95" s="163"/>
      <c r="T95" s="164"/>
      <c r="AT95" s="156" t="s">
        <v>158</v>
      </c>
      <c r="AU95" s="156" t="s">
        <v>82</v>
      </c>
      <c r="AV95" s="13" t="s">
        <v>141</v>
      </c>
      <c r="AW95" s="13" t="s">
        <v>34</v>
      </c>
      <c r="AX95" s="13" t="s">
        <v>80</v>
      </c>
      <c r="AY95" s="156" t="s">
        <v>133</v>
      </c>
    </row>
    <row r="96" spans="2:65" s="1" customFormat="1" ht="6.95" customHeight="1"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32"/>
    </row>
  </sheetData>
  <sheetProtection algorithmName="SHA-512" hashValue="jEuv/eH/+g2NKxutCSn4nUAhTY8TnqIYFlb2owv1cGLUQGgdjidnxTqXR1L3Vp0K+yMLyeUqfKsDDigCqZddnw==" saltValue="OPhTaeBivlJDyX/g2yUn2mlNaoMbf0o7HbL7H6cu7Tvkiumpoc1++aIZ2rKMNYvMX9rW2DQ8LZrltXPqr1jzmQ==" spinCount="100000" sheet="1" objects="1" scenarios="1" formatColumns="0" formatRows="0" autoFilter="0"/>
  <autoFilter ref="C80:K95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82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Sportovní hala Sušice - Venkovní stavební objekty</v>
      </c>
      <c r="F7" s="309"/>
      <c r="G7" s="309"/>
      <c r="H7" s="309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30" customHeight="1">
      <c r="B9" s="32"/>
      <c r="E9" s="275" t="s">
        <v>167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Vyplň údaj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19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81"/>
      <c r="G18" s="281"/>
      <c r="H18" s="281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86" t="s">
        <v>19</v>
      </c>
      <c r="F27" s="286"/>
      <c r="G27" s="286"/>
      <c r="H27" s="286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ROUND(J87,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ROUND((SUM(BE87:BE281)),  2)</f>
        <v>0</v>
      </c>
      <c r="I33" s="89">
        <v>0.21</v>
      </c>
      <c r="J33" s="88">
        <f>ROUND(((SUM(BE87:BE281))*I33),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ROUND((SUM(BF87:BF281)),  2)</f>
        <v>0</v>
      </c>
      <c r="I34" s="89">
        <v>0.12</v>
      </c>
      <c r="J34" s="88">
        <f>ROUND(((SUM(BF87:BF281))*I34),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ROUND((SUM(BG87:BG281)),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ROUND((SUM(BH87:BH281)),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ROUND((SUM(BI87:BI281)),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113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Sportovní hala Sušice - Venkovní stavební objekty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111</v>
      </c>
      <c r="L49" s="32"/>
    </row>
    <row r="50" spans="2:47" s="1" customFormat="1" ht="30" customHeight="1">
      <c r="B50" s="32"/>
      <c r="E50" s="275" t="str">
        <f>E9</f>
        <v>SO-02 - Areál - dopravní napojení, komunikace a zpevněné plochy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Vyplň údaj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24</v>
      </c>
      <c r="F54" s="25" t="str">
        <f>E15</f>
        <v>Město Sušice, nám. Svobody 138, 342 01 Sušice</v>
      </c>
      <c r="I54" s="27" t="s">
        <v>30</v>
      </c>
      <c r="J54" s="30" t="str">
        <f>E21</f>
        <v>APRIS s.r.o</v>
      </c>
      <c r="L54" s="32"/>
    </row>
    <row r="55" spans="2:47" s="1" customFormat="1" ht="15.2" customHeight="1">
      <c r="B55" s="32"/>
      <c r="C55" s="27" t="s">
        <v>28</v>
      </c>
      <c r="F55" s="25" t="str">
        <f>IF(E18="","",E18)</f>
        <v>Vyplň údaj</v>
      </c>
      <c r="I55" s="27" t="s">
        <v>35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114</v>
      </c>
      <c r="D57" s="90"/>
      <c r="E57" s="90"/>
      <c r="F57" s="90"/>
      <c r="G57" s="90"/>
      <c r="H57" s="90"/>
      <c r="I57" s="90"/>
      <c r="J57" s="97" t="s">
        <v>115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J87</f>
        <v>0</v>
      </c>
      <c r="L59" s="32"/>
      <c r="AU59" s="17" t="s">
        <v>116</v>
      </c>
    </row>
    <row r="60" spans="2:47" s="8" customFormat="1" ht="24.95" customHeight="1">
      <c r="B60" s="99"/>
      <c r="D60" s="100" t="s">
        <v>168</v>
      </c>
      <c r="E60" s="101"/>
      <c r="F60" s="101"/>
      <c r="G60" s="101"/>
      <c r="H60" s="101"/>
      <c r="I60" s="101"/>
      <c r="J60" s="102">
        <f>J88</f>
        <v>0</v>
      </c>
      <c r="L60" s="99"/>
    </row>
    <row r="61" spans="2:47" s="9" customFormat="1" ht="19.899999999999999" customHeight="1">
      <c r="B61" s="103"/>
      <c r="D61" s="104" t="s">
        <v>169</v>
      </c>
      <c r="E61" s="105"/>
      <c r="F61" s="105"/>
      <c r="G61" s="105"/>
      <c r="H61" s="105"/>
      <c r="I61" s="105"/>
      <c r="J61" s="106">
        <f>J89</f>
        <v>0</v>
      </c>
      <c r="L61" s="103"/>
    </row>
    <row r="62" spans="2:47" s="9" customFormat="1" ht="19.899999999999999" customHeight="1">
      <c r="B62" s="103"/>
      <c r="D62" s="104" t="s">
        <v>170</v>
      </c>
      <c r="E62" s="105"/>
      <c r="F62" s="105"/>
      <c r="G62" s="105"/>
      <c r="H62" s="105"/>
      <c r="I62" s="105"/>
      <c r="J62" s="106">
        <f>J142</f>
        <v>0</v>
      </c>
      <c r="L62" s="103"/>
    </row>
    <row r="63" spans="2:47" s="9" customFormat="1" ht="19.899999999999999" customHeight="1">
      <c r="B63" s="103"/>
      <c r="D63" s="104" t="s">
        <v>171</v>
      </c>
      <c r="E63" s="105"/>
      <c r="F63" s="105"/>
      <c r="G63" s="105"/>
      <c r="H63" s="105"/>
      <c r="I63" s="105"/>
      <c r="J63" s="106">
        <f>J146</f>
        <v>0</v>
      </c>
      <c r="L63" s="103"/>
    </row>
    <row r="64" spans="2:47" s="9" customFormat="1" ht="19.899999999999999" customHeight="1">
      <c r="B64" s="103"/>
      <c r="D64" s="104" t="s">
        <v>172</v>
      </c>
      <c r="E64" s="105"/>
      <c r="F64" s="105"/>
      <c r="G64" s="105"/>
      <c r="H64" s="105"/>
      <c r="I64" s="105"/>
      <c r="J64" s="106">
        <f>J211</f>
        <v>0</v>
      </c>
      <c r="L64" s="103"/>
    </row>
    <row r="65" spans="2:12" s="9" customFormat="1" ht="19.899999999999999" customHeight="1">
      <c r="B65" s="103"/>
      <c r="D65" s="104" t="s">
        <v>173</v>
      </c>
      <c r="E65" s="105"/>
      <c r="F65" s="105"/>
      <c r="G65" s="105"/>
      <c r="H65" s="105"/>
      <c r="I65" s="105"/>
      <c r="J65" s="106">
        <f>J274</f>
        <v>0</v>
      </c>
      <c r="L65" s="103"/>
    </row>
    <row r="66" spans="2:12" s="8" customFormat="1" ht="24.95" customHeight="1">
      <c r="B66" s="99"/>
      <c r="D66" s="100" t="s">
        <v>112</v>
      </c>
      <c r="E66" s="101"/>
      <c r="F66" s="101"/>
      <c r="G66" s="101"/>
      <c r="H66" s="101"/>
      <c r="I66" s="101"/>
      <c r="J66" s="102">
        <f>J277</f>
        <v>0</v>
      </c>
      <c r="L66" s="99"/>
    </row>
    <row r="67" spans="2:12" s="9" customFormat="1" ht="19.899999999999999" customHeight="1">
      <c r="B67" s="103"/>
      <c r="D67" s="104" t="s">
        <v>174</v>
      </c>
      <c r="E67" s="105"/>
      <c r="F67" s="105"/>
      <c r="G67" s="105"/>
      <c r="H67" s="105"/>
      <c r="I67" s="105"/>
      <c r="J67" s="106">
        <f>J278</f>
        <v>0</v>
      </c>
      <c r="L67" s="103"/>
    </row>
    <row r="68" spans="2:12" s="1" customFormat="1" ht="21.75" customHeight="1">
      <c r="B68" s="32"/>
      <c r="L68" s="32"/>
    </row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2"/>
    </row>
    <row r="73" spans="2:12" s="1" customFormat="1" ht="6.95" customHeight="1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2"/>
    </row>
    <row r="74" spans="2:12" s="1" customFormat="1" ht="24.95" customHeight="1">
      <c r="B74" s="32"/>
      <c r="C74" s="21" t="s">
        <v>119</v>
      </c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7" t="s">
        <v>16</v>
      </c>
      <c r="L76" s="32"/>
    </row>
    <row r="77" spans="2:12" s="1" customFormat="1" ht="16.5" customHeight="1">
      <c r="B77" s="32"/>
      <c r="E77" s="308" t="str">
        <f>E7</f>
        <v>Sportovní hala Sušice - Venkovní stavební objekty</v>
      </c>
      <c r="F77" s="309"/>
      <c r="G77" s="309"/>
      <c r="H77" s="309"/>
      <c r="L77" s="32"/>
    </row>
    <row r="78" spans="2:12" s="1" customFormat="1" ht="12" customHeight="1">
      <c r="B78" s="32"/>
      <c r="C78" s="27" t="s">
        <v>111</v>
      </c>
      <c r="L78" s="32"/>
    </row>
    <row r="79" spans="2:12" s="1" customFormat="1" ht="30" customHeight="1">
      <c r="B79" s="32"/>
      <c r="E79" s="275" t="str">
        <f>E9</f>
        <v>SO-02 - Areál - dopravní napojení, komunikace a zpevněné plochy</v>
      </c>
      <c r="F79" s="310"/>
      <c r="G79" s="310"/>
      <c r="H79" s="310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F12</f>
        <v xml:space="preserve"> </v>
      </c>
      <c r="I81" s="27" t="s">
        <v>23</v>
      </c>
      <c r="J81" s="49" t="str">
        <f>IF(J12="","",J12)</f>
        <v>Vyplň údaj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24</v>
      </c>
      <c r="F83" s="25" t="str">
        <f>E15</f>
        <v>Město Sušice, nám. Svobody 138, 342 01 Sušice</v>
      </c>
      <c r="I83" s="27" t="s">
        <v>30</v>
      </c>
      <c r="J83" s="30" t="str">
        <f>E21</f>
        <v>APRIS s.r.o</v>
      </c>
      <c r="L83" s="32"/>
    </row>
    <row r="84" spans="2:65" s="1" customFormat="1" ht="15.2" customHeight="1">
      <c r="B84" s="32"/>
      <c r="C84" s="27" t="s">
        <v>28</v>
      </c>
      <c r="F84" s="25" t="str">
        <f>IF(E18="","",E18)</f>
        <v>Vyplň údaj</v>
      </c>
      <c r="I84" s="27" t="s">
        <v>35</v>
      </c>
      <c r="J84" s="30" t="str">
        <f>E24</f>
        <v xml:space="preserve"> 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07"/>
      <c r="C86" s="108" t="s">
        <v>120</v>
      </c>
      <c r="D86" s="109" t="s">
        <v>57</v>
      </c>
      <c r="E86" s="109" t="s">
        <v>53</v>
      </c>
      <c r="F86" s="109" t="s">
        <v>54</v>
      </c>
      <c r="G86" s="109" t="s">
        <v>121</v>
      </c>
      <c r="H86" s="109" t="s">
        <v>122</v>
      </c>
      <c r="I86" s="109" t="s">
        <v>123</v>
      </c>
      <c r="J86" s="109" t="s">
        <v>115</v>
      </c>
      <c r="K86" s="110" t="s">
        <v>124</v>
      </c>
      <c r="L86" s="107"/>
      <c r="M86" s="56" t="s">
        <v>19</v>
      </c>
      <c r="N86" s="57" t="s">
        <v>42</v>
      </c>
      <c r="O86" s="57" t="s">
        <v>125</v>
      </c>
      <c r="P86" s="57" t="s">
        <v>126</v>
      </c>
      <c r="Q86" s="57" t="s">
        <v>127</v>
      </c>
      <c r="R86" s="57" t="s">
        <v>128</v>
      </c>
      <c r="S86" s="57" t="s">
        <v>129</v>
      </c>
      <c r="T86" s="58" t="s">
        <v>130</v>
      </c>
    </row>
    <row r="87" spans="2:65" s="1" customFormat="1" ht="22.9" customHeight="1">
      <c r="B87" s="32"/>
      <c r="C87" s="61" t="s">
        <v>131</v>
      </c>
      <c r="J87" s="111">
        <f>BK87</f>
        <v>0</v>
      </c>
      <c r="L87" s="32"/>
      <c r="M87" s="59"/>
      <c r="N87" s="50"/>
      <c r="O87" s="50"/>
      <c r="P87" s="112">
        <f>P88+P277</f>
        <v>0</v>
      </c>
      <c r="Q87" s="50"/>
      <c r="R87" s="112">
        <f>R88+R277</f>
        <v>0</v>
      </c>
      <c r="S87" s="50"/>
      <c r="T87" s="113">
        <f>T88+T277</f>
        <v>0</v>
      </c>
      <c r="AT87" s="17" t="s">
        <v>71</v>
      </c>
      <c r="AU87" s="17" t="s">
        <v>116</v>
      </c>
      <c r="BK87" s="114">
        <f>BK88+BK277</f>
        <v>0</v>
      </c>
    </row>
    <row r="88" spans="2:65" s="11" customFormat="1" ht="25.9" customHeight="1">
      <c r="B88" s="115"/>
      <c r="D88" s="116" t="s">
        <v>71</v>
      </c>
      <c r="E88" s="117" t="s">
        <v>132</v>
      </c>
      <c r="F88" s="117" t="s">
        <v>175</v>
      </c>
      <c r="I88" s="118"/>
      <c r="J88" s="119">
        <f>BK88</f>
        <v>0</v>
      </c>
      <c r="L88" s="115"/>
      <c r="M88" s="120"/>
      <c r="P88" s="121">
        <f>P89+P142+P146+P211+P274</f>
        <v>0</v>
      </c>
      <c r="R88" s="121">
        <f>R89+R142+R146+R211+R274</f>
        <v>0</v>
      </c>
      <c r="T88" s="122">
        <f>T89+T142+T146+T211+T274</f>
        <v>0</v>
      </c>
      <c r="AR88" s="116" t="s">
        <v>80</v>
      </c>
      <c r="AT88" s="123" t="s">
        <v>71</v>
      </c>
      <c r="AU88" s="123" t="s">
        <v>72</v>
      </c>
      <c r="AY88" s="116" t="s">
        <v>133</v>
      </c>
      <c r="BK88" s="124">
        <f>BK89+BK142+BK146+BK211+BK274</f>
        <v>0</v>
      </c>
    </row>
    <row r="89" spans="2:65" s="11" customFormat="1" ht="22.9" customHeight="1">
      <c r="B89" s="115"/>
      <c r="D89" s="116" t="s">
        <v>71</v>
      </c>
      <c r="E89" s="125" t="s">
        <v>80</v>
      </c>
      <c r="F89" s="125" t="s">
        <v>176</v>
      </c>
      <c r="I89" s="118"/>
      <c r="J89" s="126">
        <f>BK89</f>
        <v>0</v>
      </c>
      <c r="L89" s="115"/>
      <c r="M89" s="120"/>
      <c r="P89" s="121">
        <f>SUM(P90:P141)</f>
        <v>0</v>
      </c>
      <c r="R89" s="121">
        <f>SUM(R90:R141)</f>
        <v>0</v>
      </c>
      <c r="T89" s="122">
        <f>SUM(T90:T141)</f>
        <v>0</v>
      </c>
      <c r="AR89" s="116" t="s">
        <v>80</v>
      </c>
      <c r="AT89" s="123" t="s">
        <v>71</v>
      </c>
      <c r="AU89" s="123" t="s">
        <v>80</v>
      </c>
      <c r="AY89" s="116" t="s">
        <v>133</v>
      </c>
      <c r="BK89" s="124">
        <f>SUM(BK90:BK141)</f>
        <v>0</v>
      </c>
    </row>
    <row r="90" spans="2:65" s="1" customFormat="1" ht="55.5" customHeight="1">
      <c r="B90" s="32"/>
      <c r="C90" s="127" t="s">
        <v>80</v>
      </c>
      <c r="D90" s="127" t="s">
        <v>136</v>
      </c>
      <c r="E90" s="128" t="s">
        <v>177</v>
      </c>
      <c r="F90" s="129" t="s">
        <v>178</v>
      </c>
      <c r="G90" s="130" t="s">
        <v>179</v>
      </c>
      <c r="H90" s="131">
        <v>48</v>
      </c>
      <c r="I90" s="132"/>
      <c r="J90" s="133">
        <f>ROUND(I90*H90,2)</f>
        <v>0</v>
      </c>
      <c r="K90" s="129" t="s">
        <v>157</v>
      </c>
      <c r="L90" s="32"/>
      <c r="M90" s="134" t="s">
        <v>19</v>
      </c>
      <c r="N90" s="135" t="s">
        <v>43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141</v>
      </c>
      <c r="AT90" s="138" t="s">
        <v>136</v>
      </c>
      <c r="AU90" s="138" t="s">
        <v>82</v>
      </c>
      <c r="AY90" s="17" t="s">
        <v>133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80</v>
      </c>
      <c r="BK90" s="139">
        <f>ROUND(I90*H90,2)</f>
        <v>0</v>
      </c>
      <c r="BL90" s="17" t="s">
        <v>141</v>
      </c>
      <c r="BM90" s="138" t="s">
        <v>82</v>
      </c>
    </row>
    <row r="91" spans="2:65" s="1" customFormat="1" ht="29.25">
      <c r="B91" s="32"/>
      <c r="D91" s="148" t="s">
        <v>180</v>
      </c>
      <c r="F91" s="165" t="s">
        <v>181</v>
      </c>
      <c r="I91" s="142"/>
      <c r="L91" s="32"/>
      <c r="M91" s="143"/>
      <c r="T91" s="53"/>
      <c r="AT91" s="17" t="s">
        <v>180</v>
      </c>
      <c r="AU91" s="17" t="s">
        <v>82</v>
      </c>
    </row>
    <row r="92" spans="2:65" s="12" customFormat="1" ht="11.25">
      <c r="B92" s="147"/>
      <c r="D92" s="148" t="s">
        <v>158</v>
      </c>
      <c r="E92" s="149" t="s">
        <v>19</v>
      </c>
      <c r="F92" s="150" t="s">
        <v>182</v>
      </c>
      <c r="H92" s="151">
        <v>32</v>
      </c>
      <c r="I92" s="152"/>
      <c r="L92" s="147"/>
      <c r="M92" s="153"/>
      <c r="T92" s="154"/>
      <c r="AT92" s="149" t="s">
        <v>158</v>
      </c>
      <c r="AU92" s="149" t="s">
        <v>82</v>
      </c>
      <c r="AV92" s="12" t="s">
        <v>82</v>
      </c>
      <c r="AW92" s="12" t="s">
        <v>34</v>
      </c>
      <c r="AX92" s="12" t="s">
        <v>72</v>
      </c>
      <c r="AY92" s="149" t="s">
        <v>133</v>
      </c>
    </row>
    <row r="93" spans="2:65" s="12" customFormat="1" ht="11.25">
      <c r="B93" s="147"/>
      <c r="D93" s="148" t="s">
        <v>158</v>
      </c>
      <c r="E93" s="149" t="s">
        <v>19</v>
      </c>
      <c r="F93" s="150" t="s">
        <v>183</v>
      </c>
      <c r="H93" s="151">
        <v>16</v>
      </c>
      <c r="I93" s="152"/>
      <c r="L93" s="147"/>
      <c r="M93" s="153"/>
      <c r="T93" s="154"/>
      <c r="AT93" s="149" t="s">
        <v>158</v>
      </c>
      <c r="AU93" s="149" t="s">
        <v>82</v>
      </c>
      <c r="AV93" s="12" t="s">
        <v>82</v>
      </c>
      <c r="AW93" s="12" t="s">
        <v>34</v>
      </c>
      <c r="AX93" s="12" t="s">
        <v>72</v>
      </c>
      <c r="AY93" s="149" t="s">
        <v>133</v>
      </c>
    </row>
    <row r="94" spans="2:65" s="13" customFormat="1" ht="11.25">
      <c r="B94" s="155"/>
      <c r="D94" s="148" t="s">
        <v>158</v>
      </c>
      <c r="E94" s="156" t="s">
        <v>19</v>
      </c>
      <c r="F94" s="157" t="s">
        <v>159</v>
      </c>
      <c r="H94" s="158">
        <v>48</v>
      </c>
      <c r="I94" s="159"/>
      <c r="L94" s="155"/>
      <c r="M94" s="160"/>
      <c r="T94" s="161"/>
      <c r="AT94" s="156" t="s">
        <v>158</v>
      </c>
      <c r="AU94" s="156" t="s">
        <v>82</v>
      </c>
      <c r="AV94" s="13" t="s">
        <v>141</v>
      </c>
      <c r="AW94" s="13" t="s">
        <v>34</v>
      </c>
      <c r="AX94" s="13" t="s">
        <v>80</v>
      </c>
      <c r="AY94" s="156" t="s">
        <v>133</v>
      </c>
    </row>
    <row r="95" spans="2:65" s="1" customFormat="1" ht="49.15" customHeight="1">
      <c r="B95" s="32"/>
      <c r="C95" s="127" t="s">
        <v>82</v>
      </c>
      <c r="D95" s="127" t="s">
        <v>136</v>
      </c>
      <c r="E95" s="128" t="s">
        <v>184</v>
      </c>
      <c r="F95" s="129" t="s">
        <v>185</v>
      </c>
      <c r="G95" s="130" t="s">
        <v>186</v>
      </c>
      <c r="H95" s="131">
        <v>60</v>
      </c>
      <c r="I95" s="132"/>
      <c r="J95" s="133">
        <f>ROUND(I95*H95,2)</f>
        <v>0</v>
      </c>
      <c r="K95" s="129" t="s">
        <v>157</v>
      </c>
      <c r="L95" s="32"/>
      <c r="M95" s="134" t="s">
        <v>19</v>
      </c>
      <c r="N95" s="135" t="s">
        <v>43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141</v>
      </c>
      <c r="AT95" s="138" t="s">
        <v>136</v>
      </c>
      <c r="AU95" s="138" t="s">
        <v>82</v>
      </c>
      <c r="AY95" s="17" t="s">
        <v>133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80</v>
      </c>
      <c r="BK95" s="139">
        <f>ROUND(I95*H95,2)</f>
        <v>0</v>
      </c>
      <c r="BL95" s="17" t="s">
        <v>141</v>
      </c>
      <c r="BM95" s="138" t="s">
        <v>141</v>
      </c>
    </row>
    <row r="96" spans="2:65" s="1" customFormat="1" ht="29.25">
      <c r="B96" s="32"/>
      <c r="D96" s="148" t="s">
        <v>180</v>
      </c>
      <c r="F96" s="165" t="s">
        <v>187</v>
      </c>
      <c r="I96" s="142"/>
      <c r="L96" s="32"/>
      <c r="M96" s="143"/>
      <c r="T96" s="53"/>
      <c r="AT96" s="17" t="s">
        <v>180</v>
      </c>
      <c r="AU96" s="17" t="s">
        <v>82</v>
      </c>
    </row>
    <row r="97" spans="2:65" s="12" customFormat="1" ht="22.5">
      <c r="B97" s="147"/>
      <c r="D97" s="148" t="s">
        <v>158</v>
      </c>
      <c r="E97" s="149" t="s">
        <v>19</v>
      </c>
      <c r="F97" s="150" t="s">
        <v>188</v>
      </c>
      <c r="H97" s="151">
        <v>60</v>
      </c>
      <c r="I97" s="152"/>
      <c r="L97" s="147"/>
      <c r="M97" s="153"/>
      <c r="T97" s="154"/>
      <c r="AT97" s="149" t="s">
        <v>158</v>
      </c>
      <c r="AU97" s="149" t="s">
        <v>82</v>
      </c>
      <c r="AV97" s="12" t="s">
        <v>82</v>
      </c>
      <c r="AW97" s="12" t="s">
        <v>34</v>
      </c>
      <c r="AX97" s="12" t="s">
        <v>72</v>
      </c>
      <c r="AY97" s="149" t="s">
        <v>133</v>
      </c>
    </row>
    <row r="98" spans="2:65" s="13" customFormat="1" ht="11.25">
      <c r="B98" s="155"/>
      <c r="D98" s="148" t="s">
        <v>158</v>
      </c>
      <c r="E98" s="156" t="s">
        <v>19</v>
      </c>
      <c r="F98" s="157" t="s">
        <v>159</v>
      </c>
      <c r="H98" s="158">
        <v>60</v>
      </c>
      <c r="I98" s="159"/>
      <c r="L98" s="155"/>
      <c r="M98" s="160"/>
      <c r="T98" s="161"/>
      <c r="AT98" s="156" t="s">
        <v>158</v>
      </c>
      <c r="AU98" s="156" t="s">
        <v>82</v>
      </c>
      <c r="AV98" s="13" t="s">
        <v>141</v>
      </c>
      <c r="AW98" s="13" t="s">
        <v>34</v>
      </c>
      <c r="AX98" s="13" t="s">
        <v>80</v>
      </c>
      <c r="AY98" s="156" t="s">
        <v>133</v>
      </c>
    </row>
    <row r="99" spans="2:65" s="1" customFormat="1" ht="55.5" customHeight="1">
      <c r="B99" s="32"/>
      <c r="C99" s="127" t="s">
        <v>147</v>
      </c>
      <c r="D99" s="127" t="s">
        <v>136</v>
      </c>
      <c r="E99" s="128" t="s">
        <v>189</v>
      </c>
      <c r="F99" s="129" t="s">
        <v>190</v>
      </c>
      <c r="G99" s="130" t="s">
        <v>186</v>
      </c>
      <c r="H99" s="131">
        <v>400</v>
      </c>
      <c r="I99" s="132"/>
      <c r="J99" s="133">
        <f>ROUND(I99*H99,2)</f>
        <v>0</v>
      </c>
      <c r="K99" s="129" t="s">
        <v>157</v>
      </c>
      <c r="L99" s="32"/>
      <c r="M99" s="134" t="s">
        <v>19</v>
      </c>
      <c r="N99" s="135" t="s">
        <v>43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141</v>
      </c>
      <c r="AT99" s="138" t="s">
        <v>136</v>
      </c>
      <c r="AU99" s="138" t="s">
        <v>82</v>
      </c>
      <c r="AY99" s="17" t="s">
        <v>133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80</v>
      </c>
      <c r="BK99" s="139">
        <f>ROUND(I99*H99,2)</f>
        <v>0</v>
      </c>
      <c r="BL99" s="17" t="s">
        <v>141</v>
      </c>
      <c r="BM99" s="138" t="s">
        <v>150</v>
      </c>
    </row>
    <row r="100" spans="2:65" s="12" customFormat="1" ht="11.25">
      <c r="B100" s="147"/>
      <c r="D100" s="148" t="s">
        <v>158</v>
      </c>
      <c r="E100" s="149" t="s">
        <v>19</v>
      </c>
      <c r="F100" s="150" t="s">
        <v>191</v>
      </c>
      <c r="H100" s="151">
        <v>400</v>
      </c>
      <c r="I100" s="152"/>
      <c r="L100" s="147"/>
      <c r="M100" s="153"/>
      <c r="T100" s="154"/>
      <c r="AT100" s="149" t="s">
        <v>158</v>
      </c>
      <c r="AU100" s="149" t="s">
        <v>82</v>
      </c>
      <c r="AV100" s="12" t="s">
        <v>82</v>
      </c>
      <c r="AW100" s="12" t="s">
        <v>34</v>
      </c>
      <c r="AX100" s="12" t="s">
        <v>72</v>
      </c>
      <c r="AY100" s="149" t="s">
        <v>133</v>
      </c>
    </row>
    <row r="101" spans="2:65" s="13" customFormat="1" ht="11.25">
      <c r="B101" s="155"/>
      <c r="D101" s="148" t="s">
        <v>158</v>
      </c>
      <c r="E101" s="156" t="s">
        <v>19</v>
      </c>
      <c r="F101" s="157" t="s">
        <v>159</v>
      </c>
      <c r="H101" s="158">
        <v>400</v>
      </c>
      <c r="I101" s="159"/>
      <c r="L101" s="155"/>
      <c r="M101" s="160"/>
      <c r="T101" s="161"/>
      <c r="AT101" s="156" t="s">
        <v>158</v>
      </c>
      <c r="AU101" s="156" t="s">
        <v>82</v>
      </c>
      <c r="AV101" s="13" t="s">
        <v>141</v>
      </c>
      <c r="AW101" s="13" t="s">
        <v>34</v>
      </c>
      <c r="AX101" s="13" t="s">
        <v>80</v>
      </c>
      <c r="AY101" s="156" t="s">
        <v>133</v>
      </c>
    </row>
    <row r="102" spans="2:65" s="1" customFormat="1" ht="55.5" customHeight="1">
      <c r="B102" s="32"/>
      <c r="C102" s="127" t="s">
        <v>141</v>
      </c>
      <c r="D102" s="127" t="s">
        <v>136</v>
      </c>
      <c r="E102" s="128" t="s">
        <v>192</v>
      </c>
      <c r="F102" s="129" t="s">
        <v>193</v>
      </c>
      <c r="G102" s="130" t="s">
        <v>186</v>
      </c>
      <c r="H102" s="131">
        <v>200</v>
      </c>
      <c r="I102" s="132"/>
      <c r="J102" s="133">
        <f>ROUND(I102*H102,2)</f>
        <v>0</v>
      </c>
      <c r="K102" s="129" t="s">
        <v>157</v>
      </c>
      <c r="L102" s="32"/>
      <c r="M102" s="134" t="s">
        <v>19</v>
      </c>
      <c r="N102" s="135" t="s">
        <v>43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141</v>
      </c>
      <c r="AT102" s="138" t="s">
        <v>136</v>
      </c>
      <c r="AU102" s="138" t="s">
        <v>82</v>
      </c>
      <c r="AY102" s="17" t="s">
        <v>133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80</v>
      </c>
      <c r="BK102" s="139">
        <f>ROUND(I102*H102,2)</f>
        <v>0</v>
      </c>
      <c r="BL102" s="17" t="s">
        <v>141</v>
      </c>
      <c r="BM102" s="138" t="s">
        <v>166</v>
      </c>
    </row>
    <row r="103" spans="2:65" s="1" customFormat="1" ht="19.5">
      <c r="B103" s="32"/>
      <c r="D103" s="148" t="s">
        <v>180</v>
      </c>
      <c r="F103" s="165" t="s">
        <v>194</v>
      </c>
      <c r="I103" s="142"/>
      <c r="L103" s="32"/>
      <c r="M103" s="143"/>
      <c r="T103" s="53"/>
      <c r="AT103" s="17" t="s">
        <v>180</v>
      </c>
      <c r="AU103" s="17" t="s">
        <v>82</v>
      </c>
    </row>
    <row r="104" spans="2:65" s="1" customFormat="1" ht="55.5" customHeight="1">
      <c r="B104" s="32"/>
      <c r="C104" s="127" t="s">
        <v>195</v>
      </c>
      <c r="D104" s="127" t="s">
        <v>136</v>
      </c>
      <c r="E104" s="128" t="s">
        <v>196</v>
      </c>
      <c r="F104" s="129" t="s">
        <v>197</v>
      </c>
      <c r="G104" s="130" t="s">
        <v>186</v>
      </c>
      <c r="H104" s="131">
        <v>2170</v>
      </c>
      <c r="I104" s="132"/>
      <c r="J104" s="133">
        <f>ROUND(I104*H104,2)</f>
        <v>0</v>
      </c>
      <c r="K104" s="129" t="s">
        <v>157</v>
      </c>
      <c r="L104" s="32"/>
      <c r="M104" s="134" t="s">
        <v>19</v>
      </c>
      <c r="N104" s="135" t="s">
        <v>43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141</v>
      </c>
      <c r="AT104" s="138" t="s">
        <v>136</v>
      </c>
      <c r="AU104" s="138" t="s">
        <v>82</v>
      </c>
      <c r="AY104" s="17" t="s">
        <v>133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80</v>
      </c>
      <c r="BK104" s="139">
        <f>ROUND(I104*H104,2)</f>
        <v>0</v>
      </c>
      <c r="BL104" s="17" t="s">
        <v>141</v>
      </c>
      <c r="BM104" s="138" t="s">
        <v>198</v>
      </c>
    </row>
    <row r="105" spans="2:65" s="1" customFormat="1" ht="29.25">
      <c r="B105" s="32"/>
      <c r="D105" s="148" t="s">
        <v>180</v>
      </c>
      <c r="F105" s="165" t="s">
        <v>199</v>
      </c>
      <c r="I105" s="142"/>
      <c r="L105" s="32"/>
      <c r="M105" s="143"/>
      <c r="T105" s="53"/>
      <c r="AT105" s="17" t="s">
        <v>180</v>
      </c>
      <c r="AU105" s="17" t="s">
        <v>82</v>
      </c>
    </row>
    <row r="106" spans="2:65" s="12" customFormat="1" ht="22.5">
      <c r="B106" s="147"/>
      <c r="D106" s="148" t="s">
        <v>158</v>
      </c>
      <c r="E106" s="149" t="s">
        <v>19</v>
      </c>
      <c r="F106" s="150" t="s">
        <v>200</v>
      </c>
      <c r="H106" s="151">
        <v>2170</v>
      </c>
      <c r="I106" s="152"/>
      <c r="L106" s="147"/>
      <c r="M106" s="153"/>
      <c r="T106" s="154"/>
      <c r="AT106" s="149" t="s">
        <v>158</v>
      </c>
      <c r="AU106" s="149" t="s">
        <v>82</v>
      </c>
      <c r="AV106" s="12" t="s">
        <v>82</v>
      </c>
      <c r="AW106" s="12" t="s">
        <v>34</v>
      </c>
      <c r="AX106" s="12" t="s">
        <v>72</v>
      </c>
      <c r="AY106" s="149" t="s">
        <v>133</v>
      </c>
    </row>
    <row r="107" spans="2:65" s="13" customFormat="1" ht="11.25">
      <c r="B107" s="155"/>
      <c r="D107" s="148" t="s">
        <v>158</v>
      </c>
      <c r="E107" s="156" t="s">
        <v>19</v>
      </c>
      <c r="F107" s="157" t="s">
        <v>159</v>
      </c>
      <c r="H107" s="158">
        <v>2170</v>
      </c>
      <c r="I107" s="159"/>
      <c r="L107" s="155"/>
      <c r="M107" s="160"/>
      <c r="T107" s="161"/>
      <c r="AT107" s="156" t="s">
        <v>158</v>
      </c>
      <c r="AU107" s="156" t="s">
        <v>82</v>
      </c>
      <c r="AV107" s="13" t="s">
        <v>141</v>
      </c>
      <c r="AW107" s="13" t="s">
        <v>34</v>
      </c>
      <c r="AX107" s="13" t="s">
        <v>80</v>
      </c>
      <c r="AY107" s="156" t="s">
        <v>133</v>
      </c>
    </row>
    <row r="108" spans="2:65" s="1" customFormat="1" ht="55.5" customHeight="1">
      <c r="B108" s="32"/>
      <c r="C108" s="127" t="s">
        <v>150</v>
      </c>
      <c r="D108" s="127" t="s">
        <v>136</v>
      </c>
      <c r="E108" s="128" t="s">
        <v>201</v>
      </c>
      <c r="F108" s="129" t="s">
        <v>193</v>
      </c>
      <c r="G108" s="130" t="s">
        <v>186</v>
      </c>
      <c r="H108" s="131">
        <v>1085</v>
      </c>
      <c r="I108" s="132"/>
      <c r="J108" s="133">
        <f>ROUND(I108*H108,2)</f>
        <v>0</v>
      </c>
      <c r="K108" s="129" t="s">
        <v>157</v>
      </c>
      <c r="L108" s="32"/>
      <c r="M108" s="134" t="s">
        <v>19</v>
      </c>
      <c r="N108" s="135" t="s">
        <v>43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141</v>
      </c>
      <c r="AT108" s="138" t="s">
        <v>136</v>
      </c>
      <c r="AU108" s="138" t="s">
        <v>82</v>
      </c>
      <c r="AY108" s="17" t="s">
        <v>133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80</v>
      </c>
      <c r="BK108" s="139">
        <f>ROUND(I108*H108,2)</f>
        <v>0</v>
      </c>
      <c r="BL108" s="17" t="s">
        <v>141</v>
      </c>
      <c r="BM108" s="138" t="s">
        <v>8</v>
      </c>
    </row>
    <row r="109" spans="2:65" s="1" customFormat="1" ht="39">
      <c r="B109" s="32"/>
      <c r="D109" s="148" t="s">
        <v>180</v>
      </c>
      <c r="F109" s="165" t="s">
        <v>202</v>
      </c>
      <c r="I109" s="142"/>
      <c r="L109" s="32"/>
      <c r="M109" s="143"/>
      <c r="T109" s="53"/>
      <c r="AT109" s="17" t="s">
        <v>180</v>
      </c>
      <c r="AU109" s="17" t="s">
        <v>82</v>
      </c>
    </row>
    <row r="110" spans="2:65" s="1" customFormat="1" ht="33" customHeight="1">
      <c r="B110" s="32"/>
      <c r="C110" s="127" t="s">
        <v>203</v>
      </c>
      <c r="D110" s="127" t="s">
        <v>136</v>
      </c>
      <c r="E110" s="128" t="s">
        <v>204</v>
      </c>
      <c r="F110" s="129" t="s">
        <v>205</v>
      </c>
      <c r="G110" s="130" t="s">
        <v>186</v>
      </c>
      <c r="H110" s="131">
        <v>400</v>
      </c>
      <c r="I110" s="132"/>
      <c r="J110" s="133">
        <f>ROUND(I110*H110,2)</f>
        <v>0</v>
      </c>
      <c r="K110" s="129" t="s">
        <v>157</v>
      </c>
      <c r="L110" s="32"/>
      <c r="M110" s="134" t="s">
        <v>19</v>
      </c>
      <c r="N110" s="135" t="s">
        <v>43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141</v>
      </c>
      <c r="AT110" s="138" t="s">
        <v>136</v>
      </c>
      <c r="AU110" s="138" t="s">
        <v>82</v>
      </c>
      <c r="AY110" s="17" t="s">
        <v>133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80</v>
      </c>
      <c r="BK110" s="139">
        <f>ROUND(I110*H110,2)</f>
        <v>0</v>
      </c>
      <c r="BL110" s="17" t="s">
        <v>141</v>
      </c>
      <c r="BM110" s="138" t="s">
        <v>206</v>
      </c>
    </row>
    <row r="111" spans="2:65" s="12" customFormat="1" ht="11.25">
      <c r="B111" s="147"/>
      <c r="D111" s="148" t="s">
        <v>158</v>
      </c>
      <c r="E111" s="149" t="s">
        <v>19</v>
      </c>
      <c r="F111" s="150" t="s">
        <v>191</v>
      </c>
      <c r="H111" s="151">
        <v>400</v>
      </c>
      <c r="I111" s="152"/>
      <c r="L111" s="147"/>
      <c r="M111" s="153"/>
      <c r="T111" s="154"/>
      <c r="AT111" s="149" t="s">
        <v>158</v>
      </c>
      <c r="AU111" s="149" t="s">
        <v>82</v>
      </c>
      <c r="AV111" s="12" t="s">
        <v>82</v>
      </c>
      <c r="AW111" s="12" t="s">
        <v>34</v>
      </c>
      <c r="AX111" s="12" t="s">
        <v>72</v>
      </c>
      <c r="AY111" s="149" t="s">
        <v>133</v>
      </c>
    </row>
    <row r="112" spans="2:65" s="13" customFormat="1" ht="11.25">
      <c r="B112" s="155"/>
      <c r="D112" s="148" t="s">
        <v>158</v>
      </c>
      <c r="E112" s="156" t="s">
        <v>19</v>
      </c>
      <c r="F112" s="157" t="s">
        <v>159</v>
      </c>
      <c r="H112" s="158">
        <v>400</v>
      </c>
      <c r="I112" s="159"/>
      <c r="L112" s="155"/>
      <c r="M112" s="160"/>
      <c r="T112" s="161"/>
      <c r="AT112" s="156" t="s">
        <v>158</v>
      </c>
      <c r="AU112" s="156" t="s">
        <v>82</v>
      </c>
      <c r="AV112" s="13" t="s">
        <v>141</v>
      </c>
      <c r="AW112" s="13" t="s">
        <v>34</v>
      </c>
      <c r="AX112" s="13" t="s">
        <v>80</v>
      </c>
      <c r="AY112" s="156" t="s">
        <v>133</v>
      </c>
    </row>
    <row r="113" spans="2:65" s="1" customFormat="1" ht="33" customHeight="1">
      <c r="B113" s="32"/>
      <c r="C113" s="127" t="s">
        <v>166</v>
      </c>
      <c r="D113" s="127" t="s">
        <v>136</v>
      </c>
      <c r="E113" s="128" t="s">
        <v>207</v>
      </c>
      <c r="F113" s="129" t="s">
        <v>205</v>
      </c>
      <c r="G113" s="130" t="s">
        <v>186</v>
      </c>
      <c r="H113" s="131">
        <v>2170</v>
      </c>
      <c r="I113" s="132"/>
      <c r="J113" s="133">
        <f>ROUND(I113*H113,2)</f>
        <v>0</v>
      </c>
      <c r="K113" s="129" t="s">
        <v>157</v>
      </c>
      <c r="L113" s="32"/>
      <c r="M113" s="134" t="s">
        <v>19</v>
      </c>
      <c r="N113" s="135" t="s">
        <v>43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141</v>
      </c>
      <c r="AT113" s="138" t="s">
        <v>136</v>
      </c>
      <c r="AU113" s="138" t="s">
        <v>82</v>
      </c>
      <c r="AY113" s="17" t="s">
        <v>133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80</v>
      </c>
      <c r="BK113" s="139">
        <f>ROUND(I113*H113,2)</f>
        <v>0</v>
      </c>
      <c r="BL113" s="17" t="s">
        <v>141</v>
      </c>
      <c r="BM113" s="138" t="s">
        <v>208</v>
      </c>
    </row>
    <row r="114" spans="2:65" s="1" customFormat="1" ht="29.25">
      <c r="B114" s="32"/>
      <c r="D114" s="148" t="s">
        <v>180</v>
      </c>
      <c r="F114" s="165" t="s">
        <v>199</v>
      </c>
      <c r="I114" s="142"/>
      <c r="L114" s="32"/>
      <c r="M114" s="143"/>
      <c r="T114" s="53"/>
      <c r="AT114" s="17" t="s">
        <v>180</v>
      </c>
      <c r="AU114" s="17" t="s">
        <v>82</v>
      </c>
    </row>
    <row r="115" spans="2:65" s="12" customFormat="1" ht="22.5">
      <c r="B115" s="147"/>
      <c r="D115" s="148" t="s">
        <v>158</v>
      </c>
      <c r="E115" s="149" t="s">
        <v>19</v>
      </c>
      <c r="F115" s="150" t="s">
        <v>200</v>
      </c>
      <c r="H115" s="151">
        <v>2170</v>
      </c>
      <c r="I115" s="152"/>
      <c r="L115" s="147"/>
      <c r="M115" s="153"/>
      <c r="T115" s="154"/>
      <c r="AT115" s="149" t="s">
        <v>158</v>
      </c>
      <c r="AU115" s="149" t="s">
        <v>82</v>
      </c>
      <c r="AV115" s="12" t="s">
        <v>82</v>
      </c>
      <c r="AW115" s="12" t="s">
        <v>34</v>
      </c>
      <c r="AX115" s="12" t="s">
        <v>72</v>
      </c>
      <c r="AY115" s="149" t="s">
        <v>133</v>
      </c>
    </row>
    <row r="116" spans="2:65" s="13" customFormat="1" ht="11.25">
      <c r="B116" s="155"/>
      <c r="D116" s="148" t="s">
        <v>158</v>
      </c>
      <c r="E116" s="156" t="s">
        <v>19</v>
      </c>
      <c r="F116" s="157" t="s">
        <v>159</v>
      </c>
      <c r="H116" s="158">
        <v>2170</v>
      </c>
      <c r="I116" s="159"/>
      <c r="L116" s="155"/>
      <c r="M116" s="160"/>
      <c r="T116" s="161"/>
      <c r="AT116" s="156" t="s">
        <v>158</v>
      </c>
      <c r="AU116" s="156" t="s">
        <v>82</v>
      </c>
      <c r="AV116" s="13" t="s">
        <v>141</v>
      </c>
      <c r="AW116" s="13" t="s">
        <v>34</v>
      </c>
      <c r="AX116" s="13" t="s">
        <v>80</v>
      </c>
      <c r="AY116" s="156" t="s">
        <v>133</v>
      </c>
    </row>
    <row r="117" spans="2:65" s="1" customFormat="1" ht="55.5" customHeight="1">
      <c r="B117" s="32"/>
      <c r="C117" s="127" t="s">
        <v>209</v>
      </c>
      <c r="D117" s="127" t="s">
        <v>136</v>
      </c>
      <c r="E117" s="128" t="s">
        <v>210</v>
      </c>
      <c r="F117" s="129" t="s">
        <v>211</v>
      </c>
      <c r="G117" s="130" t="s">
        <v>186</v>
      </c>
      <c r="H117" s="131">
        <v>2170</v>
      </c>
      <c r="I117" s="132"/>
      <c r="J117" s="133">
        <f>ROUND(I117*H117,2)</f>
        <v>0</v>
      </c>
      <c r="K117" s="129" t="s">
        <v>157</v>
      </c>
      <c r="L117" s="32"/>
      <c r="M117" s="134" t="s">
        <v>19</v>
      </c>
      <c r="N117" s="135" t="s">
        <v>43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141</v>
      </c>
      <c r="AT117" s="138" t="s">
        <v>136</v>
      </c>
      <c r="AU117" s="138" t="s">
        <v>82</v>
      </c>
      <c r="AY117" s="17" t="s">
        <v>133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80</v>
      </c>
      <c r="BK117" s="139">
        <f>ROUND(I117*H117,2)</f>
        <v>0</v>
      </c>
      <c r="BL117" s="17" t="s">
        <v>141</v>
      </c>
      <c r="BM117" s="138" t="s">
        <v>212</v>
      </c>
    </row>
    <row r="118" spans="2:65" s="1" customFormat="1" ht="29.25">
      <c r="B118" s="32"/>
      <c r="D118" s="148" t="s">
        <v>180</v>
      </c>
      <c r="F118" s="165" t="s">
        <v>199</v>
      </c>
      <c r="I118" s="142"/>
      <c r="L118" s="32"/>
      <c r="M118" s="143"/>
      <c r="T118" s="53"/>
      <c r="AT118" s="17" t="s">
        <v>180</v>
      </c>
      <c r="AU118" s="17" t="s">
        <v>82</v>
      </c>
    </row>
    <row r="119" spans="2:65" s="12" customFormat="1" ht="33.75">
      <c r="B119" s="147"/>
      <c r="D119" s="148" t="s">
        <v>158</v>
      </c>
      <c r="E119" s="149" t="s">
        <v>19</v>
      </c>
      <c r="F119" s="150" t="s">
        <v>213</v>
      </c>
      <c r="H119" s="151">
        <v>2170</v>
      </c>
      <c r="I119" s="152"/>
      <c r="L119" s="147"/>
      <c r="M119" s="153"/>
      <c r="T119" s="154"/>
      <c r="AT119" s="149" t="s">
        <v>158</v>
      </c>
      <c r="AU119" s="149" t="s">
        <v>82</v>
      </c>
      <c r="AV119" s="12" t="s">
        <v>82</v>
      </c>
      <c r="AW119" s="12" t="s">
        <v>34</v>
      </c>
      <c r="AX119" s="12" t="s">
        <v>72</v>
      </c>
      <c r="AY119" s="149" t="s">
        <v>133</v>
      </c>
    </row>
    <row r="120" spans="2:65" s="13" customFormat="1" ht="11.25">
      <c r="B120" s="155"/>
      <c r="D120" s="148" t="s">
        <v>158</v>
      </c>
      <c r="E120" s="156" t="s">
        <v>19</v>
      </c>
      <c r="F120" s="157" t="s">
        <v>159</v>
      </c>
      <c r="H120" s="158">
        <v>2170</v>
      </c>
      <c r="I120" s="159"/>
      <c r="L120" s="155"/>
      <c r="M120" s="160"/>
      <c r="T120" s="161"/>
      <c r="AT120" s="156" t="s">
        <v>158</v>
      </c>
      <c r="AU120" s="156" t="s">
        <v>82</v>
      </c>
      <c r="AV120" s="13" t="s">
        <v>141</v>
      </c>
      <c r="AW120" s="13" t="s">
        <v>34</v>
      </c>
      <c r="AX120" s="13" t="s">
        <v>80</v>
      </c>
      <c r="AY120" s="156" t="s">
        <v>133</v>
      </c>
    </row>
    <row r="121" spans="2:65" s="1" customFormat="1" ht="16.5" customHeight="1">
      <c r="B121" s="32"/>
      <c r="C121" s="166" t="s">
        <v>198</v>
      </c>
      <c r="D121" s="166" t="s">
        <v>214</v>
      </c>
      <c r="E121" s="167" t="s">
        <v>215</v>
      </c>
      <c r="F121" s="168" t="s">
        <v>216</v>
      </c>
      <c r="G121" s="169" t="s">
        <v>217</v>
      </c>
      <c r="H121" s="170">
        <v>4557</v>
      </c>
      <c r="I121" s="171"/>
      <c r="J121" s="172">
        <f>ROUND(I121*H121,2)</f>
        <v>0</v>
      </c>
      <c r="K121" s="168" t="s">
        <v>157</v>
      </c>
      <c r="L121" s="173"/>
      <c r="M121" s="174" t="s">
        <v>19</v>
      </c>
      <c r="N121" s="175" t="s">
        <v>43</v>
      </c>
      <c r="P121" s="136">
        <f>O121*H121</f>
        <v>0</v>
      </c>
      <c r="Q121" s="136">
        <v>0</v>
      </c>
      <c r="R121" s="136">
        <f>Q121*H121</f>
        <v>0</v>
      </c>
      <c r="S121" s="136">
        <v>0</v>
      </c>
      <c r="T121" s="137">
        <f>S121*H121</f>
        <v>0</v>
      </c>
      <c r="AR121" s="138" t="s">
        <v>166</v>
      </c>
      <c r="AT121" s="138" t="s">
        <v>214</v>
      </c>
      <c r="AU121" s="138" t="s">
        <v>82</v>
      </c>
      <c r="AY121" s="17" t="s">
        <v>133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7" t="s">
        <v>80</v>
      </c>
      <c r="BK121" s="139">
        <f>ROUND(I121*H121,2)</f>
        <v>0</v>
      </c>
      <c r="BL121" s="17" t="s">
        <v>141</v>
      </c>
      <c r="BM121" s="138" t="s">
        <v>218</v>
      </c>
    </row>
    <row r="122" spans="2:65" s="1" customFormat="1" ht="29.25">
      <c r="B122" s="32"/>
      <c r="D122" s="148" t="s">
        <v>180</v>
      </c>
      <c r="F122" s="165" t="s">
        <v>199</v>
      </c>
      <c r="I122" s="142"/>
      <c r="L122" s="32"/>
      <c r="M122" s="143"/>
      <c r="T122" s="53"/>
      <c r="AT122" s="17" t="s">
        <v>180</v>
      </c>
      <c r="AU122" s="17" t="s">
        <v>82</v>
      </c>
    </row>
    <row r="123" spans="2:65" s="1" customFormat="1" ht="55.5" customHeight="1">
      <c r="B123" s="32"/>
      <c r="C123" s="127" t="s">
        <v>219</v>
      </c>
      <c r="D123" s="127" t="s">
        <v>136</v>
      </c>
      <c r="E123" s="128" t="s">
        <v>220</v>
      </c>
      <c r="F123" s="129" t="s">
        <v>221</v>
      </c>
      <c r="G123" s="130" t="s">
        <v>186</v>
      </c>
      <c r="H123" s="131">
        <v>590</v>
      </c>
      <c r="I123" s="132"/>
      <c r="J123" s="133">
        <f>ROUND(I123*H123,2)</f>
        <v>0</v>
      </c>
      <c r="K123" s="129" t="s">
        <v>157</v>
      </c>
      <c r="L123" s="32"/>
      <c r="M123" s="134" t="s">
        <v>19</v>
      </c>
      <c r="N123" s="135" t="s">
        <v>43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141</v>
      </c>
      <c r="AT123" s="138" t="s">
        <v>136</v>
      </c>
      <c r="AU123" s="138" t="s">
        <v>82</v>
      </c>
      <c r="AY123" s="17" t="s">
        <v>133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7" t="s">
        <v>80</v>
      </c>
      <c r="BK123" s="139">
        <f>ROUND(I123*H123,2)</f>
        <v>0</v>
      </c>
      <c r="BL123" s="17" t="s">
        <v>141</v>
      </c>
      <c r="BM123" s="138" t="s">
        <v>222</v>
      </c>
    </row>
    <row r="124" spans="2:65" s="12" customFormat="1" ht="11.25">
      <c r="B124" s="147"/>
      <c r="D124" s="148" t="s">
        <v>158</v>
      </c>
      <c r="E124" s="149" t="s">
        <v>19</v>
      </c>
      <c r="F124" s="150" t="s">
        <v>223</v>
      </c>
      <c r="H124" s="151">
        <v>590</v>
      </c>
      <c r="I124" s="152"/>
      <c r="L124" s="147"/>
      <c r="M124" s="153"/>
      <c r="T124" s="154"/>
      <c r="AT124" s="149" t="s">
        <v>158</v>
      </c>
      <c r="AU124" s="149" t="s">
        <v>82</v>
      </c>
      <c r="AV124" s="12" t="s">
        <v>82</v>
      </c>
      <c r="AW124" s="12" t="s">
        <v>34</v>
      </c>
      <c r="AX124" s="12" t="s">
        <v>72</v>
      </c>
      <c r="AY124" s="149" t="s">
        <v>133</v>
      </c>
    </row>
    <row r="125" spans="2:65" s="13" customFormat="1" ht="11.25">
      <c r="B125" s="155"/>
      <c r="D125" s="148" t="s">
        <v>158</v>
      </c>
      <c r="E125" s="156" t="s">
        <v>19</v>
      </c>
      <c r="F125" s="157" t="s">
        <v>159</v>
      </c>
      <c r="H125" s="158">
        <v>590</v>
      </c>
      <c r="I125" s="159"/>
      <c r="L125" s="155"/>
      <c r="M125" s="160"/>
      <c r="T125" s="161"/>
      <c r="AT125" s="156" t="s">
        <v>158</v>
      </c>
      <c r="AU125" s="156" t="s">
        <v>82</v>
      </c>
      <c r="AV125" s="13" t="s">
        <v>141</v>
      </c>
      <c r="AW125" s="13" t="s">
        <v>34</v>
      </c>
      <c r="AX125" s="13" t="s">
        <v>80</v>
      </c>
      <c r="AY125" s="156" t="s">
        <v>133</v>
      </c>
    </row>
    <row r="126" spans="2:65" s="1" customFormat="1" ht="16.5" customHeight="1">
      <c r="B126" s="32"/>
      <c r="C126" s="166" t="s">
        <v>8</v>
      </c>
      <c r="D126" s="166" t="s">
        <v>214</v>
      </c>
      <c r="E126" s="167" t="s">
        <v>224</v>
      </c>
      <c r="F126" s="168" t="s">
        <v>216</v>
      </c>
      <c r="G126" s="169" t="s">
        <v>217</v>
      </c>
      <c r="H126" s="170">
        <v>1239</v>
      </c>
      <c r="I126" s="171"/>
      <c r="J126" s="172">
        <f>ROUND(I126*H126,2)</f>
        <v>0</v>
      </c>
      <c r="K126" s="168" t="s">
        <v>157</v>
      </c>
      <c r="L126" s="173"/>
      <c r="M126" s="174" t="s">
        <v>19</v>
      </c>
      <c r="N126" s="175" t="s">
        <v>43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166</v>
      </c>
      <c r="AT126" s="138" t="s">
        <v>214</v>
      </c>
      <c r="AU126" s="138" t="s">
        <v>82</v>
      </c>
      <c r="AY126" s="17" t="s">
        <v>133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80</v>
      </c>
      <c r="BK126" s="139">
        <f>ROUND(I126*H126,2)</f>
        <v>0</v>
      </c>
      <c r="BL126" s="17" t="s">
        <v>141</v>
      </c>
      <c r="BM126" s="138" t="s">
        <v>225</v>
      </c>
    </row>
    <row r="127" spans="2:65" s="12" customFormat="1" ht="11.25">
      <c r="B127" s="147"/>
      <c r="D127" s="148" t="s">
        <v>158</v>
      </c>
      <c r="E127" s="149" t="s">
        <v>19</v>
      </c>
      <c r="F127" s="150" t="s">
        <v>226</v>
      </c>
      <c r="H127" s="151">
        <v>1239</v>
      </c>
      <c r="I127" s="152"/>
      <c r="L127" s="147"/>
      <c r="M127" s="153"/>
      <c r="T127" s="154"/>
      <c r="AT127" s="149" t="s">
        <v>158</v>
      </c>
      <c r="AU127" s="149" t="s">
        <v>82</v>
      </c>
      <c r="AV127" s="12" t="s">
        <v>82</v>
      </c>
      <c r="AW127" s="12" t="s">
        <v>34</v>
      </c>
      <c r="AX127" s="12" t="s">
        <v>72</v>
      </c>
      <c r="AY127" s="149" t="s">
        <v>133</v>
      </c>
    </row>
    <row r="128" spans="2:65" s="13" customFormat="1" ht="11.25">
      <c r="B128" s="155"/>
      <c r="D128" s="148" t="s">
        <v>158</v>
      </c>
      <c r="E128" s="156" t="s">
        <v>19</v>
      </c>
      <c r="F128" s="157" t="s">
        <v>159</v>
      </c>
      <c r="H128" s="158">
        <v>1239</v>
      </c>
      <c r="I128" s="159"/>
      <c r="L128" s="155"/>
      <c r="M128" s="160"/>
      <c r="T128" s="161"/>
      <c r="AT128" s="156" t="s">
        <v>158</v>
      </c>
      <c r="AU128" s="156" t="s">
        <v>82</v>
      </c>
      <c r="AV128" s="13" t="s">
        <v>141</v>
      </c>
      <c r="AW128" s="13" t="s">
        <v>34</v>
      </c>
      <c r="AX128" s="13" t="s">
        <v>80</v>
      </c>
      <c r="AY128" s="156" t="s">
        <v>133</v>
      </c>
    </row>
    <row r="129" spans="2:65" s="1" customFormat="1" ht="24.2" customHeight="1">
      <c r="B129" s="32"/>
      <c r="C129" s="127" t="s">
        <v>227</v>
      </c>
      <c r="D129" s="127" t="s">
        <v>136</v>
      </c>
      <c r="E129" s="128" t="s">
        <v>228</v>
      </c>
      <c r="F129" s="129" t="s">
        <v>229</v>
      </c>
      <c r="G129" s="130" t="s">
        <v>217</v>
      </c>
      <c r="H129" s="131">
        <v>720</v>
      </c>
      <c r="I129" s="132"/>
      <c r="J129" s="133">
        <f>ROUND(I129*H129,2)</f>
        <v>0</v>
      </c>
      <c r="K129" s="129" t="s">
        <v>157</v>
      </c>
      <c r="L129" s="32"/>
      <c r="M129" s="134" t="s">
        <v>19</v>
      </c>
      <c r="N129" s="135" t="s">
        <v>43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141</v>
      </c>
      <c r="AT129" s="138" t="s">
        <v>136</v>
      </c>
      <c r="AU129" s="138" t="s">
        <v>82</v>
      </c>
      <c r="AY129" s="17" t="s">
        <v>133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80</v>
      </c>
      <c r="BK129" s="139">
        <f>ROUND(I129*H129,2)</f>
        <v>0</v>
      </c>
      <c r="BL129" s="17" t="s">
        <v>141</v>
      </c>
      <c r="BM129" s="138" t="s">
        <v>230</v>
      </c>
    </row>
    <row r="130" spans="2:65" s="1" customFormat="1" ht="24.2" customHeight="1">
      <c r="B130" s="32"/>
      <c r="C130" s="127" t="s">
        <v>206</v>
      </c>
      <c r="D130" s="127" t="s">
        <v>136</v>
      </c>
      <c r="E130" s="128" t="s">
        <v>231</v>
      </c>
      <c r="F130" s="129" t="s">
        <v>229</v>
      </c>
      <c r="G130" s="130" t="s">
        <v>217</v>
      </c>
      <c r="H130" s="131">
        <v>3906</v>
      </c>
      <c r="I130" s="132"/>
      <c r="J130" s="133">
        <f>ROUND(I130*H130,2)</f>
        <v>0</v>
      </c>
      <c r="K130" s="129" t="s">
        <v>157</v>
      </c>
      <c r="L130" s="32"/>
      <c r="M130" s="134" t="s">
        <v>19</v>
      </c>
      <c r="N130" s="135" t="s">
        <v>43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141</v>
      </c>
      <c r="AT130" s="138" t="s">
        <v>136</v>
      </c>
      <c r="AU130" s="138" t="s">
        <v>82</v>
      </c>
      <c r="AY130" s="17" t="s">
        <v>133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80</v>
      </c>
      <c r="BK130" s="139">
        <f>ROUND(I130*H130,2)</f>
        <v>0</v>
      </c>
      <c r="BL130" s="17" t="s">
        <v>141</v>
      </c>
      <c r="BM130" s="138" t="s">
        <v>232</v>
      </c>
    </row>
    <row r="131" spans="2:65" s="1" customFormat="1" ht="29.25">
      <c r="B131" s="32"/>
      <c r="D131" s="148" t="s">
        <v>180</v>
      </c>
      <c r="F131" s="165" t="s">
        <v>199</v>
      </c>
      <c r="I131" s="142"/>
      <c r="L131" s="32"/>
      <c r="M131" s="143"/>
      <c r="T131" s="53"/>
      <c r="AT131" s="17" t="s">
        <v>180</v>
      </c>
      <c r="AU131" s="17" t="s">
        <v>82</v>
      </c>
    </row>
    <row r="132" spans="2:65" s="12" customFormat="1" ht="22.5">
      <c r="B132" s="147"/>
      <c r="D132" s="148" t="s">
        <v>158</v>
      </c>
      <c r="E132" s="149" t="s">
        <v>19</v>
      </c>
      <c r="F132" s="150" t="s">
        <v>233</v>
      </c>
      <c r="H132" s="151">
        <v>3906</v>
      </c>
      <c r="I132" s="152"/>
      <c r="L132" s="147"/>
      <c r="M132" s="153"/>
      <c r="T132" s="154"/>
      <c r="AT132" s="149" t="s">
        <v>158</v>
      </c>
      <c r="AU132" s="149" t="s">
        <v>82</v>
      </c>
      <c r="AV132" s="12" t="s">
        <v>82</v>
      </c>
      <c r="AW132" s="12" t="s">
        <v>34</v>
      </c>
      <c r="AX132" s="12" t="s">
        <v>72</v>
      </c>
      <c r="AY132" s="149" t="s">
        <v>133</v>
      </c>
    </row>
    <row r="133" spans="2:65" s="13" customFormat="1" ht="11.25">
      <c r="B133" s="155"/>
      <c r="D133" s="148" t="s">
        <v>158</v>
      </c>
      <c r="E133" s="156" t="s">
        <v>19</v>
      </c>
      <c r="F133" s="157" t="s">
        <v>159</v>
      </c>
      <c r="H133" s="158">
        <v>3906</v>
      </c>
      <c r="I133" s="159"/>
      <c r="L133" s="155"/>
      <c r="M133" s="160"/>
      <c r="T133" s="161"/>
      <c r="AT133" s="156" t="s">
        <v>158</v>
      </c>
      <c r="AU133" s="156" t="s">
        <v>82</v>
      </c>
      <c r="AV133" s="13" t="s">
        <v>141</v>
      </c>
      <c r="AW133" s="13" t="s">
        <v>34</v>
      </c>
      <c r="AX133" s="13" t="s">
        <v>80</v>
      </c>
      <c r="AY133" s="156" t="s">
        <v>133</v>
      </c>
    </row>
    <row r="134" spans="2:65" s="1" customFormat="1" ht="24.2" customHeight="1">
      <c r="B134" s="32"/>
      <c r="C134" s="127" t="s">
        <v>234</v>
      </c>
      <c r="D134" s="127" t="s">
        <v>136</v>
      </c>
      <c r="E134" s="128" t="s">
        <v>235</v>
      </c>
      <c r="F134" s="129" t="s">
        <v>236</v>
      </c>
      <c r="G134" s="130" t="s">
        <v>179</v>
      </c>
      <c r="H134" s="131">
        <v>4360</v>
      </c>
      <c r="I134" s="132"/>
      <c r="J134" s="133">
        <f>ROUND(I134*H134,2)</f>
        <v>0</v>
      </c>
      <c r="K134" s="129" t="s">
        <v>157</v>
      </c>
      <c r="L134" s="32"/>
      <c r="M134" s="134" t="s">
        <v>19</v>
      </c>
      <c r="N134" s="135" t="s">
        <v>43</v>
      </c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141</v>
      </c>
      <c r="AT134" s="138" t="s">
        <v>136</v>
      </c>
      <c r="AU134" s="138" t="s">
        <v>82</v>
      </c>
      <c r="AY134" s="17" t="s">
        <v>133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7" t="s">
        <v>80</v>
      </c>
      <c r="BK134" s="139">
        <f>ROUND(I134*H134,2)</f>
        <v>0</v>
      </c>
      <c r="BL134" s="17" t="s">
        <v>141</v>
      </c>
      <c r="BM134" s="138" t="s">
        <v>237</v>
      </c>
    </row>
    <row r="135" spans="2:65" s="12" customFormat="1" ht="22.5">
      <c r="B135" s="147"/>
      <c r="D135" s="148" t="s">
        <v>158</v>
      </c>
      <c r="E135" s="149" t="s">
        <v>19</v>
      </c>
      <c r="F135" s="150" t="s">
        <v>238</v>
      </c>
      <c r="H135" s="151">
        <v>1770</v>
      </c>
      <c r="I135" s="152"/>
      <c r="L135" s="147"/>
      <c r="M135" s="153"/>
      <c r="T135" s="154"/>
      <c r="AT135" s="149" t="s">
        <v>158</v>
      </c>
      <c r="AU135" s="149" t="s">
        <v>82</v>
      </c>
      <c r="AV135" s="12" t="s">
        <v>82</v>
      </c>
      <c r="AW135" s="12" t="s">
        <v>34</v>
      </c>
      <c r="AX135" s="12" t="s">
        <v>72</v>
      </c>
      <c r="AY135" s="149" t="s">
        <v>133</v>
      </c>
    </row>
    <row r="136" spans="2:65" s="12" customFormat="1" ht="22.5">
      <c r="B136" s="147"/>
      <c r="D136" s="148" t="s">
        <v>158</v>
      </c>
      <c r="E136" s="149" t="s">
        <v>19</v>
      </c>
      <c r="F136" s="150" t="s">
        <v>239</v>
      </c>
      <c r="H136" s="151">
        <v>870</v>
      </c>
      <c r="I136" s="152"/>
      <c r="L136" s="147"/>
      <c r="M136" s="153"/>
      <c r="T136" s="154"/>
      <c r="AT136" s="149" t="s">
        <v>158</v>
      </c>
      <c r="AU136" s="149" t="s">
        <v>82</v>
      </c>
      <c r="AV136" s="12" t="s">
        <v>82</v>
      </c>
      <c r="AW136" s="12" t="s">
        <v>34</v>
      </c>
      <c r="AX136" s="12" t="s">
        <v>72</v>
      </c>
      <c r="AY136" s="149" t="s">
        <v>133</v>
      </c>
    </row>
    <row r="137" spans="2:65" s="12" customFormat="1" ht="33.75">
      <c r="B137" s="147"/>
      <c r="D137" s="148" t="s">
        <v>158</v>
      </c>
      <c r="E137" s="149" t="s">
        <v>19</v>
      </c>
      <c r="F137" s="150" t="s">
        <v>240</v>
      </c>
      <c r="H137" s="151">
        <v>50</v>
      </c>
      <c r="I137" s="152"/>
      <c r="L137" s="147"/>
      <c r="M137" s="153"/>
      <c r="T137" s="154"/>
      <c r="AT137" s="149" t="s">
        <v>158</v>
      </c>
      <c r="AU137" s="149" t="s">
        <v>82</v>
      </c>
      <c r="AV137" s="12" t="s">
        <v>82</v>
      </c>
      <c r="AW137" s="12" t="s">
        <v>34</v>
      </c>
      <c r="AX137" s="12" t="s">
        <v>72</v>
      </c>
      <c r="AY137" s="149" t="s">
        <v>133</v>
      </c>
    </row>
    <row r="138" spans="2:65" s="12" customFormat="1" ht="33.75">
      <c r="B138" s="147"/>
      <c r="D138" s="148" t="s">
        <v>158</v>
      </c>
      <c r="E138" s="149" t="s">
        <v>19</v>
      </c>
      <c r="F138" s="150" t="s">
        <v>241</v>
      </c>
      <c r="H138" s="151">
        <v>1623</v>
      </c>
      <c r="I138" s="152"/>
      <c r="L138" s="147"/>
      <c r="M138" s="153"/>
      <c r="T138" s="154"/>
      <c r="AT138" s="149" t="s">
        <v>158</v>
      </c>
      <c r="AU138" s="149" t="s">
        <v>82</v>
      </c>
      <c r="AV138" s="12" t="s">
        <v>82</v>
      </c>
      <c r="AW138" s="12" t="s">
        <v>34</v>
      </c>
      <c r="AX138" s="12" t="s">
        <v>72</v>
      </c>
      <c r="AY138" s="149" t="s">
        <v>133</v>
      </c>
    </row>
    <row r="139" spans="2:65" s="12" customFormat="1" ht="11.25">
      <c r="B139" s="147"/>
      <c r="D139" s="148" t="s">
        <v>158</v>
      </c>
      <c r="E139" s="149" t="s">
        <v>19</v>
      </c>
      <c r="F139" s="150" t="s">
        <v>242</v>
      </c>
      <c r="H139" s="151">
        <v>40</v>
      </c>
      <c r="I139" s="152"/>
      <c r="L139" s="147"/>
      <c r="M139" s="153"/>
      <c r="T139" s="154"/>
      <c r="AT139" s="149" t="s">
        <v>158</v>
      </c>
      <c r="AU139" s="149" t="s">
        <v>82</v>
      </c>
      <c r="AV139" s="12" t="s">
        <v>82</v>
      </c>
      <c r="AW139" s="12" t="s">
        <v>34</v>
      </c>
      <c r="AX139" s="12" t="s">
        <v>72</v>
      </c>
      <c r="AY139" s="149" t="s">
        <v>133</v>
      </c>
    </row>
    <row r="140" spans="2:65" s="12" customFormat="1" ht="22.5">
      <c r="B140" s="147"/>
      <c r="D140" s="148" t="s">
        <v>158</v>
      </c>
      <c r="E140" s="149" t="s">
        <v>19</v>
      </c>
      <c r="F140" s="150" t="s">
        <v>243</v>
      </c>
      <c r="H140" s="151">
        <v>7</v>
      </c>
      <c r="I140" s="152"/>
      <c r="L140" s="147"/>
      <c r="M140" s="153"/>
      <c r="T140" s="154"/>
      <c r="AT140" s="149" t="s">
        <v>158</v>
      </c>
      <c r="AU140" s="149" t="s">
        <v>82</v>
      </c>
      <c r="AV140" s="12" t="s">
        <v>82</v>
      </c>
      <c r="AW140" s="12" t="s">
        <v>34</v>
      </c>
      <c r="AX140" s="12" t="s">
        <v>72</v>
      </c>
      <c r="AY140" s="149" t="s">
        <v>133</v>
      </c>
    </row>
    <row r="141" spans="2:65" s="13" customFormat="1" ht="11.25">
      <c r="B141" s="155"/>
      <c r="D141" s="148" t="s">
        <v>158</v>
      </c>
      <c r="E141" s="156" t="s">
        <v>19</v>
      </c>
      <c r="F141" s="157" t="s">
        <v>159</v>
      </c>
      <c r="H141" s="158">
        <v>4360</v>
      </c>
      <c r="I141" s="159"/>
      <c r="L141" s="155"/>
      <c r="M141" s="160"/>
      <c r="T141" s="161"/>
      <c r="AT141" s="156" t="s">
        <v>158</v>
      </c>
      <c r="AU141" s="156" t="s">
        <v>82</v>
      </c>
      <c r="AV141" s="13" t="s">
        <v>141</v>
      </c>
      <c r="AW141" s="13" t="s">
        <v>34</v>
      </c>
      <c r="AX141" s="13" t="s">
        <v>80</v>
      </c>
      <c r="AY141" s="156" t="s">
        <v>133</v>
      </c>
    </row>
    <row r="142" spans="2:65" s="11" customFormat="1" ht="22.9" customHeight="1">
      <c r="B142" s="115"/>
      <c r="D142" s="116" t="s">
        <v>71</v>
      </c>
      <c r="E142" s="125" t="s">
        <v>82</v>
      </c>
      <c r="F142" s="125" t="s">
        <v>244</v>
      </c>
      <c r="I142" s="118"/>
      <c r="J142" s="126">
        <f>BK142</f>
        <v>0</v>
      </c>
      <c r="L142" s="115"/>
      <c r="M142" s="120"/>
      <c r="P142" s="121">
        <f>SUM(P143:P145)</f>
        <v>0</v>
      </c>
      <c r="R142" s="121">
        <f>SUM(R143:R145)</f>
        <v>0</v>
      </c>
      <c r="T142" s="122">
        <f>SUM(T143:T145)</f>
        <v>0</v>
      </c>
      <c r="AR142" s="116" t="s">
        <v>80</v>
      </c>
      <c r="AT142" s="123" t="s">
        <v>71</v>
      </c>
      <c r="AU142" s="123" t="s">
        <v>80</v>
      </c>
      <c r="AY142" s="116" t="s">
        <v>133</v>
      </c>
      <c r="BK142" s="124">
        <f>SUM(BK143:BK145)</f>
        <v>0</v>
      </c>
    </row>
    <row r="143" spans="2:65" s="1" customFormat="1" ht="44.25" customHeight="1">
      <c r="B143" s="32"/>
      <c r="C143" s="127" t="s">
        <v>208</v>
      </c>
      <c r="D143" s="127" t="s">
        <v>136</v>
      </c>
      <c r="E143" s="128" t="s">
        <v>245</v>
      </c>
      <c r="F143" s="129" t="s">
        <v>246</v>
      </c>
      <c r="G143" s="130" t="s">
        <v>247</v>
      </c>
      <c r="H143" s="131">
        <v>505</v>
      </c>
      <c r="I143" s="132"/>
      <c r="J143" s="133">
        <f>ROUND(I143*H143,2)</f>
        <v>0</v>
      </c>
      <c r="K143" s="129" t="s">
        <v>157</v>
      </c>
      <c r="L143" s="32"/>
      <c r="M143" s="134" t="s">
        <v>19</v>
      </c>
      <c r="N143" s="135" t="s">
        <v>43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141</v>
      </c>
      <c r="AT143" s="138" t="s">
        <v>136</v>
      </c>
      <c r="AU143" s="138" t="s">
        <v>82</v>
      </c>
      <c r="AY143" s="17" t="s">
        <v>133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80</v>
      </c>
      <c r="BK143" s="139">
        <f>ROUND(I143*H143,2)</f>
        <v>0</v>
      </c>
      <c r="BL143" s="17" t="s">
        <v>141</v>
      </c>
      <c r="BM143" s="138" t="s">
        <v>248</v>
      </c>
    </row>
    <row r="144" spans="2:65" s="12" customFormat="1" ht="33.75">
      <c r="B144" s="147"/>
      <c r="D144" s="148" t="s">
        <v>158</v>
      </c>
      <c r="E144" s="149" t="s">
        <v>19</v>
      </c>
      <c r="F144" s="150" t="s">
        <v>249</v>
      </c>
      <c r="H144" s="151">
        <v>505</v>
      </c>
      <c r="I144" s="152"/>
      <c r="L144" s="147"/>
      <c r="M144" s="153"/>
      <c r="T144" s="154"/>
      <c r="AT144" s="149" t="s">
        <v>158</v>
      </c>
      <c r="AU144" s="149" t="s">
        <v>82</v>
      </c>
      <c r="AV144" s="12" t="s">
        <v>82</v>
      </c>
      <c r="AW144" s="12" t="s">
        <v>34</v>
      </c>
      <c r="AX144" s="12" t="s">
        <v>72</v>
      </c>
      <c r="AY144" s="149" t="s">
        <v>133</v>
      </c>
    </row>
    <row r="145" spans="2:65" s="13" customFormat="1" ht="11.25">
      <c r="B145" s="155"/>
      <c r="D145" s="148" t="s">
        <v>158</v>
      </c>
      <c r="E145" s="156" t="s">
        <v>19</v>
      </c>
      <c r="F145" s="157" t="s">
        <v>159</v>
      </c>
      <c r="H145" s="158">
        <v>505</v>
      </c>
      <c r="I145" s="159"/>
      <c r="L145" s="155"/>
      <c r="M145" s="160"/>
      <c r="T145" s="161"/>
      <c r="AT145" s="156" t="s">
        <v>158</v>
      </c>
      <c r="AU145" s="156" t="s">
        <v>82</v>
      </c>
      <c r="AV145" s="13" t="s">
        <v>141</v>
      </c>
      <c r="AW145" s="13" t="s">
        <v>34</v>
      </c>
      <c r="AX145" s="13" t="s">
        <v>80</v>
      </c>
      <c r="AY145" s="156" t="s">
        <v>133</v>
      </c>
    </row>
    <row r="146" spans="2:65" s="11" customFormat="1" ht="22.9" customHeight="1">
      <c r="B146" s="115"/>
      <c r="D146" s="116" t="s">
        <v>71</v>
      </c>
      <c r="E146" s="125" t="s">
        <v>195</v>
      </c>
      <c r="F146" s="125" t="s">
        <v>250</v>
      </c>
      <c r="I146" s="118"/>
      <c r="J146" s="126">
        <f>BK146</f>
        <v>0</v>
      </c>
      <c r="L146" s="115"/>
      <c r="M146" s="120"/>
      <c r="P146" s="121">
        <f>SUM(P147:P210)</f>
        <v>0</v>
      </c>
      <c r="R146" s="121">
        <f>SUM(R147:R210)</f>
        <v>0</v>
      </c>
      <c r="T146" s="122">
        <f>SUM(T147:T210)</f>
        <v>0</v>
      </c>
      <c r="AR146" s="116" t="s">
        <v>80</v>
      </c>
      <c r="AT146" s="123" t="s">
        <v>71</v>
      </c>
      <c r="AU146" s="123" t="s">
        <v>80</v>
      </c>
      <c r="AY146" s="116" t="s">
        <v>133</v>
      </c>
      <c r="BK146" s="124">
        <f>SUM(BK147:BK210)</f>
        <v>0</v>
      </c>
    </row>
    <row r="147" spans="2:65" s="1" customFormat="1" ht="24.2" customHeight="1">
      <c r="B147" s="32"/>
      <c r="C147" s="127" t="s">
        <v>251</v>
      </c>
      <c r="D147" s="127" t="s">
        <v>136</v>
      </c>
      <c r="E147" s="128" t="s">
        <v>252</v>
      </c>
      <c r="F147" s="129" t="s">
        <v>253</v>
      </c>
      <c r="G147" s="130" t="s">
        <v>179</v>
      </c>
      <c r="H147" s="131">
        <v>5100</v>
      </c>
      <c r="I147" s="132"/>
      <c r="J147" s="133">
        <f>ROUND(I147*H147,2)</f>
        <v>0</v>
      </c>
      <c r="K147" s="129" t="s">
        <v>140</v>
      </c>
      <c r="L147" s="32"/>
      <c r="M147" s="134" t="s">
        <v>19</v>
      </c>
      <c r="N147" s="135" t="s">
        <v>43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141</v>
      </c>
      <c r="AT147" s="138" t="s">
        <v>136</v>
      </c>
      <c r="AU147" s="138" t="s">
        <v>82</v>
      </c>
      <c r="AY147" s="17" t="s">
        <v>133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80</v>
      </c>
      <c r="BK147" s="139">
        <f>ROUND(I147*H147,2)</f>
        <v>0</v>
      </c>
      <c r="BL147" s="17" t="s">
        <v>141</v>
      </c>
      <c r="BM147" s="138" t="s">
        <v>254</v>
      </c>
    </row>
    <row r="148" spans="2:65" s="1" customFormat="1" ht="11.25">
      <c r="B148" s="32"/>
      <c r="D148" s="140" t="s">
        <v>142</v>
      </c>
      <c r="F148" s="141" t="s">
        <v>255</v>
      </c>
      <c r="I148" s="142"/>
      <c r="L148" s="32"/>
      <c r="M148" s="143"/>
      <c r="T148" s="53"/>
      <c r="AT148" s="17" t="s">
        <v>142</v>
      </c>
      <c r="AU148" s="17" t="s">
        <v>82</v>
      </c>
    </row>
    <row r="149" spans="2:65" s="12" customFormat="1" ht="22.5">
      <c r="B149" s="147"/>
      <c r="D149" s="148" t="s">
        <v>158</v>
      </c>
      <c r="E149" s="149" t="s">
        <v>19</v>
      </c>
      <c r="F149" s="150" t="s">
        <v>256</v>
      </c>
      <c r="H149" s="151">
        <v>3580</v>
      </c>
      <c r="I149" s="152"/>
      <c r="L149" s="147"/>
      <c r="M149" s="153"/>
      <c r="T149" s="154"/>
      <c r="AT149" s="149" t="s">
        <v>158</v>
      </c>
      <c r="AU149" s="149" t="s">
        <v>82</v>
      </c>
      <c r="AV149" s="12" t="s">
        <v>82</v>
      </c>
      <c r="AW149" s="12" t="s">
        <v>34</v>
      </c>
      <c r="AX149" s="12" t="s">
        <v>72</v>
      </c>
      <c r="AY149" s="149" t="s">
        <v>133</v>
      </c>
    </row>
    <row r="150" spans="2:65" s="12" customFormat="1" ht="33.75">
      <c r="B150" s="147"/>
      <c r="D150" s="148" t="s">
        <v>158</v>
      </c>
      <c r="E150" s="149" t="s">
        <v>19</v>
      </c>
      <c r="F150" s="150" t="s">
        <v>257</v>
      </c>
      <c r="H150" s="151">
        <v>1480</v>
      </c>
      <c r="I150" s="152"/>
      <c r="L150" s="147"/>
      <c r="M150" s="153"/>
      <c r="T150" s="154"/>
      <c r="AT150" s="149" t="s">
        <v>158</v>
      </c>
      <c r="AU150" s="149" t="s">
        <v>82</v>
      </c>
      <c r="AV150" s="12" t="s">
        <v>82</v>
      </c>
      <c r="AW150" s="12" t="s">
        <v>34</v>
      </c>
      <c r="AX150" s="12" t="s">
        <v>72</v>
      </c>
      <c r="AY150" s="149" t="s">
        <v>133</v>
      </c>
    </row>
    <row r="151" spans="2:65" s="12" customFormat="1" ht="22.5">
      <c r="B151" s="147"/>
      <c r="D151" s="148" t="s">
        <v>158</v>
      </c>
      <c r="E151" s="149" t="s">
        <v>19</v>
      </c>
      <c r="F151" s="150" t="s">
        <v>258</v>
      </c>
      <c r="H151" s="151">
        <v>33</v>
      </c>
      <c r="I151" s="152"/>
      <c r="L151" s="147"/>
      <c r="M151" s="153"/>
      <c r="T151" s="154"/>
      <c r="AT151" s="149" t="s">
        <v>158</v>
      </c>
      <c r="AU151" s="149" t="s">
        <v>82</v>
      </c>
      <c r="AV151" s="12" t="s">
        <v>82</v>
      </c>
      <c r="AW151" s="12" t="s">
        <v>34</v>
      </c>
      <c r="AX151" s="12" t="s">
        <v>72</v>
      </c>
      <c r="AY151" s="149" t="s">
        <v>133</v>
      </c>
    </row>
    <row r="152" spans="2:65" s="12" customFormat="1" ht="22.5">
      <c r="B152" s="147"/>
      <c r="D152" s="148" t="s">
        <v>158</v>
      </c>
      <c r="E152" s="149" t="s">
        <v>19</v>
      </c>
      <c r="F152" s="150" t="s">
        <v>259</v>
      </c>
      <c r="H152" s="151">
        <v>7</v>
      </c>
      <c r="I152" s="152"/>
      <c r="L152" s="147"/>
      <c r="M152" s="153"/>
      <c r="T152" s="154"/>
      <c r="AT152" s="149" t="s">
        <v>158</v>
      </c>
      <c r="AU152" s="149" t="s">
        <v>82</v>
      </c>
      <c r="AV152" s="12" t="s">
        <v>82</v>
      </c>
      <c r="AW152" s="12" t="s">
        <v>34</v>
      </c>
      <c r="AX152" s="12" t="s">
        <v>72</v>
      </c>
      <c r="AY152" s="149" t="s">
        <v>133</v>
      </c>
    </row>
    <row r="153" spans="2:65" s="13" customFormat="1" ht="11.25">
      <c r="B153" s="155"/>
      <c r="D153" s="148" t="s">
        <v>158</v>
      </c>
      <c r="E153" s="156" t="s">
        <v>19</v>
      </c>
      <c r="F153" s="157" t="s">
        <v>159</v>
      </c>
      <c r="H153" s="158">
        <v>5100</v>
      </c>
      <c r="I153" s="159"/>
      <c r="L153" s="155"/>
      <c r="M153" s="160"/>
      <c r="T153" s="161"/>
      <c r="AT153" s="156" t="s">
        <v>158</v>
      </c>
      <c r="AU153" s="156" t="s">
        <v>82</v>
      </c>
      <c r="AV153" s="13" t="s">
        <v>141</v>
      </c>
      <c r="AW153" s="13" t="s">
        <v>34</v>
      </c>
      <c r="AX153" s="13" t="s">
        <v>80</v>
      </c>
      <c r="AY153" s="156" t="s">
        <v>133</v>
      </c>
    </row>
    <row r="154" spans="2:65" s="1" customFormat="1" ht="24.2" customHeight="1">
      <c r="B154" s="32"/>
      <c r="C154" s="127" t="s">
        <v>212</v>
      </c>
      <c r="D154" s="127" t="s">
        <v>136</v>
      </c>
      <c r="E154" s="128" t="s">
        <v>260</v>
      </c>
      <c r="F154" s="129" t="s">
        <v>261</v>
      </c>
      <c r="G154" s="130" t="s">
        <v>179</v>
      </c>
      <c r="H154" s="131">
        <v>1030</v>
      </c>
      <c r="I154" s="132"/>
      <c r="J154" s="133">
        <f>ROUND(I154*H154,2)</f>
        <v>0</v>
      </c>
      <c r="K154" s="129" t="s">
        <v>140</v>
      </c>
      <c r="L154" s="32"/>
      <c r="M154" s="134" t="s">
        <v>19</v>
      </c>
      <c r="N154" s="135" t="s">
        <v>43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141</v>
      </c>
      <c r="AT154" s="138" t="s">
        <v>136</v>
      </c>
      <c r="AU154" s="138" t="s">
        <v>82</v>
      </c>
      <c r="AY154" s="17" t="s">
        <v>133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80</v>
      </c>
      <c r="BK154" s="139">
        <f>ROUND(I154*H154,2)</f>
        <v>0</v>
      </c>
      <c r="BL154" s="17" t="s">
        <v>141</v>
      </c>
      <c r="BM154" s="138" t="s">
        <v>262</v>
      </c>
    </row>
    <row r="155" spans="2:65" s="1" customFormat="1" ht="11.25">
      <c r="B155" s="32"/>
      <c r="D155" s="140" t="s">
        <v>142</v>
      </c>
      <c r="F155" s="141" t="s">
        <v>263</v>
      </c>
      <c r="I155" s="142"/>
      <c r="L155" s="32"/>
      <c r="M155" s="143"/>
      <c r="T155" s="53"/>
      <c r="AT155" s="17" t="s">
        <v>142</v>
      </c>
      <c r="AU155" s="17" t="s">
        <v>82</v>
      </c>
    </row>
    <row r="156" spans="2:65" s="1" customFormat="1" ht="49.15" customHeight="1">
      <c r="B156" s="32"/>
      <c r="C156" s="127" t="s">
        <v>264</v>
      </c>
      <c r="D156" s="127" t="s">
        <v>136</v>
      </c>
      <c r="E156" s="128" t="s">
        <v>265</v>
      </c>
      <c r="F156" s="129" t="s">
        <v>266</v>
      </c>
      <c r="G156" s="130" t="s">
        <v>179</v>
      </c>
      <c r="H156" s="131">
        <v>1790</v>
      </c>
      <c r="I156" s="132"/>
      <c r="J156" s="133">
        <f>ROUND(I156*H156,2)</f>
        <v>0</v>
      </c>
      <c r="K156" s="129" t="s">
        <v>140</v>
      </c>
      <c r="L156" s="32"/>
      <c r="M156" s="134" t="s">
        <v>19</v>
      </c>
      <c r="N156" s="135" t="s">
        <v>43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141</v>
      </c>
      <c r="AT156" s="138" t="s">
        <v>136</v>
      </c>
      <c r="AU156" s="138" t="s">
        <v>82</v>
      </c>
      <c r="AY156" s="17" t="s">
        <v>133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7" t="s">
        <v>80</v>
      </c>
      <c r="BK156" s="139">
        <f>ROUND(I156*H156,2)</f>
        <v>0</v>
      </c>
      <c r="BL156" s="17" t="s">
        <v>141</v>
      </c>
      <c r="BM156" s="138" t="s">
        <v>267</v>
      </c>
    </row>
    <row r="157" spans="2:65" s="1" customFormat="1" ht="11.25">
      <c r="B157" s="32"/>
      <c r="D157" s="140" t="s">
        <v>142</v>
      </c>
      <c r="F157" s="141" t="s">
        <v>268</v>
      </c>
      <c r="I157" s="142"/>
      <c r="L157" s="32"/>
      <c r="M157" s="143"/>
      <c r="T157" s="53"/>
      <c r="AT157" s="17" t="s">
        <v>142</v>
      </c>
      <c r="AU157" s="17" t="s">
        <v>82</v>
      </c>
    </row>
    <row r="158" spans="2:65" s="12" customFormat="1" ht="22.5">
      <c r="B158" s="147"/>
      <c r="D158" s="148" t="s">
        <v>158</v>
      </c>
      <c r="E158" s="149" t="s">
        <v>19</v>
      </c>
      <c r="F158" s="150" t="s">
        <v>269</v>
      </c>
      <c r="H158" s="151">
        <v>1790</v>
      </c>
      <c r="I158" s="152"/>
      <c r="L158" s="147"/>
      <c r="M158" s="153"/>
      <c r="T158" s="154"/>
      <c r="AT158" s="149" t="s">
        <v>158</v>
      </c>
      <c r="AU158" s="149" t="s">
        <v>82</v>
      </c>
      <c r="AV158" s="12" t="s">
        <v>82</v>
      </c>
      <c r="AW158" s="12" t="s">
        <v>34</v>
      </c>
      <c r="AX158" s="12" t="s">
        <v>72</v>
      </c>
      <c r="AY158" s="149" t="s">
        <v>133</v>
      </c>
    </row>
    <row r="159" spans="2:65" s="13" customFormat="1" ht="11.25">
      <c r="B159" s="155"/>
      <c r="D159" s="148" t="s">
        <v>158</v>
      </c>
      <c r="E159" s="156" t="s">
        <v>19</v>
      </c>
      <c r="F159" s="157" t="s">
        <v>159</v>
      </c>
      <c r="H159" s="158">
        <v>1790</v>
      </c>
      <c r="I159" s="159"/>
      <c r="L159" s="155"/>
      <c r="M159" s="160"/>
      <c r="T159" s="161"/>
      <c r="AT159" s="156" t="s">
        <v>158</v>
      </c>
      <c r="AU159" s="156" t="s">
        <v>82</v>
      </c>
      <c r="AV159" s="13" t="s">
        <v>141</v>
      </c>
      <c r="AW159" s="13" t="s">
        <v>34</v>
      </c>
      <c r="AX159" s="13" t="s">
        <v>80</v>
      </c>
      <c r="AY159" s="156" t="s">
        <v>133</v>
      </c>
    </row>
    <row r="160" spans="2:65" s="1" customFormat="1" ht="24.2" customHeight="1">
      <c r="B160" s="32"/>
      <c r="C160" s="127" t="s">
        <v>218</v>
      </c>
      <c r="D160" s="127" t="s">
        <v>136</v>
      </c>
      <c r="E160" s="128" t="s">
        <v>270</v>
      </c>
      <c r="F160" s="129" t="s">
        <v>271</v>
      </c>
      <c r="G160" s="130" t="s">
        <v>179</v>
      </c>
      <c r="H160" s="131">
        <v>1790</v>
      </c>
      <c r="I160" s="132"/>
      <c r="J160" s="133">
        <f>ROUND(I160*H160,2)</f>
        <v>0</v>
      </c>
      <c r="K160" s="129" t="s">
        <v>140</v>
      </c>
      <c r="L160" s="32"/>
      <c r="M160" s="134" t="s">
        <v>19</v>
      </c>
      <c r="N160" s="135" t="s">
        <v>43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141</v>
      </c>
      <c r="AT160" s="138" t="s">
        <v>136</v>
      </c>
      <c r="AU160" s="138" t="s">
        <v>82</v>
      </c>
      <c r="AY160" s="17" t="s">
        <v>133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80</v>
      </c>
      <c r="BK160" s="139">
        <f>ROUND(I160*H160,2)</f>
        <v>0</v>
      </c>
      <c r="BL160" s="17" t="s">
        <v>141</v>
      </c>
      <c r="BM160" s="138" t="s">
        <v>272</v>
      </c>
    </row>
    <row r="161" spans="2:65" s="1" customFormat="1" ht="11.25">
      <c r="B161" s="32"/>
      <c r="D161" s="140" t="s">
        <v>142</v>
      </c>
      <c r="F161" s="141" t="s">
        <v>273</v>
      </c>
      <c r="I161" s="142"/>
      <c r="L161" s="32"/>
      <c r="M161" s="143"/>
      <c r="T161" s="53"/>
      <c r="AT161" s="17" t="s">
        <v>142</v>
      </c>
      <c r="AU161" s="17" t="s">
        <v>82</v>
      </c>
    </row>
    <row r="162" spans="2:65" s="12" customFormat="1" ht="22.5">
      <c r="B162" s="147"/>
      <c r="D162" s="148" t="s">
        <v>158</v>
      </c>
      <c r="E162" s="149" t="s">
        <v>19</v>
      </c>
      <c r="F162" s="150" t="s">
        <v>274</v>
      </c>
      <c r="H162" s="151">
        <v>1790</v>
      </c>
      <c r="I162" s="152"/>
      <c r="L162" s="147"/>
      <c r="M162" s="153"/>
      <c r="T162" s="154"/>
      <c r="AT162" s="149" t="s">
        <v>158</v>
      </c>
      <c r="AU162" s="149" t="s">
        <v>82</v>
      </c>
      <c r="AV162" s="12" t="s">
        <v>82</v>
      </c>
      <c r="AW162" s="12" t="s">
        <v>34</v>
      </c>
      <c r="AX162" s="12" t="s">
        <v>72</v>
      </c>
      <c r="AY162" s="149" t="s">
        <v>133</v>
      </c>
    </row>
    <row r="163" spans="2:65" s="13" customFormat="1" ht="11.25">
      <c r="B163" s="155"/>
      <c r="D163" s="148" t="s">
        <v>158</v>
      </c>
      <c r="E163" s="156" t="s">
        <v>19</v>
      </c>
      <c r="F163" s="157" t="s">
        <v>159</v>
      </c>
      <c r="H163" s="158">
        <v>1790</v>
      </c>
      <c r="I163" s="159"/>
      <c r="L163" s="155"/>
      <c r="M163" s="160"/>
      <c r="T163" s="161"/>
      <c r="AT163" s="156" t="s">
        <v>158</v>
      </c>
      <c r="AU163" s="156" t="s">
        <v>82</v>
      </c>
      <c r="AV163" s="13" t="s">
        <v>141</v>
      </c>
      <c r="AW163" s="13" t="s">
        <v>34</v>
      </c>
      <c r="AX163" s="13" t="s">
        <v>80</v>
      </c>
      <c r="AY163" s="156" t="s">
        <v>133</v>
      </c>
    </row>
    <row r="164" spans="2:65" s="1" customFormat="1" ht="24.2" customHeight="1">
      <c r="B164" s="32"/>
      <c r="C164" s="127" t="s">
        <v>7</v>
      </c>
      <c r="D164" s="127" t="s">
        <v>136</v>
      </c>
      <c r="E164" s="128" t="s">
        <v>275</v>
      </c>
      <c r="F164" s="129" t="s">
        <v>276</v>
      </c>
      <c r="G164" s="130" t="s">
        <v>179</v>
      </c>
      <c r="H164" s="131">
        <v>3580</v>
      </c>
      <c r="I164" s="132"/>
      <c r="J164" s="133">
        <f>ROUND(I164*H164,2)</f>
        <v>0</v>
      </c>
      <c r="K164" s="129" t="s">
        <v>140</v>
      </c>
      <c r="L164" s="32"/>
      <c r="M164" s="134" t="s">
        <v>19</v>
      </c>
      <c r="N164" s="135" t="s">
        <v>43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141</v>
      </c>
      <c r="AT164" s="138" t="s">
        <v>136</v>
      </c>
      <c r="AU164" s="138" t="s">
        <v>82</v>
      </c>
      <c r="AY164" s="17" t="s">
        <v>133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7" t="s">
        <v>80</v>
      </c>
      <c r="BK164" s="139">
        <f>ROUND(I164*H164,2)</f>
        <v>0</v>
      </c>
      <c r="BL164" s="17" t="s">
        <v>141</v>
      </c>
      <c r="BM164" s="138" t="s">
        <v>277</v>
      </c>
    </row>
    <row r="165" spans="2:65" s="1" customFormat="1" ht="11.25">
      <c r="B165" s="32"/>
      <c r="D165" s="140" t="s">
        <v>142</v>
      </c>
      <c r="F165" s="141" t="s">
        <v>278</v>
      </c>
      <c r="I165" s="142"/>
      <c r="L165" s="32"/>
      <c r="M165" s="143"/>
      <c r="T165" s="53"/>
      <c r="AT165" s="17" t="s">
        <v>142</v>
      </c>
      <c r="AU165" s="17" t="s">
        <v>82</v>
      </c>
    </row>
    <row r="166" spans="2:65" s="12" customFormat="1" ht="22.5">
      <c r="B166" s="147"/>
      <c r="D166" s="148" t="s">
        <v>158</v>
      </c>
      <c r="E166" s="149" t="s">
        <v>19</v>
      </c>
      <c r="F166" s="150" t="s">
        <v>279</v>
      </c>
      <c r="H166" s="151">
        <v>3580</v>
      </c>
      <c r="I166" s="152"/>
      <c r="L166" s="147"/>
      <c r="M166" s="153"/>
      <c r="T166" s="154"/>
      <c r="AT166" s="149" t="s">
        <v>158</v>
      </c>
      <c r="AU166" s="149" t="s">
        <v>82</v>
      </c>
      <c r="AV166" s="12" t="s">
        <v>82</v>
      </c>
      <c r="AW166" s="12" t="s">
        <v>34</v>
      </c>
      <c r="AX166" s="12" t="s">
        <v>72</v>
      </c>
      <c r="AY166" s="149" t="s">
        <v>133</v>
      </c>
    </row>
    <row r="167" spans="2:65" s="13" customFormat="1" ht="11.25">
      <c r="B167" s="155"/>
      <c r="D167" s="148" t="s">
        <v>158</v>
      </c>
      <c r="E167" s="156" t="s">
        <v>19</v>
      </c>
      <c r="F167" s="157" t="s">
        <v>159</v>
      </c>
      <c r="H167" s="158">
        <v>3580</v>
      </c>
      <c r="I167" s="159"/>
      <c r="L167" s="155"/>
      <c r="M167" s="160"/>
      <c r="T167" s="161"/>
      <c r="AT167" s="156" t="s">
        <v>158</v>
      </c>
      <c r="AU167" s="156" t="s">
        <v>82</v>
      </c>
      <c r="AV167" s="13" t="s">
        <v>141</v>
      </c>
      <c r="AW167" s="13" t="s">
        <v>34</v>
      </c>
      <c r="AX167" s="13" t="s">
        <v>80</v>
      </c>
      <c r="AY167" s="156" t="s">
        <v>133</v>
      </c>
    </row>
    <row r="168" spans="2:65" s="1" customFormat="1" ht="44.25" customHeight="1">
      <c r="B168" s="32"/>
      <c r="C168" s="127" t="s">
        <v>222</v>
      </c>
      <c r="D168" s="127" t="s">
        <v>136</v>
      </c>
      <c r="E168" s="128" t="s">
        <v>280</v>
      </c>
      <c r="F168" s="129" t="s">
        <v>281</v>
      </c>
      <c r="G168" s="130" t="s">
        <v>179</v>
      </c>
      <c r="H168" s="131">
        <v>1790</v>
      </c>
      <c r="I168" s="132"/>
      <c r="J168" s="133">
        <f>ROUND(I168*H168,2)</f>
        <v>0</v>
      </c>
      <c r="K168" s="129" t="s">
        <v>140</v>
      </c>
      <c r="L168" s="32"/>
      <c r="M168" s="134" t="s">
        <v>19</v>
      </c>
      <c r="N168" s="135" t="s">
        <v>43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141</v>
      </c>
      <c r="AT168" s="138" t="s">
        <v>136</v>
      </c>
      <c r="AU168" s="138" t="s">
        <v>82</v>
      </c>
      <c r="AY168" s="17" t="s">
        <v>133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7" t="s">
        <v>80</v>
      </c>
      <c r="BK168" s="139">
        <f>ROUND(I168*H168,2)</f>
        <v>0</v>
      </c>
      <c r="BL168" s="17" t="s">
        <v>141</v>
      </c>
      <c r="BM168" s="138" t="s">
        <v>282</v>
      </c>
    </row>
    <row r="169" spans="2:65" s="1" customFormat="1" ht="11.25">
      <c r="B169" s="32"/>
      <c r="D169" s="140" t="s">
        <v>142</v>
      </c>
      <c r="F169" s="141" t="s">
        <v>283</v>
      </c>
      <c r="I169" s="142"/>
      <c r="L169" s="32"/>
      <c r="M169" s="143"/>
      <c r="T169" s="53"/>
      <c r="AT169" s="17" t="s">
        <v>142</v>
      </c>
      <c r="AU169" s="17" t="s">
        <v>82</v>
      </c>
    </row>
    <row r="170" spans="2:65" s="12" customFormat="1" ht="22.5">
      <c r="B170" s="147"/>
      <c r="D170" s="148" t="s">
        <v>158</v>
      </c>
      <c r="E170" s="149" t="s">
        <v>19</v>
      </c>
      <c r="F170" s="150" t="s">
        <v>284</v>
      </c>
      <c r="H170" s="151">
        <v>1790</v>
      </c>
      <c r="I170" s="152"/>
      <c r="L170" s="147"/>
      <c r="M170" s="153"/>
      <c r="T170" s="154"/>
      <c r="AT170" s="149" t="s">
        <v>158</v>
      </c>
      <c r="AU170" s="149" t="s">
        <v>82</v>
      </c>
      <c r="AV170" s="12" t="s">
        <v>82</v>
      </c>
      <c r="AW170" s="12" t="s">
        <v>34</v>
      </c>
      <c r="AX170" s="12" t="s">
        <v>72</v>
      </c>
      <c r="AY170" s="149" t="s">
        <v>133</v>
      </c>
    </row>
    <row r="171" spans="2:65" s="13" customFormat="1" ht="11.25">
      <c r="B171" s="155"/>
      <c r="D171" s="148" t="s">
        <v>158</v>
      </c>
      <c r="E171" s="156" t="s">
        <v>19</v>
      </c>
      <c r="F171" s="157" t="s">
        <v>159</v>
      </c>
      <c r="H171" s="158">
        <v>1790</v>
      </c>
      <c r="I171" s="159"/>
      <c r="L171" s="155"/>
      <c r="M171" s="160"/>
      <c r="T171" s="161"/>
      <c r="AT171" s="156" t="s">
        <v>158</v>
      </c>
      <c r="AU171" s="156" t="s">
        <v>82</v>
      </c>
      <c r="AV171" s="13" t="s">
        <v>141</v>
      </c>
      <c r="AW171" s="13" t="s">
        <v>34</v>
      </c>
      <c r="AX171" s="13" t="s">
        <v>80</v>
      </c>
      <c r="AY171" s="156" t="s">
        <v>133</v>
      </c>
    </row>
    <row r="172" spans="2:65" s="1" customFormat="1" ht="62.65" customHeight="1">
      <c r="B172" s="32"/>
      <c r="C172" s="127" t="s">
        <v>285</v>
      </c>
      <c r="D172" s="127" t="s">
        <v>136</v>
      </c>
      <c r="E172" s="128" t="s">
        <v>286</v>
      </c>
      <c r="F172" s="129" t="s">
        <v>287</v>
      </c>
      <c r="G172" s="130" t="s">
        <v>179</v>
      </c>
      <c r="H172" s="131">
        <v>48</v>
      </c>
      <c r="I172" s="132"/>
      <c r="J172" s="133">
        <f>ROUND(I172*H172,2)</f>
        <v>0</v>
      </c>
      <c r="K172" s="129" t="s">
        <v>157</v>
      </c>
      <c r="L172" s="32"/>
      <c r="M172" s="134" t="s">
        <v>19</v>
      </c>
      <c r="N172" s="135" t="s">
        <v>43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141</v>
      </c>
      <c r="AT172" s="138" t="s">
        <v>136</v>
      </c>
      <c r="AU172" s="138" t="s">
        <v>82</v>
      </c>
      <c r="AY172" s="17" t="s">
        <v>133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80</v>
      </c>
      <c r="BK172" s="139">
        <f>ROUND(I172*H172,2)</f>
        <v>0</v>
      </c>
      <c r="BL172" s="17" t="s">
        <v>141</v>
      </c>
      <c r="BM172" s="138" t="s">
        <v>288</v>
      </c>
    </row>
    <row r="173" spans="2:65" s="1" customFormat="1" ht="19.5">
      <c r="B173" s="32"/>
      <c r="D173" s="148" t="s">
        <v>180</v>
      </c>
      <c r="F173" s="165" t="s">
        <v>289</v>
      </c>
      <c r="I173" s="142"/>
      <c r="L173" s="32"/>
      <c r="M173" s="143"/>
      <c r="T173" s="53"/>
      <c r="AT173" s="17" t="s">
        <v>180</v>
      </c>
      <c r="AU173" s="17" t="s">
        <v>82</v>
      </c>
    </row>
    <row r="174" spans="2:65" s="12" customFormat="1" ht="11.25">
      <c r="B174" s="147"/>
      <c r="D174" s="148" t="s">
        <v>158</v>
      </c>
      <c r="E174" s="149" t="s">
        <v>19</v>
      </c>
      <c r="F174" s="150" t="s">
        <v>290</v>
      </c>
      <c r="H174" s="151">
        <v>32</v>
      </c>
      <c r="I174" s="152"/>
      <c r="L174" s="147"/>
      <c r="M174" s="153"/>
      <c r="T174" s="154"/>
      <c r="AT174" s="149" t="s">
        <v>158</v>
      </c>
      <c r="AU174" s="149" t="s">
        <v>82</v>
      </c>
      <c r="AV174" s="12" t="s">
        <v>82</v>
      </c>
      <c r="AW174" s="12" t="s">
        <v>34</v>
      </c>
      <c r="AX174" s="12" t="s">
        <v>72</v>
      </c>
      <c r="AY174" s="149" t="s">
        <v>133</v>
      </c>
    </row>
    <row r="175" spans="2:65" s="12" customFormat="1" ht="11.25">
      <c r="B175" s="147"/>
      <c r="D175" s="148" t="s">
        <v>158</v>
      </c>
      <c r="E175" s="149" t="s">
        <v>19</v>
      </c>
      <c r="F175" s="150" t="s">
        <v>291</v>
      </c>
      <c r="H175" s="151">
        <v>16</v>
      </c>
      <c r="I175" s="152"/>
      <c r="L175" s="147"/>
      <c r="M175" s="153"/>
      <c r="T175" s="154"/>
      <c r="AT175" s="149" t="s">
        <v>158</v>
      </c>
      <c r="AU175" s="149" t="s">
        <v>82</v>
      </c>
      <c r="AV175" s="12" t="s">
        <v>82</v>
      </c>
      <c r="AW175" s="12" t="s">
        <v>34</v>
      </c>
      <c r="AX175" s="12" t="s">
        <v>72</v>
      </c>
      <c r="AY175" s="149" t="s">
        <v>133</v>
      </c>
    </row>
    <row r="176" spans="2:65" s="13" customFormat="1" ht="11.25">
      <c r="B176" s="155"/>
      <c r="D176" s="148" t="s">
        <v>158</v>
      </c>
      <c r="E176" s="156" t="s">
        <v>19</v>
      </c>
      <c r="F176" s="157" t="s">
        <v>159</v>
      </c>
      <c r="H176" s="158">
        <v>48</v>
      </c>
      <c r="I176" s="159"/>
      <c r="L176" s="155"/>
      <c r="M176" s="160"/>
      <c r="T176" s="161"/>
      <c r="AT176" s="156" t="s">
        <v>158</v>
      </c>
      <c r="AU176" s="156" t="s">
        <v>82</v>
      </c>
      <c r="AV176" s="13" t="s">
        <v>141</v>
      </c>
      <c r="AW176" s="13" t="s">
        <v>34</v>
      </c>
      <c r="AX176" s="13" t="s">
        <v>80</v>
      </c>
      <c r="AY176" s="156" t="s">
        <v>133</v>
      </c>
    </row>
    <row r="177" spans="2:65" s="1" customFormat="1" ht="76.349999999999994" customHeight="1">
      <c r="B177" s="32"/>
      <c r="C177" s="127" t="s">
        <v>225</v>
      </c>
      <c r="D177" s="127" t="s">
        <v>136</v>
      </c>
      <c r="E177" s="128" t="s">
        <v>292</v>
      </c>
      <c r="F177" s="129" t="s">
        <v>293</v>
      </c>
      <c r="G177" s="130" t="s">
        <v>179</v>
      </c>
      <c r="H177" s="131">
        <v>40</v>
      </c>
      <c r="I177" s="132"/>
      <c r="J177" s="133">
        <f>ROUND(I177*H177,2)</f>
        <v>0</v>
      </c>
      <c r="K177" s="129" t="s">
        <v>140</v>
      </c>
      <c r="L177" s="32"/>
      <c r="M177" s="134" t="s">
        <v>19</v>
      </c>
      <c r="N177" s="135" t="s">
        <v>43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141</v>
      </c>
      <c r="AT177" s="138" t="s">
        <v>136</v>
      </c>
      <c r="AU177" s="138" t="s">
        <v>82</v>
      </c>
      <c r="AY177" s="17" t="s">
        <v>133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7" t="s">
        <v>80</v>
      </c>
      <c r="BK177" s="139">
        <f>ROUND(I177*H177,2)</f>
        <v>0</v>
      </c>
      <c r="BL177" s="17" t="s">
        <v>141</v>
      </c>
      <c r="BM177" s="138" t="s">
        <v>294</v>
      </c>
    </row>
    <row r="178" spans="2:65" s="1" customFormat="1" ht="11.25">
      <c r="B178" s="32"/>
      <c r="D178" s="140" t="s">
        <v>142</v>
      </c>
      <c r="F178" s="141" t="s">
        <v>295</v>
      </c>
      <c r="I178" s="142"/>
      <c r="L178" s="32"/>
      <c r="M178" s="143"/>
      <c r="T178" s="53"/>
      <c r="AT178" s="17" t="s">
        <v>142</v>
      </c>
      <c r="AU178" s="17" t="s">
        <v>82</v>
      </c>
    </row>
    <row r="179" spans="2:65" s="12" customFormat="1" ht="11.25">
      <c r="B179" s="147"/>
      <c r="D179" s="148" t="s">
        <v>158</v>
      </c>
      <c r="E179" s="149" t="s">
        <v>19</v>
      </c>
      <c r="F179" s="150" t="s">
        <v>296</v>
      </c>
      <c r="H179" s="151">
        <v>33</v>
      </c>
      <c r="I179" s="152"/>
      <c r="L179" s="147"/>
      <c r="M179" s="153"/>
      <c r="T179" s="154"/>
      <c r="AT179" s="149" t="s">
        <v>158</v>
      </c>
      <c r="AU179" s="149" t="s">
        <v>82</v>
      </c>
      <c r="AV179" s="12" t="s">
        <v>82</v>
      </c>
      <c r="AW179" s="12" t="s">
        <v>34</v>
      </c>
      <c r="AX179" s="12" t="s">
        <v>72</v>
      </c>
      <c r="AY179" s="149" t="s">
        <v>133</v>
      </c>
    </row>
    <row r="180" spans="2:65" s="14" customFormat="1" ht="11.25">
      <c r="B180" s="176"/>
      <c r="D180" s="148" t="s">
        <v>158</v>
      </c>
      <c r="E180" s="177" t="s">
        <v>19</v>
      </c>
      <c r="F180" s="178" t="s">
        <v>297</v>
      </c>
      <c r="H180" s="177" t="s">
        <v>19</v>
      </c>
      <c r="I180" s="179"/>
      <c r="L180" s="176"/>
      <c r="M180" s="180"/>
      <c r="T180" s="181"/>
      <c r="AT180" s="177" t="s">
        <v>158</v>
      </c>
      <c r="AU180" s="177" t="s">
        <v>82</v>
      </c>
      <c r="AV180" s="14" t="s">
        <v>80</v>
      </c>
      <c r="AW180" s="14" t="s">
        <v>34</v>
      </c>
      <c r="AX180" s="14" t="s">
        <v>72</v>
      </c>
      <c r="AY180" s="177" t="s">
        <v>133</v>
      </c>
    </row>
    <row r="181" spans="2:65" s="12" customFormat="1" ht="11.25">
      <c r="B181" s="147"/>
      <c r="D181" s="148" t="s">
        <v>158</v>
      </c>
      <c r="E181" s="149" t="s">
        <v>19</v>
      </c>
      <c r="F181" s="150" t="s">
        <v>298</v>
      </c>
      <c r="H181" s="151">
        <v>7</v>
      </c>
      <c r="I181" s="152"/>
      <c r="L181" s="147"/>
      <c r="M181" s="153"/>
      <c r="T181" s="154"/>
      <c r="AT181" s="149" t="s">
        <v>158</v>
      </c>
      <c r="AU181" s="149" t="s">
        <v>82</v>
      </c>
      <c r="AV181" s="12" t="s">
        <v>82</v>
      </c>
      <c r="AW181" s="12" t="s">
        <v>34</v>
      </c>
      <c r="AX181" s="12" t="s">
        <v>72</v>
      </c>
      <c r="AY181" s="149" t="s">
        <v>133</v>
      </c>
    </row>
    <row r="182" spans="2:65" s="13" customFormat="1" ht="11.25">
      <c r="B182" s="155"/>
      <c r="D182" s="148" t="s">
        <v>158</v>
      </c>
      <c r="E182" s="156" t="s">
        <v>19</v>
      </c>
      <c r="F182" s="157" t="s">
        <v>159</v>
      </c>
      <c r="H182" s="158">
        <v>40</v>
      </c>
      <c r="I182" s="159"/>
      <c r="L182" s="155"/>
      <c r="M182" s="160"/>
      <c r="T182" s="161"/>
      <c r="AT182" s="156" t="s">
        <v>158</v>
      </c>
      <c r="AU182" s="156" t="s">
        <v>82</v>
      </c>
      <c r="AV182" s="13" t="s">
        <v>141</v>
      </c>
      <c r="AW182" s="13" t="s">
        <v>34</v>
      </c>
      <c r="AX182" s="13" t="s">
        <v>80</v>
      </c>
      <c r="AY182" s="156" t="s">
        <v>133</v>
      </c>
    </row>
    <row r="183" spans="2:65" s="1" customFormat="1" ht="24.2" customHeight="1">
      <c r="B183" s="32"/>
      <c r="C183" s="166" t="s">
        <v>299</v>
      </c>
      <c r="D183" s="166" t="s">
        <v>214</v>
      </c>
      <c r="E183" s="167" t="s">
        <v>300</v>
      </c>
      <c r="F183" s="168" t="s">
        <v>301</v>
      </c>
      <c r="G183" s="169" t="s">
        <v>179</v>
      </c>
      <c r="H183" s="170">
        <v>33.99</v>
      </c>
      <c r="I183" s="171"/>
      <c r="J183" s="172">
        <f>ROUND(I183*H183,2)</f>
        <v>0</v>
      </c>
      <c r="K183" s="168" t="s">
        <v>157</v>
      </c>
      <c r="L183" s="173"/>
      <c r="M183" s="174" t="s">
        <v>19</v>
      </c>
      <c r="N183" s="175" t="s">
        <v>43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166</v>
      </c>
      <c r="AT183" s="138" t="s">
        <v>214</v>
      </c>
      <c r="AU183" s="138" t="s">
        <v>82</v>
      </c>
      <c r="AY183" s="17" t="s">
        <v>133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7" t="s">
        <v>80</v>
      </c>
      <c r="BK183" s="139">
        <f>ROUND(I183*H183,2)</f>
        <v>0</v>
      </c>
      <c r="BL183" s="17" t="s">
        <v>141</v>
      </c>
      <c r="BM183" s="138" t="s">
        <v>302</v>
      </c>
    </row>
    <row r="184" spans="2:65" s="12" customFormat="1" ht="22.5">
      <c r="B184" s="147"/>
      <c r="D184" s="148" t="s">
        <v>158</v>
      </c>
      <c r="E184" s="149" t="s">
        <v>19</v>
      </c>
      <c r="F184" s="150" t="s">
        <v>303</v>
      </c>
      <c r="H184" s="151">
        <v>33.99</v>
      </c>
      <c r="I184" s="152"/>
      <c r="L184" s="147"/>
      <c r="M184" s="153"/>
      <c r="T184" s="154"/>
      <c r="AT184" s="149" t="s">
        <v>158</v>
      </c>
      <c r="AU184" s="149" t="s">
        <v>82</v>
      </c>
      <c r="AV184" s="12" t="s">
        <v>82</v>
      </c>
      <c r="AW184" s="12" t="s">
        <v>34</v>
      </c>
      <c r="AX184" s="12" t="s">
        <v>72</v>
      </c>
      <c r="AY184" s="149" t="s">
        <v>133</v>
      </c>
    </row>
    <row r="185" spans="2:65" s="13" customFormat="1" ht="11.25">
      <c r="B185" s="155"/>
      <c r="D185" s="148" t="s">
        <v>158</v>
      </c>
      <c r="E185" s="156" t="s">
        <v>19</v>
      </c>
      <c r="F185" s="157" t="s">
        <v>159</v>
      </c>
      <c r="H185" s="158">
        <v>33.99</v>
      </c>
      <c r="I185" s="159"/>
      <c r="L185" s="155"/>
      <c r="M185" s="160"/>
      <c r="T185" s="161"/>
      <c r="AT185" s="156" t="s">
        <v>158</v>
      </c>
      <c r="AU185" s="156" t="s">
        <v>82</v>
      </c>
      <c r="AV185" s="13" t="s">
        <v>141</v>
      </c>
      <c r="AW185" s="13" t="s">
        <v>34</v>
      </c>
      <c r="AX185" s="13" t="s">
        <v>80</v>
      </c>
      <c r="AY185" s="156" t="s">
        <v>133</v>
      </c>
    </row>
    <row r="186" spans="2:65" s="1" customFormat="1" ht="24.2" customHeight="1">
      <c r="B186" s="32"/>
      <c r="C186" s="166" t="s">
        <v>230</v>
      </c>
      <c r="D186" s="166" t="s">
        <v>214</v>
      </c>
      <c r="E186" s="167" t="s">
        <v>304</v>
      </c>
      <c r="F186" s="168" t="s">
        <v>305</v>
      </c>
      <c r="G186" s="169" t="s">
        <v>179</v>
      </c>
      <c r="H186" s="170">
        <v>7.21</v>
      </c>
      <c r="I186" s="171"/>
      <c r="J186" s="172">
        <f>ROUND(I186*H186,2)</f>
        <v>0</v>
      </c>
      <c r="K186" s="168" t="s">
        <v>157</v>
      </c>
      <c r="L186" s="173"/>
      <c r="M186" s="174" t="s">
        <v>19</v>
      </c>
      <c r="N186" s="175" t="s">
        <v>43</v>
      </c>
      <c r="P186" s="136">
        <f>O186*H186</f>
        <v>0</v>
      </c>
      <c r="Q186" s="136">
        <v>0</v>
      </c>
      <c r="R186" s="136">
        <f>Q186*H186</f>
        <v>0</v>
      </c>
      <c r="S186" s="136">
        <v>0</v>
      </c>
      <c r="T186" s="137">
        <f>S186*H186</f>
        <v>0</v>
      </c>
      <c r="AR186" s="138" t="s">
        <v>166</v>
      </c>
      <c r="AT186" s="138" t="s">
        <v>214</v>
      </c>
      <c r="AU186" s="138" t="s">
        <v>82</v>
      </c>
      <c r="AY186" s="17" t="s">
        <v>133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7" t="s">
        <v>80</v>
      </c>
      <c r="BK186" s="139">
        <f>ROUND(I186*H186,2)</f>
        <v>0</v>
      </c>
      <c r="BL186" s="17" t="s">
        <v>141</v>
      </c>
      <c r="BM186" s="138" t="s">
        <v>306</v>
      </c>
    </row>
    <row r="187" spans="2:65" s="12" customFormat="1" ht="22.5">
      <c r="B187" s="147"/>
      <c r="D187" s="148" t="s">
        <v>158</v>
      </c>
      <c r="E187" s="149" t="s">
        <v>19</v>
      </c>
      <c r="F187" s="150" t="s">
        <v>307</v>
      </c>
      <c r="H187" s="151">
        <v>7.21</v>
      </c>
      <c r="I187" s="152"/>
      <c r="L187" s="147"/>
      <c r="M187" s="153"/>
      <c r="T187" s="154"/>
      <c r="AT187" s="149" t="s">
        <v>158</v>
      </c>
      <c r="AU187" s="149" t="s">
        <v>82</v>
      </c>
      <c r="AV187" s="12" t="s">
        <v>82</v>
      </c>
      <c r="AW187" s="12" t="s">
        <v>34</v>
      </c>
      <c r="AX187" s="12" t="s">
        <v>72</v>
      </c>
      <c r="AY187" s="149" t="s">
        <v>133</v>
      </c>
    </row>
    <row r="188" spans="2:65" s="13" customFormat="1" ht="11.25">
      <c r="B188" s="155"/>
      <c r="D188" s="148" t="s">
        <v>158</v>
      </c>
      <c r="E188" s="156" t="s">
        <v>19</v>
      </c>
      <c r="F188" s="157" t="s">
        <v>159</v>
      </c>
      <c r="H188" s="158">
        <v>7.21</v>
      </c>
      <c r="I188" s="159"/>
      <c r="L188" s="155"/>
      <c r="M188" s="160"/>
      <c r="T188" s="161"/>
      <c r="AT188" s="156" t="s">
        <v>158</v>
      </c>
      <c r="AU188" s="156" t="s">
        <v>82</v>
      </c>
      <c r="AV188" s="13" t="s">
        <v>141</v>
      </c>
      <c r="AW188" s="13" t="s">
        <v>34</v>
      </c>
      <c r="AX188" s="13" t="s">
        <v>80</v>
      </c>
      <c r="AY188" s="156" t="s">
        <v>133</v>
      </c>
    </row>
    <row r="189" spans="2:65" s="1" customFormat="1" ht="76.349999999999994" customHeight="1">
      <c r="B189" s="32"/>
      <c r="C189" s="127" t="s">
        <v>308</v>
      </c>
      <c r="D189" s="127" t="s">
        <v>136</v>
      </c>
      <c r="E189" s="128" t="s">
        <v>309</v>
      </c>
      <c r="F189" s="129" t="s">
        <v>310</v>
      </c>
      <c r="G189" s="130" t="s">
        <v>179</v>
      </c>
      <c r="H189" s="131">
        <v>1480</v>
      </c>
      <c r="I189" s="132"/>
      <c r="J189" s="133">
        <f>ROUND(I189*H189,2)</f>
        <v>0</v>
      </c>
      <c r="K189" s="129" t="s">
        <v>140</v>
      </c>
      <c r="L189" s="32"/>
      <c r="M189" s="134" t="s">
        <v>19</v>
      </c>
      <c r="N189" s="135" t="s">
        <v>43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141</v>
      </c>
      <c r="AT189" s="138" t="s">
        <v>136</v>
      </c>
      <c r="AU189" s="138" t="s">
        <v>82</v>
      </c>
      <c r="AY189" s="17" t="s">
        <v>133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7" t="s">
        <v>80</v>
      </c>
      <c r="BK189" s="139">
        <f>ROUND(I189*H189,2)</f>
        <v>0</v>
      </c>
      <c r="BL189" s="17" t="s">
        <v>141</v>
      </c>
      <c r="BM189" s="138" t="s">
        <v>311</v>
      </c>
    </row>
    <row r="190" spans="2:65" s="1" customFormat="1" ht="11.25">
      <c r="B190" s="32"/>
      <c r="D190" s="140" t="s">
        <v>142</v>
      </c>
      <c r="F190" s="141" t="s">
        <v>312</v>
      </c>
      <c r="I190" s="142"/>
      <c r="L190" s="32"/>
      <c r="M190" s="143"/>
      <c r="T190" s="53"/>
      <c r="AT190" s="17" t="s">
        <v>142</v>
      </c>
      <c r="AU190" s="17" t="s">
        <v>82</v>
      </c>
    </row>
    <row r="191" spans="2:65" s="14" customFormat="1" ht="22.5">
      <c r="B191" s="176"/>
      <c r="D191" s="148" t="s">
        <v>158</v>
      </c>
      <c r="E191" s="177" t="s">
        <v>19</v>
      </c>
      <c r="F191" s="178" t="s">
        <v>313</v>
      </c>
      <c r="H191" s="177" t="s">
        <v>19</v>
      </c>
      <c r="I191" s="179"/>
      <c r="L191" s="176"/>
      <c r="M191" s="180"/>
      <c r="T191" s="181"/>
      <c r="AT191" s="177" t="s">
        <v>158</v>
      </c>
      <c r="AU191" s="177" t="s">
        <v>82</v>
      </c>
      <c r="AV191" s="14" t="s">
        <v>80</v>
      </c>
      <c r="AW191" s="14" t="s">
        <v>34</v>
      </c>
      <c r="AX191" s="14" t="s">
        <v>72</v>
      </c>
      <c r="AY191" s="177" t="s">
        <v>133</v>
      </c>
    </row>
    <row r="192" spans="2:65" s="12" customFormat="1" ht="11.25">
      <c r="B192" s="147"/>
      <c r="D192" s="148" t="s">
        <v>158</v>
      </c>
      <c r="E192" s="149" t="s">
        <v>19</v>
      </c>
      <c r="F192" s="150" t="s">
        <v>314</v>
      </c>
      <c r="H192" s="151">
        <v>1480</v>
      </c>
      <c r="I192" s="152"/>
      <c r="L192" s="147"/>
      <c r="M192" s="153"/>
      <c r="T192" s="154"/>
      <c r="AT192" s="149" t="s">
        <v>158</v>
      </c>
      <c r="AU192" s="149" t="s">
        <v>82</v>
      </c>
      <c r="AV192" s="12" t="s">
        <v>82</v>
      </c>
      <c r="AW192" s="12" t="s">
        <v>34</v>
      </c>
      <c r="AX192" s="12" t="s">
        <v>72</v>
      </c>
      <c r="AY192" s="149" t="s">
        <v>133</v>
      </c>
    </row>
    <row r="193" spans="2:65" s="13" customFormat="1" ht="11.25">
      <c r="B193" s="155"/>
      <c r="D193" s="148" t="s">
        <v>158</v>
      </c>
      <c r="E193" s="156" t="s">
        <v>19</v>
      </c>
      <c r="F193" s="157" t="s">
        <v>159</v>
      </c>
      <c r="H193" s="158">
        <v>1480</v>
      </c>
      <c r="I193" s="159"/>
      <c r="L193" s="155"/>
      <c r="M193" s="160"/>
      <c r="T193" s="161"/>
      <c r="AT193" s="156" t="s">
        <v>158</v>
      </c>
      <c r="AU193" s="156" t="s">
        <v>82</v>
      </c>
      <c r="AV193" s="13" t="s">
        <v>141</v>
      </c>
      <c r="AW193" s="13" t="s">
        <v>34</v>
      </c>
      <c r="AX193" s="13" t="s">
        <v>80</v>
      </c>
      <c r="AY193" s="156" t="s">
        <v>133</v>
      </c>
    </row>
    <row r="194" spans="2:65" s="1" customFormat="1" ht="21.75" customHeight="1">
      <c r="B194" s="32"/>
      <c r="C194" s="166" t="s">
        <v>232</v>
      </c>
      <c r="D194" s="166" t="s">
        <v>214</v>
      </c>
      <c r="E194" s="167" t="s">
        <v>315</v>
      </c>
      <c r="F194" s="168" t="s">
        <v>316</v>
      </c>
      <c r="G194" s="169" t="s">
        <v>179</v>
      </c>
      <c r="H194" s="170">
        <v>1494.8</v>
      </c>
      <c r="I194" s="171"/>
      <c r="J194" s="172">
        <f>ROUND(I194*H194,2)</f>
        <v>0</v>
      </c>
      <c r="K194" s="168" t="s">
        <v>157</v>
      </c>
      <c r="L194" s="173"/>
      <c r="M194" s="174" t="s">
        <v>19</v>
      </c>
      <c r="N194" s="175" t="s">
        <v>43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166</v>
      </c>
      <c r="AT194" s="138" t="s">
        <v>214</v>
      </c>
      <c r="AU194" s="138" t="s">
        <v>82</v>
      </c>
      <c r="AY194" s="17" t="s">
        <v>133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7" t="s">
        <v>80</v>
      </c>
      <c r="BK194" s="139">
        <f>ROUND(I194*H194,2)</f>
        <v>0</v>
      </c>
      <c r="BL194" s="17" t="s">
        <v>141</v>
      </c>
      <c r="BM194" s="138" t="s">
        <v>317</v>
      </c>
    </row>
    <row r="195" spans="2:65" s="12" customFormat="1" ht="11.25">
      <c r="B195" s="147"/>
      <c r="D195" s="148" t="s">
        <v>158</v>
      </c>
      <c r="E195" s="149" t="s">
        <v>19</v>
      </c>
      <c r="F195" s="150" t="s">
        <v>318</v>
      </c>
      <c r="H195" s="151">
        <v>1494.8</v>
      </c>
      <c r="I195" s="152"/>
      <c r="L195" s="147"/>
      <c r="M195" s="153"/>
      <c r="T195" s="154"/>
      <c r="AT195" s="149" t="s">
        <v>158</v>
      </c>
      <c r="AU195" s="149" t="s">
        <v>82</v>
      </c>
      <c r="AV195" s="12" t="s">
        <v>82</v>
      </c>
      <c r="AW195" s="12" t="s">
        <v>34</v>
      </c>
      <c r="AX195" s="12" t="s">
        <v>72</v>
      </c>
      <c r="AY195" s="149" t="s">
        <v>133</v>
      </c>
    </row>
    <row r="196" spans="2:65" s="13" customFormat="1" ht="11.25">
      <c r="B196" s="155"/>
      <c r="D196" s="148" t="s">
        <v>158</v>
      </c>
      <c r="E196" s="156" t="s">
        <v>19</v>
      </c>
      <c r="F196" s="157" t="s">
        <v>159</v>
      </c>
      <c r="H196" s="158">
        <v>1494.8</v>
      </c>
      <c r="I196" s="159"/>
      <c r="L196" s="155"/>
      <c r="M196" s="160"/>
      <c r="T196" s="161"/>
      <c r="AT196" s="156" t="s">
        <v>158</v>
      </c>
      <c r="AU196" s="156" t="s">
        <v>82</v>
      </c>
      <c r="AV196" s="13" t="s">
        <v>141</v>
      </c>
      <c r="AW196" s="13" t="s">
        <v>34</v>
      </c>
      <c r="AX196" s="13" t="s">
        <v>80</v>
      </c>
      <c r="AY196" s="156" t="s">
        <v>133</v>
      </c>
    </row>
    <row r="197" spans="2:65" s="1" customFormat="1" ht="78" customHeight="1">
      <c r="B197" s="32"/>
      <c r="C197" s="127" t="s">
        <v>319</v>
      </c>
      <c r="D197" s="127" t="s">
        <v>136</v>
      </c>
      <c r="E197" s="128" t="s">
        <v>320</v>
      </c>
      <c r="F197" s="129" t="s">
        <v>321</v>
      </c>
      <c r="G197" s="130" t="s">
        <v>179</v>
      </c>
      <c r="H197" s="131">
        <v>50</v>
      </c>
      <c r="I197" s="132"/>
      <c r="J197" s="133">
        <f>ROUND(I197*H197,2)</f>
        <v>0</v>
      </c>
      <c r="K197" s="129" t="s">
        <v>140</v>
      </c>
      <c r="L197" s="32"/>
      <c r="M197" s="134" t="s">
        <v>19</v>
      </c>
      <c r="N197" s="135" t="s">
        <v>43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141</v>
      </c>
      <c r="AT197" s="138" t="s">
        <v>136</v>
      </c>
      <c r="AU197" s="138" t="s">
        <v>82</v>
      </c>
      <c r="AY197" s="17" t="s">
        <v>133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7" t="s">
        <v>80</v>
      </c>
      <c r="BK197" s="139">
        <f>ROUND(I197*H197,2)</f>
        <v>0</v>
      </c>
      <c r="BL197" s="17" t="s">
        <v>141</v>
      </c>
      <c r="BM197" s="138" t="s">
        <v>322</v>
      </c>
    </row>
    <row r="198" spans="2:65" s="1" customFormat="1" ht="11.25">
      <c r="B198" s="32"/>
      <c r="D198" s="140" t="s">
        <v>142</v>
      </c>
      <c r="F198" s="141" t="s">
        <v>323</v>
      </c>
      <c r="I198" s="142"/>
      <c r="L198" s="32"/>
      <c r="M198" s="143"/>
      <c r="T198" s="53"/>
      <c r="AT198" s="17" t="s">
        <v>142</v>
      </c>
      <c r="AU198" s="17" t="s">
        <v>82</v>
      </c>
    </row>
    <row r="199" spans="2:65" s="12" customFormat="1" ht="11.25">
      <c r="B199" s="147"/>
      <c r="D199" s="148" t="s">
        <v>158</v>
      </c>
      <c r="E199" s="149" t="s">
        <v>19</v>
      </c>
      <c r="F199" s="150" t="s">
        <v>324</v>
      </c>
      <c r="H199" s="151">
        <v>50</v>
      </c>
      <c r="I199" s="152"/>
      <c r="L199" s="147"/>
      <c r="M199" s="153"/>
      <c r="T199" s="154"/>
      <c r="AT199" s="149" t="s">
        <v>158</v>
      </c>
      <c r="AU199" s="149" t="s">
        <v>82</v>
      </c>
      <c r="AV199" s="12" t="s">
        <v>82</v>
      </c>
      <c r="AW199" s="12" t="s">
        <v>34</v>
      </c>
      <c r="AX199" s="12" t="s">
        <v>72</v>
      </c>
      <c r="AY199" s="149" t="s">
        <v>133</v>
      </c>
    </row>
    <row r="200" spans="2:65" s="13" customFormat="1" ht="11.25">
      <c r="B200" s="155"/>
      <c r="D200" s="148" t="s">
        <v>158</v>
      </c>
      <c r="E200" s="156" t="s">
        <v>19</v>
      </c>
      <c r="F200" s="157" t="s">
        <v>159</v>
      </c>
      <c r="H200" s="158">
        <v>50</v>
      </c>
      <c r="I200" s="159"/>
      <c r="L200" s="155"/>
      <c r="M200" s="160"/>
      <c r="T200" s="161"/>
      <c r="AT200" s="156" t="s">
        <v>158</v>
      </c>
      <c r="AU200" s="156" t="s">
        <v>82</v>
      </c>
      <c r="AV200" s="13" t="s">
        <v>141</v>
      </c>
      <c r="AW200" s="13" t="s">
        <v>34</v>
      </c>
      <c r="AX200" s="13" t="s">
        <v>80</v>
      </c>
      <c r="AY200" s="156" t="s">
        <v>133</v>
      </c>
    </row>
    <row r="201" spans="2:65" s="1" customFormat="1" ht="24.2" customHeight="1">
      <c r="B201" s="32"/>
      <c r="C201" s="166" t="s">
        <v>237</v>
      </c>
      <c r="D201" s="166" t="s">
        <v>214</v>
      </c>
      <c r="E201" s="167" t="s">
        <v>325</v>
      </c>
      <c r="F201" s="168" t="s">
        <v>326</v>
      </c>
      <c r="G201" s="169" t="s">
        <v>179</v>
      </c>
      <c r="H201" s="170">
        <v>51.5</v>
      </c>
      <c r="I201" s="171"/>
      <c r="J201" s="172">
        <f>ROUND(I201*H201,2)</f>
        <v>0</v>
      </c>
      <c r="K201" s="168" t="s">
        <v>157</v>
      </c>
      <c r="L201" s="173"/>
      <c r="M201" s="174" t="s">
        <v>19</v>
      </c>
      <c r="N201" s="175" t="s">
        <v>43</v>
      </c>
      <c r="P201" s="136">
        <f>O201*H201</f>
        <v>0</v>
      </c>
      <c r="Q201" s="136">
        <v>0</v>
      </c>
      <c r="R201" s="136">
        <f>Q201*H201</f>
        <v>0</v>
      </c>
      <c r="S201" s="136">
        <v>0</v>
      </c>
      <c r="T201" s="137">
        <f>S201*H201</f>
        <v>0</v>
      </c>
      <c r="AR201" s="138" t="s">
        <v>166</v>
      </c>
      <c r="AT201" s="138" t="s">
        <v>214</v>
      </c>
      <c r="AU201" s="138" t="s">
        <v>82</v>
      </c>
      <c r="AY201" s="17" t="s">
        <v>133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7" t="s">
        <v>80</v>
      </c>
      <c r="BK201" s="139">
        <f>ROUND(I201*H201,2)</f>
        <v>0</v>
      </c>
      <c r="BL201" s="17" t="s">
        <v>141</v>
      </c>
      <c r="BM201" s="138" t="s">
        <v>327</v>
      </c>
    </row>
    <row r="202" spans="2:65" s="12" customFormat="1" ht="11.25">
      <c r="B202" s="147"/>
      <c r="D202" s="148" t="s">
        <v>158</v>
      </c>
      <c r="E202" s="149" t="s">
        <v>19</v>
      </c>
      <c r="F202" s="150" t="s">
        <v>328</v>
      </c>
      <c r="H202" s="151">
        <v>51.5</v>
      </c>
      <c r="I202" s="152"/>
      <c r="L202" s="147"/>
      <c r="M202" s="153"/>
      <c r="T202" s="154"/>
      <c r="AT202" s="149" t="s">
        <v>158</v>
      </c>
      <c r="AU202" s="149" t="s">
        <v>82</v>
      </c>
      <c r="AV202" s="12" t="s">
        <v>82</v>
      </c>
      <c r="AW202" s="12" t="s">
        <v>34</v>
      </c>
      <c r="AX202" s="12" t="s">
        <v>72</v>
      </c>
      <c r="AY202" s="149" t="s">
        <v>133</v>
      </c>
    </row>
    <row r="203" spans="2:65" s="13" customFormat="1" ht="11.25">
      <c r="B203" s="155"/>
      <c r="D203" s="148" t="s">
        <v>158</v>
      </c>
      <c r="E203" s="156" t="s">
        <v>19</v>
      </c>
      <c r="F203" s="157" t="s">
        <v>159</v>
      </c>
      <c r="H203" s="158">
        <v>51.5</v>
      </c>
      <c r="I203" s="159"/>
      <c r="L203" s="155"/>
      <c r="M203" s="160"/>
      <c r="T203" s="161"/>
      <c r="AT203" s="156" t="s">
        <v>158</v>
      </c>
      <c r="AU203" s="156" t="s">
        <v>82</v>
      </c>
      <c r="AV203" s="13" t="s">
        <v>141</v>
      </c>
      <c r="AW203" s="13" t="s">
        <v>34</v>
      </c>
      <c r="AX203" s="13" t="s">
        <v>80</v>
      </c>
      <c r="AY203" s="156" t="s">
        <v>133</v>
      </c>
    </row>
    <row r="204" spans="2:65" s="1" customFormat="1" ht="78" customHeight="1">
      <c r="B204" s="32"/>
      <c r="C204" s="127" t="s">
        <v>329</v>
      </c>
      <c r="D204" s="127" t="s">
        <v>136</v>
      </c>
      <c r="E204" s="128" t="s">
        <v>330</v>
      </c>
      <c r="F204" s="129" t="s">
        <v>331</v>
      </c>
      <c r="G204" s="130" t="s">
        <v>179</v>
      </c>
      <c r="H204" s="131">
        <v>980</v>
      </c>
      <c r="I204" s="132"/>
      <c r="J204" s="133">
        <f>ROUND(I204*H204,2)</f>
        <v>0</v>
      </c>
      <c r="K204" s="129" t="s">
        <v>140</v>
      </c>
      <c r="L204" s="32"/>
      <c r="M204" s="134" t="s">
        <v>19</v>
      </c>
      <c r="N204" s="135" t="s">
        <v>43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141</v>
      </c>
      <c r="AT204" s="138" t="s">
        <v>136</v>
      </c>
      <c r="AU204" s="138" t="s">
        <v>82</v>
      </c>
      <c r="AY204" s="17" t="s">
        <v>133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7" t="s">
        <v>80</v>
      </c>
      <c r="BK204" s="139">
        <f>ROUND(I204*H204,2)</f>
        <v>0</v>
      </c>
      <c r="BL204" s="17" t="s">
        <v>141</v>
      </c>
      <c r="BM204" s="138" t="s">
        <v>332</v>
      </c>
    </row>
    <row r="205" spans="2:65" s="1" customFormat="1" ht="11.25">
      <c r="B205" s="32"/>
      <c r="D205" s="140" t="s">
        <v>142</v>
      </c>
      <c r="F205" s="141" t="s">
        <v>333</v>
      </c>
      <c r="I205" s="142"/>
      <c r="L205" s="32"/>
      <c r="M205" s="143"/>
      <c r="T205" s="53"/>
      <c r="AT205" s="17" t="s">
        <v>142</v>
      </c>
      <c r="AU205" s="17" t="s">
        <v>82</v>
      </c>
    </row>
    <row r="206" spans="2:65" s="12" customFormat="1" ht="11.25">
      <c r="B206" s="147"/>
      <c r="D206" s="148" t="s">
        <v>158</v>
      </c>
      <c r="E206" s="149" t="s">
        <v>19</v>
      </c>
      <c r="F206" s="150" t="s">
        <v>334</v>
      </c>
      <c r="H206" s="151">
        <v>980</v>
      </c>
      <c r="I206" s="152"/>
      <c r="L206" s="147"/>
      <c r="M206" s="153"/>
      <c r="T206" s="154"/>
      <c r="AT206" s="149" t="s">
        <v>158</v>
      </c>
      <c r="AU206" s="149" t="s">
        <v>82</v>
      </c>
      <c r="AV206" s="12" t="s">
        <v>82</v>
      </c>
      <c r="AW206" s="12" t="s">
        <v>34</v>
      </c>
      <c r="AX206" s="12" t="s">
        <v>72</v>
      </c>
      <c r="AY206" s="149" t="s">
        <v>133</v>
      </c>
    </row>
    <row r="207" spans="2:65" s="13" customFormat="1" ht="11.25">
      <c r="B207" s="155"/>
      <c r="D207" s="148" t="s">
        <v>158</v>
      </c>
      <c r="E207" s="156" t="s">
        <v>19</v>
      </c>
      <c r="F207" s="157" t="s">
        <v>159</v>
      </c>
      <c r="H207" s="158">
        <v>980</v>
      </c>
      <c r="I207" s="159"/>
      <c r="L207" s="155"/>
      <c r="M207" s="160"/>
      <c r="T207" s="161"/>
      <c r="AT207" s="156" t="s">
        <v>158</v>
      </c>
      <c r="AU207" s="156" t="s">
        <v>82</v>
      </c>
      <c r="AV207" s="13" t="s">
        <v>141</v>
      </c>
      <c r="AW207" s="13" t="s">
        <v>34</v>
      </c>
      <c r="AX207" s="13" t="s">
        <v>80</v>
      </c>
      <c r="AY207" s="156" t="s">
        <v>133</v>
      </c>
    </row>
    <row r="208" spans="2:65" s="1" customFormat="1" ht="24.2" customHeight="1">
      <c r="B208" s="32"/>
      <c r="C208" s="166" t="s">
        <v>248</v>
      </c>
      <c r="D208" s="166" t="s">
        <v>214</v>
      </c>
      <c r="E208" s="167" t="s">
        <v>335</v>
      </c>
      <c r="F208" s="168" t="s">
        <v>336</v>
      </c>
      <c r="G208" s="169" t="s">
        <v>179</v>
      </c>
      <c r="H208" s="170">
        <v>989.8</v>
      </c>
      <c r="I208" s="171"/>
      <c r="J208" s="172">
        <f>ROUND(I208*H208,2)</f>
        <v>0</v>
      </c>
      <c r="K208" s="168" t="s">
        <v>157</v>
      </c>
      <c r="L208" s="173"/>
      <c r="M208" s="174" t="s">
        <v>19</v>
      </c>
      <c r="N208" s="175" t="s">
        <v>43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166</v>
      </c>
      <c r="AT208" s="138" t="s">
        <v>214</v>
      </c>
      <c r="AU208" s="138" t="s">
        <v>82</v>
      </c>
      <c r="AY208" s="17" t="s">
        <v>133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80</v>
      </c>
      <c r="BK208" s="139">
        <f>ROUND(I208*H208,2)</f>
        <v>0</v>
      </c>
      <c r="BL208" s="17" t="s">
        <v>141</v>
      </c>
      <c r="BM208" s="138" t="s">
        <v>337</v>
      </c>
    </row>
    <row r="209" spans="2:65" s="12" customFormat="1" ht="11.25">
      <c r="B209" s="147"/>
      <c r="D209" s="148" t="s">
        <v>158</v>
      </c>
      <c r="E209" s="149" t="s">
        <v>19</v>
      </c>
      <c r="F209" s="150" t="s">
        <v>338</v>
      </c>
      <c r="H209" s="151">
        <v>989.8</v>
      </c>
      <c r="I209" s="152"/>
      <c r="L209" s="147"/>
      <c r="M209" s="153"/>
      <c r="T209" s="154"/>
      <c r="AT209" s="149" t="s">
        <v>158</v>
      </c>
      <c r="AU209" s="149" t="s">
        <v>82</v>
      </c>
      <c r="AV209" s="12" t="s">
        <v>82</v>
      </c>
      <c r="AW209" s="12" t="s">
        <v>34</v>
      </c>
      <c r="AX209" s="12" t="s">
        <v>72</v>
      </c>
      <c r="AY209" s="149" t="s">
        <v>133</v>
      </c>
    </row>
    <row r="210" spans="2:65" s="13" customFormat="1" ht="11.25">
      <c r="B210" s="155"/>
      <c r="D210" s="148" t="s">
        <v>158</v>
      </c>
      <c r="E210" s="156" t="s">
        <v>19</v>
      </c>
      <c r="F210" s="157" t="s">
        <v>159</v>
      </c>
      <c r="H210" s="158">
        <v>989.8</v>
      </c>
      <c r="I210" s="159"/>
      <c r="L210" s="155"/>
      <c r="M210" s="160"/>
      <c r="T210" s="161"/>
      <c r="AT210" s="156" t="s">
        <v>158</v>
      </c>
      <c r="AU210" s="156" t="s">
        <v>82</v>
      </c>
      <c r="AV210" s="13" t="s">
        <v>141</v>
      </c>
      <c r="AW210" s="13" t="s">
        <v>34</v>
      </c>
      <c r="AX210" s="13" t="s">
        <v>80</v>
      </c>
      <c r="AY210" s="156" t="s">
        <v>133</v>
      </c>
    </row>
    <row r="211" spans="2:65" s="11" customFormat="1" ht="22.9" customHeight="1">
      <c r="B211" s="115"/>
      <c r="D211" s="116" t="s">
        <v>71</v>
      </c>
      <c r="E211" s="125" t="s">
        <v>209</v>
      </c>
      <c r="F211" s="125" t="s">
        <v>339</v>
      </c>
      <c r="I211" s="118"/>
      <c r="J211" s="126">
        <f>BK211</f>
        <v>0</v>
      </c>
      <c r="L211" s="115"/>
      <c r="M211" s="120"/>
      <c r="P211" s="121">
        <f>SUM(P212:P273)</f>
        <v>0</v>
      </c>
      <c r="R211" s="121">
        <f>SUM(R212:R273)</f>
        <v>0</v>
      </c>
      <c r="T211" s="122">
        <f>SUM(T212:T273)</f>
        <v>0</v>
      </c>
      <c r="AR211" s="116" t="s">
        <v>80</v>
      </c>
      <c r="AT211" s="123" t="s">
        <v>71</v>
      </c>
      <c r="AU211" s="123" t="s">
        <v>80</v>
      </c>
      <c r="AY211" s="116" t="s">
        <v>133</v>
      </c>
      <c r="BK211" s="124">
        <f>SUM(BK212:BK273)</f>
        <v>0</v>
      </c>
    </row>
    <row r="212" spans="2:65" s="1" customFormat="1" ht="24.2" customHeight="1">
      <c r="B212" s="32"/>
      <c r="C212" s="127" t="s">
        <v>340</v>
      </c>
      <c r="D212" s="127" t="s">
        <v>136</v>
      </c>
      <c r="E212" s="128" t="s">
        <v>341</v>
      </c>
      <c r="F212" s="129" t="s">
        <v>342</v>
      </c>
      <c r="G212" s="130" t="s">
        <v>343</v>
      </c>
      <c r="H212" s="131">
        <v>14</v>
      </c>
      <c r="I212" s="132"/>
      <c r="J212" s="133">
        <f>ROUND(I212*H212,2)</f>
        <v>0</v>
      </c>
      <c r="K212" s="129" t="s">
        <v>140</v>
      </c>
      <c r="L212" s="32"/>
      <c r="M212" s="134" t="s">
        <v>19</v>
      </c>
      <c r="N212" s="135" t="s">
        <v>43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141</v>
      </c>
      <c r="AT212" s="138" t="s">
        <v>136</v>
      </c>
      <c r="AU212" s="138" t="s">
        <v>82</v>
      </c>
      <c r="AY212" s="17" t="s">
        <v>133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7" t="s">
        <v>80</v>
      </c>
      <c r="BK212" s="139">
        <f>ROUND(I212*H212,2)</f>
        <v>0</v>
      </c>
      <c r="BL212" s="17" t="s">
        <v>141</v>
      </c>
      <c r="BM212" s="138" t="s">
        <v>344</v>
      </c>
    </row>
    <row r="213" spans="2:65" s="1" customFormat="1" ht="11.25">
      <c r="B213" s="32"/>
      <c r="D213" s="140" t="s">
        <v>142</v>
      </c>
      <c r="F213" s="141" t="s">
        <v>345</v>
      </c>
      <c r="I213" s="142"/>
      <c r="L213" s="32"/>
      <c r="M213" s="143"/>
      <c r="T213" s="53"/>
      <c r="AT213" s="17" t="s">
        <v>142</v>
      </c>
      <c r="AU213" s="17" t="s">
        <v>82</v>
      </c>
    </row>
    <row r="214" spans="2:65" s="12" customFormat="1" ht="22.5">
      <c r="B214" s="147"/>
      <c r="D214" s="148" t="s">
        <v>158</v>
      </c>
      <c r="E214" s="149" t="s">
        <v>19</v>
      </c>
      <c r="F214" s="150" t="s">
        <v>346</v>
      </c>
      <c r="H214" s="151">
        <v>14</v>
      </c>
      <c r="I214" s="152"/>
      <c r="L214" s="147"/>
      <c r="M214" s="153"/>
      <c r="T214" s="154"/>
      <c r="AT214" s="149" t="s">
        <v>158</v>
      </c>
      <c r="AU214" s="149" t="s">
        <v>82</v>
      </c>
      <c r="AV214" s="12" t="s">
        <v>82</v>
      </c>
      <c r="AW214" s="12" t="s">
        <v>34</v>
      </c>
      <c r="AX214" s="12" t="s">
        <v>72</v>
      </c>
      <c r="AY214" s="149" t="s">
        <v>133</v>
      </c>
    </row>
    <row r="215" spans="2:65" s="13" customFormat="1" ht="11.25">
      <c r="B215" s="155"/>
      <c r="D215" s="148" t="s">
        <v>158</v>
      </c>
      <c r="E215" s="156" t="s">
        <v>19</v>
      </c>
      <c r="F215" s="157" t="s">
        <v>159</v>
      </c>
      <c r="H215" s="158">
        <v>14</v>
      </c>
      <c r="I215" s="159"/>
      <c r="L215" s="155"/>
      <c r="M215" s="160"/>
      <c r="T215" s="161"/>
      <c r="AT215" s="156" t="s">
        <v>158</v>
      </c>
      <c r="AU215" s="156" t="s">
        <v>82</v>
      </c>
      <c r="AV215" s="13" t="s">
        <v>141</v>
      </c>
      <c r="AW215" s="13" t="s">
        <v>34</v>
      </c>
      <c r="AX215" s="13" t="s">
        <v>80</v>
      </c>
      <c r="AY215" s="156" t="s">
        <v>133</v>
      </c>
    </row>
    <row r="216" spans="2:65" s="1" customFormat="1" ht="101.25" customHeight="1">
      <c r="B216" s="32"/>
      <c r="C216" s="166" t="s">
        <v>254</v>
      </c>
      <c r="D216" s="166" t="s">
        <v>214</v>
      </c>
      <c r="E216" s="167" t="s">
        <v>347</v>
      </c>
      <c r="F216" s="168" t="s">
        <v>348</v>
      </c>
      <c r="G216" s="169" t="s">
        <v>343</v>
      </c>
      <c r="H216" s="170">
        <v>14</v>
      </c>
      <c r="I216" s="171"/>
      <c r="J216" s="172">
        <f>ROUND(I216*H216,2)</f>
        <v>0</v>
      </c>
      <c r="K216" s="168" t="s">
        <v>157</v>
      </c>
      <c r="L216" s="173"/>
      <c r="M216" s="174" t="s">
        <v>19</v>
      </c>
      <c r="N216" s="175" t="s">
        <v>43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166</v>
      </c>
      <c r="AT216" s="138" t="s">
        <v>214</v>
      </c>
      <c r="AU216" s="138" t="s">
        <v>82</v>
      </c>
      <c r="AY216" s="17" t="s">
        <v>133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7" t="s">
        <v>80</v>
      </c>
      <c r="BK216" s="139">
        <f>ROUND(I216*H216,2)</f>
        <v>0</v>
      </c>
      <c r="BL216" s="17" t="s">
        <v>141</v>
      </c>
      <c r="BM216" s="138" t="s">
        <v>349</v>
      </c>
    </row>
    <row r="217" spans="2:65" s="12" customFormat="1" ht="22.5">
      <c r="B217" s="147"/>
      <c r="D217" s="148" t="s">
        <v>158</v>
      </c>
      <c r="E217" s="149" t="s">
        <v>19</v>
      </c>
      <c r="F217" s="150" t="s">
        <v>346</v>
      </c>
      <c r="H217" s="151">
        <v>14</v>
      </c>
      <c r="I217" s="152"/>
      <c r="L217" s="147"/>
      <c r="M217" s="153"/>
      <c r="T217" s="154"/>
      <c r="AT217" s="149" t="s">
        <v>158</v>
      </c>
      <c r="AU217" s="149" t="s">
        <v>82</v>
      </c>
      <c r="AV217" s="12" t="s">
        <v>82</v>
      </c>
      <c r="AW217" s="12" t="s">
        <v>34</v>
      </c>
      <c r="AX217" s="12" t="s">
        <v>72</v>
      </c>
      <c r="AY217" s="149" t="s">
        <v>133</v>
      </c>
    </row>
    <row r="218" spans="2:65" s="13" customFormat="1" ht="11.25">
      <c r="B218" s="155"/>
      <c r="D218" s="148" t="s">
        <v>158</v>
      </c>
      <c r="E218" s="156" t="s">
        <v>19</v>
      </c>
      <c r="F218" s="157" t="s">
        <v>159</v>
      </c>
      <c r="H218" s="158">
        <v>14</v>
      </c>
      <c r="I218" s="159"/>
      <c r="L218" s="155"/>
      <c r="M218" s="160"/>
      <c r="T218" s="161"/>
      <c r="AT218" s="156" t="s">
        <v>158</v>
      </c>
      <c r="AU218" s="156" t="s">
        <v>82</v>
      </c>
      <c r="AV218" s="13" t="s">
        <v>141</v>
      </c>
      <c r="AW218" s="13" t="s">
        <v>34</v>
      </c>
      <c r="AX218" s="13" t="s">
        <v>80</v>
      </c>
      <c r="AY218" s="156" t="s">
        <v>133</v>
      </c>
    </row>
    <row r="219" spans="2:65" s="1" customFormat="1" ht="24.2" customHeight="1">
      <c r="B219" s="32"/>
      <c r="C219" s="127" t="s">
        <v>350</v>
      </c>
      <c r="D219" s="127" t="s">
        <v>136</v>
      </c>
      <c r="E219" s="128" t="s">
        <v>351</v>
      </c>
      <c r="F219" s="129" t="s">
        <v>352</v>
      </c>
      <c r="G219" s="130" t="s">
        <v>343</v>
      </c>
      <c r="H219" s="131">
        <v>2</v>
      </c>
      <c r="I219" s="132"/>
      <c r="J219" s="133">
        <f>ROUND(I219*H219,2)</f>
        <v>0</v>
      </c>
      <c r="K219" s="129" t="s">
        <v>140</v>
      </c>
      <c r="L219" s="32"/>
      <c r="M219" s="134" t="s">
        <v>19</v>
      </c>
      <c r="N219" s="135" t="s">
        <v>43</v>
      </c>
      <c r="P219" s="136">
        <f>O219*H219</f>
        <v>0</v>
      </c>
      <c r="Q219" s="136">
        <v>0</v>
      </c>
      <c r="R219" s="136">
        <f>Q219*H219</f>
        <v>0</v>
      </c>
      <c r="S219" s="136">
        <v>0</v>
      </c>
      <c r="T219" s="137">
        <f>S219*H219</f>
        <v>0</v>
      </c>
      <c r="AR219" s="138" t="s">
        <v>141</v>
      </c>
      <c r="AT219" s="138" t="s">
        <v>136</v>
      </c>
      <c r="AU219" s="138" t="s">
        <v>82</v>
      </c>
      <c r="AY219" s="17" t="s">
        <v>133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7" t="s">
        <v>80</v>
      </c>
      <c r="BK219" s="139">
        <f>ROUND(I219*H219,2)</f>
        <v>0</v>
      </c>
      <c r="BL219" s="17" t="s">
        <v>141</v>
      </c>
      <c r="BM219" s="138" t="s">
        <v>353</v>
      </c>
    </row>
    <row r="220" spans="2:65" s="1" customFormat="1" ht="11.25">
      <c r="B220" s="32"/>
      <c r="D220" s="140" t="s">
        <v>142</v>
      </c>
      <c r="F220" s="141" t="s">
        <v>354</v>
      </c>
      <c r="I220" s="142"/>
      <c r="L220" s="32"/>
      <c r="M220" s="143"/>
      <c r="T220" s="53"/>
      <c r="AT220" s="17" t="s">
        <v>142</v>
      </c>
      <c r="AU220" s="17" t="s">
        <v>82</v>
      </c>
    </row>
    <row r="221" spans="2:65" s="12" customFormat="1" ht="22.5">
      <c r="B221" s="147"/>
      <c r="D221" s="148" t="s">
        <v>158</v>
      </c>
      <c r="E221" s="149" t="s">
        <v>19</v>
      </c>
      <c r="F221" s="150" t="s">
        <v>355</v>
      </c>
      <c r="H221" s="151">
        <v>2</v>
      </c>
      <c r="I221" s="152"/>
      <c r="L221" s="147"/>
      <c r="M221" s="153"/>
      <c r="T221" s="154"/>
      <c r="AT221" s="149" t="s">
        <v>158</v>
      </c>
      <c r="AU221" s="149" t="s">
        <v>82</v>
      </c>
      <c r="AV221" s="12" t="s">
        <v>82</v>
      </c>
      <c r="AW221" s="12" t="s">
        <v>34</v>
      </c>
      <c r="AX221" s="12" t="s">
        <v>72</v>
      </c>
      <c r="AY221" s="149" t="s">
        <v>133</v>
      </c>
    </row>
    <row r="222" spans="2:65" s="13" customFormat="1" ht="11.25">
      <c r="B222" s="155"/>
      <c r="D222" s="148" t="s">
        <v>158</v>
      </c>
      <c r="E222" s="156" t="s">
        <v>19</v>
      </c>
      <c r="F222" s="157" t="s">
        <v>159</v>
      </c>
      <c r="H222" s="158">
        <v>2</v>
      </c>
      <c r="I222" s="159"/>
      <c r="L222" s="155"/>
      <c r="M222" s="160"/>
      <c r="T222" s="161"/>
      <c r="AT222" s="156" t="s">
        <v>158</v>
      </c>
      <c r="AU222" s="156" t="s">
        <v>82</v>
      </c>
      <c r="AV222" s="13" t="s">
        <v>141</v>
      </c>
      <c r="AW222" s="13" t="s">
        <v>34</v>
      </c>
      <c r="AX222" s="13" t="s">
        <v>80</v>
      </c>
      <c r="AY222" s="156" t="s">
        <v>133</v>
      </c>
    </row>
    <row r="223" spans="2:65" s="1" customFormat="1" ht="101.25" customHeight="1">
      <c r="B223" s="32"/>
      <c r="C223" s="166" t="s">
        <v>262</v>
      </c>
      <c r="D223" s="166" t="s">
        <v>214</v>
      </c>
      <c r="E223" s="167" t="s">
        <v>356</v>
      </c>
      <c r="F223" s="168" t="s">
        <v>357</v>
      </c>
      <c r="G223" s="169" t="s">
        <v>343</v>
      </c>
      <c r="H223" s="170">
        <v>2</v>
      </c>
      <c r="I223" s="171"/>
      <c r="J223" s="172">
        <f>ROUND(I223*H223,2)</f>
        <v>0</v>
      </c>
      <c r="K223" s="168" t="s">
        <v>157</v>
      </c>
      <c r="L223" s="173"/>
      <c r="M223" s="174" t="s">
        <v>19</v>
      </c>
      <c r="N223" s="175" t="s">
        <v>43</v>
      </c>
      <c r="P223" s="136">
        <f>O223*H223</f>
        <v>0</v>
      </c>
      <c r="Q223" s="136">
        <v>0</v>
      </c>
      <c r="R223" s="136">
        <f>Q223*H223</f>
        <v>0</v>
      </c>
      <c r="S223" s="136">
        <v>0</v>
      </c>
      <c r="T223" s="137">
        <f>S223*H223</f>
        <v>0</v>
      </c>
      <c r="AR223" s="138" t="s">
        <v>166</v>
      </c>
      <c r="AT223" s="138" t="s">
        <v>214</v>
      </c>
      <c r="AU223" s="138" t="s">
        <v>82</v>
      </c>
      <c r="AY223" s="17" t="s">
        <v>133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7" t="s">
        <v>80</v>
      </c>
      <c r="BK223" s="139">
        <f>ROUND(I223*H223,2)</f>
        <v>0</v>
      </c>
      <c r="BL223" s="17" t="s">
        <v>141</v>
      </c>
      <c r="BM223" s="138" t="s">
        <v>358</v>
      </c>
    </row>
    <row r="224" spans="2:65" s="12" customFormat="1" ht="22.5">
      <c r="B224" s="147"/>
      <c r="D224" s="148" t="s">
        <v>158</v>
      </c>
      <c r="E224" s="149" t="s">
        <v>19</v>
      </c>
      <c r="F224" s="150" t="s">
        <v>355</v>
      </c>
      <c r="H224" s="151">
        <v>2</v>
      </c>
      <c r="I224" s="152"/>
      <c r="L224" s="147"/>
      <c r="M224" s="153"/>
      <c r="T224" s="154"/>
      <c r="AT224" s="149" t="s">
        <v>158</v>
      </c>
      <c r="AU224" s="149" t="s">
        <v>82</v>
      </c>
      <c r="AV224" s="12" t="s">
        <v>82</v>
      </c>
      <c r="AW224" s="12" t="s">
        <v>34</v>
      </c>
      <c r="AX224" s="12" t="s">
        <v>72</v>
      </c>
      <c r="AY224" s="149" t="s">
        <v>133</v>
      </c>
    </row>
    <row r="225" spans="2:65" s="13" customFormat="1" ht="11.25">
      <c r="B225" s="155"/>
      <c r="D225" s="148" t="s">
        <v>158</v>
      </c>
      <c r="E225" s="156" t="s">
        <v>19</v>
      </c>
      <c r="F225" s="157" t="s">
        <v>159</v>
      </c>
      <c r="H225" s="158">
        <v>2</v>
      </c>
      <c r="I225" s="159"/>
      <c r="L225" s="155"/>
      <c r="M225" s="160"/>
      <c r="T225" s="161"/>
      <c r="AT225" s="156" t="s">
        <v>158</v>
      </c>
      <c r="AU225" s="156" t="s">
        <v>82</v>
      </c>
      <c r="AV225" s="13" t="s">
        <v>141</v>
      </c>
      <c r="AW225" s="13" t="s">
        <v>34</v>
      </c>
      <c r="AX225" s="13" t="s">
        <v>80</v>
      </c>
      <c r="AY225" s="156" t="s">
        <v>133</v>
      </c>
    </row>
    <row r="226" spans="2:65" s="1" customFormat="1" ht="33" customHeight="1">
      <c r="B226" s="32"/>
      <c r="C226" s="127" t="s">
        <v>359</v>
      </c>
      <c r="D226" s="127" t="s">
        <v>136</v>
      </c>
      <c r="E226" s="128" t="s">
        <v>360</v>
      </c>
      <c r="F226" s="129" t="s">
        <v>361</v>
      </c>
      <c r="G226" s="130" t="s">
        <v>343</v>
      </c>
      <c r="H226" s="131">
        <v>11</v>
      </c>
      <c r="I226" s="132"/>
      <c r="J226" s="133">
        <f>ROUND(I226*H226,2)</f>
        <v>0</v>
      </c>
      <c r="K226" s="129" t="s">
        <v>140</v>
      </c>
      <c r="L226" s="32"/>
      <c r="M226" s="134" t="s">
        <v>19</v>
      </c>
      <c r="N226" s="135" t="s">
        <v>43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141</v>
      </c>
      <c r="AT226" s="138" t="s">
        <v>136</v>
      </c>
      <c r="AU226" s="138" t="s">
        <v>82</v>
      </c>
      <c r="AY226" s="17" t="s">
        <v>133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80</v>
      </c>
      <c r="BK226" s="139">
        <f>ROUND(I226*H226,2)</f>
        <v>0</v>
      </c>
      <c r="BL226" s="17" t="s">
        <v>141</v>
      </c>
      <c r="BM226" s="138" t="s">
        <v>362</v>
      </c>
    </row>
    <row r="227" spans="2:65" s="1" customFormat="1" ht="11.25">
      <c r="B227" s="32"/>
      <c r="D227" s="140" t="s">
        <v>142</v>
      </c>
      <c r="F227" s="141" t="s">
        <v>363</v>
      </c>
      <c r="I227" s="142"/>
      <c r="L227" s="32"/>
      <c r="M227" s="143"/>
      <c r="T227" s="53"/>
      <c r="AT227" s="17" t="s">
        <v>142</v>
      </c>
      <c r="AU227" s="17" t="s">
        <v>82</v>
      </c>
    </row>
    <row r="228" spans="2:65" s="12" customFormat="1" ht="22.5">
      <c r="B228" s="147"/>
      <c r="D228" s="148" t="s">
        <v>158</v>
      </c>
      <c r="E228" s="149" t="s">
        <v>19</v>
      </c>
      <c r="F228" s="150" t="s">
        <v>364</v>
      </c>
      <c r="H228" s="151">
        <v>11</v>
      </c>
      <c r="I228" s="152"/>
      <c r="L228" s="147"/>
      <c r="M228" s="153"/>
      <c r="T228" s="154"/>
      <c r="AT228" s="149" t="s">
        <v>158</v>
      </c>
      <c r="AU228" s="149" t="s">
        <v>82</v>
      </c>
      <c r="AV228" s="12" t="s">
        <v>82</v>
      </c>
      <c r="AW228" s="12" t="s">
        <v>34</v>
      </c>
      <c r="AX228" s="12" t="s">
        <v>72</v>
      </c>
      <c r="AY228" s="149" t="s">
        <v>133</v>
      </c>
    </row>
    <row r="229" spans="2:65" s="13" customFormat="1" ht="11.25">
      <c r="B229" s="155"/>
      <c r="D229" s="148" t="s">
        <v>158</v>
      </c>
      <c r="E229" s="156" t="s">
        <v>19</v>
      </c>
      <c r="F229" s="157" t="s">
        <v>159</v>
      </c>
      <c r="H229" s="158">
        <v>11</v>
      </c>
      <c r="I229" s="159"/>
      <c r="L229" s="155"/>
      <c r="M229" s="160"/>
      <c r="T229" s="161"/>
      <c r="AT229" s="156" t="s">
        <v>158</v>
      </c>
      <c r="AU229" s="156" t="s">
        <v>82</v>
      </c>
      <c r="AV229" s="13" t="s">
        <v>141</v>
      </c>
      <c r="AW229" s="13" t="s">
        <v>34</v>
      </c>
      <c r="AX229" s="13" t="s">
        <v>80</v>
      </c>
      <c r="AY229" s="156" t="s">
        <v>133</v>
      </c>
    </row>
    <row r="230" spans="2:65" s="1" customFormat="1" ht="44.25" customHeight="1">
      <c r="B230" s="32"/>
      <c r="C230" s="166" t="s">
        <v>267</v>
      </c>
      <c r="D230" s="166" t="s">
        <v>214</v>
      </c>
      <c r="E230" s="167" t="s">
        <v>365</v>
      </c>
      <c r="F230" s="168" t="s">
        <v>366</v>
      </c>
      <c r="G230" s="169" t="s">
        <v>343</v>
      </c>
      <c r="H230" s="170">
        <v>11</v>
      </c>
      <c r="I230" s="171"/>
      <c r="J230" s="172">
        <f>ROUND(I230*H230,2)</f>
        <v>0</v>
      </c>
      <c r="K230" s="168" t="s">
        <v>157</v>
      </c>
      <c r="L230" s="173"/>
      <c r="M230" s="174" t="s">
        <v>19</v>
      </c>
      <c r="N230" s="175" t="s">
        <v>43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166</v>
      </c>
      <c r="AT230" s="138" t="s">
        <v>214</v>
      </c>
      <c r="AU230" s="138" t="s">
        <v>82</v>
      </c>
      <c r="AY230" s="17" t="s">
        <v>133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7" t="s">
        <v>80</v>
      </c>
      <c r="BK230" s="139">
        <f>ROUND(I230*H230,2)</f>
        <v>0</v>
      </c>
      <c r="BL230" s="17" t="s">
        <v>141</v>
      </c>
      <c r="BM230" s="138" t="s">
        <v>367</v>
      </c>
    </row>
    <row r="231" spans="2:65" s="12" customFormat="1" ht="22.5">
      <c r="B231" s="147"/>
      <c r="D231" s="148" t="s">
        <v>158</v>
      </c>
      <c r="E231" s="149" t="s">
        <v>19</v>
      </c>
      <c r="F231" s="150" t="s">
        <v>364</v>
      </c>
      <c r="H231" s="151">
        <v>11</v>
      </c>
      <c r="I231" s="152"/>
      <c r="L231" s="147"/>
      <c r="M231" s="153"/>
      <c r="T231" s="154"/>
      <c r="AT231" s="149" t="s">
        <v>158</v>
      </c>
      <c r="AU231" s="149" t="s">
        <v>82</v>
      </c>
      <c r="AV231" s="12" t="s">
        <v>82</v>
      </c>
      <c r="AW231" s="12" t="s">
        <v>34</v>
      </c>
      <c r="AX231" s="12" t="s">
        <v>72</v>
      </c>
      <c r="AY231" s="149" t="s">
        <v>133</v>
      </c>
    </row>
    <row r="232" spans="2:65" s="13" customFormat="1" ht="11.25">
      <c r="B232" s="155"/>
      <c r="D232" s="148" t="s">
        <v>158</v>
      </c>
      <c r="E232" s="156" t="s">
        <v>19</v>
      </c>
      <c r="F232" s="157" t="s">
        <v>159</v>
      </c>
      <c r="H232" s="158">
        <v>11</v>
      </c>
      <c r="I232" s="159"/>
      <c r="L232" s="155"/>
      <c r="M232" s="160"/>
      <c r="T232" s="161"/>
      <c r="AT232" s="156" t="s">
        <v>158</v>
      </c>
      <c r="AU232" s="156" t="s">
        <v>82</v>
      </c>
      <c r="AV232" s="13" t="s">
        <v>141</v>
      </c>
      <c r="AW232" s="13" t="s">
        <v>34</v>
      </c>
      <c r="AX232" s="13" t="s">
        <v>80</v>
      </c>
      <c r="AY232" s="156" t="s">
        <v>133</v>
      </c>
    </row>
    <row r="233" spans="2:65" s="1" customFormat="1" ht="33" customHeight="1">
      <c r="B233" s="32"/>
      <c r="C233" s="127" t="s">
        <v>368</v>
      </c>
      <c r="D233" s="127" t="s">
        <v>136</v>
      </c>
      <c r="E233" s="128" t="s">
        <v>369</v>
      </c>
      <c r="F233" s="129" t="s">
        <v>370</v>
      </c>
      <c r="G233" s="130" t="s">
        <v>179</v>
      </c>
      <c r="H233" s="131">
        <v>15</v>
      </c>
      <c r="I233" s="132"/>
      <c r="J233" s="133">
        <f>ROUND(I233*H233,2)</f>
        <v>0</v>
      </c>
      <c r="K233" s="129" t="s">
        <v>140</v>
      </c>
      <c r="L233" s="32"/>
      <c r="M233" s="134" t="s">
        <v>19</v>
      </c>
      <c r="N233" s="135" t="s">
        <v>43</v>
      </c>
      <c r="P233" s="136">
        <f>O233*H233</f>
        <v>0</v>
      </c>
      <c r="Q233" s="136">
        <v>0</v>
      </c>
      <c r="R233" s="136">
        <f>Q233*H233</f>
        <v>0</v>
      </c>
      <c r="S233" s="136">
        <v>0</v>
      </c>
      <c r="T233" s="137">
        <f>S233*H233</f>
        <v>0</v>
      </c>
      <c r="AR233" s="138" t="s">
        <v>141</v>
      </c>
      <c r="AT233" s="138" t="s">
        <v>136</v>
      </c>
      <c r="AU233" s="138" t="s">
        <v>82</v>
      </c>
      <c r="AY233" s="17" t="s">
        <v>133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7" t="s">
        <v>80</v>
      </c>
      <c r="BK233" s="139">
        <f>ROUND(I233*H233,2)</f>
        <v>0</v>
      </c>
      <c r="BL233" s="17" t="s">
        <v>141</v>
      </c>
      <c r="BM233" s="138" t="s">
        <v>371</v>
      </c>
    </row>
    <row r="234" spans="2:65" s="1" customFormat="1" ht="11.25">
      <c r="B234" s="32"/>
      <c r="D234" s="140" t="s">
        <v>142</v>
      </c>
      <c r="F234" s="141" t="s">
        <v>372</v>
      </c>
      <c r="I234" s="142"/>
      <c r="L234" s="32"/>
      <c r="M234" s="143"/>
      <c r="T234" s="53"/>
      <c r="AT234" s="17" t="s">
        <v>142</v>
      </c>
      <c r="AU234" s="17" t="s">
        <v>82</v>
      </c>
    </row>
    <row r="235" spans="2:65" s="1" customFormat="1" ht="29.25">
      <c r="B235" s="32"/>
      <c r="D235" s="148" t="s">
        <v>180</v>
      </c>
      <c r="F235" s="165" t="s">
        <v>373</v>
      </c>
      <c r="I235" s="142"/>
      <c r="L235" s="32"/>
      <c r="M235" s="143"/>
      <c r="T235" s="53"/>
      <c r="AT235" s="17" t="s">
        <v>180</v>
      </c>
      <c r="AU235" s="17" t="s">
        <v>82</v>
      </c>
    </row>
    <row r="236" spans="2:65" s="12" customFormat="1" ht="11.25">
      <c r="B236" s="147"/>
      <c r="D236" s="148" t="s">
        <v>158</v>
      </c>
      <c r="E236" s="149" t="s">
        <v>19</v>
      </c>
      <c r="F236" s="150" t="s">
        <v>374</v>
      </c>
      <c r="H236" s="151">
        <v>15</v>
      </c>
      <c r="I236" s="152"/>
      <c r="L236" s="147"/>
      <c r="M236" s="153"/>
      <c r="T236" s="154"/>
      <c r="AT236" s="149" t="s">
        <v>158</v>
      </c>
      <c r="AU236" s="149" t="s">
        <v>82</v>
      </c>
      <c r="AV236" s="12" t="s">
        <v>82</v>
      </c>
      <c r="AW236" s="12" t="s">
        <v>34</v>
      </c>
      <c r="AX236" s="12" t="s">
        <v>72</v>
      </c>
      <c r="AY236" s="149" t="s">
        <v>133</v>
      </c>
    </row>
    <row r="237" spans="2:65" s="13" customFormat="1" ht="11.25">
      <c r="B237" s="155"/>
      <c r="D237" s="148" t="s">
        <v>158</v>
      </c>
      <c r="E237" s="156" t="s">
        <v>19</v>
      </c>
      <c r="F237" s="157" t="s">
        <v>159</v>
      </c>
      <c r="H237" s="158">
        <v>15</v>
      </c>
      <c r="I237" s="159"/>
      <c r="L237" s="155"/>
      <c r="M237" s="160"/>
      <c r="T237" s="161"/>
      <c r="AT237" s="156" t="s">
        <v>158</v>
      </c>
      <c r="AU237" s="156" t="s">
        <v>82</v>
      </c>
      <c r="AV237" s="13" t="s">
        <v>141</v>
      </c>
      <c r="AW237" s="13" t="s">
        <v>34</v>
      </c>
      <c r="AX237" s="13" t="s">
        <v>80</v>
      </c>
      <c r="AY237" s="156" t="s">
        <v>133</v>
      </c>
    </row>
    <row r="238" spans="2:65" s="1" customFormat="1" ht="37.9" customHeight="1">
      <c r="B238" s="32"/>
      <c r="C238" s="127" t="s">
        <v>272</v>
      </c>
      <c r="D238" s="127" t="s">
        <v>136</v>
      </c>
      <c r="E238" s="128" t="s">
        <v>375</v>
      </c>
      <c r="F238" s="129" t="s">
        <v>376</v>
      </c>
      <c r="G238" s="130" t="s">
        <v>179</v>
      </c>
      <c r="H238" s="131">
        <v>15</v>
      </c>
      <c r="I238" s="132"/>
      <c r="J238" s="133">
        <f>ROUND(I238*H238,2)</f>
        <v>0</v>
      </c>
      <c r="K238" s="129" t="s">
        <v>140</v>
      </c>
      <c r="L238" s="32"/>
      <c r="M238" s="134" t="s">
        <v>19</v>
      </c>
      <c r="N238" s="135" t="s">
        <v>43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141</v>
      </c>
      <c r="AT238" s="138" t="s">
        <v>136</v>
      </c>
      <c r="AU238" s="138" t="s">
        <v>82</v>
      </c>
      <c r="AY238" s="17" t="s">
        <v>133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7" t="s">
        <v>80</v>
      </c>
      <c r="BK238" s="139">
        <f>ROUND(I238*H238,2)</f>
        <v>0</v>
      </c>
      <c r="BL238" s="17" t="s">
        <v>141</v>
      </c>
      <c r="BM238" s="138" t="s">
        <v>377</v>
      </c>
    </row>
    <row r="239" spans="2:65" s="1" customFormat="1" ht="11.25">
      <c r="B239" s="32"/>
      <c r="D239" s="140" t="s">
        <v>142</v>
      </c>
      <c r="F239" s="141" t="s">
        <v>378</v>
      </c>
      <c r="I239" s="142"/>
      <c r="L239" s="32"/>
      <c r="M239" s="143"/>
      <c r="T239" s="53"/>
      <c r="AT239" s="17" t="s">
        <v>142</v>
      </c>
      <c r="AU239" s="17" t="s">
        <v>82</v>
      </c>
    </row>
    <row r="240" spans="2:65" s="1" customFormat="1" ht="29.25">
      <c r="B240" s="32"/>
      <c r="D240" s="148" t="s">
        <v>180</v>
      </c>
      <c r="F240" s="165" t="s">
        <v>373</v>
      </c>
      <c r="I240" s="142"/>
      <c r="L240" s="32"/>
      <c r="M240" s="143"/>
      <c r="T240" s="53"/>
      <c r="AT240" s="17" t="s">
        <v>180</v>
      </c>
      <c r="AU240" s="17" t="s">
        <v>82</v>
      </c>
    </row>
    <row r="241" spans="2:65" s="12" customFormat="1" ht="11.25">
      <c r="B241" s="147"/>
      <c r="D241" s="148" t="s">
        <v>158</v>
      </c>
      <c r="E241" s="149" t="s">
        <v>19</v>
      </c>
      <c r="F241" s="150" t="s">
        <v>379</v>
      </c>
      <c r="H241" s="151">
        <v>15</v>
      </c>
      <c r="I241" s="152"/>
      <c r="L241" s="147"/>
      <c r="M241" s="153"/>
      <c r="T241" s="154"/>
      <c r="AT241" s="149" t="s">
        <v>158</v>
      </c>
      <c r="AU241" s="149" t="s">
        <v>82</v>
      </c>
      <c r="AV241" s="12" t="s">
        <v>82</v>
      </c>
      <c r="AW241" s="12" t="s">
        <v>34</v>
      </c>
      <c r="AX241" s="12" t="s">
        <v>72</v>
      </c>
      <c r="AY241" s="149" t="s">
        <v>133</v>
      </c>
    </row>
    <row r="242" spans="2:65" s="13" customFormat="1" ht="11.25">
      <c r="B242" s="155"/>
      <c r="D242" s="148" t="s">
        <v>158</v>
      </c>
      <c r="E242" s="156" t="s">
        <v>19</v>
      </c>
      <c r="F242" s="157" t="s">
        <v>159</v>
      </c>
      <c r="H242" s="158">
        <v>15</v>
      </c>
      <c r="I242" s="159"/>
      <c r="L242" s="155"/>
      <c r="M242" s="160"/>
      <c r="T242" s="161"/>
      <c r="AT242" s="156" t="s">
        <v>158</v>
      </c>
      <c r="AU242" s="156" t="s">
        <v>82</v>
      </c>
      <c r="AV242" s="13" t="s">
        <v>141</v>
      </c>
      <c r="AW242" s="13" t="s">
        <v>34</v>
      </c>
      <c r="AX242" s="13" t="s">
        <v>80</v>
      </c>
      <c r="AY242" s="156" t="s">
        <v>133</v>
      </c>
    </row>
    <row r="243" spans="2:65" s="1" customFormat="1" ht="37.9" customHeight="1">
      <c r="B243" s="32"/>
      <c r="C243" s="127" t="s">
        <v>380</v>
      </c>
      <c r="D243" s="127" t="s">
        <v>136</v>
      </c>
      <c r="E243" s="128" t="s">
        <v>381</v>
      </c>
      <c r="F243" s="129" t="s">
        <v>382</v>
      </c>
      <c r="G243" s="130" t="s">
        <v>179</v>
      </c>
      <c r="H243" s="131">
        <v>15</v>
      </c>
      <c r="I243" s="132"/>
      <c r="J243" s="133">
        <f>ROUND(I243*H243,2)</f>
        <v>0</v>
      </c>
      <c r="K243" s="129" t="s">
        <v>140</v>
      </c>
      <c r="L243" s="32"/>
      <c r="M243" s="134" t="s">
        <v>19</v>
      </c>
      <c r="N243" s="135" t="s">
        <v>43</v>
      </c>
      <c r="P243" s="136">
        <f>O243*H243</f>
        <v>0</v>
      </c>
      <c r="Q243" s="136">
        <v>0</v>
      </c>
      <c r="R243" s="136">
        <f>Q243*H243</f>
        <v>0</v>
      </c>
      <c r="S243" s="136">
        <v>0</v>
      </c>
      <c r="T243" s="137">
        <f>S243*H243</f>
        <v>0</v>
      </c>
      <c r="AR243" s="138" t="s">
        <v>141</v>
      </c>
      <c r="AT243" s="138" t="s">
        <v>136</v>
      </c>
      <c r="AU243" s="138" t="s">
        <v>82</v>
      </c>
      <c r="AY243" s="17" t="s">
        <v>133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7" t="s">
        <v>80</v>
      </c>
      <c r="BK243" s="139">
        <f>ROUND(I243*H243,2)</f>
        <v>0</v>
      </c>
      <c r="BL243" s="17" t="s">
        <v>141</v>
      </c>
      <c r="BM243" s="138" t="s">
        <v>383</v>
      </c>
    </row>
    <row r="244" spans="2:65" s="1" customFormat="1" ht="11.25">
      <c r="B244" s="32"/>
      <c r="D244" s="140" t="s">
        <v>142</v>
      </c>
      <c r="F244" s="141" t="s">
        <v>384</v>
      </c>
      <c r="I244" s="142"/>
      <c r="L244" s="32"/>
      <c r="M244" s="143"/>
      <c r="T244" s="53"/>
      <c r="AT244" s="17" t="s">
        <v>142</v>
      </c>
      <c r="AU244" s="17" t="s">
        <v>82</v>
      </c>
    </row>
    <row r="245" spans="2:65" s="1" customFormat="1" ht="29.25">
      <c r="B245" s="32"/>
      <c r="D245" s="148" t="s">
        <v>180</v>
      </c>
      <c r="F245" s="165" t="s">
        <v>373</v>
      </c>
      <c r="I245" s="142"/>
      <c r="L245" s="32"/>
      <c r="M245" s="143"/>
      <c r="T245" s="53"/>
      <c r="AT245" s="17" t="s">
        <v>180</v>
      </c>
      <c r="AU245" s="17" t="s">
        <v>82</v>
      </c>
    </row>
    <row r="246" spans="2:65" s="12" customFormat="1" ht="11.25">
      <c r="B246" s="147"/>
      <c r="D246" s="148" t="s">
        <v>158</v>
      </c>
      <c r="E246" s="149" t="s">
        <v>19</v>
      </c>
      <c r="F246" s="150" t="s">
        <v>385</v>
      </c>
      <c r="H246" s="151">
        <v>15</v>
      </c>
      <c r="I246" s="152"/>
      <c r="L246" s="147"/>
      <c r="M246" s="153"/>
      <c r="T246" s="154"/>
      <c r="AT246" s="149" t="s">
        <v>158</v>
      </c>
      <c r="AU246" s="149" t="s">
        <v>82</v>
      </c>
      <c r="AV246" s="12" t="s">
        <v>82</v>
      </c>
      <c r="AW246" s="12" t="s">
        <v>34</v>
      </c>
      <c r="AX246" s="12" t="s">
        <v>72</v>
      </c>
      <c r="AY246" s="149" t="s">
        <v>133</v>
      </c>
    </row>
    <row r="247" spans="2:65" s="13" customFormat="1" ht="11.25">
      <c r="B247" s="155"/>
      <c r="D247" s="148" t="s">
        <v>158</v>
      </c>
      <c r="E247" s="156" t="s">
        <v>19</v>
      </c>
      <c r="F247" s="157" t="s">
        <v>159</v>
      </c>
      <c r="H247" s="158">
        <v>15</v>
      </c>
      <c r="I247" s="159"/>
      <c r="L247" s="155"/>
      <c r="M247" s="160"/>
      <c r="T247" s="161"/>
      <c r="AT247" s="156" t="s">
        <v>158</v>
      </c>
      <c r="AU247" s="156" t="s">
        <v>82</v>
      </c>
      <c r="AV247" s="13" t="s">
        <v>141</v>
      </c>
      <c r="AW247" s="13" t="s">
        <v>34</v>
      </c>
      <c r="AX247" s="13" t="s">
        <v>80</v>
      </c>
      <c r="AY247" s="156" t="s">
        <v>133</v>
      </c>
    </row>
    <row r="248" spans="2:65" s="1" customFormat="1" ht="49.15" customHeight="1">
      <c r="B248" s="32"/>
      <c r="C248" s="127" t="s">
        <v>277</v>
      </c>
      <c r="D248" s="127" t="s">
        <v>136</v>
      </c>
      <c r="E248" s="128" t="s">
        <v>386</v>
      </c>
      <c r="F248" s="129" t="s">
        <v>387</v>
      </c>
      <c r="G248" s="130" t="s">
        <v>247</v>
      </c>
      <c r="H248" s="131">
        <v>715</v>
      </c>
      <c r="I248" s="132"/>
      <c r="J248" s="133">
        <f>ROUND(I248*H248,2)</f>
        <v>0</v>
      </c>
      <c r="K248" s="129" t="s">
        <v>140</v>
      </c>
      <c r="L248" s="32"/>
      <c r="M248" s="134" t="s">
        <v>19</v>
      </c>
      <c r="N248" s="135" t="s">
        <v>43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141</v>
      </c>
      <c r="AT248" s="138" t="s">
        <v>136</v>
      </c>
      <c r="AU248" s="138" t="s">
        <v>82</v>
      </c>
      <c r="AY248" s="17" t="s">
        <v>133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7" t="s">
        <v>80</v>
      </c>
      <c r="BK248" s="139">
        <f>ROUND(I248*H248,2)</f>
        <v>0</v>
      </c>
      <c r="BL248" s="17" t="s">
        <v>141</v>
      </c>
      <c r="BM248" s="138" t="s">
        <v>388</v>
      </c>
    </row>
    <row r="249" spans="2:65" s="1" customFormat="1" ht="11.25">
      <c r="B249" s="32"/>
      <c r="D249" s="140" t="s">
        <v>142</v>
      </c>
      <c r="F249" s="141" t="s">
        <v>389</v>
      </c>
      <c r="I249" s="142"/>
      <c r="L249" s="32"/>
      <c r="M249" s="143"/>
      <c r="T249" s="53"/>
      <c r="AT249" s="17" t="s">
        <v>142</v>
      </c>
      <c r="AU249" s="17" t="s">
        <v>82</v>
      </c>
    </row>
    <row r="250" spans="2:65" s="12" customFormat="1" ht="22.5">
      <c r="B250" s="147"/>
      <c r="D250" s="148" t="s">
        <v>158</v>
      </c>
      <c r="E250" s="149" t="s">
        <v>19</v>
      </c>
      <c r="F250" s="150" t="s">
        <v>390</v>
      </c>
      <c r="H250" s="151">
        <v>675</v>
      </c>
      <c r="I250" s="152"/>
      <c r="L250" s="147"/>
      <c r="M250" s="153"/>
      <c r="T250" s="154"/>
      <c r="AT250" s="149" t="s">
        <v>158</v>
      </c>
      <c r="AU250" s="149" t="s">
        <v>82</v>
      </c>
      <c r="AV250" s="12" t="s">
        <v>82</v>
      </c>
      <c r="AW250" s="12" t="s">
        <v>34</v>
      </c>
      <c r="AX250" s="12" t="s">
        <v>72</v>
      </c>
      <c r="AY250" s="149" t="s">
        <v>133</v>
      </c>
    </row>
    <row r="251" spans="2:65" s="12" customFormat="1" ht="22.5">
      <c r="B251" s="147"/>
      <c r="D251" s="148" t="s">
        <v>158</v>
      </c>
      <c r="E251" s="149" t="s">
        <v>19</v>
      </c>
      <c r="F251" s="150" t="s">
        <v>391</v>
      </c>
      <c r="H251" s="151">
        <v>40</v>
      </c>
      <c r="I251" s="152"/>
      <c r="L251" s="147"/>
      <c r="M251" s="153"/>
      <c r="T251" s="154"/>
      <c r="AT251" s="149" t="s">
        <v>158</v>
      </c>
      <c r="AU251" s="149" t="s">
        <v>82</v>
      </c>
      <c r="AV251" s="12" t="s">
        <v>82</v>
      </c>
      <c r="AW251" s="12" t="s">
        <v>34</v>
      </c>
      <c r="AX251" s="12" t="s">
        <v>72</v>
      </c>
      <c r="AY251" s="149" t="s">
        <v>133</v>
      </c>
    </row>
    <row r="252" spans="2:65" s="13" customFormat="1" ht="11.25">
      <c r="B252" s="155"/>
      <c r="D252" s="148" t="s">
        <v>158</v>
      </c>
      <c r="E252" s="156" t="s">
        <v>19</v>
      </c>
      <c r="F252" s="157" t="s">
        <v>159</v>
      </c>
      <c r="H252" s="158">
        <v>715</v>
      </c>
      <c r="I252" s="159"/>
      <c r="L252" s="155"/>
      <c r="M252" s="160"/>
      <c r="T252" s="161"/>
      <c r="AT252" s="156" t="s">
        <v>158</v>
      </c>
      <c r="AU252" s="156" t="s">
        <v>82</v>
      </c>
      <c r="AV252" s="13" t="s">
        <v>141</v>
      </c>
      <c r="AW252" s="13" t="s">
        <v>34</v>
      </c>
      <c r="AX252" s="13" t="s">
        <v>80</v>
      </c>
      <c r="AY252" s="156" t="s">
        <v>133</v>
      </c>
    </row>
    <row r="253" spans="2:65" s="1" customFormat="1" ht="24.2" customHeight="1">
      <c r="B253" s="32"/>
      <c r="C253" s="166" t="s">
        <v>392</v>
      </c>
      <c r="D253" s="166" t="s">
        <v>214</v>
      </c>
      <c r="E253" s="167" t="s">
        <v>393</v>
      </c>
      <c r="F253" s="168" t="s">
        <v>394</v>
      </c>
      <c r="G253" s="169" t="s">
        <v>247</v>
      </c>
      <c r="H253" s="170">
        <v>675</v>
      </c>
      <c r="I253" s="171"/>
      <c r="J253" s="172">
        <f>ROUND(I253*H253,2)</f>
        <v>0</v>
      </c>
      <c r="K253" s="168" t="s">
        <v>157</v>
      </c>
      <c r="L253" s="173"/>
      <c r="M253" s="174" t="s">
        <v>19</v>
      </c>
      <c r="N253" s="175" t="s">
        <v>43</v>
      </c>
      <c r="P253" s="136">
        <f>O253*H253</f>
        <v>0</v>
      </c>
      <c r="Q253" s="136">
        <v>0</v>
      </c>
      <c r="R253" s="136">
        <f>Q253*H253</f>
        <v>0</v>
      </c>
      <c r="S253" s="136">
        <v>0</v>
      </c>
      <c r="T253" s="137">
        <f>S253*H253</f>
        <v>0</v>
      </c>
      <c r="AR253" s="138" t="s">
        <v>166</v>
      </c>
      <c r="AT253" s="138" t="s">
        <v>214</v>
      </c>
      <c r="AU253" s="138" t="s">
        <v>82</v>
      </c>
      <c r="AY253" s="17" t="s">
        <v>133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7" t="s">
        <v>80</v>
      </c>
      <c r="BK253" s="139">
        <f>ROUND(I253*H253,2)</f>
        <v>0</v>
      </c>
      <c r="BL253" s="17" t="s">
        <v>141</v>
      </c>
      <c r="BM253" s="138" t="s">
        <v>395</v>
      </c>
    </row>
    <row r="254" spans="2:65" s="12" customFormat="1" ht="22.5">
      <c r="B254" s="147"/>
      <c r="D254" s="148" t="s">
        <v>158</v>
      </c>
      <c r="E254" s="149" t="s">
        <v>19</v>
      </c>
      <c r="F254" s="150" t="s">
        <v>390</v>
      </c>
      <c r="H254" s="151">
        <v>675</v>
      </c>
      <c r="I254" s="152"/>
      <c r="L254" s="147"/>
      <c r="M254" s="153"/>
      <c r="T254" s="154"/>
      <c r="AT254" s="149" t="s">
        <v>158</v>
      </c>
      <c r="AU254" s="149" t="s">
        <v>82</v>
      </c>
      <c r="AV254" s="12" t="s">
        <v>82</v>
      </c>
      <c r="AW254" s="12" t="s">
        <v>34</v>
      </c>
      <c r="AX254" s="12" t="s">
        <v>72</v>
      </c>
      <c r="AY254" s="149" t="s">
        <v>133</v>
      </c>
    </row>
    <row r="255" spans="2:65" s="13" customFormat="1" ht="11.25">
      <c r="B255" s="155"/>
      <c r="D255" s="148" t="s">
        <v>158</v>
      </c>
      <c r="E255" s="156" t="s">
        <v>19</v>
      </c>
      <c r="F255" s="157" t="s">
        <v>159</v>
      </c>
      <c r="H255" s="158">
        <v>675</v>
      </c>
      <c r="I255" s="159"/>
      <c r="L255" s="155"/>
      <c r="M255" s="160"/>
      <c r="T255" s="161"/>
      <c r="AT255" s="156" t="s">
        <v>158</v>
      </c>
      <c r="AU255" s="156" t="s">
        <v>82</v>
      </c>
      <c r="AV255" s="13" t="s">
        <v>141</v>
      </c>
      <c r="AW255" s="13" t="s">
        <v>34</v>
      </c>
      <c r="AX255" s="13" t="s">
        <v>80</v>
      </c>
      <c r="AY255" s="156" t="s">
        <v>133</v>
      </c>
    </row>
    <row r="256" spans="2:65" s="1" customFormat="1" ht="24.2" customHeight="1">
      <c r="B256" s="32"/>
      <c r="C256" s="166" t="s">
        <v>282</v>
      </c>
      <c r="D256" s="166" t="s">
        <v>214</v>
      </c>
      <c r="E256" s="167" t="s">
        <v>396</v>
      </c>
      <c r="F256" s="168" t="s">
        <v>397</v>
      </c>
      <c r="G256" s="169" t="s">
        <v>247</v>
      </c>
      <c r="H256" s="170">
        <v>40</v>
      </c>
      <c r="I256" s="171"/>
      <c r="J256" s="172">
        <f>ROUND(I256*H256,2)</f>
        <v>0</v>
      </c>
      <c r="K256" s="168" t="s">
        <v>157</v>
      </c>
      <c r="L256" s="173"/>
      <c r="M256" s="174" t="s">
        <v>19</v>
      </c>
      <c r="N256" s="175" t="s">
        <v>43</v>
      </c>
      <c r="P256" s="136">
        <f>O256*H256</f>
        <v>0</v>
      </c>
      <c r="Q256" s="136">
        <v>0</v>
      </c>
      <c r="R256" s="136">
        <f>Q256*H256</f>
        <v>0</v>
      </c>
      <c r="S256" s="136">
        <v>0</v>
      </c>
      <c r="T256" s="137">
        <f>S256*H256</f>
        <v>0</v>
      </c>
      <c r="AR256" s="138" t="s">
        <v>166</v>
      </c>
      <c r="AT256" s="138" t="s">
        <v>214</v>
      </c>
      <c r="AU256" s="138" t="s">
        <v>82</v>
      </c>
      <c r="AY256" s="17" t="s">
        <v>133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80</v>
      </c>
      <c r="BK256" s="139">
        <f>ROUND(I256*H256,2)</f>
        <v>0</v>
      </c>
      <c r="BL256" s="17" t="s">
        <v>141</v>
      </c>
      <c r="BM256" s="138" t="s">
        <v>398</v>
      </c>
    </row>
    <row r="257" spans="2:65" s="12" customFormat="1" ht="22.5">
      <c r="B257" s="147"/>
      <c r="D257" s="148" t="s">
        <v>158</v>
      </c>
      <c r="E257" s="149" t="s">
        <v>19</v>
      </c>
      <c r="F257" s="150" t="s">
        <v>391</v>
      </c>
      <c r="H257" s="151">
        <v>40</v>
      </c>
      <c r="I257" s="152"/>
      <c r="L257" s="147"/>
      <c r="M257" s="153"/>
      <c r="T257" s="154"/>
      <c r="AT257" s="149" t="s">
        <v>158</v>
      </c>
      <c r="AU257" s="149" t="s">
        <v>82</v>
      </c>
      <c r="AV257" s="12" t="s">
        <v>82</v>
      </c>
      <c r="AW257" s="12" t="s">
        <v>34</v>
      </c>
      <c r="AX257" s="12" t="s">
        <v>72</v>
      </c>
      <c r="AY257" s="149" t="s">
        <v>133</v>
      </c>
    </row>
    <row r="258" spans="2:65" s="13" customFormat="1" ht="11.25">
      <c r="B258" s="155"/>
      <c r="D258" s="148" t="s">
        <v>158</v>
      </c>
      <c r="E258" s="156" t="s">
        <v>19</v>
      </c>
      <c r="F258" s="157" t="s">
        <v>159</v>
      </c>
      <c r="H258" s="158">
        <v>40</v>
      </c>
      <c r="I258" s="159"/>
      <c r="L258" s="155"/>
      <c r="M258" s="160"/>
      <c r="T258" s="161"/>
      <c r="AT258" s="156" t="s">
        <v>158</v>
      </c>
      <c r="AU258" s="156" t="s">
        <v>82</v>
      </c>
      <c r="AV258" s="13" t="s">
        <v>141</v>
      </c>
      <c r="AW258" s="13" t="s">
        <v>34</v>
      </c>
      <c r="AX258" s="13" t="s">
        <v>80</v>
      </c>
      <c r="AY258" s="156" t="s">
        <v>133</v>
      </c>
    </row>
    <row r="259" spans="2:65" s="1" customFormat="1" ht="44.25" customHeight="1">
      <c r="B259" s="32"/>
      <c r="C259" s="127" t="s">
        <v>399</v>
      </c>
      <c r="D259" s="127" t="s">
        <v>136</v>
      </c>
      <c r="E259" s="128" t="s">
        <v>400</v>
      </c>
      <c r="F259" s="129" t="s">
        <v>401</v>
      </c>
      <c r="G259" s="130" t="s">
        <v>247</v>
      </c>
      <c r="H259" s="131">
        <v>575</v>
      </c>
      <c r="I259" s="132"/>
      <c r="J259" s="133">
        <f>ROUND(I259*H259,2)</f>
        <v>0</v>
      </c>
      <c r="K259" s="129" t="s">
        <v>140</v>
      </c>
      <c r="L259" s="32"/>
      <c r="M259" s="134" t="s">
        <v>19</v>
      </c>
      <c r="N259" s="135" t="s">
        <v>43</v>
      </c>
      <c r="P259" s="136">
        <f>O259*H259</f>
        <v>0</v>
      </c>
      <c r="Q259" s="136">
        <v>0</v>
      </c>
      <c r="R259" s="136">
        <f>Q259*H259</f>
        <v>0</v>
      </c>
      <c r="S259" s="136">
        <v>0</v>
      </c>
      <c r="T259" s="137">
        <f>S259*H259</f>
        <v>0</v>
      </c>
      <c r="AR259" s="138" t="s">
        <v>141</v>
      </c>
      <c r="AT259" s="138" t="s">
        <v>136</v>
      </c>
      <c r="AU259" s="138" t="s">
        <v>82</v>
      </c>
      <c r="AY259" s="17" t="s">
        <v>133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80</v>
      </c>
      <c r="BK259" s="139">
        <f>ROUND(I259*H259,2)</f>
        <v>0</v>
      </c>
      <c r="BL259" s="17" t="s">
        <v>141</v>
      </c>
      <c r="BM259" s="138" t="s">
        <v>402</v>
      </c>
    </row>
    <row r="260" spans="2:65" s="1" customFormat="1" ht="11.25">
      <c r="B260" s="32"/>
      <c r="D260" s="140" t="s">
        <v>142</v>
      </c>
      <c r="F260" s="141" t="s">
        <v>403</v>
      </c>
      <c r="I260" s="142"/>
      <c r="L260" s="32"/>
      <c r="M260" s="143"/>
      <c r="T260" s="53"/>
      <c r="AT260" s="17" t="s">
        <v>142</v>
      </c>
      <c r="AU260" s="17" t="s">
        <v>82</v>
      </c>
    </row>
    <row r="261" spans="2:65" s="12" customFormat="1" ht="22.5">
      <c r="B261" s="147"/>
      <c r="D261" s="148" t="s">
        <v>158</v>
      </c>
      <c r="E261" s="149" t="s">
        <v>19</v>
      </c>
      <c r="F261" s="150" t="s">
        <v>404</v>
      </c>
      <c r="H261" s="151">
        <v>575</v>
      </c>
      <c r="I261" s="152"/>
      <c r="L261" s="147"/>
      <c r="M261" s="153"/>
      <c r="T261" s="154"/>
      <c r="AT261" s="149" t="s">
        <v>158</v>
      </c>
      <c r="AU261" s="149" t="s">
        <v>82</v>
      </c>
      <c r="AV261" s="12" t="s">
        <v>82</v>
      </c>
      <c r="AW261" s="12" t="s">
        <v>34</v>
      </c>
      <c r="AX261" s="12" t="s">
        <v>72</v>
      </c>
      <c r="AY261" s="149" t="s">
        <v>133</v>
      </c>
    </row>
    <row r="262" spans="2:65" s="13" customFormat="1" ht="11.25">
      <c r="B262" s="155"/>
      <c r="D262" s="148" t="s">
        <v>158</v>
      </c>
      <c r="E262" s="156" t="s">
        <v>19</v>
      </c>
      <c r="F262" s="157" t="s">
        <v>159</v>
      </c>
      <c r="H262" s="158">
        <v>575</v>
      </c>
      <c r="I262" s="159"/>
      <c r="L262" s="155"/>
      <c r="M262" s="160"/>
      <c r="T262" s="161"/>
      <c r="AT262" s="156" t="s">
        <v>158</v>
      </c>
      <c r="AU262" s="156" t="s">
        <v>82</v>
      </c>
      <c r="AV262" s="13" t="s">
        <v>141</v>
      </c>
      <c r="AW262" s="13" t="s">
        <v>34</v>
      </c>
      <c r="AX262" s="13" t="s">
        <v>80</v>
      </c>
      <c r="AY262" s="156" t="s">
        <v>133</v>
      </c>
    </row>
    <row r="263" spans="2:65" s="1" customFormat="1" ht="16.5" customHeight="1">
      <c r="B263" s="32"/>
      <c r="C263" s="166" t="s">
        <v>288</v>
      </c>
      <c r="D263" s="166" t="s">
        <v>214</v>
      </c>
      <c r="E263" s="167" t="s">
        <v>405</v>
      </c>
      <c r="F263" s="168" t="s">
        <v>406</v>
      </c>
      <c r="G263" s="169" t="s">
        <v>343</v>
      </c>
      <c r="H263" s="170">
        <v>1150</v>
      </c>
      <c r="I263" s="171"/>
      <c r="J263" s="172">
        <f>ROUND(I263*H263,2)</f>
        <v>0</v>
      </c>
      <c r="K263" s="168" t="s">
        <v>157</v>
      </c>
      <c r="L263" s="173"/>
      <c r="M263" s="174" t="s">
        <v>19</v>
      </c>
      <c r="N263" s="175" t="s">
        <v>43</v>
      </c>
      <c r="P263" s="136">
        <f>O263*H263</f>
        <v>0</v>
      </c>
      <c r="Q263" s="136">
        <v>0</v>
      </c>
      <c r="R263" s="136">
        <f>Q263*H263</f>
        <v>0</v>
      </c>
      <c r="S263" s="136">
        <v>0</v>
      </c>
      <c r="T263" s="137">
        <f>S263*H263</f>
        <v>0</v>
      </c>
      <c r="AR263" s="138" t="s">
        <v>166</v>
      </c>
      <c r="AT263" s="138" t="s">
        <v>214</v>
      </c>
      <c r="AU263" s="138" t="s">
        <v>82</v>
      </c>
      <c r="AY263" s="17" t="s">
        <v>133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7" t="s">
        <v>80</v>
      </c>
      <c r="BK263" s="139">
        <f>ROUND(I263*H263,2)</f>
        <v>0</v>
      </c>
      <c r="BL263" s="17" t="s">
        <v>141</v>
      </c>
      <c r="BM263" s="138" t="s">
        <v>407</v>
      </c>
    </row>
    <row r="264" spans="2:65" s="12" customFormat="1" ht="22.5">
      <c r="B264" s="147"/>
      <c r="D264" s="148" t="s">
        <v>158</v>
      </c>
      <c r="E264" s="149" t="s">
        <v>19</v>
      </c>
      <c r="F264" s="150" t="s">
        <v>408</v>
      </c>
      <c r="H264" s="151">
        <v>1150</v>
      </c>
      <c r="I264" s="152"/>
      <c r="L264" s="147"/>
      <c r="M264" s="153"/>
      <c r="T264" s="154"/>
      <c r="AT264" s="149" t="s">
        <v>158</v>
      </c>
      <c r="AU264" s="149" t="s">
        <v>82</v>
      </c>
      <c r="AV264" s="12" t="s">
        <v>82</v>
      </c>
      <c r="AW264" s="12" t="s">
        <v>34</v>
      </c>
      <c r="AX264" s="12" t="s">
        <v>72</v>
      </c>
      <c r="AY264" s="149" t="s">
        <v>133</v>
      </c>
    </row>
    <row r="265" spans="2:65" s="13" customFormat="1" ht="11.25">
      <c r="B265" s="155"/>
      <c r="D265" s="148" t="s">
        <v>158</v>
      </c>
      <c r="E265" s="156" t="s">
        <v>19</v>
      </c>
      <c r="F265" s="157" t="s">
        <v>159</v>
      </c>
      <c r="H265" s="158">
        <v>1150</v>
      </c>
      <c r="I265" s="159"/>
      <c r="L265" s="155"/>
      <c r="M265" s="160"/>
      <c r="T265" s="161"/>
      <c r="AT265" s="156" t="s">
        <v>158</v>
      </c>
      <c r="AU265" s="156" t="s">
        <v>82</v>
      </c>
      <c r="AV265" s="13" t="s">
        <v>141</v>
      </c>
      <c r="AW265" s="13" t="s">
        <v>34</v>
      </c>
      <c r="AX265" s="13" t="s">
        <v>80</v>
      </c>
      <c r="AY265" s="156" t="s">
        <v>133</v>
      </c>
    </row>
    <row r="266" spans="2:65" s="1" customFormat="1" ht="24.2" customHeight="1">
      <c r="B266" s="32"/>
      <c r="C266" s="127" t="s">
        <v>409</v>
      </c>
      <c r="D266" s="127" t="s">
        <v>136</v>
      </c>
      <c r="E266" s="128" t="s">
        <v>410</v>
      </c>
      <c r="F266" s="129" t="s">
        <v>411</v>
      </c>
      <c r="G266" s="130" t="s">
        <v>179</v>
      </c>
      <c r="H266" s="131">
        <v>5014</v>
      </c>
      <c r="I266" s="132"/>
      <c r="J266" s="133">
        <f>ROUND(I266*H266,2)</f>
        <v>0</v>
      </c>
      <c r="K266" s="129" t="s">
        <v>140</v>
      </c>
      <c r="L266" s="32"/>
      <c r="M266" s="134" t="s">
        <v>19</v>
      </c>
      <c r="N266" s="135" t="s">
        <v>43</v>
      </c>
      <c r="P266" s="136">
        <f>O266*H266</f>
        <v>0</v>
      </c>
      <c r="Q266" s="136">
        <v>0</v>
      </c>
      <c r="R266" s="136">
        <f>Q266*H266</f>
        <v>0</v>
      </c>
      <c r="S266" s="136">
        <v>0</v>
      </c>
      <c r="T266" s="137">
        <f>S266*H266</f>
        <v>0</v>
      </c>
      <c r="AR266" s="138" t="s">
        <v>141</v>
      </c>
      <c r="AT266" s="138" t="s">
        <v>136</v>
      </c>
      <c r="AU266" s="138" t="s">
        <v>82</v>
      </c>
      <c r="AY266" s="17" t="s">
        <v>133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7" t="s">
        <v>80</v>
      </c>
      <c r="BK266" s="139">
        <f>ROUND(I266*H266,2)</f>
        <v>0</v>
      </c>
      <c r="BL266" s="17" t="s">
        <v>141</v>
      </c>
      <c r="BM266" s="138" t="s">
        <v>412</v>
      </c>
    </row>
    <row r="267" spans="2:65" s="1" customFormat="1" ht="11.25">
      <c r="B267" s="32"/>
      <c r="D267" s="140" t="s">
        <v>142</v>
      </c>
      <c r="F267" s="141" t="s">
        <v>413</v>
      </c>
      <c r="I267" s="142"/>
      <c r="L267" s="32"/>
      <c r="M267" s="143"/>
      <c r="T267" s="53"/>
      <c r="AT267" s="17" t="s">
        <v>142</v>
      </c>
      <c r="AU267" s="17" t="s">
        <v>82</v>
      </c>
    </row>
    <row r="268" spans="2:65" s="1" customFormat="1" ht="55.5" customHeight="1">
      <c r="B268" s="32"/>
      <c r="C268" s="127" t="s">
        <v>294</v>
      </c>
      <c r="D268" s="127" t="s">
        <v>136</v>
      </c>
      <c r="E268" s="128" t="s">
        <v>414</v>
      </c>
      <c r="F268" s="129" t="s">
        <v>415</v>
      </c>
      <c r="G268" s="130" t="s">
        <v>247</v>
      </c>
      <c r="H268" s="131">
        <v>183</v>
      </c>
      <c r="I268" s="132"/>
      <c r="J268" s="133">
        <f>ROUND(I268*H268,2)</f>
        <v>0</v>
      </c>
      <c r="K268" s="129" t="s">
        <v>157</v>
      </c>
      <c r="L268" s="32"/>
      <c r="M268" s="134" t="s">
        <v>19</v>
      </c>
      <c r="N268" s="135" t="s">
        <v>43</v>
      </c>
      <c r="P268" s="136">
        <f>O268*H268</f>
        <v>0</v>
      </c>
      <c r="Q268" s="136">
        <v>0</v>
      </c>
      <c r="R268" s="136">
        <f>Q268*H268</f>
        <v>0</v>
      </c>
      <c r="S268" s="136">
        <v>0</v>
      </c>
      <c r="T268" s="137">
        <f>S268*H268</f>
        <v>0</v>
      </c>
      <c r="AR268" s="138" t="s">
        <v>141</v>
      </c>
      <c r="AT268" s="138" t="s">
        <v>136</v>
      </c>
      <c r="AU268" s="138" t="s">
        <v>82</v>
      </c>
      <c r="AY268" s="17" t="s">
        <v>133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7" t="s">
        <v>80</v>
      </c>
      <c r="BK268" s="139">
        <f>ROUND(I268*H268,2)</f>
        <v>0</v>
      </c>
      <c r="BL268" s="17" t="s">
        <v>141</v>
      </c>
      <c r="BM268" s="138" t="s">
        <v>416</v>
      </c>
    </row>
    <row r="269" spans="2:65" s="12" customFormat="1" ht="22.5">
      <c r="B269" s="147"/>
      <c r="D269" s="148" t="s">
        <v>158</v>
      </c>
      <c r="E269" s="149" t="s">
        <v>19</v>
      </c>
      <c r="F269" s="150" t="s">
        <v>417</v>
      </c>
      <c r="H269" s="151">
        <v>183</v>
      </c>
      <c r="I269" s="152"/>
      <c r="L269" s="147"/>
      <c r="M269" s="153"/>
      <c r="T269" s="154"/>
      <c r="AT269" s="149" t="s">
        <v>158</v>
      </c>
      <c r="AU269" s="149" t="s">
        <v>82</v>
      </c>
      <c r="AV269" s="12" t="s">
        <v>82</v>
      </c>
      <c r="AW269" s="12" t="s">
        <v>34</v>
      </c>
      <c r="AX269" s="12" t="s">
        <v>72</v>
      </c>
      <c r="AY269" s="149" t="s">
        <v>133</v>
      </c>
    </row>
    <row r="270" spans="2:65" s="13" customFormat="1" ht="11.25">
      <c r="B270" s="155"/>
      <c r="D270" s="148" t="s">
        <v>158</v>
      </c>
      <c r="E270" s="156" t="s">
        <v>19</v>
      </c>
      <c r="F270" s="157" t="s">
        <v>159</v>
      </c>
      <c r="H270" s="158">
        <v>183</v>
      </c>
      <c r="I270" s="159"/>
      <c r="L270" s="155"/>
      <c r="M270" s="160"/>
      <c r="T270" s="161"/>
      <c r="AT270" s="156" t="s">
        <v>158</v>
      </c>
      <c r="AU270" s="156" t="s">
        <v>82</v>
      </c>
      <c r="AV270" s="13" t="s">
        <v>141</v>
      </c>
      <c r="AW270" s="13" t="s">
        <v>34</v>
      </c>
      <c r="AX270" s="13" t="s">
        <v>80</v>
      </c>
      <c r="AY270" s="156" t="s">
        <v>133</v>
      </c>
    </row>
    <row r="271" spans="2:65" s="1" customFormat="1" ht="44.25" customHeight="1">
      <c r="B271" s="32"/>
      <c r="C271" s="127" t="s">
        <v>418</v>
      </c>
      <c r="D271" s="127" t="s">
        <v>136</v>
      </c>
      <c r="E271" s="128" t="s">
        <v>419</v>
      </c>
      <c r="F271" s="129" t="s">
        <v>420</v>
      </c>
      <c r="G271" s="130" t="s">
        <v>343</v>
      </c>
      <c r="H271" s="131">
        <v>9</v>
      </c>
      <c r="I271" s="132"/>
      <c r="J271" s="133">
        <f>ROUND(I271*H271,2)</f>
        <v>0</v>
      </c>
      <c r="K271" s="129" t="s">
        <v>157</v>
      </c>
      <c r="L271" s="32"/>
      <c r="M271" s="134" t="s">
        <v>19</v>
      </c>
      <c r="N271" s="135" t="s">
        <v>43</v>
      </c>
      <c r="P271" s="136">
        <f>O271*H271</f>
        <v>0</v>
      </c>
      <c r="Q271" s="136">
        <v>0</v>
      </c>
      <c r="R271" s="136">
        <f>Q271*H271</f>
        <v>0</v>
      </c>
      <c r="S271" s="136">
        <v>0</v>
      </c>
      <c r="T271" s="137">
        <f>S271*H271</f>
        <v>0</v>
      </c>
      <c r="AR271" s="138" t="s">
        <v>141</v>
      </c>
      <c r="AT271" s="138" t="s">
        <v>136</v>
      </c>
      <c r="AU271" s="138" t="s">
        <v>82</v>
      </c>
      <c r="AY271" s="17" t="s">
        <v>133</v>
      </c>
      <c r="BE271" s="139">
        <f>IF(N271="základní",J271,0)</f>
        <v>0</v>
      </c>
      <c r="BF271" s="139">
        <f>IF(N271="snížená",J271,0)</f>
        <v>0</v>
      </c>
      <c r="BG271" s="139">
        <f>IF(N271="zákl. přenesená",J271,0)</f>
        <v>0</v>
      </c>
      <c r="BH271" s="139">
        <f>IF(N271="sníž. přenesená",J271,0)</f>
        <v>0</v>
      </c>
      <c r="BI271" s="139">
        <f>IF(N271="nulová",J271,0)</f>
        <v>0</v>
      </c>
      <c r="BJ271" s="17" t="s">
        <v>80</v>
      </c>
      <c r="BK271" s="139">
        <f>ROUND(I271*H271,2)</f>
        <v>0</v>
      </c>
      <c r="BL271" s="17" t="s">
        <v>141</v>
      </c>
      <c r="BM271" s="138" t="s">
        <v>421</v>
      </c>
    </row>
    <row r="272" spans="2:65" s="12" customFormat="1" ht="22.5">
      <c r="B272" s="147"/>
      <c r="D272" s="148" t="s">
        <v>158</v>
      </c>
      <c r="E272" s="149" t="s">
        <v>19</v>
      </c>
      <c r="F272" s="150" t="s">
        <v>422</v>
      </c>
      <c r="H272" s="151">
        <v>9</v>
      </c>
      <c r="I272" s="152"/>
      <c r="L272" s="147"/>
      <c r="M272" s="153"/>
      <c r="T272" s="154"/>
      <c r="AT272" s="149" t="s">
        <v>158</v>
      </c>
      <c r="AU272" s="149" t="s">
        <v>82</v>
      </c>
      <c r="AV272" s="12" t="s">
        <v>82</v>
      </c>
      <c r="AW272" s="12" t="s">
        <v>34</v>
      </c>
      <c r="AX272" s="12" t="s">
        <v>72</v>
      </c>
      <c r="AY272" s="149" t="s">
        <v>133</v>
      </c>
    </row>
    <row r="273" spans="2:65" s="13" customFormat="1" ht="11.25">
      <c r="B273" s="155"/>
      <c r="D273" s="148" t="s">
        <v>158</v>
      </c>
      <c r="E273" s="156" t="s">
        <v>19</v>
      </c>
      <c r="F273" s="157" t="s">
        <v>159</v>
      </c>
      <c r="H273" s="158">
        <v>9</v>
      </c>
      <c r="I273" s="159"/>
      <c r="L273" s="155"/>
      <c r="M273" s="160"/>
      <c r="T273" s="161"/>
      <c r="AT273" s="156" t="s">
        <v>158</v>
      </c>
      <c r="AU273" s="156" t="s">
        <v>82</v>
      </c>
      <c r="AV273" s="13" t="s">
        <v>141</v>
      </c>
      <c r="AW273" s="13" t="s">
        <v>34</v>
      </c>
      <c r="AX273" s="13" t="s">
        <v>80</v>
      </c>
      <c r="AY273" s="156" t="s">
        <v>133</v>
      </c>
    </row>
    <row r="274" spans="2:65" s="11" customFormat="1" ht="22.9" customHeight="1">
      <c r="B274" s="115"/>
      <c r="D274" s="116" t="s">
        <v>71</v>
      </c>
      <c r="E274" s="125" t="s">
        <v>423</v>
      </c>
      <c r="F274" s="125" t="s">
        <v>424</v>
      </c>
      <c r="I274" s="118"/>
      <c r="J274" s="126">
        <f>BK274</f>
        <v>0</v>
      </c>
      <c r="L274" s="115"/>
      <c r="M274" s="120"/>
      <c r="P274" s="121">
        <f>SUM(P275:P276)</f>
        <v>0</v>
      </c>
      <c r="R274" s="121">
        <f>SUM(R275:R276)</f>
        <v>0</v>
      </c>
      <c r="T274" s="122">
        <f>SUM(T275:T276)</f>
        <v>0</v>
      </c>
      <c r="AR274" s="116" t="s">
        <v>80</v>
      </c>
      <c r="AT274" s="123" t="s">
        <v>71</v>
      </c>
      <c r="AU274" s="123" t="s">
        <v>80</v>
      </c>
      <c r="AY274" s="116" t="s">
        <v>133</v>
      </c>
      <c r="BK274" s="124">
        <f>SUM(BK275:BK276)</f>
        <v>0</v>
      </c>
    </row>
    <row r="275" spans="2:65" s="1" customFormat="1" ht="37.9" customHeight="1">
      <c r="B275" s="32"/>
      <c r="C275" s="127" t="s">
        <v>302</v>
      </c>
      <c r="D275" s="127" t="s">
        <v>136</v>
      </c>
      <c r="E275" s="128" t="s">
        <v>425</v>
      </c>
      <c r="F275" s="129" t="s">
        <v>426</v>
      </c>
      <c r="G275" s="130" t="s">
        <v>217</v>
      </c>
      <c r="H275" s="131">
        <v>865.41099999999994</v>
      </c>
      <c r="I275" s="132"/>
      <c r="J275" s="133">
        <f>ROUND(I275*H275,2)</f>
        <v>0</v>
      </c>
      <c r="K275" s="129" t="s">
        <v>140</v>
      </c>
      <c r="L275" s="32"/>
      <c r="M275" s="134" t="s">
        <v>19</v>
      </c>
      <c r="N275" s="135" t="s">
        <v>43</v>
      </c>
      <c r="P275" s="136">
        <f>O275*H275</f>
        <v>0</v>
      </c>
      <c r="Q275" s="136">
        <v>0</v>
      </c>
      <c r="R275" s="136">
        <f>Q275*H275</f>
        <v>0</v>
      </c>
      <c r="S275" s="136">
        <v>0</v>
      </c>
      <c r="T275" s="137">
        <f>S275*H275</f>
        <v>0</v>
      </c>
      <c r="AR275" s="138" t="s">
        <v>141</v>
      </c>
      <c r="AT275" s="138" t="s">
        <v>136</v>
      </c>
      <c r="AU275" s="138" t="s">
        <v>82</v>
      </c>
      <c r="AY275" s="17" t="s">
        <v>133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7" t="s">
        <v>80</v>
      </c>
      <c r="BK275" s="139">
        <f>ROUND(I275*H275,2)</f>
        <v>0</v>
      </c>
      <c r="BL275" s="17" t="s">
        <v>141</v>
      </c>
      <c r="BM275" s="138" t="s">
        <v>427</v>
      </c>
    </row>
    <row r="276" spans="2:65" s="1" customFormat="1" ht="11.25">
      <c r="B276" s="32"/>
      <c r="D276" s="140" t="s">
        <v>142</v>
      </c>
      <c r="F276" s="141" t="s">
        <v>428</v>
      </c>
      <c r="I276" s="142"/>
      <c r="L276" s="32"/>
      <c r="M276" s="143"/>
      <c r="T276" s="53"/>
      <c r="AT276" s="17" t="s">
        <v>142</v>
      </c>
      <c r="AU276" s="17" t="s">
        <v>82</v>
      </c>
    </row>
    <row r="277" spans="2:65" s="11" customFormat="1" ht="25.9" customHeight="1">
      <c r="B277" s="115"/>
      <c r="D277" s="116" t="s">
        <v>71</v>
      </c>
      <c r="E277" s="117" t="s">
        <v>77</v>
      </c>
      <c r="F277" s="117" t="s">
        <v>78</v>
      </c>
      <c r="I277" s="118"/>
      <c r="J277" s="119">
        <f>BK277</f>
        <v>0</v>
      </c>
      <c r="L277" s="115"/>
      <c r="M277" s="120"/>
      <c r="P277" s="121">
        <f>P278</f>
        <v>0</v>
      </c>
      <c r="R277" s="121">
        <f>R278</f>
        <v>0</v>
      </c>
      <c r="T277" s="122">
        <f>T278</f>
        <v>0</v>
      </c>
      <c r="AR277" s="116" t="s">
        <v>195</v>
      </c>
      <c r="AT277" s="123" t="s">
        <v>71</v>
      </c>
      <c r="AU277" s="123" t="s">
        <v>72</v>
      </c>
      <c r="AY277" s="116" t="s">
        <v>133</v>
      </c>
      <c r="BK277" s="124">
        <f>BK278</f>
        <v>0</v>
      </c>
    </row>
    <row r="278" spans="2:65" s="11" customFormat="1" ht="22.9" customHeight="1">
      <c r="B278" s="115"/>
      <c r="D278" s="116" t="s">
        <v>71</v>
      </c>
      <c r="E278" s="125" t="s">
        <v>429</v>
      </c>
      <c r="F278" s="125" t="s">
        <v>84</v>
      </c>
      <c r="I278" s="118"/>
      <c r="J278" s="126">
        <f>BK278</f>
        <v>0</v>
      </c>
      <c r="L278" s="115"/>
      <c r="M278" s="120"/>
      <c r="P278" s="121">
        <f>SUM(P279:P281)</f>
        <v>0</v>
      </c>
      <c r="R278" s="121">
        <f>SUM(R279:R281)</f>
        <v>0</v>
      </c>
      <c r="T278" s="122">
        <f>SUM(T279:T281)</f>
        <v>0</v>
      </c>
      <c r="AR278" s="116" t="s">
        <v>195</v>
      </c>
      <c r="AT278" s="123" t="s">
        <v>71</v>
      </c>
      <c r="AU278" s="123" t="s">
        <v>80</v>
      </c>
      <c r="AY278" s="116" t="s">
        <v>133</v>
      </c>
      <c r="BK278" s="124">
        <f>SUM(BK279:BK281)</f>
        <v>0</v>
      </c>
    </row>
    <row r="279" spans="2:65" s="1" customFormat="1" ht="24.2" customHeight="1">
      <c r="B279" s="32"/>
      <c r="C279" s="127" t="s">
        <v>430</v>
      </c>
      <c r="D279" s="127" t="s">
        <v>136</v>
      </c>
      <c r="E279" s="128" t="s">
        <v>431</v>
      </c>
      <c r="F279" s="129" t="s">
        <v>432</v>
      </c>
      <c r="G279" s="130" t="s">
        <v>433</v>
      </c>
      <c r="H279" s="131">
        <v>1</v>
      </c>
      <c r="I279" s="132"/>
      <c r="J279" s="133">
        <f>ROUND(I279*H279,2)</f>
        <v>0</v>
      </c>
      <c r="K279" s="129" t="s">
        <v>157</v>
      </c>
      <c r="L279" s="32"/>
      <c r="M279" s="134" t="s">
        <v>19</v>
      </c>
      <c r="N279" s="135" t="s">
        <v>43</v>
      </c>
      <c r="P279" s="136">
        <f>O279*H279</f>
        <v>0</v>
      </c>
      <c r="Q279" s="136">
        <v>0</v>
      </c>
      <c r="R279" s="136">
        <f>Q279*H279</f>
        <v>0</v>
      </c>
      <c r="S279" s="136">
        <v>0</v>
      </c>
      <c r="T279" s="137">
        <f>S279*H279</f>
        <v>0</v>
      </c>
      <c r="AR279" s="138" t="s">
        <v>141</v>
      </c>
      <c r="AT279" s="138" t="s">
        <v>136</v>
      </c>
      <c r="AU279" s="138" t="s">
        <v>82</v>
      </c>
      <c r="AY279" s="17" t="s">
        <v>133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7" t="s">
        <v>80</v>
      </c>
      <c r="BK279" s="139">
        <f>ROUND(I279*H279,2)</f>
        <v>0</v>
      </c>
      <c r="BL279" s="17" t="s">
        <v>141</v>
      </c>
      <c r="BM279" s="138" t="s">
        <v>434</v>
      </c>
    </row>
    <row r="280" spans="2:65" s="12" customFormat="1" ht="11.25">
      <c r="B280" s="147"/>
      <c r="D280" s="148" t="s">
        <v>158</v>
      </c>
      <c r="E280" s="149" t="s">
        <v>19</v>
      </c>
      <c r="F280" s="150" t="s">
        <v>435</v>
      </c>
      <c r="H280" s="151">
        <v>1</v>
      </c>
      <c r="I280" s="152"/>
      <c r="L280" s="147"/>
      <c r="M280" s="153"/>
      <c r="T280" s="154"/>
      <c r="AT280" s="149" t="s">
        <v>158</v>
      </c>
      <c r="AU280" s="149" t="s">
        <v>82</v>
      </c>
      <c r="AV280" s="12" t="s">
        <v>82</v>
      </c>
      <c r="AW280" s="12" t="s">
        <v>34</v>
      </c>
      <c r="AX280" s="12" t="s">
        <v>72</v>
      </c>
      <c r="AY280" s="149" t="s">
        <v>133</v>
      </c>
    </row>
    <row r="281" spans="2:65" s="13" customFormat="1" ht="11.25">
      <c r="B281" s="155"/>
      <c r="D281" s="148" t="s">
        <v>158</v>
      </c>
      <c r="E281" s="156" t="s">
        <v>19</v>
      </c>
      <c r="F281" s="157" t="s">
        <v>159</v>
      </c>
      <c r="H281" s="158">
        <v>1</v>
      </c>
      <c r="I281" s="159"/>
      <c r="L281" s="155"/>
      <c r="M281" s="162"/>
      <c r="N281" s="163"/>
      <c r="O281" s="163"/>
      <c r="P281" s="163"/>
      <c r="Q281" s="163"/>
      <c r="R281" s="163"/>
      <c r="S281" s="163"/>
      <c r="T281" s="164"/>
      <c r="AT281" s="156" t="s">
        <v>158</v>
      </c>
      <c r="AU281" s="156" t="s">
        <v>82</v>
      </c>
      <c r="AV281" s="13" t="s">
        <v>141</v>
      </c>
      <c r="AW281" s="13" t="s">
        <v>34</v>
      </c>
      <c r="AX281" s="13" t="s">
        <v>80</v>
      </c>
      <c r="AY281" s="156" t="s">
        <v>133</v>
      </c>
    </row>
    <row r="282" spans="2:65" s="1" customFormat="1" ht="6.95" customHeight="1">
      <c r="B282" s="41"/>
      <c r="C282" s="42"/>
      <c r="D282" s="42"/>
      <c r="E282" s="42"/>
      <c r="F282" s="42"/>
      <c r="G282" s="42"/>
      <c r="H282" s="42"/>
      <c r="I282" s="42"/>
      <c r="J282" s="42"/>
      <c r="K282" s="42"/>
      <c r="L282" s="32"/>
    </row>
  </sheetData>
  <sheetProtection algorithmName="SHA-512" hashValue="qdTBP/9t6fa1W1qhFlFkzIW0VPLUw8ed1CQD8ffLJYLOYKXoH8P5hwc2UQq8c8aiSSZ+XYpBbdp4QJZYQCxPww==" saltValue="O/mxeDcxZnj2b6te+XrkB1fJ6xw3tlsPs1+9AQogxJjC1MhP6NyYt0+YvFo6CvNFYNMjZCAUjax6s92kbqGeIg==" spinCount="100000" sheet="1" objects="1" scenarios="1" formatColumns="0" formatRows="0" autoFilter="0"/>
  <autoFilter ref="C86:K281" xr:uid="{00000000-0009-0000-0000-000003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148" r:id="rId1" xr:uid="{00000000-0004-0000-0300-000000000000}"/>
    <hyperlink ref="F155" r:id="rId2" xr:uid="{00000000-0004-0000-0300-000001000000}"/>
    <hyperlink ref="F157" r:id="rId3" xr:uid="{00000000-0004-0000-0300-000002000000}"/>
    <hyperlink ref="F161" r:id="rId4" xr:uid="{00000000-0004-0000-0300-000003000000}"/>
    <hyperlink ref="F165" r:id="rId5" xr:uid="{00000000-0004-0000-0300-000004000000}"/>
    <hyperlink ref="F169" r:id="rId6" xr:uid="{00000000-0004-0000-0300-000005000000}"/>
    <hyperlink ref="F178" r:id="rId7" xr:uid="{00000000-0004-0000-0300-000006000000}"/>
    <hyperlink ref="F190" r:id="rId8" xr:uid="{00000000-0004-0000-0300-000007000000}"/>
    <hyperlink ref="F198" r:id="rId9" xr:uid="{00000000-0004-0000-0300-000008000000}"/>
    <hyperlink ref="F205" r:id="rId10" xr:uid="{00000000-0004-0000-0300-000009000000}"/>
    <hyperlink ref="F213" r:id="rId11" xr:uid="{00000000-0004-0000-0300-00000A000000}"/>
    <hyperlink ref="F220" r:id="rId12" xr:uid="{00000000-0004-0000-0300-00000B000000}"/>
    <hyperlink ref="F227" r:id="rId13" xr:uid="{00000000-0004-0000-0300-00000C000000}"/>
    <hyperlink ref="F234" r:id="rId14" xr:uid="{00000000-0004-0000-0300-00000D000000}"/>
    <hyperlink ref="F239" r:id="rId15" xr:uid="{00000000-0004-0000-0300-00000E000000}"/>
    <hyperlink ref="F244" r:id="rId16" xr:uid="{00000000-0004-0000-0300-00000F000000}"/>
    <hyperlink ref="F249" r:id="rId17" xr:uid="{00000000-0004-0000-0300-000010000000}"/>
    <hyperlink ref="F260" r:id="rId18" xr:uid="{00000000-0004-0000-0300-000011000000}"/>
    <hyperlink ref="F267" r:id="rId19" xr:uid="{00000000-0004-0000-0300-000012000000}"/>
    <hyperlink ref="F276" r:id="rId20" xr:uid="{00000000-0004-0000-0300-00001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467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91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Sportovní hala Sušice - Venkovní stavební objekty</v>
      </c>
      <c r="F7" s="309"/>
      <c r="G7" s="309"/>
      <c r="H7" s="309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30" customHeight="1">
      <c r="B9" s="32"/>
      <c r="E9" s="275" t="s">
        <v>436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Vyplň údaj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19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81"/>
      <c r="G18" s="281"/>
      <c r="H18" s="281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86" t="s">
        <v>19</v>
      </c>
      <c r="F27" s="286"/>
      <c r="G27" s="286"/>
      <c r="H27" s="286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ROUND(J87,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ROUND((SUM(BE87:BE466)),  2)</f>
        <v>0</v>
      </c>
      <c r="I33" s="89">
        <v>0.21</v>
      </c>
      <c r="J33" s="88">
        <f>ROUND(((SUM(BE87:BE466))*I33),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ROUND((SUM(BF87:BF466)),  2)</f>
        <v>0</v>
      </c>
      <c r="I34" s="89">
        <v>0.12</v>
      </c>
      <c r="J34" s="88">
        <f>ROUND(((SUM(BF87:BF466))*I34),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ROUND((SUM(BG87:BG466)),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ROUND((SUM(BH87:BH466)),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ROUND((SUM(BI87:BI466)),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113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Sportovní hala Sušice - Venkovní stavební objekty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111</v>
      </c>
      <c r="L49" s="32"/>
    </row>
    <row r="50" spans="2:47" s="1" customFormat="1" ht="30" customHeight="1">
      <c r="B50" s="32"/>
      <c r="E50" s="275" t="str">
        <f>E9</f>
        <v>SO-03 - Systém likvidace dešťových vod vč. napojení na dešťovou kanalizaci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Vyplň údaj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24</v>
      </c>
      <c r="F54" s="25" t="str">
        <f>E15</f>
        <v>Město Sušice, nám. Svobody 138, 342 01 Sušice</v>
      </c>
      <c r="I54" s="27" t="s">
        <v>30</v>
      </c>
      <c r="J54" s="30" t="str">
        <f>E21</f>
        <v>APRIS s.r.o</v>
      </c>
      <c r="L54" s="32"/>
    </row>
    <row r="55" spans="2:47" s="1" customFormat="1" ht="15.2" customHeight="1">
      <c r="B55" s="32"/>
      <c r="C55" s="27" t="s">
        <v>28</v>
      </c>
      <c r="F55" s="25" t="str">
        <f>IF(E18="","",E18)</f>
        <v>Vyplň údaj</v>
      </c>
      <c r="I55" s="27" t="s">
        <v>35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114</v>
      </c>
      <c r="D57" s="90"/>
      <c r="E57" s="90"/>
      <c r="F57" s="90"/>
      <c r="G57" s="90"/>
      <c r="H57" s="90"/>
      <c r="I57" s="90"/>
      <c r="J57" s="97" t="s">
        <v>115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J87</f>
        <v>0</v>
      </c>
      <c r="L59" s="32"/>
      <c r="AU59" s="17" t="s">
        <v>116</v>
      </c>
    </row>
    <row r="60" spans="2:47" s="8" customFormat="1" ht="24.95" customHeight="1">
      <c r="B60" s="99"/>
      <c r="D60" s="100" t="s">
        <v>168</v>
      </c>
      <c r="E60" s="101"/>
      <c r="F60" s="101"/>
      <c r="G60" s="101"/>
      <c r="H60" s="101"/>
      <c r="I60" s="101"/>
      <c r="J60" s="102">
        <f>J88</f>
        <v>0</v>
      </c>
      <c r="L60" s="99"/>
    </row>
    <row r="61" spans="2:47" s="9" customFormat="1" ht="19.899999999999999" customHeight="1">
      <c r="B61" s="103"/>
      <c r="D61" s="104" t="s">
        <v>169</v>
      </c>
      <c r="E61" s="105"/>
      <c r="F61" s="105"/>
      <c r="G61" s="105"/>
      <c r="H61" s="105"/>
      <c r="I61" s="105"/>
      <c r="J61" s="106">
        <f>J89</f>
        <v>0</v>
      </c>
      <c r="L61" s="103"/>
    </row>
    <row r="62" spans="2:47" s="9" customFormat="1" ht="19.899999999999999" customHeight="1">
      <c r="B62" s="103"/>
      <c r="D62" s="104" t="s">
        <v>437</v>
      </c>
      <c r="E62" s="105"/>
      <c r="F62" s="105"/>
      <c r="G62" s="105"/>
      <c r="H62" s="105"/>
      <c r="I62" s="105"/>
      <c r="J62" s="106">
        <f>J196</f>
        <v>0</v>
      </c>
      <c r="L62" s="103"/>
    </row>
    <row r="63" spans="2:47" s="9" customFormat="1" ht="19.899999999999999" customHeight="1">
      <c r="B63" s="103"/>
      <c r="D63" s="104" t="s">
        <v>171</v>
      </c>
      <c r="E63" s="105"/>
      <c r="F63" s="105"/>
      <c r="G63" s="105"/>
      <c r="H63" s="105"/>
      <c r="I63" s="105"/>
      <c r="J63" s="106">
        <f>J226</f>
        <v>0</v>
      </c>
      <c r="L63" s="103"/>
    </row>
    <row r="64" spans="2:47" s="9" customFormat="1" ht="19.899999999999999" customHeight="1">
      <c r="B64" s="103"/>
      <c r="D64" s="104" t="s">
        <v>438</v>
      </c>
      <c r="E64" s="105"/>
      <c r="F64" s="105"/>
      <c r="G64" s="105"/>
      <c r="H64" s="105"/>
      <c r="I64" s="105"/>
      <c r="J64" s="106">
        <f>J254</f>
        <v>0</v>
      </c>
      <c r="L64" s="103"/>
    </row>
    <row r="65" spans="2:12" s="9" customFormat="1" ht="19.899999999999999" customHeight="1">
      <c r="B65" s="103"/>
      <c r="D65" s="104" t="s">
        <v>172</v>
      </c>
      <c r="E65" s="105"/>
      <c r="F65" s="105"/>
      <c r="G65" s="105"/>
      <c r="H65" s="105"/>
      <c r="I65" s="105"/>
      <c r="J65" s="106">
        <f>J432</f>
        <v>0</v>
      </c>
      <c r="L65" s="103"/>
    </row>
    <row r="66" spans="2:12" s="9" customFormat="1" ht="19.899999999999999" customHeight="1">
      <c r="B66" s="103"/>
      <c r="D66" s="104" t="s">
        <v>439</v>
      </c>
      <c r="E66" s="105"/>
      <c r="F66" s="105"/>
      <c r="G66" s="105"/>
      <c r="H66" s="105"/>
      <c r="I66" s="105"/>
      <c r="J66" s="106">
        <f>J449</f>
        <v>0</v>
      </c>
      <c r="L66" s="103"/>
    </row>
    <row r="67" spans="2:12" s="9" customFormat="1" ht="19.899999999999999" customHeight="1">
      <c r="B67" s="103"/>
      <c r="D67" s="104" t="s">
        <v>440</v>
      </c>
      <c r="E67" s="105"/>
      <c r="F67" s="105"/>
      <c r="G67" s="105"/>
      <c r="H67" s="105"/>
      <c r="I67" s="105"/>
      <c r="J67" s="106">
        <f>J452</f>
        <v>0</v>
      </c>
      <c r="L67" s="103"/>
    </row>
    <row r="68" spans="2:12" s="1" customFormat="1" ht="21.75" customHeight="1">
      <c r="B68" s="32"/>
      <c r="L68" s="32"/>
    </row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2"/>
    </row>
    <row r="73" spans="2:12" s="1" customFormat="1" ht="6.95" customHeight="1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2"/>
    </row>
    <row r="74" spans="2:12" s="1" customFormat="1" ht="24.95" customHeight="1">
      <c r="B74" s="32"/>
      <c r="C74" s="21" t="s">
        <v>119</v>
      </c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7" t="s">
        <v>16</v>
      </c>
      <c r="L76" s="32"/>
    </row>
    <row r="77" spans="2:12" s="1" customFormat="1" ht="16.5" customHeight="1">
      <c r="B77" s="32"/>
      <c r="E77" s="308" t="str">
        <f>E7</f>
        <v>Sportovní hala Sušice - Venkovní stavební objekty</v>
      </c>
      <c r="F77" s="309"/>
      <c r="G77" s="309"/>
      <c r="H77" s="309"/>
      <c r="L77" s="32"/>
    </row>
    <row r="78" spans="2:12" s="1" customFormat="1" ht="12" customHeight="1">
      <c r="B78" s="32"/>
      <c r="C78" s="27" t="s">
        <v>111</v>
      </c>
      <c r="L78" s="32"/>
    </row>
    <row r="79" spans="2:12" s="1" customFormat="1" ht="30" customHeight="1">
      <c r="B79" s="32"/>
      <c r="E79" s="275" t="str">
        <f>E9</f>
        <v>SO-03 - Systém likvidace dešťových vod vč. napojení na dešťovou kanalizaci</v>
      </c>
      <c r="F79" s="310"/>
      <c r="G79" s="310"/>
      <c r="H79" s="310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F12</f>
        <v xml:space="preserve"> </v>
      </c>
      <c r="I81" s="27" t="s">
        <v>23</v>
      </c>
      <c r="J81" s="49" t="str">
        <f>IF(J12="","",J12)</f>
        <v>Vyplň údaj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24</v>
      </c>
      <c r="F83" s="25" t="str">
        <f>E15</f>
        <v>Město Sušice, nám. Svobody 138, 342 01 Sušice</v>
      </c>
      <c r="I83" s="27" t="s">
        <v>30</v>
      </c>
      <c r="J83" s="30" t="str">
        <f>E21</f>
        <v>APRIS s.r.o</v>
      </c>
      <c r="L83" s="32"/>
    </row>
    <row r="84" spans="2:65" s="1" customFormat="1" ht="15.2" customHeight="1">
      <c r="B84" s="32"/>
      <c r="C84" s="27" t="s">
        <v>28</v>
      </c>
      <c r="F84" s="25" t="str">
        <f>IF(E18="","",E18)</f>
        <v>Vyplň údaj</v>
      </c>
      <c r="I84" s="27" t="s">
        <v>35</v>
      </c>
      <c r="J84" s="30" t="str">
        <f>E24</f>
        <v xml:space="preserve"> 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07"/>
      <c r="C86" s="108" t="s">
        <v>120</v>
      </c>
      <c r="D86" s="109" t="s">
        <v>57</v>
      </c>
      <c r="E86" s="109" t="s">
        <v>53</v>
      </c>
      <c r="F86" s="109" t="s">
        <v>54</v>
      </c>
      <c r="G86" s="109" t="s">
        <v>121</v>
      </c>
      <c r="H86" s="109" t="s">
        <v>122</v>
      </c>
      <c r="I86" s="109" t="s">
        <v>123</v>
      </c>
      <c r="J86" s="109" t="s">
        <v>115</v>
      </c>
      <c r="K86" s="110" t="s">
        <v>124</v>
      </c>
      <c r="L86" s="107"/>
      <c r="M86" s="56" t="s">
        <v>19</v>
      </c>
      <c r="N86" s="57" t="s">
        <v>42</v>
      </c>
      <c r="O86" s="57" t="s">
        <v>125</v>
      </c>
      <c r="P86" s="57" t="s">
        <v>126</v>
      </c>
      <c r="Q86" s="57" t="s">
        <v>127</v>
      </c>
      <c r="R86" s="57" t="s">
        <v>128</v>
      </c>
      <c r="S86" s="57" t="s">
        <v>129</v>
      </c>
      <c r="T86" s="58" t="s">
        <v>130</v>
      </c>
    </row>
    <row r="87" spans="2:65" s="1" customFormat="1" ht="22.9" customHeight="1">
      <c r="B87" s="32"/>
      <c r="C87" s="61" t="s">
        <v>131</v>
      </c>
      <c r="J87" s="111">
        <f>BK87</f>
        <v>0</v>
      </c>
      <c r="L87" s="32"/>
      <c r="M87" s="59"/>
      <c r="N87" s="50"/>
      <c r="O87" s="50"/>
      <c r="P87" s="112">
        <f>P88</f>
        <v>0</v>
      </c>
      <c r="Q87" s="50"/>
      <c r="R87" s="112">
        <f>R88</f>
        <v>0.64800000000000002</v>
      </c>
      <c r="S87" s="50"/>
      <c r="T87" s="113">
        <f>T88</f>
        <v>0</v>
      </c>
      <c r="AT87" s="17" t="s">
        <v>71</v>
      </c>
      <c r="AU87" s="17" t="s">
        <v>116</v>
      </c>
      <c r="BK87" s="114">
        <f>BK88</f>
        <v>0</v>
      </c>
    </row>
    <row r="88" spans="2:65" s="11" customFormat="1" ht="25.9" customHeight="1">
      <c r="B88" s="115"/>
      <c r="D88" s="116" t="s">
        <v>71</v>
      </c>
      <c r="E88" s="117" t="s">
        <v>132</v>
      </c>
      <c r="F88" s="117" t="s">
        <v>175</v>
      </c>
      <c r="I88" s="118"/>
      <c r="J88" s="119">
        <f>BK88</f>
        <v>0</v>
      </c>
      <c r="L88" s="115"/>
      <c r="M88" s="120"/>
      <c r="P88" s="121">
        <f>P89+P196+P226+P254+P432+P449+P452</f>
        <v>0</v>
      </c>
      <c r="R88" s="121">
        <f>R89+R196+R226+R254+R432+R449+R452</f>
        <v>0.64800000000000002</v>
      </c>
      <c r="T88" s="122">
        <f>T89+T196+T226+T254+T432+T449+T452</f>
        <v>0</v>
      </c>
      <c r="AR88" s="116" t="s">
        <v>80</v>
      </c>
      <c r="AT88" s="123" t="s">
        <v>71</v>
      </c>
      <c r="AU88" s="123" t="s">
        <v>72</v>
      </c>
      <c r="AY88" s="116" t="s">
        <v>133</v>
      </c>
      <c r="BK88" s="124">
        <f>BK89+BK196+BK226+BK254+BK432+BK449+BK452</f>
        <v>0</v>
      </c>
    </row>
    <row r="89" spans="2:65" s="11" customFormat="1" ht="22.9" customHeight="1">
      <c r="B89" s="115"/>
      <c r="D89" s="116" t="s">
        <v>71</v>
      </c>
      <c r="E89" s="125" t="s">
        <v>80</v>
      </c>
      <c r="F89" s="125" t="s">
        <v>176</v>
      </c>
      <c r="I89" s="118"/>
      <c r="J89" s="126">
        <f>BK89</f>
        <v>0</v>
      </c>
      <c r="L89" s="115"/>
      <c r="M89" s="120"/>
      <c r="P89" s="121">
        <f>SUM(P90:P195)</f>
        <v>0</v>
      </c>
      <c r="R89" s="121">
        <f>SUM(R90:R195)</f>
        <v>0</v>
      </c>
      <c r="T89" s="122">
        <f>SUM(T90:T195)</f>
        <v>0</v>
      </c>
      <c r="AR89" s="116" t="s">
        <v>80</v>
      </c>
      <c r="AT89" s="123" t="s">
        <v>71</v>
      </c>
      <c r="AU89" s="123" t="s">
        <v>80</v>
      </c>
      <c r="AY89" s="116" t="s">
        <v>133</v>
      </c>
      <c r="BK89" s="124">
        <f>SUM(BK90:BK195)</f>
        <v>0</v>
      </c>
    </row>
    <row r="90" spans="2:65" s="1" customFormat="1" ht="24.2" customHeight="1">
      <c r="B90" s="32"/>
      <c r="C90" s="127" t="s">
        <v>80</v>
      </c>
      <c r="D90" s="127" t="s">
        <v>136</v>
      </c>
      <c r="E90" s="128" t="s">
        <v>441</v>
      </c>
      <c r="F90" s="129" t="s">
        <v>442</v>
      </c>
      <c r="G90" s="130" t="s">
        <v>179</v>
      </c>
      <c r="H90" s="131">
        <v>2</v>
      </c>
      <c r="I90" s="132"/>
      <c r="J90" s="133">
        <f>ROUND(I90*H90,2)</f>
        <v>0</v>
      </c>
      <c r="K90" s="129" t="s">
        <v>140</v>
      </c>
      <c r="L90" s="32"/>
      <c r="M90" s="134" t="s">
        <v>19</v>
      </c>
      <c r="N90" s="135" t="s">
        <v>43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141</v>
      </c>
      <c r="AT90" s="138" t="s">
        <v>136</v>
      </c>
      <c r="AU90" s="138" t="s">
        <v>82</v>
      </c>
      <c r="AY90" s="17" t="s">
        <v>133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80</v>
      </c>
      <c r="BK90" s="139">
        <f>ROUND(I90*H90,2)</f>
        <v>0</v>
      </c>
      <c r="BL90" s="17" t="s">
        <v>141</v>
      </c>
      <c r="BM90" s="138" t="s">
        <v>82</v>
      </c>
    </row>
    <row r="91" spans="2:65" s="1" customFormat="1" ht="11.25">
      <c r="B91" s="32"/>
      <c r="D91" s="140" t="s">
        <v>142</v>
      </c>
      <c r="F91" s="141" t="s">
        <v>443</v>
      </c>
      <c r="I91" s="142"/>
      <c r="L91" s="32"/>
      <c r="M91" s="143"/>
      <c r="T91" s="53"/>
      <c r="AT91" s="17" t="s">
        <v>142</v>
      </c>
      <c r="AU91" s="17" t="s">
        <v>82</v>
      </c>
    </row>
    <row r="92" spans="2:65" s="12" customFormat="1" ht="11.25">
      <c r="B92" s="147"/>
      <c r="D92" s="148" t="s">
        <v>158</v>
      </c>
      <c r="E92" s="149" t="s">
        <v>19</v>
      </c>
      <c r="F92" s="150" t="s">
        <v>444</v>
      </c>
      <c r="H92" s="151">
        <v>2</v>
      </c>
      <c r="I92" s="152"/>
      <c r="L92" s="147"/>
      <c r="M92" s="153"/>
      <c r="T92" s="154"/>
      <c r="AT92" s="149" t="s">
        <v>158</v>
      </c>
      <c r="AU92" s="149" t="s">
        <v>82</v>
      </c>
      <c r="AV92" s="12" t="s">
        <v>82</v>
      </c>
      <c r="AW92" s="12" t="s">
        <v>34</v>
      </c>
      <c r="AX92" s="12" t="s">
        <v>72</v>
      </c>
      <c r="AY92" s="149" t="s">
        <v>133</v>
      </c>
    </row>
    <row r="93" spans="2:65" s="13" customFormat="1" ht="11.25">
      <c r="B93" s="155"/>
      <c r="D93" s="148" t="s">
        <v>158</v>
      </c>
      <c r="E93" s="156" t="s">
        <v>19</v>
      </c>
      <c r="F93" s="157" t="s">
        <v>159</v>
      </c>
      <c r="H93" s="158">
        <v>2</v>
      </c>
      <c r="I93" s="159"/>
      <c r="L93" s="155"/>
      <c r="M93" s="160"/>
      <c r="T93" s="161"/>
      <c r="AT93" s="156" t="s">
        <v>158</v>
      </c>
      <c r="AU93" s="156" t="s">
        <v>82</v>
      </c>
      <c r="AV93" s="13" t="s">
        <v>141</v>
      </c>
      <c r="AW93" s="13" t="s">
        <v>34</v>
      </c>
      <c r="AX93" s="13" t="s">
        <v>80</v>
      </c>
      <c r="AY93" s="156" t="s">
        <v>133</v>
      </c>
    </row>
    <row r="94" spans="2:65" s="1" customFormat="1" ht="24.2" customHeight="1">
      <c r="B94" s="32"/>
      <c r="C94" s="127" t="s">
        <v>82</v>
      </c>
      <c r="D94" s="127" t="s">
        <v>136</v>
      </c>
      <c r="E94" s="128" t="s">
        <v>445</v>
      </c>
      <c r="F94" s="129" t="s">
        <v>446</v>
      </c>
      <c r="G94" s="130" t="s">
        <v>179</v>
      </c>
      <c r="H94" s="131">
        <v>2</v>
      </c>
      <c r="I94" s="132"/>
      <c r="J94" s="133">
        <f>ROUND(I94*H94,2)</f>
        <v>0</v>
      </c>
      <c r="K94" s="129" t="s">
        <v>140</v>
      </c>
      <c r="L94" s="32"/>
      <c r="M94" s="134" t="s">
        <v>19</v>
      </c>
      <c r="N94" s="135" t="s">
        <v>43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141</v>
      </c>
      <c r="AT94" s="138" t="s">
        <v>136</v>
      </c>
      <c r="AU94" s="138" t="s">
        <v>82</v>
      </c>
      <c r="AY94" s="17" t="s">
        <v>133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80</v>
      </c>
      <c r="BK94" s="139">
        <f>ROUND(I94*H94,2)</f>
        <v>0</v>
      </c>
      <c r="BL94" s="17" t="s">
        <v>141</v>
      </c>
      <c r="BM94" s="138" t="s">
        <v>141</v>
      </c>
    </row>
    <row r="95" spans="2:65" s="1" customFormat="1" ht="11.25">
      <c r="B95" s="32"/>
      <c r="D95" s="140" t="s">
        <v>142</v>
      </c>
      <c r="F95" s="141" t="s">
        <v>447</v>
      </c>
      <c r="I95" s="142"/>
      <c r="L95" s="32"/>
      <c r="M95" s="143"/>
      <c r="T95" s="53"/>
      <c r="AT95" s="17" t="s">
        <v>142</v>
      </c>
      <c r="AU95" s="17" t="s">
        <v>82</v>
      </c>
    </row>
    <row r="96" spans="2:65" s="12" customFormat="1" ht="11.25">
      <c r="B96" s="147"/>
      <c r="D96" s="148" t="s">
        <v>158</v>
      </c>
      <c r="E96" s="149" t="s">
        <v>19</v>
      </c>
      <c r="F96" s="150" t="s">
        <v>444</v>
      </c>
      <c r="H96" s="151">
        <v>2</v>
      </c>
      <c r="I96" s="152"/>
      <c r="L96" s="147"/>
      <c r="M96" s="153"/>
      <c r="T96" s="154"/>
      <c r="AT96" s="149" t="s">
        <v>158</v>
      </c>
      <c r="AU96" s="149" t="s">
        <v>82</v>
      </c>
      <c r="AV96" s="12" t="s">
        <v>82</v>
      </c>
      <c r="AW96" s="12" t="s">
        <v>34</v>
      </c>
      <c r="AX96" s="12" t="s">
        <v>72</v>
      </c>
      <c r="AY96" s="149" t="s">
        <v>133</v>
      </c>
    </row>
    <row r="97" spans="2:65" s="13" customFormat="1" ht="11.25">
      <c r="B97" s="155"/>
      <c r="D97" s="148" t="s">
        <v>158</v>
      </c>
      <c r="E97" s="156" t="s">
        <v>19</v>
      </c>
      <c r="F97" s="157" t="s">
        <v>159</v>
      </c>
      <c r="H97" s="158">
        <v>2</v>
      </c>
      <c r="I97" s="159"/>
      <c r="L97" s="155"/>
      <c r="M97" s="160"/>
      <c r="T97" s="161"/>
      <c r="AT97" s="156" t="s">
        <v>158</v>
      </c>
      <c r="AU97" s="156" t="s">
        <v>82</v>
      </c>
      <c r="AV97" s="13" t="s">
        <v>141</v>
      </c>
      <c r="AW97" s="13" t="s">
        <v>34</v>
      </c>
      <c r="AX97" s="13" t="s">
        <v>80</v>
      </c>
      <c r="AY97" s="156" t="s">
        <v>133</v>
      </c>
    </row>
    <row r="98" spans="2:65" s="1" customFormat="1" ht="24.2" customHeight="1">
      <c r="B98" s="32"/>
      <c r="C98" s="127" t="s">
        <v>147</v>
      </c>
      <c r="D98" s="127" t="s">
        <v>136</v>
      </c>
      <c r="E98" s="128" t="s">
        <v>448</v>
      </c>
      <c r="F98" s="129" t="s">
        <v>449</v>
      </c>
      <c r="G98" s="130" t="s">
        <v>450</v>
      </c>
      <c r="H98" s="131">
        <v>80</v>
      </c>
      <c r="I98" s="132"/>
      <c r="J98" s="133">
        <f>ROUND(I98*H98,2)</f>
        <v>0</v>
      </c>
      <c r="K98" s="129" t="s">
        <v>140</v>
      </c>
      <c r="L98" s="32"/>
      <c r="M98" s="134" t="s">
        <v>19</v>
      </c>
      <c r="N98" s="135" t="s">
        <v>43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141</v>
      </c>
      <c r="AT98" s="138" t="s">
        <v>136</v>
      </c>
      <c r="AU98" s="138" t="s">
        <v>82</v>
      </c>
      <c r="AY98" s="17" t="s">
        <v>133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7" t="s">
        <v>80</v>
      </c>
      <c r="BK98" s="139">
        <f>ROUND(I98*H98,2)</f>
        <v>0</v>
      </c>
      <c r="BL98" s="17" t="s">
        <v>141</v>
      </c>
      <c r="BM98" s="138" t="s">
        <v>150</v>
      </c>
    </row>
    <row r="99" spans="2:65" s="1" customFormat="1" ht="11.25">
      <c r="B99" s="32"/>
      <c r="D99" s="140" t="s">
        <v>142</v>
      </c>
      <c r="F99" s="141" t="s">
        <v>451</v>
      </c>
      <c r="I99" s="142"/>
      <c r="L99" s="32"/>
      <c r="M99" s="143"/>
      <c r="T99" s="53"/>
      <c r="AT99" s="17" t="s">
        <v>142</v>
      </c>
      <c r="AU99" s="17" t="s">
        <v>82</v>
      </c>
    </row>
    <row r="100" spans="2:65" s="12" customFormat="1" ht="11.25">
      <c r="B100" s="147"/>
      <c r="D100" s="148" t="s">
        <v>158</v>
      </c>
      <c r="E100" s="149" t="s">
        <v>19</v>
      </c>
      <c r="F100" s="150" t="s">
        <v>452</v>
      </c>
      <c r="H100" s="151">
        <v>80</v>
      </c>
      <c r="I100" s="152"/>
      <c r="L100" s="147"/>
      <c r="M100" s="153"/>
      <c r="T100" s="154"/>
      <c r="AT100" s="149" t="s">
        <v>158</v>
      </c>
      <c r="AU100" s="149" t="s">
        <v>82</v>
      </c>
      <c r="AV100" s="12" t="s">
        <v>82</v>
      </c>
      <c r="AW100" s="12" t="s">
        <v>34</v>
      </c>
      <c r="AX100" s="12" t="s">
        <v>72</v>
      </c>
      <c r="AY100" s="149" t="s">
        <v>133</v>
      </c>
    </row>
    <row r="101" spans="2:65" s="13" customFormat="1" ht="11.25">
      <c r="B101" s="155"/>
      <c r="D101" s="148" t="s">
        <v>158</v>
      </c>
      <c r="E101" s="156" t="s">
        <v>19</v>
      </c>
      <c r="F101" s="157" t="s">
        <v>159</v>
      </c>
      <c r="H101" s="158">
        <v>80</v>
      </c>
      <c r="I101" s="159"/>
      <c r="L101" s="155"/>
      <c r="M101" s="160"/>
      <c r="T101" s="161"/>
      <c r="AT101" s="156" t="s">
        <v>158</v>
      </c>
      <c r="AU101" s="156" t="s">
        <v>82</v>
      </c>
      <c r="AV101" s="13" t="s">
        <v>141</v>
      </c>
      <c r="AW101" s="13" t="s">
        <v>34</v>
      </c>
      <c r="AX101" s="13" t="s">
        <v>80</v>
      </c>
      <c r="AY101" s="156" t="s">
        <v>133</v>
      </c>
    </row>
    <row r="102" spans="2:65" s="1" customFormat="1" ht="24.2" customHeight="1">
      <c r="B102" s="32"/>
      <c r="C102" s="127" t="s">
        <v>141</v>
      </c>
      <c r="D102" s="127" t="s">
        <v>136</v>
      </c>
      <c r="E102" s="128" t="s">
        <v>453</v>
      </c>
      <c r="F102" s="129" t="s">
        <v>454</v>
      </c>
      <c r="G102" s="130" t="s">
        <v>455</v>
      </c>
      <c r="H102" s="131">
        <v>10</v>
      </c>
      <c r="I102" s="132"/>
      <c r="J102" s="133">
        <f>ROUND(I102*H102,2)</f>
        <v>0</v>
      </c>
      <c r="K102" s="129" t="s">
        <v>140</v>
      </c>
      <c r="L102" s="32"/>
      <c r="M102" s="134" t="s">
        <v>19</v>
      </c>
      <c r="N102" s="135" t="s">
        <v>43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141</v>
      </c>
      <c r="AT102" s="138" t="s">
        <v>136</v>
      </c>
      <c r="AU102" s="138" t="s">
        <v>82</v>
      </c>
      <c r="AY102" s="17" t="s">
        <v>133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80</v>
      </c>
      <c r="BK102" s="139">
        <f>ROUND(I102*H102,2)</f>
        <v>0</v>
      </c>
      <c r="BL102" s="17" t="s">
        <v>141</v>
      </c>
      <c r="BM102" s="138" t="s">
        <v>166</v>
      </c>
    </row>
    <row r="103" spans="2:65" s="1" customFormat="1" ht="11.25">
      <c r="B103" s="32"/>
      <c r="D103" s="140" t="s">
        <v>142</v>
      </c>
      <c r="F103" s="141" t="s">
        <v>456</v>
      </c>
      <c r="I103" s="142"/>
      <c r="L103" s="32"/>
      <c r="M103" s="143"/>
      <c r="T103" s="53"/>
      <c r="AT103" s="17" t="s">
        <v>142</v>
      </c>
      <c r="AU103" s="17" t="s">
        <v>82</v>
      </c>
    </row>
    <row r="104" spans="2:65" s="12" customFormat="1" ht="11.25">
      <c r="B104" s="147"/>
      <c r="D104" s="148" t="s">
        <v>158</v>
      </c>
      <c r="E104" s="149" t="s">
        <v>19</v>
      </c>
      <c r="F104" s="150" t="s">
        <v>457</v>
      </c>
      <c r="H104" s="151">
        <v>10</v>
      </c>
      <c r="I104" s="152"/>
      <c r="L104" s="147"/>
      <c r="M104" s="153"/>
      <c r="T104" s="154"/>
      <c r="AT104" s="149" t="s">
        <v>158</v>
      </c>
      <c r="AU104" s="149" t="s">
        <v>82</v>
      </c>
      <c r="AV104" s="12" t="s">
        <v>82</v>
      </c>
      <c r="AW104" s="12" t="s">
        <v>34</v>
      </c>
      <c r="AX104" s="12" t="s">
        <v>72</v>
      </c>
      <c r="AY104" s="149" t="s">
        <v>133</v>
      </c>
    </row>
    <row r="105" spans="2:65" s="13" customFormat="1" ht="11.25">
      <c r="B105" s="155"/>
      <c r="D105" s="148" t="s">
        <v>158</v>
      </c>
      <c r="E105" s="156" t="s">
        <v>19</v>
      </c>
      <c r="F105" s="157" t="s">
        <v>159</v>
      </c>
      <c r="H105" s="158">
        <v>10</v>
      </c>
      <c r="I105" s="159"/>
      <c r="L105" s="155"/>
      <c r="M105" s="160"/>
      <c r="T105" s="161"/>
      <c r="AT105" s="156" t="s">
        <v>158</v>
      </c>
      <c r="AU105" s="156" t="s">
        <v>82</v>
      </c>
      <c r="AV105" s="13" t="s">
        <v>141</v>
      </c>
      <c r="AW105" s="13" t="s">
        <v>34</v>
      </c>
      <c r="AX105" s="13" t="s">
        <v>80</v>
      </c>
      <c r="AY105" s="156" t="s">
        <v>133</v>
      </c>
    </row>
    <row r="106" spans="2:65" s="1" customFormat="1" ht="24.2" customHeight="1">
      <c r="B106" s="32"/>
      <c r="C106" s="127" t="s">
        <v>195</v>
      </c>
      <c r="D106" s="127" t="s">
        <v>136</v>
      </c>
      <c r="E106" s="128" t="s">
        <v>458</v>
      </c>
      <c r="F106" s="129" t="s">
        <v>459</v>
      </c>
      <c r="G106" s="130" t="s">
        <v>247</v>
      </c>
      <c r="H106" s="131">
        <v>8.1999999999999993</v>
      </c>
      <c r="I106" s="132"/>
      <c r="J106" s="133">
        <f>ROUND(I106*H106,2)</f>
        <v>0</v>
      </c>
      <c r="K106" s="129" t="s">
        <v>140</v>
      </c>
      <c r="L106" s="32"/>
      <c r="M106" s="134" t="s">
        <v>19</v>
      </c>
      <c r="N106" s="135" t="s">
        <v>43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141</v>
      </c>
      <c r="AT106" s="138" t="s">
        <v>136</v>
      </c>
      <c r="AU106" s="138" t="s">
        <v>82</v>
      </c>
      <c r="AY106" s="17" t="s">
        <v>133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80</v>
      </c>
      <c r="BK106" s="139">
        <f>ROUND(I106*H106,2)</f>
        <v>0</v>
      </c>
      <c r="BL106" s="17" t="s">
        <v>141</v>
      </c>
      <c r="BM106" s="138" t="s">
        <v>198</v>
      </c>
    </row>
    <row r="107" spans="2:65" s="1" customFormat="1" ht="11.25">
      <c r="B107" s="32"/>
      <c r="D107" s="140" t="s">
        <v>142</v>
      </c>
      <c r="F107" s="141" t="s">
        <v>460</v>
      </c>
      <c r="I107" s="142"/>
      <c r="L107" s="32"/>
      <c r="M107" s="143"/>
      <c r="T107" s="53"/>
      <c r="AT107" s="17" t="s">
        <v>142</v>
      </c>
      <c r="AU107" s="17" t="s">
        <v>82</v>
      </c>
    </row>
    <row r="108" spans="2:65" s="12" customFormat="1" ht="11.25">
      <c r="B108" s="147"/>
      <c r="D108" s="148" t="s">
        <v>158</v>
      </c>
      <c r="E108" s="149" t="s">
        <v>19</v>
      </c>
      <c r="F108" s="150" t="s">
        <v>461</v>
      </c>
      <c r="H108" s="151">
        <v>3.2</v>
      </c>
      <c r="I108" s="152"/>
      <c r="L108" s="147"/>
      <c r="M108" s="153"/>
      <c r="T108" s="154"/>
      <c r="AT108" s="149" t="s">
        <v>158</v>
      </c>
      <c r="AU108" s="149" t="s">
        <v>82</v>
      </c>
      <c r="AV108" s="12" t="s">
        <v>82</v>
      </c>
      <c r="AW108" s="12" t="s">
        <v>34</v>
      </c>
      <c r="AX108" s="12" t="s">
        <v>72</v>
      </c>
      <c r="AY108" s="149" t="s">
        <v>133</v>
      </c>
    </row>
    <row r="109" spans="2:65" s="12" customFormat="1" ht="11.25">
      <c r="B109" s="147"/>
      <c r="D109" s="148" t="s">
        <v>158</v>
      </c>
      <c r="E109" s="149" t="s">
        <v>19</v>
      </c>
      <c r="F109" s="150" t="s">
        <v>462</v>
      </c>
      <c r="H109" s="151">
        <v>5</v>
      </c>
      <c r="I109" s="152"/>
      <c r="L109" s="147"/>
      <c r="M109" s="153"/>
      <c r="T109" s="154"/>
      <c r="AT109" s="149" t="s">
        <v>158</v>
      </c>
      <c r="AU109" s="149" t="s">
        <v>82</v>
      </c>
      <c r="AV109" s="12" t="s">
        <v>82</v>
      </c>
      <c r="AW109" s="12" t="s">
        <v>34</v>
      </c>
      <c r="AX109" s="12" t="s">
        <v>72</v>
      </c>
      <c r="AY109" s="149" t="s">
        <v>133</v>
      </c>
    </row>
    <row r="110" spans="2:65" s="13" customFormat="1" ht="11.25">
      <c r="B110" s="155"/>
      <c r="D110" s="148" t="s">
        <v>158</v>
      </c>
      <c r="E110" s="156" t="s">
        <v>19</v>
      </c>
      <c r="F110" s="157" t="s">
        <v>159</v>
      </c>
      <c r="H110" s="158">
        <v>8.1999999999999993</v>
      </c>
      <c r="I110" s="159"/>
      <c r="L110" s="155"/>
      <c r="M110" s="160"/>
      <c r="T110" s="161"/>
      <c r="AT110" s="156" t="s">
        <v>158</v>
      </c>
      <c r="AU110" s="156" t="s">
        <v>82</v>
      </c>
      <c r="AV110" s="13" t="s">
        <v>141</v>
      </c>
      <c r="AW110" s="13" t="s">
        <v>34</v>
      </c>
      <c r="AX110" s="13" t="s">
        <v>80</v>
      </c>
      <c r="AY110" s="156" t="s">
        <v>133</v>
      </c>
    </row>
    <row r="111" spans="2:65" s="1" customFormat="1" ht="24.2" customHeight="1">
      <c r="B111" s="32"/>
      <c r="C111" s="127" t="s">
        <v>150</v>
      </c>
      <c r="D111" s="127" t="s">
        <v>136</v>
      </c>
      <c r="E111" s="128" t="s">
        <v>463</v>
      </c>
      <c r="F111" s="129" t="s">
        <v>464</v>
      </c>
      <c r="G111" s="130" t="s">
        <v>247</v>
      </c>
      <c r="H111" s="131">
        <v>6.4</v>
      </c>
      <c r="I111" s="132"/>
      <c r="J111" s="133">
        <f>ROUND(I111*H111,2)</f>
        <v>0</v>
      </c>
      <c r="K111" s="129" t="s">
        <v>140</v>
      </c>
      <c r="L111" s="32"/>
      <c r="M111" s="134" t="s">
        <v>19</v>
      </c>
      <c r="N111" s="135" t="s">
        <v>43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141</v>
      </c>
      <c r="AT111" s="138" t="s">
        <v>136</v>
      </c>
      <c r="AU111" s="138" t="s">
        <v>82</v>
      </c>
      <c r="AY111" s="17" t="s">
        <v>133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7" t="s">
        <v>80</v>
      </c>
      <c r="BK111" s="139">
        <f>ROUND(I111*H111,2)</f>
        <v>0</v>
      </c>
      <c r="BL111" s="17" t="s">
        <v>141</v>
      </c>
      <c r="BM111" s="138" t="s">
        <v>8</v>
      </c>
    </row>
    <row r="112" spans="2:65" s="1" customFormat="1" ht="11.25">
      <c r="B112" s="32"/>
      <c r="D112" s="140" t="s">
        <v>142</v>
      </c>
      <c r="F112" s="141" t="s">
        <v>465</v>
      </c>
      <c r="I112" s="142"/>
      <c r="L112" s="32"/>
      <c r="M112" s="143"/>
      <c r="T112" s="53"/>
      <c r="AT112" s="17" t="s">
        <v>142</v>
      </c>
      <c r="AU112" s="17" t="s">
        <v>82</v>
      </c>
    </row>
    <row r="113" spans="2:65" s="12" customFormat="1" ht="11.25">
      <c r="B113" s="147"/>
      <c r="D113" s="148" t="s">
        <v>158</v>
      </c>
      <c r="E113" s="149" t="s">
        <v>19</v>
      </c>
      <c r="F113" s="150" t="s">
        <v>466</v>
      </c>
      <c r="H113" s="151">
        <v>6.4</v>
      </c>
      <c r="I113" s="152"/>
      <c r="L113" s="147"/>
      <c r="M113" s="153"/>
      <c r="T113" s="154"/>
      <c r="AT113" s="149" t="s">
        <v>158</v>
      </c>
      <c r="AU113" s="149" t="s">
        <v>82</v>
      </c>
      <c r="AV113" s="12" t="s">
        <v>82</v>
      </c>
      <c r="AW113" s="12" t="s">
        <v>34</v>
      </c>
      <c r="AX113" s="12" t="s">
        <v>72</v>
      </c>
      <c r="AY113" s="149" t="s">
        <v>133</v>
      </c>
    </row>
    <row r="114" spans="2:65" s="13" customFormat="1" ht="11.25">
      <c r="B114" s="155"/>
      <c r="D114" s="148" t="s">
        <v>158</v>
      </c>
      <c r="E114" s="156" t="s">
        <v>19</v>
      </c>
      <c r="F114" s="157" t="s">
        <v>159</v>
      </c>
      <c r="H114" s="158">
        <v>6.4</v>
      </c>
      <c r="I114" s="159"/>
      <c r="L114" s="155"/>
      <c r="M114" s="160"/>
      <c r="T114" s="161"/>
      <c r="AT114" s="156" t="s">
        <v>158</v>
      </c>
      <c r="AU114" s="156" t="s">
        <v>82</v>
      </c>
      <c r="AV114" s="13" t="s">
        <v>141</v>
      </c>
      <c r="AW114" s="13" t="s">
        <v>34</v>
      </c>
      <c r="AX114" s="13" t="s">
        <v>80</v>
      </c>
      <c r="AY114" s="156" t="s">
        <v>133</v>
      </c>
    </row>
    <row r="115" spans="2:65" s="1" customFormat="1" ht="24.2" customHeight="1">
      <c r="B115" s="32"/>
      <c r="C115" s="127" t="s">
        <v>203</v>
      </c>
      <c r="D115" s="127" t="s">
        <v>136</v>
      </c>
      <c r="E115" s="128" t="s">
        <v>467</v>
      </c>
      <c r="F115" s="129" t="s">
        <v>468</v>
      </c>
      <c r="G115" s="130" t="s">
        <v>186</v>
      </c>
      <c r="H115" s="131">
        <v>40.72</v>
      </c>
      <c r="I115" s="132"/>
      <c r="J115" s="133">
        <f>ROUND(I115*H115,2)</f>
        <v>0</v>
      </c>
      <c r="K115" s="129" t="s">
        <v>157</v>
      </c>
      <c r="L115" s="32"/>
      <c r="M115" s="134" t="s">
        <v>19</v>
      </c>
      <c r="N115" s="135" t="s">
        <v>43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141</v>
      </c>
      <c r="AT115" s="138" t="s">
        <v>136</v>
      </c>
      <c r="AU115" s="138" t="s">
        <v>82</v>
      </c>
      <c r="AY115" s="17" t="s">
        <v>133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7" t="s">
        <v>80</v>
      </c>
      <c r="BK115" s="139">
        <f>ROUND(I115*H115,2)</f>
        <v>0</v>
      </c>
      <c r="BL115" s="17" t="s">
        <v>141</v>
      </c>
      <c r="BM115" s="138" t="s">
        <v>206</v>
      </c>
    </row>
    <row r="116" spans="2:65" s="12" customFormat="1" ht="11.25">
      <c r="B116" s="147"/>
      <c r="D116" s="148" t="s">
        <v>158</v>
      </c>
      <c r="E116" s="149" t="s">
        <v>19</v>
      </c>
      <c r="F116" s="150" t="s">
        <v>469</v>
      </c>
      <c r="H116" s="151">
        <v>30.72</v>
      </c>
      <c r="I116" s="152"/>
      <c r="L116" s="147"/>
      <c r="M116" s="153"/>
      <c r="T116" s="154"/>
      <c r="AT116" s="149" t="s">
        <v>158</v>
      </c>
      <c r="AU116" s="149" t="s">
        <v>82</v>
      </c>
      <c r="AV116" s="12" t="s">
        <v>82</v>
      </c>
      <c r="AW116" s="12" t="s">
        <v>34</v>
      </c>
      <c r="AX116" s="12" t="s">
        <v>72</v>
      </c>
      <c r="AY116" s="149" t="s">
        <v>133</v>
      </c>
    </row>
    <row r="117" spans="2:65" s="12" customFormat="1" ht="11.25">
      <c r="B117" s="147"/>
      <c r="D117" s="148" t="s">
        <v>158</v>
      </c>
      <c r="E117" s="149" t="s">
        <v>19</v>
      </c>
      <c r="F117" s="150" t="s">
        <v>470</v>
      </c>
      <c r="H117" s="151">
        <v>10</v>
      </c>
      <c r="I117" s="152"/>
      <c r="L117" s="147"/>
      <c r="M117" s="153"/>
      <c r="T117" s="154"/>
      <c r="AT117" s="149" t="s">
        <v>158</v>
      </c>
      <c r="AU117" s="149" t="s">
        <v>82</v>
      </c>
      <c r="AV117" s="12" t="s">
        <v>82</v>
      </c>
      <c r="AW117" s="12" t="s">
        <v>34</v>
      </c>
      <c r="AX117" s="12" t="s">
        <v>72</v>
      </c>
      <c r="AY117" s="149" t="s">
        <v>133</v>
      </c>
    </row>
    <row r="118" spans="2:65" s="13" customFormat="1" ht="11.25">
      <c r="B118" s="155"/>
      <c r="D118" s="148" t="s">
        <v>158</v>
      </c>
      <c r="E118" s="156" t="s">
        <v>19</v>
      </c>
      <c r="F118" s="157" t="s">
        <v>159</v>
      </c>
      <c r="H118" s="158">
        <v>40.72</v>
      </c>
      <c r="I118" s="159"/>
      <c r="L118" s="155"/>
      <c r="M118" s="160"/>
      <c r="T118" s="161"/>
      <c r="AT118" s="156" t="s">
        <v>158</v>
      </c>
      <c r="AU118" s="156" t="s">
        <v>82</v>
      </c>
      <c r="AV118" s="13" t="s">
        <v>141</v>
      </c>
      <c r="AW118" s="13" t="s">
        <v>34</v>
      </c>
      <c r="AX118" s="13" t="s">
        <v>80</v>
      </c>
      <c r="AY118" s="156" t="s">
        <v>133</v>
      </c>
    </row>
    <row r="119" spans="2:65" s="1" customFormat="1" ht="24.2" customHeight="1">
      <c r="B119" s="32"/>
      <c r="C119" s="127" t="s">
        <v>166</v>
      </c>
      <c r="D119" s="127" t="s">
        <v>136</v>
      </c>
      <c r="E119" s="128" t="s">
        <v>471</v>
      </c>
      <c r="F119" s="129" t="s">
        <v>472</v>
      </c>
      <c r="G119" s="130" t="s">
        <v>186</v>
      </c>
      <c r="H119" s="131">
        <v>21.335000000000001</v>
      </c>
      <c r="I119" s="132"/>
      <c r="J119" s="133">
        <f>ROUND(I119*H119,2)</f>
        <v>0</v>
      </c>
      <c r="K119" s="129" t="s">
        <v>157</v>
      </c>
      <c r="L119" s="32"/>
      <c r="M119" s="134" t="s">
        <v>19</v>
      </c>
      <c r="N119" s="135" t="s">
        <v>43</v>
      </c>
      <c r="P119" s="136">
        <f>O119*H119</f>
        <v>0</v>
      </c>
      <c r="Q119" s="136">
        <v>0</v>
      </c>
      <c r="R119" s="136">
        <f>Q119*H119</f>
        <v>0</v>
      </c>
      <c r="S119" s="136">
        <v>0</v>
      </c>
      <c r="T119" s="137">
        <f>S119*H119</f>
        <v>0</v>
      </c>
      <c r="AR119" s="138" t="s">
        <v>141</v>
      </c>
      <c r="AT119" s="138" t="s">
        <v>136</v>
      </c>
      <c r="AU119" s="138" t="s">
        <v>82</v>
      </c>
      <c r="AY119" s="17" t="s">
        <v>133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7" t="s">
        <v>80</v>
      </c>
      <c r="BK119" s="139">
        <f>ROUND(I119*H119,2)</f>
        <v>0</v>
      </c>
      <c r="BL119" s="17" t="s">
        <v>141</v>
      </c>
      <c r="BM119" s="138" t="s">
        <v>208</v>
      </c>
    </row>
    <row r="120" spans="2:65" s="12" customFormat="1" ht="11.25">
      <c r="B120" s="147"/>
      <c r="D120" s="148" t="s">
        <v>158</v>
      </c>
      <c r="E120" s="149" t="s">
        <v>19</v>
      </c>
      <c r="F120" s="150" t="s">
        <v>473</v>
      </c>
      <c r="H120" s="151">
        <v>21.335000000000001</v>
      </c>
      <c r="I120" s="152"/>
      <c r="L120" s="147"/>
      <c r="M120" s="153"/>
      <c r="T120" s="154"/>
      <c r="AT120" s="149" t="s">
        <v>158</v>
      </c>
      <c r="AU120" s="149" t="s">
        <v>82</v>
      </c>
      <c r="AV120" s="12" t="s">
        <v>82</v>
      </c>
      <c r="AW120" s="12" t="s">
        <v>34</v>
      </c>
      <c r="AX120" s="12" t="s">
        <v>72</v>
      </c>
      <c r="AY120" s="149" t="s">
        <v>133</v>
      </c>
    </row>
    <row r="121" spans="2:65" s="13" customFormat="1" ht="11.25">
      <c r="B121" s="155"/>
      <c r="D121" s="148" t="s">
        <v>158</v>
      </c>
      <c r="E121" s="156" t="s">
        <v>19</v>
      </c>
      <c r="F121" s="157" t="s">
        <v>159</v>
      </c>
      <c r="H121" s="158">
        <v>21.335000000000001</v>
      </c>
      <c r="I121" s="159"/>
      <c r="L121" s="155"/>
      <c r="M121" s="160"/>
      <c r="T121" s="161"/>
      <c r="AT121" s="156" t="s">
        <v>158</v>
      </c>
      <c r="AU121" s="156" t="s">
        <v>82</v>
      </c>
      <c r="AV121" s="13" t="s">
        <v>141</v>
      </c>
      <c r="AW121" s="13" t="s">
        <v>34</v>
      </c>
      <c r="AX121" s="13" t="s">
        <v>80</v>
      </c>
      <c r="AY121" s="156" t="s">
        <v>133</v>
      </c>
    </row>
    <row r="122" spans="2:65" s="1" customFormat="1" ht="24.2" customHeight="1">
      <c r="B122" s="32"/>
      <c r="C122" s="127" t="s">
        <v>209</v>
      </c>
      <c r="D122" s="127" t="s">
        <v>136</v>
      </c>
      <c r="E122" s="128" t="s">
        <v>474</v>
      </c>
      <c r="F122" s="129" t="s">
        <v>475</v>
      </c>
      <c r="G122" s="130" t="s">
        <v>186</v>
      </c>
      <c r="H122" s="131">
        <v>10.667999999999999</v>
      </c>
      <c r="I122" s="132"/>
      <c r="J122" s="133">
        <f>ROUND(I122*H122,2)</f>
        <v>0</v>
      </c>
      <c r="K122" s="129" t="s">
        <v>157</v>
      </c>
      <c r="L122" s="32"/>
      <c r="M122" s="134" t="s">
        <v>19</v>
      </c>
      <c r="N122" s="135" t="s">
        <v>43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141</v>
      </c>
      <c r="AT122" s="138" t="s">
        <v>136</v>
      </c>
      <c r="AU122" s="138" t="s">
        <v>82</v>
      </c>
      <c r="AY122" s="17" t="s">
        <v>133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80</v>
      </c>
      <c r="BK122" s="139">
        <f>ROUND(I122*H122,2)</f>
        <v>0</v>
      </c>
      <c r="BL122" s="17" t="s">
        <v>141</v>
      </c>
      <c r="BM122" s="138" t="s">
        <v>212</v>
      </c>
    </row>
    <row r="123" spans="2:65" s="12" customFormat="1" ht="11.25">
      <c r="B123" s="147"/>
      <c r="D123" s="148" t="s">
        <v>158</v>
      </c>
      <c r="E123" s="149" t="s">
        <v>19</v>
      </c>
      <c r="F123" s="150" t="s">
        <v>476</v>
      </c>
      <c r="H123" s="151">
        <v>10.667999999999999</v>
      </c>
      <c r="I123" s="152"/>
      <c r="L123" s="147"/>
      <c r="M123" s="153"/>
      <c r="T123" s="154"/>
      <c r="AT123" s="149" t="s">
        <v>158</v>
      </c>
      <c r="AU123" s="149" t="s">
        <v>82</v>
      </c>
      <c r="AV123" s="12" t="s">
        <v>82</v>
      </c>
      <c r="AW123" s="12" t="s">
        <v>34</v>
      </c>
      <c r="AX123" s="12" t="s">
        <v>72</v>
      </c>
      <c r="AY123" s="149" t="s">
        <v>133</v>
      </c>
    </row>
    <row r="124" spans="2:65" s="13" customFormat="1" ht="11.25">
      <c r="B124" s="155"/>
      <c r="D124" s="148" t="s">
        <v>158</v>
      </c>
      <c r="E124" s="156" t="s">
        <v>19</v>
      </c>
      <c r="F124" s="157" t="s">
        <v>159</v>
      </c>
      <c r="H124" s="158">
        <v>10.667999999999999</v>
      </c>
      <c r="I124" s="159"/>
      <c r="L124" s="155"/>
      <c r="M124" s="160"/>
      <c r="T124" s="161"/>
      <c r="AT124" s="156" t="s">
        <v>158</v>
      </c>
      <c r="AU124" s="156" t="s">
        <v>82</v>
      </c>
      <c r="AV124" s="13" t="s">
        <v>141</v>
      </c>
      <c r="AW124" s="13" t="s">
        <v>34</v>
      </c>
      <c r="AX124" s="13" t="s">
        <v>80</v>
      </c>
      <c r="AY124" s="156" t="s">
        <v>133</v>
      </c>
    </row>
    <row r="125" spans="2:65" s="1" customFormat="1" ht="24.2" customHeight="1">
      <c r="B125" s="32"/>
      <c r="C125" s="127" t="s">
        <v>198</v>
      </c>
      <c r="D125" s="127" t="s">
        <v>136</v>
      </c>
      <c r="E125" s="128" t="s">
        <v>477</v>
      </c>
      <c r="F125" s="129" t="s">
        <v>478</v>
      </c>
      <c r="G125" s="130" t="s">
        <v>186</v>
      </c>
      <c r="H125" s="131">
        <v>21.335000000000001</v>
      </c>
      <c r="I125" s="132"/>
      <c r="J125" s="133">
        <f>ROUND(I125*H125,2)</f>
        <v>0</v>
      </c>
      <c r="K125" s="129" t="s">
        <v>157</v>
      </c>
      <c r="L125" s="32"/>
      <c r="M125" s="134" t="s">
        <v>19</v>
      </c>
      <c r="N125" s="135" t="s">
        <v>43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141</v>
      </c>
      <c r="AT125" s="138" t="s">
        <v>136</v>
      </c>
      <c r="AU125" s="138" t="s">
        <v>82</v>
      </c>
      <c r="AY125" s="17" t="s">
        <v>133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7" t="s">
        <v>80</v>
      </c>
      <c r="BK125" s="139">
        <f>ROUND(I125*H125,2)</f>
        <v>0</v>
      </c>
      <c r="BL125" s="17" t="s">
        <v>141</v>
      </c>
      <c r="BM125" s="138" t="s">
        <v>218</v>
      </c>
    </row>
    <row r="126" spans="2:65" s="12" customFormat="1" ht="11.25">
      <c r="B126" s="147"/>
      <c r="D126" s="148" t="s">
        <v>158</v>
      </c>
      <c r="E126" s="149" t="s">
        <v>19</v>
      </c>
      <c r="F126" s="150" t="s">
        <v>473</v>
      </c>
      <c r="H126" s="151">
        <v>21.335000000000001</v>
      </c>
      <c r="I126" s="152"/>
      <c r="L126" s="147"/>
      <c r="M126" s="153"/>
      <c r="T126" s="154"/>
      <c r="AT126" s="149" t="s">
        <v>158</v>
      </c>
      <c r="AU126" s="149" t="s">
        <v>82</v>
      </c>
      <c r="AV126" s="12" t="s">
        <v>82</v>
      </c>
      <c r="AW126" s="12" t="s">
        <v>34</v>
      </c>
      <c r="AX126" s="12" t="s">
        <v>72</v>
      </c>
      <c r="AY126" s="149" t="s">
        <v>133</v>
      </c>
    </row>
    <row r="127" spans="2:65" s="13" customFormat="1" ht="11.25">
      <c r="B127" s="155"/>
      <c r="D127" s="148" t="s">
        <v>158</v>
      </c>
      <c r="E127" s="156" t="s">
        <v>19</v>
      </c>
      <c r="F127" s="157" t="s">
        <v>159</v>
      </c>
      <c r="H127" s="158">
        <v>21.335000000000001</v>
      </c>
      <c r="I127" s="159"/>
      <c r="L127" s="155"/>
      <c r="M127" s="160"/>
      <c r="T127" s="161"/>
      <c r="AT127" s="156" t="s">
        <v>158</v>
      </c>
      <c r="AU127" s="156" t="s">
        <v>82</v>
      </c>
      <c r="AV127" s="13" t="s">
        <v>141</v>
      </c>
      <c r="AW127" s="13" t="s">
        <v>34</v>
      </c>
      <c r="AX127" s="13" t="s">
        <v>80</v>
      </c>
      <c r="AY127" s="156" t="s">
        <v>133</v>
      </c>
    </row>
    <row r="128" spans="2:65" s="1" customFormat="1" ht="24.2" customHeight="1">
      <c r="B128" s="32"/>
      <c r="C128" s="127" t="s">
        <v>219</v>
      </c>
      <c r="D128" s="127" t="s">
        <v>136</v>
      </c>
      <c r="E128" s="128" t="s">
        <v>479</v>
      </c>
      <c r="F128" s="129" t="s">
        <v>480</v>
      </c>
      <c r="G128" s="130" t="s">
        <v>186</v>
      </c>
      <c r="H128" s="131">
        <v>10.667999999999999</v>
      </c>
      <c r="I128" s="132"/>
      <c r="J128" s="133">
        <f>ROUND(I128*H128,2)</f>
        <v>0</v>
      </c>
      <c r="K128" s="129" t="s">
        <v>157</v>
      </c>
      <c r="L128" s="32"/>
      <c r="M128" s="134" t="s">
        <v>19</v>
      </c>
      <c r="N128" s="135" t="s">
        <v>43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141</v>
      </c>
      <c r="AT128" s="138" t="s">
        <v>136</v>
      </c>
      <c r="AU128" s="138" t="s">
        <v>82</v>
      </c>
      <c r="AY128" s="17" t="s">
        <v>133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7" t="s">
        <v>80</v>
      </c>
      <c r="BK128" s="139">
        <f>ROUND(I128*H128,2)</f>
        <v>0</v>
      </c>
      <c r="BL128" s="17" t="s">
        <v>141</v>
      </c>
      <c r="BM128" s="138" t="s">
        <v>222</v>
      </c>
    </row>
    <row r="129" spans="2:65" s="12" customFormat="1" ht="11.25">
      <c r="B129" s="147"/>
      <c r="D129" s="148" t="s">
        <v>158</v>
      </c>
      <c r="E129" s="149" t="s">
        <v>19</v>
      </c>
      <c r="F129" s="150" t="s">
        <v>476</v>
      </c>
      <c r="H129" s="151">
        <v>10.667999999999999</v>
      </c>
      <c r="I129" s="152"/>
      <c r="L129" s="147"/>
      <c r="M129" s="153"/>
      <c r="T129" s="154"/>
      <c r="AT129" s="149" t="s">
        <v>158</v>
      </c>
      <c r="AU129" s="149" t="s">
        <v>82</v>
      </c>
      <c r="AV129" s="12" t="s">
        <v>82</v>
      </c>
      <c r="AW129" s="12" t="s">
        <v>34</v>
      </c>
      <c r="AX129" s="12" t="s">
        <v>72</v>
      </c>
      <c r="AY129" s="149" t="s">
        <v>133</v>
      </c>
    </row>
    <row r="130" spans="2:65" s="13" customFormat="1" ht="11.25">
      <c r="B130" s="155"/>
      <c r="D130" s="148" t="s">
        <v>158</v>
      </c>
      <c r="E130" s="156" t="s">
        <v>19</v>
      </c>
      <c r="F130" s="157" t="s">
        <v>159</v>
      </c>
      <c r="H130" s="158">
        <v>10.667999999999999</v>
      </c>
      <c r="I130" s="159"/>
      <c r="L130" s="155"/>
      <c r="M130" s="160"/>
      <c r="T130" s="161"/>
      <c r="AT130" s="156" t="s">
        <v>158</v>
      </c>
      <c r="AU130" s="156" t="s">
        <v>82</v>
      </c>
      <c r="AV130" s="13" t="s">
        <v>141</v>
      </c>
      <c r="AW130" s="13" t="s">
        <v>34</v>
      </c>
      <c r="AX130" s="13" t="s">
        <v>80</v>
      </c>
      <c r="AY130" s="156" t="s">
        <v>133</v>
      </c>
    </row>
    <row r="131" spans="2:65" s="1" customFormat="1" ht="24.2" customHeight="1">
      <c r="B131" s="32"/>
      <c r="C131" s="127" t="s">
        <v>8</v>
      </c>
      <c r="D131" s="127" t="s">
        <v>136</v>
      </c>
      <c r="E131" s="128" t="s">
        <v>481</v>
      </c>
      <c r="F131" s="129" t="s">
        <v>482</v>
      </c>
      <c r="G131" s="130" t="s">
        <v>186</v>
      </c>
      <c r="H131" s="131">
        <v>85.57</v>
      </c>
      <c r="I131" s="132"/>
      <c r="J131" s="133">
        <f>ROUND(I131*H131,2)</f>
        <v>0</v>
      </c>
      <c r="K131" s="129" t="s">
        <v>157</v>
      </c>
      <c r="L131" s="32"/>
      <c r="M131" s="134" t="s">
        <v>19</v>
      </c>
      <c r="N131" s="135" t="s">
        <v>43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141</v>
      </c>
      <c r="AT131" s="138" t="s">
        <v>136</v>
      </c>
      <c r="AU131" s="138" t="s">
        <v>82</v>
      </c>
      <c r="AY131" s="17" t="s">
        <v>133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80</v>
      </c>
      <c r="BK131" s="139">
        <f>ROUND(I131*H131,2)</f>
        <v>0</v>
      </c>
      <c r="BL131" s="17" t="s">
        <v>141</v>
      </c>
      <c r="BM131" s="138" t="s">
        <v>225</v>
      </c>
    </row>
    <row r="132" spans="2:65" s="12" customFormat="1" ht="11.25">
      <c r="B132" s="147"/>
      <c r="D132" s="148" t="s">
        <v>158</v>
      </c>
      <c r="E132" s="149" t="s">
        <v>19</v>
      </c>
      <c r="F132" s="150" t="s">
        <v>483</v>
      </c>
      <c r="H132" s="151">
        <v>85.57</v>
      </c>
      <c r="I132" s="152"/>
      <c r="L132" s="147"/>
      <c r="M132" s="153"/>
      <c r="T132" s="154"/>
      <c r="AT132" s="149" t="s">
        <v>158</v>
      </c>
      <c r="AU132" s="149" t="s">
        <v>82</v>
      </c>
      <c r="AV132" s="12" t="s">
        <v>82</v>
      </c>
      <c r="AW132" s="12" t="s">
        <v>34</v>
      </c>
      <c r="AX132" s="12" t="s">
        <v>72</v>
      </c>
      <c r="AY132" s="149" t="s">
        <v>133</v>
      </c>
    </row>
    <row r="133" spans="2:65" s="13" customFormat="1" ht="11.25">
      <c r="B133" s="155"/>
      <c r="D133" s="148" t="s">
        <v>158</v>
      </c>
      <c r="E133" s="156" t="s">
        <v>19</v>
      </c>
      <c r="F133" s="157" t="s">
        <v>159</v>
      </c>
      <c r="H133" s="158">
        <v>85.57</v>
      </c>
      <c r="I133" s="159"/>
      <c r="L133" s="155"/>
      <c r="M133" s="160"/>
      <c r="T133" s="161"/>
      <c r="AT133" s="156" t="s">
        <v>158</v>
      </c>
      <c r="AU133" s="156" t="s">
        <v>82</v>
      </c>
      <c r="AV133" s="13" t="s">
        <v>141</v>
      </c>
      <c r="AW133" s="13" t="s">
        <v>34</v>
      </c>
      <c r="AX133" s="13" t="s">
        <v>80</v>
      </c>
      <c r="AY133" s="156" t="s">
        <v>133</v>
      </c>
    </row>
    <row r="134" spans="2:65" s="1" customFormat="1" ht="24.2" customHeight="1">
      <c r="B134" s="32"/>
      <c r="C134" s="127" t="s">
        <v>227</v>
      </c>
      <c r="D134" s="127" t="s">
        <v>136</v>
      </c>
      <c r="E134" s="128" t="s">
        <v>484</v>
      </c>
      <c r="F134" s="129" t="s">
        <v>485</v>
      </c>
      <c r="G134" s="130" t="s">
        <v>186</v>
      </c>
      <c r="H134" s="131">
        <v>145.33000000000001</v>
      </c>
      <c r="I134" s="132"/>
      <c r="J134" s="133">
        <f>ROUND(I134*H134,2)</f>
        <v>0</v>
      </c>
      <c r="K134" s="129" t="s">
        <v>157</v>
      </c>
      <c r="L134" s="32"/>
      <c r="M134" s="134" t="s">
        <v>19</v>
      </c>
      <c r="N134" s="135" t="s">
        <v>43</v>
      </c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141</v>
      </c>
      <c r="AT134" s="138" t="s">
        <v>136</v>
      </c>
      <c r="AU134" s="138" t="s">
        <v>82</v>
      </c>
      <c r="AY134" s="17" t="s">
        <v>133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7" t="s">
        <v>80</v>
      </c>
      <c r="BK134" s="139">
        <f>ROUND(I134*H134,2)</f>
        <v>0</v>
      </c>
      <c r="BL134" s="17" t="s">
        <v>141</v>
      </c>
      <c r="BM134" s="138" t="s">
        <v>230</v>
      </c>
    </row>
    <row r="135" spans="2:65" s="12" customFormat="1" ht="11.25">
      <c r="B135" s="147"/>
      <c r="D135" s="148" t="s">
        <v>158</v>
      </c>
      <c r="E135" s="149" t="s">
        <v>19</v>
      </c>
      <c r="F135" s="150" t="s">
        <v>486</v>
      </c>
      <c r="H135" s="151">
        <v>145.33000000000001</v>
      </c>
      <c r="I135" s="152"/>
      <c r="L135" s="147"/>
      <c r="M135" s="153"/>
      <c r="T135" s="154"/>
      <c r="AT135" s="149" t="s">
        <v>158</v>
      </c>
      <c r="AU135" s="149" t="s">
        <v>82</v>
      </c>
      <c r="AV135" s="12" t="s">
        <v>82</v>
      </c>
      <c r="AW135" s="12" t="s">
        <v>34</v>
      </c>
      <c r="AX135" s="12" t="s">
        <v>72</v>
      </c>
      <c r="AY135" s="149" t="s">
        <v>133</v>
      </c>
    </row>
    <row r="136" spans="2:65" s="13" customFormat="1" ht="11.25">
      <c r="B136" s="155"/>
      <c r="D136" s="148" t="s">
        <v>158</v>
      </c>
      <c r="E136" s="156" t="s">
        <v>19</v>
      </c>
      <c r="F136" s="157" t="s">
        <v>159</v>
      </c>
      <c r="H136" s="158">
        <v>145.33000000000001</v>
      </c>
      <c r="I136" s="159"/>
      <c r="L136" s="155"/>
      <c r="M136" s="160"/>
      <c r="T136" s="161"/>
      <c r="AT136" s="156" t="s">
        <v>158</v>
      </c>
      <c r="AU136" s="156" t="s">
        <v>82</v>
      </c>
      <c r="AV136" s="13" t="s">
        <v>141</v>
      </c>
      <c r="AW136" s="13" t="s">
        <v>34</v>
      </c>
      <c r="AX136" s="13" t="s">
        <v>80</v>
      </c>
      <c r="AY136" s="156" t="s">
        <v>133</v>
      </c>
    </row>
    <row r="137" spans="2:65" s="1" customFormat="1" ht="24.2" customHeight="1">
      <c r="B137" s="32"/>
      <c r="C137" s="127" t="s">
        <v>206</v>
      </c>
      <c r="D137" s="127" t="s">
        <v>136</v>
      </c>
      <c r="E137" s="128" t="s">
        <v>487</v>
      </c>
      <c r="F137" s="129" t="s">
        <v>488</v>
      </c>
      <c r="G137" s="130" t="s">
        <v>186</v>
      </c>
      <c r="H137" s="131">
        <v>115.45</v>
      </c>
      <c r="I137" s="132"/>
      <c r="J137" s="133">
        <f>ROUND(I137*H137,2)</f>
        <v>0</v>
      </c>
      <c r="K137" s="129" t="s">
        <v>157</v>
      </c>
      <c r="L137" s="32"/>
      <c r="M137" s="134" t="s">
        <v>19</v>
      </c>
      <c r="N137" s="135" t="s">
        <v>43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141</v>
      </c>
      <c r="AT137" s="138" t="s">
        <v>136</v>
      </c>
      <c r="AU137" s="138" t="s">
        <v>82</v>
      </c>
      <c r="AY137" s="17" t="s">
        <v>133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80</v>
      </c>
      <c r="BK137" s="139">
        <f>ROUND(I137*H137,2)</f>
        <v>0</v>
      </c>
      <c r="BL137" s="17" t="s">
        <v>141</v>
      </c>
      <c r="BM137" s="138" t="s">
        <v>232</v>
      </c>
    </row>
    <row r="138" spans="2:65" s="12" customFormat="1" ht="11.25">
      <c r="B138" s="147"/>
      <c r="D138" s="148" t="s">
        <v>158</v>
      </c>
      <c r="E138" s="149" t="s">
        <v>19</v>
      </c>
      <c r="F138" s="150" t="s">
        <v>486</v>
      </c>
      <c r="H138" s="151">
        <v>145.33000000000001</v>
      </c>
      <c r="I138" s="152"/>
      <c r="L138" s="147"/>
      <c r="M138" s="153"/>
      <c r="T138" s="154"/>
      <c r="AT138" s="149" t="s">
        <v>158</v>
      </c>
      <c r="AU138" s="149" t="s">
        <v>82</v>
      </c>
      <c r="AV138" s="12" t="s">
        <v>82</v>
      </c>
      <c r="AW138" s="12" t="s">
        <v>34</v>
      </c>
      <c r="AX138" s="12" t="s">
        <v>72</v>
      </c>
      <c r="AY138" s="149" t="s">
        <v>133</v>
      </c>
    </row>
    <row r="139" spans="2:65" s="12" customFormat="1" ht="11.25">
      <c r="B139" s="147"/>
      <c r="D139" s="148" t="s">
        <v>158</v>
      </c>
      <c r="E139" s="149" t="s">
        <v>19</v>
      </c>
      <c r="F139" s="150" t="s">
        <v>483</v>
      </c>
      <c r="H139" s="151">
        <v>85.57</v>
      </c>
      <c r="I139" s="152"/>
      <c r="L139" s="147"/>
      <c r="M139" s="153"/>
      <c r="T139" s="154"/>
      <c r="AT139" s="149" t="s">
        <v>158</v>
      </c>
      <c r="AU139" s="149" t="s">
        <v>82</v>
      </c>
      <c r="AV139" s="12" t="s">
        <v>82</v>
      </c>
      <c r="AW139" s="12" t="s">
        <v>34</v>
      </c>
      <c r="AX139" s="12" t="s">
        <v>72</v>
      </c>
      <c r="AY139" s="149" t="s">
        <v>133</v>
      </c>
    </row>
    <row r="140" spans="2:65" s="13" customFormat="1" ht="11.25">
      <c r="B140" s="155"/>
      <c r="D140" s="148" t="s">
        <v>158</v>
      </c>
      <c r="E140" s="156" t="s">
        <v>19</v>
      </c>
      <c r="F140" s="157" t="s">
        <v>159</v>
      </c>
      <c r="H140" s="158">
        <v>230.9</v>
      </c>
      <c r="I140" s="159"/>
      <c r="L140" s="155"/>
      <c r="M140" s="160"/>
      <c r="T140" s="161"/>
      <c r="AT140" s="156" t="s">
        <v>158</v>
      </c>
      <c r="AU140" s="156" t="s">
        <v>82</v>
      </c>
      <c r="AV140" s="13" t="s">
        <v>141</v>
      </c>
      <c r="AW140" s="13" t="s">
        <v>34</v>
      </c>
      <c r="AX140" s="13" t="s">
        <v>72</v>
      </c>
      <c r="AY140" s="156" t="s">
        <v>133</v>
      </c>
    </row>
    <row r="141" spans="2:65" s="12" customFormat="1" ht="11.25">
      <c r="B141" s="147"/>
      <c r="D141" s="148" t="s">
        <v>158</v>
      </c>
      <c r="E141" s="149" t="s">
        <v>19</v>
      </c>
      <c r="F141" s="150" t="s">
        <v>489</v>
      </c>
      <c r="H141" s="151">
        <v>115.45</v>
      </c>
      <c r="I141" s="152"/>
      <c r="L141" s="147"/>
      <c r="M141" s="153"/>
      <c r="T141" s="154"/>
      <c r="AT141" s="149" t="s">
        <v>158</v>
      </c>
      <c r="AU141" s="149" t="s">
        <v>82</v>
      </c>
      <c r="AV141" s="12" t="s">
        <v>82</v>
      </c>
      <c r="AW141" s="12" t="s">
        <v>34</v>
      </c>
      <c r="AX141" s="12" t="s">
        <v>72</v>
      </c>
      <c r="AY141" s="149" t="s">
        <v>133</v>
      </c>
    </row>
    <row r="142" spans="2:65" s="13" customFormat="1" ht="11.25">
      <c r="B142" s="155"/>
      <c r="D142" s="148" t="s">
        <v>158</v>
      </c>
      <c r="E142" s="156" t="s">
        <v>19</v>
      </c>
      <c r="F142" s="157" t="s">
        <v>159</v>
      </c>
      <c r="H142" s="158">
        <v>115.45</v>
      </c>
      <c r="I142" s="159"/>
      <c r="L142" s="155"/>
      <c r="M142" s="160"/>
      <c r="T142" s="161"/>
      <c r="AT142" s="156" t="s">
        <v>158</v>
      </c>
      <c r="AU142" s="156" t="s">
        <v>82</v>
      </c>
      <c r="AV142" s="13" t="s">
        <v>141</v>
      </c>
      <c r="AW142" s="13" t="s">
        <v>34</v>
      </c>
      <c r="AX142" s="13" t="s">
        <v>80</v>
      </c>
      <c r="AY142" s="156" t="s">
        <v>133</v>
      </c>
    </row>
    <row r="143" spans="2:65" s="1" customFormat="1" ht="24.2" customHeight="1">
      <c r="B143" s="32"/>
      <c r="C143" s="127" t="s">
        <v>234</v>
      </c>
      <c r="D143" s="127" t="s">
        <v>136</v>
      </c>
      <c r="E143" s="128" t="s">
        <v>490</v>
      </c>
      <c r="F143" s="129" t="s">
        <v>491</v>
      </c>
      <c r="G143" s="130" t="s">
        <v>186</v>
      </c>
      <c r="H143" s="131">
        <v>85.57</v>
      </c>
      <c r="I143" s="132"/>
      <c r="J143" s="133">
        <f>ROUND(I143*H143,2)</f>
        <v>0</v>
      </c>
      <c r="K143" s="129" t="s">
        <v>157</v>
      </c>
      <c r="L143" s="32"/>
      <c r="M143" s="134" t="s">
        <v>19</v>
      </c>
      <c r="N143" s="135" t="s">
        <v>43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141</v>
      </c>
      <c r="AT143" s="138" t="s">
        <v>136</v>
      </c>
      <c r="AU143" s="138" t="s">
        <v>82</v>
      </c>
      <c r="AY143" s="17" t="s">
        <v>133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80</v>
      </c>
      <c r="BK143" s="139">
        <f>ROUND(I143*H143,2)</f>
        <v>0</v>
      </c>
      <c r="BL143" s="17" t="s">
        <v>141</v>
      </c>
      <c r="BM143" s="138" t="s">
        <v>237</v>
      </c>
    </row>
    <row r="144" spans="2:65" s="12" customFormat="1" ht="11.25">
      <c r="B144" s="147"/>
      <c r="D144" s="148" t="s">
        <v>158</v>
      </c>
      <c r="E144" s="149" t="s">
        <v>19</v>
      </c>
      <c r="F144" s="150" t="s">
        <v>483</v>
      </c>
      <c r="H144" s="151">
        <v>85.57</v>
      </c>
      <c r="I144" s="152"/>
      <c r="L144" s="147"/>
      <c r="M144" s="153"/>
      <c r="T144" s="154"/>
      <c r="AT144" s="149" t="s">
        <v>158</v>
      </c>
      <c r="AU144" s="149" t="s">
        <v>82</v>
      </c>
      <c r="AV144" s="12" t="s">
        <v>82</v>
      </c>
      <c r="AW144" s="12" t="s">
        <v>34</v>
      </c>
      <c r="AX144" s="12" t="s">
        <v>72</v>
      </c>
      <c r="AY144" s="149" t="s">
        <v>133</v>
      </c>
    </row>
    <row r="145" spans="2:65" s="13" customFormat="1" ht="11.25">
      <c r="B145" s="155"/>
      <c r="D145" s="148" t="s">
        <v>158</v>
      </c>
      <c r="E145" s="156" t="s">
        <v>19</v>
      </c>
      <c r="F145" s="157" t="s">
        <v>159</v>
      </c>
      <c r="H145" s="158">
        <v>85.57</v>
      </c>
      <c r="I145" s="159"/>
      <c r="L145" s="155"/>
      <c r="M145" s="160"/>
      <c r="T145" s="161"/>
      <c r="AT145" s="156" t="s">
        <v>158</v>
      </c>
      <c r="AU145" s="156" t="s">
        <v>82</v>
      </c>
      <c r="AV145" s="13" t="s">
        <v>141</v>
      </c>
      <c r="AW145" s="13" t="s">
        <v>34</v>
      </c>
      <c r="AX145" s="13" t="s">
        <v>80</v>
      </c>
      <c r="AY145" s="156" t="s">
        <v>133</v>
      </c>
    </row>
    <row r="146" spans="2:65" s="1" customFormat="1" ht="24.2" customHeight="1">
      <c r="B146" s="32"/>
      <c r="C146" s="127" t="s">
        <v>208</v>
      </c>
      <c r="D146" s="127" t="s">
        <v>136</v>
      </c>
      <c r="E146" s="128" t="s">
        <v>492</v>
      </c>
      <c r="F146" s="129" t="s">
        <v>493</v>
      </c>
      <c r="G146" s="130" t="s">
        <v>186</v>
      </c>
      <c r="H146" s="131">
        <v>145.33000000000001</v>
      </c>
      <c r="I146" s="132"/>
      <c r="J146" s="133">
        <f>ROUND(I146*H146,2)</f>
        <v>0</v>
      </c>
      <c r="K146" s="129" t="s">
        <v>157</v>
      </c>
      <c r="L146" s="32"/>
      <c r="M146" s="134" t="s">
        <v>19</v>
      </c>
      <c r="N146" s="135" t="s">
        <v>43</v>
      </c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141</v>
      </c>
      <c r="AT146" s="138" t="s">
        <v>136</v>
      </c>
      <c r="AU146" s="138" t="s">
        <v>82</v>
      </c>
      <c r="AY146" s="17" t="s">
        <v>133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7" t="s">
        <v>80</v>
      </c>
      <c r="BK146" s="139">
        <f>ROUND(I146*H146,2)</f>
        <v>0</v>
      </c>
      <c r="BL146" s="17" t="s">
        <v>141</v>
      </c>
      <c r="BM146" s="138" t="s">
        <v>248</v>
      </c>
    </row>
    <row r="147" spans="2:65" s="12" customFormat="1" ht="11.25">
      <c r="B147" s="147"/>
      <c r="D147" s="148" t="s">
        <v>158</v>
      </c>
      <c r="E147" s="149" t="s">
        <v>19</v>
      </c>
      <c r="F147" s="150" t="s">
        <v>486</v>
      </c>
      <c r="H147" s="151">
        <v>145.33000000000001</v>
      </c>
      <c r="I147" s="152"/>
      <c r="L147" s="147"/>
      <c r="M147" s="153"/>
      <c r="T147" s="154"/>
      <c r="AT147" s="149" t="s">
        <v>158</v>
      </c>
      <c r="AU147" s="149" t="s">
        <v>82</v>
      </c>
      <c r="AV147" s="12" t="s">
        <v>82</v>
      </c>
      <c r="AW147" s="12" t="s">
        <v>34</v>
      </c>
      <c r="AX147" s="12" t="s">
        <v>72</v>
      </c>
      <c r="AY147" s="149" t="s">
        <v>133</v>
      </c>
    </row>
    <row r="148" spans="2:65" s="13" customFormat="1" ht="11.25">
      <c r="B148" s="155"/>
      <c r="D148" s="148" t="s">
        <v>158</v>
      </c>
      <c r="E148" s="156" t="s">
        <v>19</v>
      </c>
      <c r="F148" s="157" t="s">
        <v>159</v>
      </c>
      <c r="H148" s="158">
        <v>145.33000000000001</v>
      </c>
      <c r="I148" s="159"/>
      <c r="L148" s="155"/>
      <c r="M148" s="160"/>
      <c r="T148" s="161"/>
      <c r="AT148" s="156" t="s">
        <v>158</v>
      </c>
      <c r="AU148" s="156" t="s">
        <v>82</v>
      </c>
      <c r="AV148" s="13" t="s">
        <v>141</v>
      </c>
      <c r="AW148" s="13" t="s">
        <v>34</v>
      </c>
      <c r="AX148" s="13" t="s">
        <v>80</v>
      </c>
      <c r="AY148" s="156" t="s">
        <v>133</v>
      </c>
    </row>
    <row r="149" spans="2:65" s="1" customFormat="1" ht="24.2" customHeight="1">
      <c r="B149" s="32"/>
      <c r="C149" s="127" t="s">
        <v>251</v>
      </c>
      <c r="D149" s="127" t="s">
        <v>136</v>
      </c>
      <c r="E149" s="128" t="s">
        <v>494</v>
      </c>
      <c r="F149" s="129" t="s">
        <v>495</v>
      </c>
      <c r="G149" s="130" t="s">
        <v>186</v>
      </c>
      <c r="H149" s="131">
        <v>115.45</v>
      </c>
      <c r="I149" s="132"/>
      <c r="J149" s="133">
        <f>ROUND(I149*H149,2)</f>
        <v>0</v>
      </c>
      <c r="K149" s="129" t="s">
        <v>157</v>
      </c>
      <c r="L149" s="32"/>
      <c r="M149" s="134" t="s">
        <v>19</v>
      </c>
      <c r="N149" s="135" t="s">
        <v>43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141</v>
      </c>
      <c r="AT149" s="138" t="s">
        <v>136</v>
      </c>
      <c r="AU149" s="138" t="s">
        <v>82</v>
      </c>
      <c r="AY149" s="17" t="s">
        <v>133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7" t="s">
        <v>80</v>
      </c>
      <c r="BK149" s="139">
        <f>ROUND(I149*H149,2)</f>
        <v>0</v>
      </c>
      <c r="BL149" s="17" t="s">
        <v>141</v>
      </c>
      <c r="BM149" s="138" t="s">
        <v>254</v>
      </c>
    </row>
    <row r="150" spans="2:65" s="12" customFormat="1" ht="11.25">
      <c r="B150" s="147"/>
      <c r="D150" s="148" t="s">
        <v>158</v>
      </c>
      <c r="E150" s="149" t="s">
        <v>19</v>
      </c>
      <c r="F150" s="150" t="s">
        <v>486</v>
      </c>
      <c r="H150" s="151">
        <v>145.33000000000001</v>
      </c>
      <c r="I150" s="152"/>
      <c r="L150" s="147"/>
      <c r="M150" s="153"/>
      <c r="T150" s="154"/>
      <c r="AT150" s="149" t="s">
        <v>158</v>
      </c>
      <c r="AU150" s="149" t="s">
        <v>82</v>
      </c>
      <c r="AV150" s="12" t="s">
        <v>82</v>
      </c>
      <c r="AW150" s="12" t="s">
        <v>34</v>
      </c>
      <c r="AX150" s="12" t="s">
        <v>72</v>
      </c>
      <c r="AY150" s="149" t="s">
        <v>133</v>
      </c>
    </row>
    <row r="151" spans="2:65" s="12" customFormat="1" ht="11.25">
      <c r="B151" s="147"/>
      <c r="D151" s="148" t="s">
        <v>158</v>
      </c>
      <c r="E151" s="149" t="s">
        <v>19</v>
      </c>
      <c r="F151" s="150" t="s">
        <v>483</v>
      </c>
      <c r="H151" s="151">
        <v>85.57</v>
      </c>
      <c r="I151" s="152"/>
      <c r="L151" s="147"/>
      <c r="M151" s="153"/>
      <c r="T151" s="154"/>
      <c r="AT151" s="149" t="s">
        <v>158</v>
      </c>
      <c r="AU151" s="149" t="s">
        <v>82</v>
      </c>
      <c r="AV151" s="12" t="s">
        <v>82</v>
      </c>
      <c r="AW151" s="12" t="s">
        <v>34</v>
      </c>
      <c r="AX151" s="12" t="s">
        <v>72</v>
      </c>
      <c r="AY151" s="149" t="s">
        <v>133</v>
      </c>
    </row>
    <row r="152" spans="2:65" s="13" customFormat="1" ht="11.25">
      <c r="B152" s="155"/>
      <c r="D152" s="148" t="s">
        <v>158</v>
      </c>
      <c r="E152" s="156" t="s">
        <v>19</v>
      </c>
      <c r="F152" s="157" t="s">
        <v>159</v>
      </c>
      <c r="H152" s="158">
        <v>230.9</v>
      </c>
      <c r="I152" s="159"/>
      <c r="L152" s="155"/>
      <c r="M152" s="160"/>
      <c r="T152" s="161"/>
      <c r="AT152" s="156" t="s">
        <v>158</v>
      </c>
      <c r="AU152" s="156" t="s">
        <v>82</v>
      </c>
      <c r="AV152" s="13" t="s">
        <v>141</v>
      </c>
      <c r="AW152" s="13" t="s">
        <v>34</v>
      </c>
      <c r="AX152" s="13" t="s">
        <v>72</v>
      </c>
      <c r="AY152" s="156" t="s">
        <v>133</v>
      </c>
    </row>
    <row r="153" spans="2:65" s="12" customFormat="1" ht="11.25">
      <c r="B153" s="147"/>
      <c r="D153" s="148" t="s">
        <v>158</v>
      </c>
      <c r="E153" s="149" t="s">
        <v>19</v>
      </c>
      <c r="F153" s="150" t="s">
        <v>489</v>
      </c>
      <c r="H153" s="151">
        <v>115.45</v>
      </c>
      <c r="I153" s="152"/>
      <c r="L153" s="147"/>
      <c r="M153" s="153"/>
      <c r="T153" s="154"/>
      <c r="AT153" s="149" t="s">
        <v>158</v>
      </c>
      <c r="AU153" s="149" t="s">
        <v>82</v>
      </c>
      <c r="AV153" s="12" t="s">
        <v>82</v>
      </c>
      <c r="AW153" s="12" t="s">
        <v>34</v>
      </c>
      <c r="AX153" s="12" t="s">
        <v>72</v>
      </c>
      <c r="AY153" s="149" t="s">
        <v>133</v>
      </c>
    </row>
    <row r="154" spans="2:65" s="13" customFormat="1" ht="11.25">
      <c r="B154" s="155"/>
      <c r="D154" s="148" t="s">
        <v>158</v>
      </c>
      <c r="E154" s="156" t="s">
        <v>19</v>
      </c>
      <c r="F154" s="157" t="s">
        <v>159</v>
      </c>
      <c r="H154" s="158">
        <v>115.45</v>
      </c>
      <c r="I154" s="159"/>
      <c r="L154" s="155"/>
      <c r="M154" s="160"/>
      <c r="T154" s="161"/>
      <c r="AT154" s="156" t="s">
        <v>158</v>
      </c>
      <c r="AU154" s="156" t="s">
        <v>82</v>
      </c>
      <c r="AV154" s="13" t="s">
        <v>141</v>
      </c>
      <c r="AW154" s="13" t="s">
        <v>34</v>
      </c>
      <c r="AX154" s="13" t="s">
        <v>80</v>
      </c>
      <c r="AY154" s="156" t="s">
        <v>133</v>
      </c>
    </row>
    <row r="155" spans="2:65" s="1" customFormat="1" ht="21.75" customHeight="1">
      <c r="B155" s="32"/>
      <c r="C155" s="127" t="s">
        <v>212</v>
      </c>
      <c r="D155" s="127" t="s">
        <v>136</v>
      </c>
      <c r="E155" s="128" t="s">
        <v>496</v>
      </c>
      <c r="F155" s="129" t="s">
        <v>497</v>
      </c>
      <c r="G155" s="130" t="s">
        <v>179</v>
      </c>
      <c r="H155" s="131">
        <v>4.2699999999999996</v>
      </c>
      <c r="I155" s="132"/>
      <c r="J155" s="133">
        <f>ROUND(I155*H155,2)</f>
        <v>0</v>
      </c>
      <c r="K155" s="129" t="s">
        <v>140</v>
      </c>
      <c r="L155" s="32"/>
      <c r="M155" s="134" t="s">
        <v>19</v>
      </c>
      <c r="N155" s="135" t="s">
        <v>43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141</v>
      </c>
      <c r="AT155" s="138" t="s">
        <v>136</v>
      </c>
      <c r="AU155" s="138" t="s">
        <v>82</v>
      </c>
      <c r="AY155" s="17" t="s">
        <v>133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7" t="s">
        <v>80</v>
      </c>
      <c r="BK155" s="139">
        <f>ROUND(I155*H155,2)</f>
        <v>0</v>
      </c>
      <c r="BL155" s="17" t="s">
        <v>141</v>
      </c>
      <c r="BM155" s="138" t="s">
        <v>262</v>
      </c>
    </row>
    <row r="156" spans="2:65" s="1" customFormat="1" ht="11.25">
      <c r="B156" s="32"/>
      <c r="D156" s="140" t="s">
        <v>142</v>
      </c>
      <c r="F156" s="141" t="s">
        <v>498</v>
      </c>
      <c r="I156" s="142"/>
      <c r="L156" s="32"/>
      <c r="M156" s="143"/>
      <c r="T156" s="53"/>
      <c r="AT156" s="17" t="s">
        <v>142</v>
      </c>
      <c r="AU156" s="17" t="s">
        <v>82</v>
      </c>
    </row>
    <row r="157" spans="2:65" s="12" customFormat="1" ht="11.25">
      <c r="B157" s="147"/>
      <c r="D157" s="148" t="s">
        <v>158</v>
      </c>
      <c r="E157" s="149" t="s">
        <v>19</v>
      </c>
      <c r="F157" s="150" t="s">
        <v>499</v>
      </c>
      <c r="H157" s="151">
        <v>4.2699999999999996</v>
      </c>
      <c r="I157" s="152"/>
      <c r="L157" s="147"/>
      <c r="M157" s="153"/>
      <c r="T157" s="154"/>
      <c r="AT157" s="149" t="s">
        <v>158</v>
      </c>
      <c r="AU157" s="149" t="s">
        <v>82</v>
      </c>
      <c r="AV157" s="12" t="s">
        <v>82</v>
      </c>
      <c r="AW157" s="12" t="s">
        <v>34</v>
      </c>
      <c r="AX157" s="12" t="s">
        <v>72</v>
      </c>
      <c r="AY157" s="149" t="s">
        <v>133</v>
      </c>
    </row>
    <row r="158" spans="2:65" s="13" customFormat="1" ht="11.25">
      <c r="B158" s="155"/>
      <c r="D158" s="148" t="s">
        <v>158</v>
      </c>
      <c r="E158" s="156" t="s">
        <v>19</v>
      </c>
      <c r="F158" s="157" t="s">
        <v>159</v>
      </c>
      <c r="H158" s="158">
        <v>4.2699999999999996</v>
      </c>
      <c r="I158" s="159"/>
      <c r="L158" s="155"/>
      <c r="M158" s="160"/>
      <c r="T158" s="161"/>
      <c r="AT158" s="156" t="s">
        <v>158</v>
      </c>
      <c r="AU158" s="156" t="s">
        <v>82</v>
      </c>
      <c r="AV158" s="13" t="s">
        <v>141</v>
      </c>
      <c r="AW158" s="13" t="s">
        <v>34</v>
      </c>
      <c r="AX158" s="13" t="s">
        <v>80</v>
      </c>
      <c r="AY158" s="156" t="s">
        <v>133</v>
      </c>
    </row>
    <row r="159" spans="2:65" s="1" customFormat="1" ht="24.2" customHeight="1">
      <c r="B159" s="32"/>
      <c r="C159" s="127" t="s">
        <v>264</v>
      </c>
      <c r="D159" s="127" t="s">
        <v>136</v>
      </c>
      <c r="E159" s="128" t="s">
        <v>500</v>
      </c>
      <c r="F159" s="129" t="s">
        <v>501</v>
      </c>
      <c r="G159" s="130" t="s">
        <v>179</v>
      </c>
      <c r="H159" s="131">
        <v>4.2699999999999996</v>
      </c>
      <c r="I159" s="132"/>
      <c r="J159" s="133">
        <f>ROUND(I159*H159,2)</f>
        <v>0</v>
      </c>
      <c r="K159" s="129" t="s">
        <v>140</v>
      </c>
      <c r="L159" s="32"/>
      <c r="M159" s="134" t="s">
        <v>19</v>
      </c>
      <c r="N159" s="135" t="s">
        <v>43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141</v>
      </c>
      <c r="AT159" s="138" t="s">
        <v>136</v>
      </c>
      <c r="AU159" s="138" t="s">
        <v>82</v>
      </c>
      <c r="AY159" s="17" t="s">
        <v>133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7" t="s">
        <v>80</v>
      </c>
      <c r="BK159" s="139">
        <f>ROUND(I159*H159,2)</f>
        <v>0</v>
      </c>
      <c r="BL159" s="17" t="s">
        <v>141</v>
      </c>
      <c r="BM159" s="138" t="s">
        <v>267</v>
      </c>
    </row>
    <row r="160" spans="2:65" s="1" customFormat="1" ht="11.25">
      <c r="B160" s="32"/>
      <c r="D160" s="140" t="s">
        <v>142</v>
      </c>
      <c r="F160" s="141" t="s">
        <v>502</v>
      </c>
      <c r="I160" s="142"/>
      <c r="L160" s="32"/>
      <c r="M160" s="143"/>
      <c r="T160" s="53"/>
      <c r="AT160" s="17" t="s">
        <v>142</v>
      </c>
      <c r="AU160" s="17" t="s">
        <v>82</v>
      </c>
    </row>
    <row r="161" spans="2:65" s="12" customFormat="1" ht="11.25">
      <c r="B161" s="147"/>
      <c r="D161" s="148" t="s">
        <v>158</v>
      </c>
      <c r="E161" s="149" t="s">
        <v>19</v>
      </c>
      <c r="F161" s="150" t="s">
        <v>499</v>
      </c>
      <c r="H161" s="151">
        <v>4.2699999999999996</v>
      </c>
      <c r="I161" s="152"/>
      <c r="L161" s="147"/>
      <c r="M161" s="153"/>
      <c r="T161" s="154"/>
      <c r="AT161" s="149" t="s">
        <v>158</v>
      </c>
      <c r="AU161" s="149" t="s">
        <v>82</v>
      </c>
      <c r="AV161" s="12" t="s">
        <v>82</v>
      </c>
      <c r="AW161" s="12" t="s">
        <v>34</v>
      </c>
      <c r="AX161" s="12" t="s">
        <v>72</v>
      </c>
      <c r="AY161" s="149" t="s">
        <v>133</v>
      </c>
    </row>
    <row r="162" spans="2:65" s="13" customFormat="1" ht="11.25">
      <c r="B162" s="155"/>
      <c r="D162" s="148" t="s">
        <v>158</v>
      </c>
      <c r="E162" s="156" t="s">
        <v>19</v>
      </c>
      <c r="F162" s="157" t="s">
        <v>159</v>
      </c>
      <c r="H162" s="158">
        <v>4.2699999999999996</v>
      </c>
      <c r="I162" s="159"/>
      <c r="L162" s="155"/>
      <c r="M162" s="160"/>
      <c r="T162" s="161"/>
      <c r="AT162" s="156" t="s">
        <v>158</v>
      </c>
      <c r="AU162" s="156" t="s">
        <v>82</v>
      </c>
      <c r="AV162" s="13" t="s">
        <v>141</v>
      </c>
      <c r="AW162" s="13" t="s">
        <v>34</v>
      </c>
      <c r="AX162" s="13" t="s">
        <v>80</v>
      </c>
      <c r="AY162" s="156" t="s">
        <v>133</v>
      </c>
    </row>
    <row r="163" spans="2:65" s="1" customFormat="1" ht="24.2" customHeight="1">
      <c r="B163" s="32"/>
      <c r="C163" s="127" t="s">
        <v>218</v>
      </c>
      <c r="D163" s="127" t="s">
        <v>136</v>
      </c>
      <c r="E163" s="128" t="s">
        <v>503</v>
      </c>
      <c r="F163" s="129" t="s">
        <v>504</v>
      </c>
      <c r="G163" s="130" t="s">
        <v>186</v>
      </c>
      <c r="H163" s="131">
        <v>180.17500000000001</v>
      </c>
      <c r="I163" s="132"/>
      <c r="J163" s="133">
        <f>ROUND(I163*H163,2)</f>
        <v>0</v>
      </c>
      <c r="K163" s="129" t="s">
        <v>157</v>
      </c>
      <c r="L163" s="32"/>
      <c r="M163" s="134" t="s">
        <v>19</v>
      </c>
      <c r="N163" s="135" t="s">
        <v>43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141</v>
      </c>
      <c r="AT163" s="138" t="s">
        <v>136</v>
      </c>
      <c r="AU163" s="138" t="s">
        <v>82</v>
      </c>
      <c r="AY163" s="17" t="s">
        <v>133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80</v>
      </c>
      <c r="BK163" s="139">
        <f>ROUND(I163*H163,2)</f>
        <v>0</v>
      </c>
      <c r="BL163" s="17" t="s">
        <v>141</v>
      </c>
      <c r="BM163" s="138" t="s">
        <v>272</v>
      </c>
    </row>
    <row r="164" spans="2:65" s="12" customFormat="1" ht="11.25">
      <c r="B164" s="147"/>
      <c r="D164" s="148" t="s">
        <v>158</v>
      </c>
      <c r="E164" s="149" t="s">
        <v>19</v>
      </c>
      <c r="F164" s="150" t="s">
        <v>505</v>
      </c>
      <c r="H164" s="151">
        <v>126.545</v>
      </c>
      <c r="I164" s="152"/>
      <c r="L164" s="147"/>
      <c r="M164" s="153"/>
      <c r="T164" s="154"/>
      <c r="AT164" s="149" t="s">
        <v>158</v>
      </c>
      <c r="AU164" s="149" t="s">
        <v>82</v>
      </c>
      <c r="AV164" s="12" t="s">
        <v>82</v>
      </c>
      <c r="AW164" s="12" t="s">
        <v>34</v>
      </c>
      <c r="AX164" s="12" t="s">
        <v>72</v>
      </c>
      <c r="AY164" s="149" t="s">
        <v>133</v>
      </c>
    </row>
    <row r="165" spans="2:65" s="12" customFormat="1" ht="11.25">
      <c r="B165" s="147"/>
      <c r="D165" s="148" t="s">
        <v>158</v>
      </c>
      <c r="E165" s="149" t="s">
        <v>19</v>
      </c>
      <c r="F165" s="150" t="s">
        <v>506</v>
      </c>
      <c r="H165" s="151">
        <v>10.96</v>
      </c>
      <c r="I165" s="152"/>
      <c r="L165" s="147"/>
      <c r="M165" s="153"/>
      <c r="T165" s="154"/>
      <c r="AT165" s="149" t="s">
        <v>158</v>
      </c>
      <c r="AU165" s="149" t="s">
        <v>82</v>
      </c>
      <c r="AV165" s="12" t="s">
        <v>82</v>
      </c>
      <c r="AW165" s="12" t="s">
        <v>34</v>
      </c>
      <c r="AX165" s="12" t="s">
        <v>72</v>
      </c>
      <c r="AY165" s="149" t="s">
        <v>133</v>
      </c>
    </row>
    <row r="166" spans="2:65" s="12" customFormat="1" ht="11.25">
      <c r="B166" s="147"/>
      <c r="D166" s="148" t="s">
        <v>158</v>
      </c>
      <c r="E166" s="149" t="s">
        <v>19</v>
      </c>
      <c r="F166" s="150" t="s">
        <v>507</v>
      </c>
      <c r="H166" s="151">
        <v>42.67</v>
      </c>
      <c r="I166" s="152"/>
      <c r="L166" s="147"/>
      <c r="M166" s="153"/>
      <c r="T166" s="154"/>
      <c r="AT166" s="149" t="s">
        <v>158</v>
      </c>
      <c r="AU166" s="149" t="s">
        <v>82</v>
      </c>
      <c r="AV166" s="12" t="s">
        <v>82</v>
      </c>
      <c r="AW166" s="12" t="s">
        <v>34</v>
      </c>
      <c r="AX166" s="12" t="s">
        <v>72</v>
      </c>
      <c r="AY166" s="149" t="s">
        <v>133</v>
      </c>
    </row>
    <row r="167" spans="2:65" s="13" customFormat="1" ht="11.25">
      <c r="B167" s="155"/>
      <c r="D167" s="148" t="s">
        <v>158</v>
      </c>
      <c r="E167" s="156" t="s">
        <v>19</v>
      </c>
      <c r="F167" s="157" t="s">
        <v>159</v>
      </c>
      <c r="H167" s="158">
        <v>180.17500000000001</v>
      </c>
      <c r="I167" s="159"/>
      <c r="L167" s="155"/>
      <c r="M167" s="160"/>
      <c r="T167" s="161"/>
      <c r="AT167" s="156" t="s">
        <v>158</v>
      </c>
      <c r="AU167" s="156" t="s">
        <v>82</v>
      </c>
      <c r="AV167" s="13" t="s">
        <v>141</v>
      </c>
      <c r="AW167" s="13" t="s">
        <v>34</v>
      </c>
      <c r="AX167" s="13" t="s">
        <v>80</v>
      </c>
      <c r="AY167" s="156" t="s">
        <v>133</v>
      </c>
    </row>
    <row r="168" spans="2:65" s="1" customFormat="1" ht="24.2" customHeight="1">
      <c r="B168" s="32"/>
      <c r="C168" s="127" t="s">
        <v>7</v>
      </c>
      <c r="D168" s="127" t="s">
        <v>136</v>
      </c>
      <c r="E168" s="128" t="s">
        <v>508</v>
      </c>
      <c r="F168" s="129" t="s">
        <v>509</v>
      </c>
      <c r="G168" s="130" t="s">
        <v>186</v>
      </c>
      <c r="H168" s="131">
        <v>666.22</v>
      </c>
      <c r="I168" s="132"/>
      <c r="J168" s="133">
        <f>ROUND(I168*H168,2)</f>
        <v>0</v>
      </c>
      <c r="K168" s="129" t="s">
        <v>140</v>
      </c>
      <c r="L168" s="32"/>
      <c r="M168" s="134" t="s">
        <v>19</v>
      </c>
      <c r="N168" s="135" t="s">
        <v>43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141</v>
      </c>
      <c r="AT168" s="138" t="s">
        <v>136</v>
      </c>
      <c r="AU168" s="138" t="s">
        <v>82</v>
      </c>
      <c r="AY168" s="17" t="s">
        <v>133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7" t="s">
        <v>80</v>
      </c>
      <c r="BK168" s="139">
        <f>ROUND(I168*H168,2)</f>
        <v>0</v>
      </c>
      <c r="BL168" s="17" t="s">
        <v>141</v>
      </c>
      <c r="BM168" s="138" t="s">
        <v>277</v>
      </c>
    </row>
    <row r="169" spans="2:65" s="1" customFormat="1" ht="11.25">
      <c r="B169" s="32"/>
      <c r="D169" s="140" t="s">
        <v>142</v>
      </c>
      <c r="F169" s="141" t="s">
        <v>510</v>
      </c>
      <c r="I169" s="142"/>
      <c r="L169" s="32"/>
      <c r="M169" s="143"/>
      <c r="T169" s="53"/>
      <c r="AT169" s="17" t="s">
        <v>142</v>
      </c>
      <c r="AU169" s="17" t="s">
        <v>82</v>
      </c>
    </row>
    <row r="170" spans="2:65" s="12" customFormat="1" ht="11.25">
      <c r="B170" s="147"/>
      <c r="D170" s="148" t="s">
        <v>158</v>
      </c>
      <c r="E170" s="149" t="s">
        <v>19</v>
      </c>
      <c r="F170" s="150" t="s">
        <v>511</v>
      </c>
      <c r="H170" s="151">
        <v>290.66000000000003</v>
      </c>
      <c r="I170" s="152"/>
      <c r="L170" s="147"/>
      <c r="M170" s="153"/>
      <c r="T170" s="154"/>
      <c r="AT170" s="149" t="s">
        <v>158</v>
      </c>
      <c r="AU170" s="149" t="s">
        <v>82</v>
      </c>
      <c r="AV170" s="12" t="s">
        <v>82</v>
      </c>
      <c r="AW170" s="12" t="s">
        <v>34</v>
      </c>
      <c r="AX170" s="12" t="s">
        <v>72</v>
      </c>
      <c r="AY170" s="149" t="s">
        <v>133</v>
      </c>
    </row>
    <row r="171" spans="2:65" s="12" customFormat="1" ht="11.25">
      <c r="B171" s="147"/>
      <c r="D171" s="148" t="s">
        <v>158</v>
      </c>
      <c r="E171" s="149" t="s">
        <v>19</v>
      </c>
      <c r="F171" s="150" t="s">
        <v>512</v>
      </c>
      <c r="H171" s="151">
        <v>171.14</v>
      </c>
      <c r="I171" s="152"/>
      <c r="L171" s="147"/>
      <c r="M171" s="153"/>
      <c r="T171" s="154"/>
      <c r="AT171" s="149" t="s">
        <v>158</v>
      </c>
      <c r="AU171" s="149" t="s">
        <v>82</v>
      </c>
      <c r="AV171" s="12" t="s">
        <v>82</v>
      </c>
      <c r="AW171" s="12" t="s">
        <v>34</v>
      </c>
      <c r="AX171" s="12" t="s">
        <v>72</v>
      </c>
      <c r="AY171" s="149" t="s">
        <v>133</v>
      </c>
    </row>
    <row r="172" spans="2:65" s="12" customFormat="1" ht="11.25">
      <c r="B172" s="147"/>
      <c r="D172" s="148" t="s">
        <v>158</v>
      </c>
      <c r="E172" s="149" t="s">
        <v>19</v>
      </c>
      <c r="F172" s="150" t="s">
        <v>507</v>
      </c>
      <c r="H172" s="151">
        <v>42.67</v>
      </c>
      <c r="I172" s="152"/>
      <c r="L172" s="147"/>
      <c r="M172" s="153"/>
      <c r="T172" s="154"/>
      <c r="AT172" s="149" t="s">
        <v>158</v>
      </c>
      <c r="AU172" s="149" t="s">
        <v>82</v>
      </c>
      <c r="AV172" s="12" t="s">
        <v>82</v>
      </c>
      <c r="AW172" s="12" t="s">
        <v>34</v>
      </c>
      <c r="AX172" s="12" t="s">
        <v>72</v>
      </c>
      <c r="AY172" s="149" t="s">
        <v>133</v>
      </c>
    </row>
    <row r="173" spans="2:65" s="12" customFormat="1" ht="11.25">
      <c r="B173" s="147"/>
      <c r="D173" s="148" t="s">
        <v>158</v>
      </c>
      <c r="E173" s="149" t="s">
        <v>19</v>
      </c>
      <c r="F173" s="150" t="s">
        <v>513</v>
      </c>
      <c r="H173" s="151">
        <v>55.96</v>
      </c>
      <c r="I173" s="152"/>
      <c r="L173" s="147"/>
      <c r="M173" s="153"/>
      <c r="T173" s="154"/>
      <c r="AT173" s="149" t="s">
        <v>158</v>
      </c>
      <c r="AU173" s="149" t="s">
        <v>82</v>
      </c>
      <c r="AV173" s="12" t="s">
        <v>82</v>
      </c>
      <c r="AW173" s="12" t="s">
        <v>34</v>
      </c>
      <c r="AX173" s="12" t="s">
        <v>72</v>
      </c>
      <c r="AY173" s="149" t="s">
        <v>133</v>
      </c>
    </row>
    <row r="174" spans="2:65" s="12" customFormat="1" ht="11.25">
      <c r="B174" s="147"/>
      <c r="D174" s="148" t="s">
        <v>158</v>
      </c>
      <c r="E174" s="149" t="s">
        <v>19</v>
      </c>
      <c r="F174" s="150" t="s">
        <v>514</v>
      </c>
      <c r="H174" s="151">
        <v>74.64</v>
      </c>
      <c r="I174" s="152"/>
      <c r="L174" s="147"/>
      <c r="M174" s="153"/>
      <c r="T174" s="154"/>
      <c r="AT174" s="149" t="s">
        <v>158</v>
      </c>
      <c r="AU174" s="149" t="s">
        <v>82</v>
      </c>
      <c r="AV174" s="12" t="s">
        <v>82</v>
      </c>
      <c r="AW174" s="12" t="s">
        <v>34</v>
      </c>
      <c r="AX174" s="12" t="s">
        <v>72</v>
      </c>
      <c r="AY174" s="149" t="s">
        <v>133</v>
      </c>
    </row>
    <row r="175" spans="2:65" s="12" customFormat="1" ht="22.5">
      <c r="B175" s="147"/>
      <c r="D175" s="148" t="s">
        <v>158</v>
      </c>
      <c r="E175" s="149" t="s">
        <v>19</v>
      </c>
      <c r="F175" s="150" t="s">
        <v>515</v>
      </c>
      <c r="H175" s="151">
        <v>31.15</v>
      </c>
      <c r="I175" s="152"/>
      <c r="L175" s="147"/>
      <c r="M175" s="153"/>
      <c r="T175" s="154"/>
      <c r="AT175" s="149" t="s">
        <v>158</v>
      </c>
      <c r="AU175" s="149" t="s">
        <v>82</v>
      </c>
      <c r="AV175" s="12" t="s">
        <v>82</v>
      </c>
      <c r="AW175" s="12" t="s">
        <v>34</v>
      </c>
      <c r="AX175" s="12" t="s">
        <v>72</v>
      </c>
      <c r="AY175" s="149" t="s">
        <v>133</v>
      </c>
    </row>
    <row r="176" spans="2:65" s="13" customFormat="1" ht="11.25">
      <c r="B176" s="155"/>
      <c r="D176" s="148" t="s">
        <v>158</v>
      </c>
      <c r="E176" s="156" t="s">
        <v>19</v>
      </c>
      <c r="F176" s="157" t="s">
        <v>159</v>
      </c>
      <c r="H176" s="158">
        <v>666.22</v>
      </c>
      <c r="I176" s="159"/>
      <c r="L176" s="155"/>
      <c r="M176" s="160"/>
      <c r="T176" s="161"/>
      <c r="AT176" s="156" t="s">
        <v>158</v>
      </c>
      <c r="AU176" s="156" t="s">
        <v>82</v>
      </c>
      <c r="AV176" s="13" t="s">
        <v>141</v>
      </c>
      <c r="AW176" s="13" t="s">
        <v>34</v>
      </c>
      <c r="AX176" s="13" t="s">
        <v>80</v>
      </c>
      <c r="AY176" s="156" t="s">
        <v>133</v>
      </c>
    </row>
    <row r="177" spans="2:65" s="1" customFormat="1" ht="21.75" customHeight="1">
      <c r="B177" s="32"/>
      <c r="C177" s="127" t="s">
        <v>222</v>
      </c>
      <c r="D177" s="127" t="s">
        <v>136</v>
      </c>
      <c r="E177" s="128" t="s">
        <v>516</v>
      </c>
      <c r="F177" s="129" t="s">
        <v>517</v>
      </c>
      <c r="G177" s="130" t="s">
        <v>186</v>
      </c>
      <c r="H177" s="131">
        <v>161.75</v>
      </c>
      <c r="I177" s="132"/>
      <c r="J177" s="133">
        <f>ROUND(I177*H177,2)</f>
        <v>0</v>
      </c>
      <c r="K177" s="129" t="s">
        <v>140</v>
      </c>
      <c r="L177" s="32"/>
      <c r="M177" s="134" t="s">
        <v>19</v>
      </c>
      <c r="N177" s="135" t="s">
        <v>43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141</v>
      </c>
      <c r="AT177" s="138" t="s">
        <v>136</v>
      </c>
      <c r="AU177" s="138" t="s">
        <v>82</v>
      </c>
      <c r="AY177" s="17" t="s">
        <v>133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7" t="s">
        <v>80</v>
      </c>
      <c r="BK177" s="139">
        <f>ROUND(I177*H177,2)</f>
        <v>0</v>
      </c>
      <c r="BL177" s="17" t="s">
        <v>141</v>
      </c>
      <c r="BM177" s="138" t="s">
        <v>282</v>
      </c>
    </row>
    <row r="178" spans="2:65" s="1" customFormat="1" ht="11.25">
      <c r="B178" s="32"/>
      <c r="D178" s="140" t="s">
        <v>142</v>
      </c>
      <c r="F178" s="141" t="s">
        <v>518</v>
      </c>
      <c r="I178" s="142"/>
      <c r="L178" s="32"/>
      <c r="M178" s="143"/>
      <c r="T178" s="53"/>
      <c r="AT178" s="17" t="s">
        <v>142</v>
      </c>
      <c r="AU178" s="17" t="s">
        <v>82</v>
      </c>
    </row>
    <row r="179" spans="2:65" s="12" customFormat="1" ht="11.25">
      <c r="B179" s="147"/>
      <c r="D179" s="148" t="s">
        <v>158</v>
      </c>
      <c r="E179" s="149" t="s">
        <v>19</v>
      </c>
      <c r="F179" s="150" t="s">
        <v>513</v>
      </c>
      <c r="H179" s="151">
        <v>55.96</v>
      </c>
      <c r="I179" s="152"/>
      <c r="L179" s="147"/>
      <c r="M179" s="153"/>
      <c r="T179" s="154"/>
      <c r="AT179" s="149" t="s">
        <v>158</v>
      </c>
      <c r="AU179" s="149" t="s">
        <v>82</v>
      </c>
      <c r="AV179" s="12" t="s">
        <v>82</v>
      </c>
      <c r="AW179" s="12" t="s">
        <v>34</v>
      </c>
      <c r="AX179" s="12" t="s">
        <v>72</v>
      </c>
      <c r="AY179" s="149" t="s">
        <v>133</v>
      </c>
    </row>
    <row r="180" spans="2:65" s="12" customFormat="1" ht="11.25">
      <c r="B180" s="147"/>
      <c r="D180" s="148" t="s">
        <v>158</v>
      </c>
      <c r="E180" s="149" t="s">
        <v>19</v>
      </c>
      <c r="F180" s="150" t="s">
        <v>514</v>
      </c>
      <c r="H180" s="151">
        <v>74.64</v>
      </c>
      <c r="I180" s="152"/>
      <c r="L180" s="147"/>
      <c r="M180" s="153"/>
      <c r="T180" s="154"/>
      <c r="AT180" s="149" t="s">
        <v>158</v>
      </c>
      <c r="AU180" s="149" t="s">
        <v>82</v>
      </c>
      <c r="AV180" s="12" t="s">
        <v>82</v>
      </c>
      <c r="AW180" s="12" t="s">
        <v>34</v>
      </c>
      <c r="AX180" s="12" t="s">
        <v>72</v>
      </c>
      <c r="AY180" s="149" t="s">
        <v>133</v>
      </c>
    </row>
    <row r="181" spans="2:65" s="12" customFormat="1" ht="22.5">
      <c r="B181" s="147"/>
      <c r="D181" s="148" t="s">
        <v>158</v>
      </c>
      <c r="E181" s="149" t="s">
        <v>19</v>
      </c>
      <c r="F181" s="150" t="s">
        <v>515</v>
      </c>
      <c r="H181" s="151">
        <v>31.15</v>
      </c>
      <c r="I181" s="152"/>
      <c r="L181" s="147"/>
      <c r="M181" s="153"/>
      <c r="T181" s="154"/>
      <c r="AT181" s="149" t="s">
        <v>158</v>
      </c>
      <c r="AU181" s="149" t="s">
        <v>82</v>
      </c>
      <c r="AV181" s="12" t="s">
        <v>82</v>
      </c>
      <c r="AW181" s="12" t="s">
        <v>34</v>
      </c>
      <c r="AX181" s="12" t="s">
        <v>72</v>
      </c>
      <c r="AY181" s="149" t="s">
        <v>133</v>
      </c>
    </row>
    <row r="182" spans="2:65" s="13" customFormat="1" ht="11.25">
      <c r="B182" s="155"/>
      <c r="D182" s="148" t="s">
        <v>158</v>
      </c>
      <c r="E182" s="156" t="s">
        <v>19</v>
      </c>
      <c r="F182" s="157" t="s">
        <v>159</v>
      </c>
      <c r="H182" s="158">
        <v>161.75</v>
      </c>
      <c r="I182" s="159"/>
      <c r="L182" s="155"/>
      <c r="M182" s="160"/>
      <c r="T182" s="161"/>
      <c r="AT182" s="156" t="s">
        <v>158</v>
      </c>
      <c r="AU182" s="156" t="s">
        <v>82</v>
      </c>
      <c r="AV182" s="13" t="s">
        <v>141</v>
      </c>
      <c r="AW182" s="13" t="s">
        <v>34</v>
      </c>
      <c r="AX182" s="13" t="s">
        <v>80</v>
      </c>
      <c r="AY182" s="156" t="s">
        <v>133</v>
      </c>
    </row>
    <row r="183" spans="2:65" s="1" customFormat="1" ht="24.2" customHeight="1">
      <c r="B183" s="32"/>
      <c r="C183" s="127" t="s">
        <v>285</v>
      </c>
      <c r="D183" s="127" t="s">
        <v>136</v>
      </c>
      <c r="E183" s="128" t="s">
        <v>519</v>
      </c>
      <c r="F183" s="129" t="s">
        <v>520</v>
      </c>
      <c r="G183" s="130" t="s">
        <v>186</v>
      </c>
      <c r="H183" s="131">
        <v>161.75</v>
      </c>
      <c r="I183" s="132"/>
      <c r="J183" s="133">
        <f>ROUND(I183*H183,2)</f>
        <v>0</v>
      </c>
      <c r="K183" s="129" t="s">
        <v>140</v>
      </c>
      <c r="L183" s="32"/>
      <c r="M183" s="134" t="s">
        <v>19</v>
      </c>
      <c r="N183" s="135" t="s">
        <v>43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141</v>
      </c>
      <c r="AT183" s="138" t="s">
        <v>136</v>
      </c>
      <c r="AU183" s="138" t="s">
        <v>82</v>
      </c>
      <c r="AY183" s="17" t="s">
        <v>133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7" t="s">
        <v>80</v>
      </c>
      <c r="BK183" s="139">
        <f>ROUND(I183*H183,2)</f>
        <v>0</v>
      </c>
      <c r="BL183" s="17" t="s">
        <v>141</v>
      </c>
      <c r="BM183" s="138" t="s">
        <v>288</v>
      </c>
    </row>
    <row r="184" spans="2:65" s="1" customFormat="1" ht="11.25">
      <c r="B184" s="32"/>
      <c r="D184" s="140" t="s">
        <v>142</v>
      </c>
      <c r="F184" s="141" t="s">
        <v>521</v>
      </c>
      <c r="I184" s="142"/>
      <c r="L184" s="32"/>
      <c r="M184" s="143"/>
      <c r="T184" s="53"/>
      <c r="AT184" s="17" t="s">
        <v>142</v>
      </c>
      <c r="AU184" s="17" t="s">
        <v>82</v>
      </c>
    </row>
    <row r="185" spans="2:65" s="12" customFormat="1" ht="11.25">
      <c r="B185" s="147"/>
      <c r="D185" s="148" t="s">
        <v>158</v>
      </c>
      <c r="E185" s="149" t="s">
        <v>19</v>
      </c>
      <c r="F185" s="150" t="s">
        <v>522</v>
      </c>
      <c r="H185" s="151">
        <v>55.96</v>
      </c>
      <c r="I185" s="152"/>
      <c r="L185" s="147"/>
      <c r="M185" s="153"/>
      <c r="T185" s="154"/>
      <c r="AT185" s="149" t="s">
        <v>158</v>
      </c>
      <c r="AU185" s="149" t="s">
        <v>82</v>
      </c>
      <c r="AV185" s="12" t="s">
        <v>82</v>
      </c>
      <c r="AW185" s="12" t="s">
        <v>34</v>
      </c>
      <c r="AX185" s="12" t="s">
        <v>72</v>
      </c>
      <c r="AY185" s="149" t="s">
        <v>133</v>
      </c>
    </row>
    <row r="186" spans="2:65" s="12" customFormat="1" ht="11.25">
      <c r="B186" s="147"/>
      <c r="D186" s="148" t="s">
        <v>158</v>
      </c>
      <c r="E186" s="149" t="s">
        <v>19</v>
      </c>
      <c r="F186" s="150" t="s">
        <v>523</v>
      </c>
      <c r="H186" s="151">
        <v>74.64</v>
      </c>
      <c r="I186" s="152"/>
      <c r="L186" s="147"/>
      <c r="M186" s="153"/>
      <c r="T186" s="154"/>
      <c r="AT186" s="149" t="s">
        <v>158</v>
      </c>
      <c r="AU186" s="149" t="s">
        <v>82</v>
      </c>
      <c r="AV186" s="12" t="s">
        <v>82</v>
      </c>
      <c r="AW186" s="12" t="s">
        <v>34</v>
      </c>
      <c r="AX186" s="12" t="s">
        <v>72</v>
      </c>
      <c r="AY186" s="149" t="s">
        <v>133</v>
      </c>
    </row>
    <row r="187" spans="2:65" s="12" customFormat="1" ht="11.25">
      <c r="B187" s="147"/>
      <c r="D187" s="148" t="s">
        <v>158</v>
      </c>
      <c r="E187" s="149" t="s">
        <v>19</v>
      </c>
      <c r="F187" s="150" t="s">
        <v>524</v>
      </c>
      <c r="H187" s="151">
        <v>31.15</v>
      </c>
      <c r="I187" s="152"/>
      <c r="L187" s="147"/>
      <c r="M187" s="153"/>
      <c r="T187" s="154"/>
      <c r="AT187" s="149" t="s">
        <v>158</v>
      </c>
      <c r="AU187" s="149" t="s">
        <v>82</v>
      </c>
      <c r="AV187" s="12" t="s">
        <v>82</v>
      </c>
      <c r="AW187" s="12" t="s">
        <v>34</v>
      </c>
      <c r="AX187" s="12" t="s">
        <v>72</v>
      </c>
      <c r="AY187" s="149" t="s">
        <v>133</v>
      </c>
    </row>
    <row r="188" spans="2:65" s="13" customFormat="1" ht="11.25">
      <c r="B188" s="155"/>
      <c r="D188" s="148" t="s">
        <v>158</v>
      </c>
      <c r="E188" s="156" t="s">
        <v>19</v>
      </c>
      <c r="F188" s="157" t="s">
        <v>159</v>
      </c>
      <c r="H188" s="158">
        <v>161.75</v>
      </c>
      <c r="I188" s="159"/>
      <c r="L188" s="155"/>
      <c r="M188" s="160"/>
      <c r="T188" s="161"/>
      <c r="AT188" s="156" t="s">
        <v>158</v>
      </c>
      <c r="AU188" s="156" t="s">
        <v>82</v>
      </c>
      <c r="AV188" s="13" t="s">
        <v>141</v>
      </c>
      <c r="AW188" s="13" t="s">
        <v>34</v>
      </c>
      <c r="AX188" s="13" t="s">
        <v>80</v>
      </c>
      <c r="AY188" s="156" t="s">
        <v>133</v>
      </c>
    </row>
    <row r="189" spans="2:65" s="1" customFormat="1" ht="24.2" customHeight="1">
      <c r="B189" s="32"/>
      <c r="C189" s="127" t="s">
        <v>225</v>
      </c>
      <c r="D189" s="127" t="s">
        <v>136</v>
      </c>
      <c r="E189" s="128" t="s">
        <v>525</v>
      </c>
      <c r="F189" s="129" t="s">
        <v>526</v>
      </c>
      <c r="G189" s="130" t="s">
        <v>186</v>
      </c>
      <c r="H189" s="131">
        <v>93.28</v>
      </c>
      <c r="I189" s="132"/>
      <c r="J189" s="133">
        <f>ROUND(I189*H189,2)</f>
        <v>0</v>
      </c>
      <c r="K189" s="129" t="s">
        <v>140</v>
      </c>
      <c r="L189" s="32"/>
      <c r="M189" s="134" t="s">
        <v>19</v>
      </c>
      <c r="N189" s="135" t="s">
        <v>43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141</v>
      </c>
      <c r="AT189" s="138" t="s">
        <v>136</v>
      </c>
      <c r="AU189" s="138" t="s">
        <v>82</v>
      </c>
      <c r="AY189" s="17" t="s">
        <v>133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7" t="s">
        <v>80</v>
      </c>
      <c r="BK189" s="139">
        <f>ROUND(I189*H189,2)</f>
        <v>0</v>
      </c>
      <c r="BL189" s="17" t="s">
        <v>141</v>
      </c>
      <c r="BM189" s="138" t="s">
        <v>294</v>
      </c>
    </row>
    <row r="190" spans="2:65" s="1" customFormat="1" ht="11.25">
      <c r="B190" s="32"/>
      <c r="D190" s="140" t="s">
        <v>142</v>
      </c>
      <c r="F190" s="141" t="s">
        <v>527</v>
      </c>
      <c r="I190" s="142"/>
      <c r="L190" s="32"/>
      <c r="M190" s="143"/>
      <c r="T190" s="53"/>
      <c r="AT190" s="17" t="s">
        <v>142</v>
      </c>
      <c r="AU190" s="17" t="s">
        <v>82</v>
      </c>
    </row>
    <row r="191" spans="2:65" s="12" customFormat="1" ht="11.25">
      <c r="B191" s="147"/>
      <c r="D191" s="148" t="s">
        <v>158</v>
      </c>
      <c r="E191" s="149" t="s">
        <v>19</v>
      </c>
      <c r="F191" s="150" t="s">
        <v>528</v>
      </c>
      <c r="H191" s="151">
        <v>93.28</v>
      </c>
      <c r="I191" s="152"/>
      <c r="L191" s="147"/>
      <c r="M191" s="153"/>
      <c r="T191" s="154"/>
      <c r="AT191" s="149" t="s">
        <v>158</v>
      </c>
      <c r="AU191" s="149" t="s">
        <v>82</v>
      </c>
      <c r="AV191" s="12" t="s">
        <v>82</v>
      </c>
      <c r="AW191" s="12" t="s">
        <v>34</v>
      </c>
      <c r="AX191" s="12" t="s">
        <v>72</v>
      </c>
      <c r="AY191" s="149" t="s">
        <v>133</v>
      </c>
    </row>
    <row r="192" spans="2:65" s="13" customFormat="1" ht="11.25">
      <c r="B192" s="155"/>
      <c r="D192" s="148" t="s">
        <v>158</v>
      </c>
      <c r="E192" s="156" t="s">
        <v>19</v>
      </c>
      <c r="F192" s="157" t="s">
        <v>159</v>
      </c>
      <c r="H192" s="158">
        <v>93.28</v>
      </c>
      <c r="I192" s="159"/>
      <c r="L192" s="155"/>
      <c r="M192" s="160"/>
      <c r="T192" s="161"/>
      <c r="AT192" s="156" t="s">
        <v>158</v>
      </c>
      <c r="AU192" s="156" t="s">
        <v>82</v>
      </c>
      <c r="AV192" s="13" t="s">
        <v>141</v>
      </c>
      <c r="AW192" s="13" t="s">
        <v>34</v>
      </c>
      <c r="AX192" s="13" t="s">
        <v>80</v>
      </c>
      <c r="AY192" s="156" t="s">
        <v>133</v>
      </c>
    </row>
    <row r="193" spans="2:65" s="1" customFormat="1" ht="16.5" customHeight="1">
      <c r="B193" s="32"/>
      <c r="C193" s="166" t="s">
        <v>299</v>
      </c>
      <c r="D193" s="166" t="s">
        <v>214</v>
      </c>
      <c r="E193" s="167" t="s">
        <v>529</v>
      </c>
      <c r="F193" s="168" t="s">
        <v>530</v>
      </c>
      <c r="G193" s="169" t="s">
        <v>217</v>
      </c>
      <c r="H193" s="170">
        <v>176.29900000000001</v>
      </c>
      <c r="I193" s="171"/>
      <c r="J193" s="172">
        <f>ROUND(I193*H193,2)</f>
        <v>0</v>
      </c>
      <c r="K193" s="168" t="s">
        <v>140</v>
      </c>
      <c r="L193" s="173"/>
      <c r="M193" s="174" t="s">
        <v>19</v>
      </c>
      <c r="N193" s="175" t="s">
        <v>43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166</v>
      </c>
      <c r="AT193" s="138" t="s">
        <v>214</v>
      </c>
      <c r="AU193" s="138" t="s">
        <v>82</v>
      </c>
      <c r="AY193" s="17" t="s">
        <v>133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80</v>
      </c>
      <c r="BK193" s="139">
        <f>ROUND(I193*H193,2)</f>
        <v>0</v>
      </c>
      <c r="BL193" s="17" t="s">
        <v>141</v>
      </c>
      <c r="BM193" s="138" t="s">
        <v>302</v>
      </c>
    </row>
    <row r="194" spans="2:65" s="12" customFormat="1" ht="11.25">
      <c r="B194" s="147"/>
      <c r="D194" s="148" t="s">
        <v>158</v>
      </c>
      <c r="E194" s="149" t="s">
        <v>19</v>
      </c>
      <c r="F194" s="150" t="s">
        <v>531</v>
      </c>
      <c r="H194" s="151">
        <v>176.29900000000001</v>
      </c>
      <c r="I194" s="152"/>
      <c r="L194" s="147"/>
      <c r="M194" s="153"/>
      <c r="T194" s="154"/>
      <c r="AT194" s="149" t="s">
        <v>158</v>
      </c>
      <c r="AU194" s="149" t="s">
        <v>82</v>
      </c>
      <c r="AV194" s="12" t="s">
        <v>82</v>
      </c>
      <c r="AW194" s="12" t="s">
        <v>34</v>
      </c>
      <c r="AX194" s="12" t="s">
        <v>72</v>
      </c>
      <c r="AY194" s="149" t="s">
        <v>133</v>
      </c>
    </row>
    <row r="195" spans="2:65" s="13" customFormat="1" ht="11.25">
      <c r="B195" s="155"/>
      <c r="D195" s="148" t="s">
        <v>158</v>
      </c>
      <c r="E195" s="156" t="s">
        <v>19</v>
      </c>
      <c r="F195" s="157" t="s">
        <v>159</v>
      </c>
      <c r="H195" s="158">
        <v>176.29900000000001</v>
      </c>
      <c r="I195" s="159"/>
      <c r="L195" s="155"/>
      <c r="M195" s="160"/>
      <c r="T195" s="161"/>
      <c r="AT195" s="156" t="s">
        <v>158</v>
      </c>
      <c r="AU195" s="156" t="s">
        <v>82</v>
      </c>
      <c r="AV195" s="13" t="s">
        <v>141</v>
      </c>
      <c r="AW195" s="13" t="s">
        <v>34</v>
      </c>
      <c r="AX195" s="13" t="s">
        <v>80</v>
      </c>
      <c r="AY195" s="156" t="s">
        <v>133</v>
      </c>
    </row>
    <row r="196" spans="2:65" s="11" customFormat="1" ht="22.9" customHeight="1">
      <c r="B196" s="115"/>
      <c r="D196" s="116" t="s">
        <v>71</v>
      </c>
      <c r="E196" s="125" t="s">
        <v>141</v>
      </c>
      <c r="F196" s="125" t="s">
        <v>532</v>
      </c>
      <c r="I196" s="118"/>
      <c r="J196" s="126">
        <f>BK196</f>
        <v>0</v>
      </c>
      <c r="L196" s="115"/>
      <c r="M196" s="120"/>
      <c r="P196" s="121">
        <f>SUM(P197:P225)</f>
        <v>0</v>
      </c>
      <c r="R196" s="121">
        <f>SUM(R197:R225)</f>
        <v>0</v>
      </c>
      <c r="T196" s="122">
        <f>SUM(T197:T225)</f>
        <v>0</v>
      </c>
      <c r="AR196" s="116" t="s">
        <v>80</v>
      </c>
      <c r="AT196" s="123" t="s">
        <v>71</v>
      </c>
      <c r="AU196" s="123" t="s">
        <v>80</v>
      </c>
      <c r="AY196" s="116" t="s">
        <v>133</v>
      </c>
      <c r="BK196" s="124">
        <f>SUM(BK197:BK225)</f>
        <v>0</v>
      </c>
    </row>
    <row r="197" spans="2:65" s="1" customFormat="1" ht="24.2" customHeight="1">
      <c r="B197" s="32"/>
      <c r="C197" s="127" t="s">
        <v>230</v>
      </c>
      <c r="D197" s="127" t="s">
        <v>136</v>
      </c>
      <c r="E197" s="128" t="s">
        <v>533</v>
      </c>
      <c r="F197" s="129" t="s">
        <v>534</v>
      </c>
      <c r="G197" s="130" t="s">
        <v>186</v>
      </c>
      <c r="H197" s="131">
        <v>21.02</v>
      </c>
      <c r="I197" s="132"/>
      <c r="J197" s="133">
        <f>ROUND(I197*H197,2)</f>
        <v>0</v>
      </c>
      <c r="K197" s="129" t="s">
        <v>140</v>
      </c>
      <c r="L197" s="32"/>
      <c r="M197" s="134" t="s">
        <v>19</v>
      </c>
      <c r="N197" s="135" t="s">
        <v>43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141</v>
      </c>
      <c r="AT197" s="138" t="s">
        <v>136</v>
      </c>
      <c r="AU197" s="138" t="s">
        <v>82</v>
      </c>
      <c r="AY197" s="17" t="s">
        <v>133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7" t="s">
        <v>80</v>
      </c>
      <c r="BK197" s="139">
        <f>ROUND(I197*H197,2)</f>
        <v>0</v>
      </c>
      <c r="BL197" s="17" t="s">
        <v>141</v>
      </c>
      <c r="BM197" s="138" t="s">
        <v>306</v>
      </c>
    </row>
    <row r="198" spans="2:65" s="1" customFormat="1" ht="11.25">
      <c r="B198" s="32"/>
      <c r="D198" s="140" t="s">
        <v>142</v>
      </c>
      <c r="F198" s="141" t="s">
        <v>535</v>
      </c>
      <c r="I198" s="142"/>
      <c r="L198" s="32"/>
      <c r="M198" s="143"/>
      <c r="T198" s="53"/>
      <c r="AT198" s="17" t="s">
        <v>142</v>
      </c>
      <c r="AU198" s="17" t="s">
        <v>82</v>
      </c>
    </row>
    <row r="199" spans="2:65" s="12" customFormat="1" ht="11.25">
      <c r="B199" s="147"/>
      <c r="D199" s="148" t="s">
        <v>158</v>
      </c>
      <c r="E199" s="149" t="s">
        <v>19</v>
      </c>
      <c r="F199" s="150" t="s">
        <v>536</v>
      </c>
      <c r="H199" s="151">
        <v>21.02</v>
      </c>
      <c r="I199" s="152"/>
      <c r="L199" s="147"/>
      <c r="M199" s="153"/>
      <c r="T199" s="154"/>
      <c r="AT199" s="149" t="s">
        <v>158</v>
      </c>
      <c r="AU199" s="149" t="s">
        <v>82</v>
      </c>
      <c r="AV199" s="12" t="s">
        <v>82</v>
      </c>
      <c r="AW199" s="12" t="s">
        <v>34</v>
      </c>
      <c r="AX199" s="12" t="s">
        <v>72</v>
      </c>
      <c r="AY199" s="149" t="s">
        <v>133</v>
      </c>
    </row>
    <row r="200" spans="2:65" s="13" customFormat="1" ht="11.25">
      <c r="B200" s="155"/>
      <c r="D200" s="148" t="s">
        <v>158</v>
      </c>
      <c r="E200" s="156" t="s">
        <v>19</v>
      </c>
      <c r="F200" s="157" t="s">
        <v>159</v>
      </c>
      <c r="H200" s="158">
        <v>21.02</v>
      </c>
      <c r="I200" s="159"/>
      <c r="L200" s="155"/>
      <c r="M200" s="160"/>
      <c r="T200" s="161"/>
      <c r="AT200" s="156" t="s">
        <v>158</v>
      </c>
      <c r="AU200" s="156" t="s">
        <v>82</v>
      </c>
      <c r="AV200" s="13" t="s">
        <v>141</v>
      </c>
      <c r="AW200" s="13" t="s">
        <v>34</v>
      </c>
      <c r="AX200" s="13" t="s">
        <v>80</v>
      </c>
      <c r="AY200" s="156" t="s">
        <v>133</v>
      </c>
    </row>
    <row r="201" spans="2:65" s="1" customFormat="1" ht="21.75" customHeight="1">
      <c r="B201" s="32"/>
      <c r="C201" s="127" t="s">
        <v>308</v>
      </c>
      <c r="D201" s="127" t="s">
        <v>136</v>
      </c>
      <c r="E201" s="128" t="s">
        <v>537</v>
      </c>
      <c r="F201" s="129" t="s">
        <v>538</v>
      </c>
      <c r="G201" s="130" t="s">
        <v>343</v>
      </c>
      <c r="H201" s="131">
        <v>6</v>
      </c>
      <c r="I201" s="132"/>
      <c r="J201" s="133">
        <f>ROUND(I201*H201,2)</f>
        <v>0</v>
      </c>
      <c r="K201" s="129" t="s">
        <v>140</v>
      </c>
      <c r="L201" s="32"/>
      <c r="M201" s="134" t="s">
        <v>19</v>
      </c>
      <c r="N201" s="135" t="s">
        <v>43</v>
      </c>
      <c r="P201" s="136">
        <f>O201*H201</f>
        <v>0</v>
      </c>
      <c r="Q201" s="136">
        <v>0</v>
      </c>
      <c r="R201" s="136">
        <f>Q201*H201</f>
        <v>0</v>
      </c>
      <c r="S201" s="136">
        <v>0</v>
      </c>
      <c r="T201" s="137">
        <f>S201*H201</f>
        <v>0</v>
      </c>
      <c r="AR201" s="138" t="s">
        <v>141</v>
      </c>
      <c r="AT201" s="138" t="s">
        <v>136</v>
      </c>
      <c r="AU201" s="138" t="s">
        <v>82</v>
      </c>
      <c r="AY201" s="17" t="s">
        <v>133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7" t="s">
        <v>80</v>
      </c>
      <c r="BK201" s="139">
        <f>ROUND(I201*H201,2)</f>
        <v>0</v>
      </c>
      <c r="BL201" s="17" t="s">
        <v>141</v>
      </c>
      <c r="BM201" s="138" t="s">
        <v>311</v>
      </c>
    </row>
    <row r="202" spans="2:65" s="1" customFormat="1" ht="11.25">
      <c r="B202" s="32"/>
      <c r="D202" s="140" t="s">
        <v>142</v>
      </c>
      <c r="F202" s="141" t="s">
        <v>539</v>
      </c>
      <c r="I202" s="142"/>
      <c r="L202" s="32"/>
      <c r="M202" s="143"/>
      <c r="T202" s="53"/>
      <c r="AT202" s="17" t="s">
        <v>142</v>
      </c>
      <c r="AU202" s="17" t="s">
        <v>82</v>
      </c>
    </row>
    <row r="203" spans="2:65" s="12" customFormat="1" ht="11.25">
      <c r="B203" s="147"/>
      <c r="D203" s="148" t="s">
        <v>158</v>
      </c>
      <c r="E203" s="149" t="s">
        <v>19</v>
      </c>
      <c r="F203" s="150" t="s">
        <v>540</v>
      </c>
      <c r="H203" s="151">
        <v>6</v>
      </c>
      <c r="I203" s="152"/>
      <c r="L203" s="147"/>
      <c r="M203" s="153"/>
      <c r="T203" s="154"/>
      <c r="AT203" s="149" t="s">
        <v>158</v>
      </c>
      <c r="AU203" s="149" t="s">
        <v>82</v>
      </c>
      <c r="AV203" s="12" t="s">
        <v>82</v>
      </c>
      <c r="AW203" s="12" t="s">
        <v>34</v>
      </c>
      <c r="AX203" s="12" t="s">
        <v>72</v>
      </c>
      <c r="AY203" s="149" t="s">
        <v>133</v>
      </c>
    </row>
    <row r="204" spans="2:65" s="13" customFormat="1" ht="11.25">
      <c r="B204" s="155"/>
      <c r="D204" s="148" t="s">
        <v>158</v>
      </c>
      <c r="E204" s="156" t="s">
        <v>19</v>
      </c>
      <c r="F204" s="157" t="s">
        <v>159</v>
      </c>
      <c r="H204" s="158">
        <v>6</v>
      </c>
      <c r="I204" s="159"/>
      <c r="L204" s="155"/>
      <c r="M204" s="160"/>
      <c r="T204" s="161"/>
      <c r="AT204" s="156" t="s">
        <v>158</v>
      </c>
      <c r="AU204" s="156" t="s">
        <v>82</v>
      </c>
      <c r="AV204" s="13" t="s">
        <v>141</v>
      </c>
      <c r="AW204" s="13" t="s">
        <v>34</v>
      </c>
      <c r="AX204" s="13" t="s">
        <v>80</v>
      </c>
      <c r="AY204" s="156" t="s">
        <v>133</v>
      </c>
    </row>
    <row r="205" spans="2:65" s="1" customFormat="1" ht="24.2" customHeight="1">
      <c r="B205" s="32"/>
      <c r="C205" s="166" t="s">
        <v>232</v>
      </c>
      <c r="D205" s="166" t="s">
        <v>214</v>
      </c>
      <c r="E205" s="167" t="s">
        <v>541</v>
      </c>
      <c r="F205" s="168" t="s">
        <v>542</v>
      </c>
      <c r="G205" s="169" t="s">
        <v>343</v>
      </c>
      <c r="H205" s="170">
        <v>1</v>
      </c>
      <c r="I205" s="171"/>
      <c r="J205" s="172">
        <f>ROUND(I205*H205,2)</f>
        <v>0</v>
      </c>
      <c r="K205" s="168" t="s">
        <v>140</v>
      </c>
      <c r="L205" s="173"/>
      <c r="M205" s="174" t="s">
        <v>19</v>
      </c>
      <c r="N205" s="175" t="s">
        <v>43</v>
      </c>
      <c r="P205" s="136">
        <f>O205*H205</f>
        <v>0</v>
      </c>
      <c r="Q205" s="136">
        <v>0</v>
      </c>
      <c r="R205" s="136">
        <f>Q205*H205</f>
        <v>0</v>
      </c>
      <c r="S205" s="136">
        <v>0</v>
      </c>
      <c r="T205" s="137">
        <f>S205*H205</f>
        <v>0</v>
      </c>
      <c r="AR205" s="138" t="s">
        <v>166</v>
      </c>
      <c r="AT205" s="138" t="s">
        <v>214</v>
      </c>
      <c r="AU205" s="138" t="s">
        <v>82</v>
      </c>
      <c r="AY205" s="17" t="s">
        <v>133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7" t="s">
        <v>80</v>
      </c>
      <c r="BK205" s="139">
        <f>ROUND(I205*H205,2)</f>
        <v>0</v>
      </c>
      <c r="BL205" s="17" t="s">
        <v>141</v>
      </c>
      <c r="BM205" s="138" t="s">
        <v>317</v>
      </c>
    </row>
    <row r="206" spans="2:65" s="12" customFormat="1" ht="11.25">
      <c r="B206" s="147"/>
      <c r="D206" s="148" t="s">
        <v>158</v>
      </c>
      <c r="E206" s="149" t="s">
        <v>19</v>
      </c>
      <c r="F206" s="150" t="s">
        <v>80</v>
      </c>
      <c r="H206" s="151">
        <v>1</v>
      </c>
      <c r="I206" s="152"/>
      <c r="L206" s="147"/>
      <c r="M206" s="153"/>
      <c r="T206" s="154"/>
      <c r="AT206" s="149" t="s">
        <v>158</v>
      </c>
      <c r="AU206" s="149" t="s">
        <v>82</v>
      </c>
      <c r="AV206" s="12" t="s">
        <v>82</v>
      </c>
      <c r="AW206" s="12" t="s">
        <v>34</v>
      </c>
      <c r="AX206" s="12" t="s">
        <v>72</v>
      </c>
      <c r="AY206" s="149" t="s">
        <v>133</v>
      </c>
    </row>
    <row r="207" spans="2:65" s="13" customFormat="1" ht="11.25">
      <c r="B207" s="155"/>
      <c r="D207" s="148" t="s">
        <v>158</v>
      </c>
      <c r="E207" s="156" t="s">
        <v>19</v>
      </c>
      <c r="F207" s="157" t="s">
        <v>159</v>
      </c>
      <c r="H207" s="158">
        <v>1</v>
      </c>
      <c r="I207" s="159"/>
      <c r="L207" s="155"/>
      <c r="M207" s="160"/>
      <c r="T207" s="161"/>
      <c r="AT207" s="156" t="s">
        <v>158</v>
      </c>
      <c r="AU207" s="156" t="s">
        <v>82</v>
      </c>
      <c r="AV207" s="13" t="s">
        <v>141</v>
      </c>
      <c r="AW207" s="13" t="s">
        <v>34</v>
      </c>
      <c r="AX207" s="13" t="s">
        <v>80</v>
      </c>
      <c r="AY207" s="156" t="s">
        <v>133</v>
      </c>
    </row>
    <row r="208" spans="2:65" s="1" customFormat="1" ht="24.2" customHeight="1">
      <c r="B208" s="32"/>
      <c r="C208" s="166" t="s">
        <v>319</v>
      </c>
      <c r="D208" s="166" t="s">
        <v>214</v>
      </c>
      <c r="E208" s="167" t="s">
        <v>543</v>
      </c>
      <c r="F208" s="168" t="s">
        <v>544</v>
      </c>
      <c r="G208" s="169" t="s">
        <v>343</v>
      </c>
      <c r="H208" s="170">
        <v>1</v>
      </c>
      <c r="I208" s="171"/>
      <c r="J208" s="172">
        <f>ROUND(I208*H208,2)</f>
        <v>0</v>
      </c>
      <c r="K208" s="168" t="s">
        <v>140</v>
      </c>
      <c r="L208" s="173"/>
      <c r="M208" s="174" t="s">
        <v>19</v>
      </c>
      <c r="N208" s="175" t="s">
        <v>43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166</v>
      </c>
      <c r="AT208" s="138" t="s">
        <v>214</v>
      </c>
      <c r="AU208" s="138" t="s">
        <v>82</v>
      </c>
      <c r="AY208" s="17" t="s">
        <v>133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80</v>
      </c>
      <c r="BK208" s="139">
        <f>ROUND(I208*H208,2)</f>
        <v>0</v>
      </c>
      <c r="BL208" s="17" t="s">
        <v>141</v>
      </c>
      <c r="BM208" s="138" t="s">
        <v>322</v>
      </c>
    </row>
    <row r="209" spans="2:65" s="12" customFormat="1" ht="11.25">
      <c r="B209" s="147"/>
      <c r="D209" s="148" t="s">
        <v>158</v>
      </c>
      <c r="E209" s="149" t="s">
        <v>19</v>
      </c>
      <c r="F209" s="150" t="s">
        <v>80</v>
      </c>
      <c r="H209" s="151">
        <v>1</v>
      </c>
      <c r="I209" s="152"/>
      <c r="L209" s="147"/>
      <c r="M209" s="153"/>
      <c r="T209" s="154"/>
      <c r="AT209" s="149" t="s">
        <v>158</v>
      </c>
      <c r="AU209" s="149" t="s">
        <v>82</v>
      </c>
      <c r="AV209" s="12" t="s">
        <v>82</v>
      </c>
      <c r="AW209" s="12" t="s">
        <v>34</v>
      </c>
      <c r="AX209" s="12" t="s">
        <v>72</v>
      </c>
      <c r="AY209" s="149" t="s">
        <v>133</v>
      </c>
    </row>
    <row r="210" spans="2:65" s="13" customFormat="1" ht="11.25">
      <c r="B210" s="155"/>
      <c r="D210" s="148" t="s">
        <v>158</v>
      </c>
      <c r="E210" s="156" t="s">
        <v>19</v>
      </c>
      <c r="F210" s="157" t="s">
        <v>159</v>
      </c>
      <c r="H210" s="158">
        <v>1</v>
      </c>
      <c r="I210" s="159"/>
      <c r="L210" s="155"/>
      <c r="M210" s="160"/>
      <c r="T210" s="161"/>
      <c r="AT210" s="156" t="s">
        <v>158</v>
      </c>
      <c r="AU210" s="156" t="s">
        <v>82</v>
      </c>
      <c r="AV210" s="13" t="s">
        <v>141</v>
      </c>
      <c r="AW210" s="13" t="s">
        <v>34</v>
      </c>
      <c r="AX210" s="13" t="s">
        <v>80</v>
      </c>
      <c r="AY210" s="156" t="s">
        <v>133</v>
      </c>
    </row>
    <row r="211" spans="2:65" s="1" customFormat="1" ht="24.2" customHeight="1">
      <c r="B211" s="32"/>
      <c r="C211" s="166" t="s">
        <v>237</v>
      </c>
      <c r="D211" s="166" t="s">
        <v>214</v>
      </c>
      <c r="E211" s="167" t="s">
        <v>545</v>
      </c>
      <c r="F211" s="168" t="s">
        <v>546</v>
      </c>
      <c r="G211" s="169" t="s">
        <v>343</v>
      </c>
      <c r="H211" s="170">
        <v>4</v>
      </c>
      <c r="I211" s="171"/>
      <c r="J211" s="172">
        <f>ROUND(I211*H211,2)</f>
        <v>0</v>
      </c>
      <c r="K211" s="168" t="s">
        <v>140</v>
      </c>
      <c r="L211" s="173"/>
      <c r="M211" s="174" t="s">
        <v>19</v>
      </c>
      <c r="N211" s="175" t="s">
        <v>43</v>
      </c>
      <c r="P211" s="136">
        <f>O211*H211</f>
        <v>0</v>
      </c>
      <c r="Q211" s="136">
        <v>0</v>
      </c>
      <c r="R211" s="136">
        <f>Q211*H211</f>
        <v>0</v>
      </c>
      <c r="S211" s="136">
        <v>0</v>
      </c>
      <c r="T211" s="137">
        <f>S211*H211</f>
        <v>0</v>
      </c>
      <c r="AR211" s="138" t="s">
        <v>166</v>
      </c>
      <c r="AT211" s="138" t="s">
        <v>214</v>
      </c>
      <c r="AU211" s="138" t="s">
        <v>82</v>
      </c>
      <c r="AY211" s="17" t="s">
        <v>133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80</v>
      </c>
      <c r="BK211" s="139">
        <f>ROUND(I211*H211,2)</f>
        <v>0</v>
      </c>
      <c r="BL211" s="17" t="s">
        <v>141</v>
      </c>
      <c r="BM211" s="138" t="s">
        <v>327</v>
      </c>
    </row>
    <row r="212" spans="2:65" s="12" customFormat="1" ht="11.25">
      <c r="B212" s="147"/>
      <c r="D212" s="148" t="s">
        <v>158</v>
      </c>
      <c r="E212" s="149" t="s">
        <v>19</v>
      </c>
      <c r="F212" s="150" t="s">
        <v>141</v>
      </c>
      <c r="H212" s="151">
        <v>4</v>
      </c>
      <c r="I212" s="152"/>
      <c r="L212" s="147"/>
      <c r="M212" s="153"/>
      <c r="T212" s="154"/>
      <c r="AT212" s="149" t="s">
        <v>158</v>
      </c>
      <c r="AU212" s="149" t="s">
        <v>82</v>
      </c>
      <c r="AV212" s="12" t="s">
        <v>82</v>
      </c>
      <c r="AW212" s="12" t="s">
        <v>34</v>
      </c>
      <c r="AX212" s="12" t="s">
        <v>72</v>
      </c>
      <c r="AY212" s="149" t="s">
        <v>133</v>
      </c>
    </row>
    <row r="213" spans="2:65" s="13" customFormat="1" ht="11.25">
      <c r="B213" s="155"/>
      <c r="D213" s="148" t="s">
        <v>158</v>
      </c>
      <c r="E213" s="156" t="s">
        <v>19</v>
      </c>
      <c r="F213" s="157" t="s">
        <v>159</v>
      </c>
      <c r="H213" s="158">
        <v>4</v>
      </c>
      <c r="I213" s="159"/>
      <c r="L213" s="155"/>
      <c r="M213" s="160"/>
      <c r="T213" s="161"/>
      <c r="AT213" s="156" t="s">
        <v>158</v>
      </c>
      <c r="AU213" s="156" t="s">
        <v>82</v>
      </c>
      <c r="AV213" s="13" t="s">
        <v>141</v>
      </c>
      <c r="AW213" s="13" t="s">
        <v>34</v>
      </c>
      <c r="AX213" s="13" t="s">
        <v>80</v>
      </c>
      <c r="AY213" s="156" t="s">
        <v>133</v>
      </c>
    </row>
    <row r="214" spans="2:65" s="1" customFormat="1" ht="21.75" customHeight="1">
      <c r="B214" s="32"/>
      <c r="C214" s="127" t="s">
        <v>329</v>
      </c>
      <c r="D214" s="127" t="s">
        <v>136</v>
      </c>
      <c r="E214" s="128" t="s">
        <v>547</v>
      </c>
      <c r="F214" s="129" t="s">
        <v>548</v>
      </c>
      <c r="G214" s="130" t="s">
        <v>343</v>
      </c>
      <c r="H214" s="131">
        <v>3</v>
      </c>
      <c r="I214" s="132"/>
      <c r="J214" s="133">
        <f>ROUND(I214*H214,2)</f>
        <v>0</v>
      </c>
      <c r="K214" s="129" t="s">
        <v>140</v>
      </c>
      <c r="L214" s="32"/>
      <c r="M214" s="134" t="s">
        <v>19</v>
      </c>
      <c r="N214" s="135" t="s">
        <v>43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141</v>
      </c>
      <c r="AT214" s="138" t="s">
        <v>136</v>
      </c>
      <c r="AU214" s="138" t="s">
        <v>82</v>
      </c>
      <c r="AY214" s="17" t="s">
        <v>133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80</v>
      </c>
      <c r="BK214" s="139">
        <f>ROUND(I214*H214,2)</f>
        <v>0</v>
      </c>
      <c r="BL214" s="17" t="s">
        <v>141</v>
      </c>
      <c r="BM214" s="138" t="s">
        <v>332</v>
      </c>
    </row>
    <row r="215" spans="2:65" s="1" customFormat="1" ht="11.25">
      <c r="B215" s="32"/>
      <c r="D215" s="140" t="s">
        <v>142</v>
      </c>
      <c r="F215" s="141" t="s">
        <v>549</v>
      </c>
      <c r="I215" s="142"/>
      <c r="L215" s="32"/>
      <c r="M215" s="143"/>
      <c r="T215" s="53"/>
      <c r="AT215" s="17" t="s">
        <v>142</v>
      </c>
      <c r="AU215" s="17" t="s">
        <v>82</v>
      </c>
    </row>
    <row r="216" spans="2:65" s="12" customFormat="1" ht="11.25">
      <c r="B216" s="147"/>
      <c r="D216" s="148" t="s">
        <v>158</v>
      </c>
      <c r="E216" s="149" t="s">
        <v>19</v>
      </c>
      <c r="F216" s="150" t="s">
        <v>550</v>
      </c>
      <c r="H216" s="151">
        <v>3</v>
      </c>
      <c r="I216" s="152"/>
      <c r="L216" s="147"/>
      <c r="M216" s="153"/>
      <c r="T216" s="154"/>
      <c r="AT216" s="149" t="s">
        <v>158</v>
      </c>
      <c r="AU216" s="149" t="s">
        <v>82</v>
      </c>
      <c r="AV216" s="12" t="s">
        <v>82</v>
      </c>
      <c r="AW216" s="12" t="s">
        <v>34</v>
      </c>
      <c r="AX216" s="12" t="s">
        <v>72</v>
      </c>
      <c r="AY216" s="149" t="s">
        <v>133</v>
      </c>
    </row>
    <row r="217" spans="2:65" s="13" customFormat="1" ht="11.25">
      <c r="B217" s="155"/>
      <c r="D217" s="148" t="s">
        <v>158</v>
      </c>
      <c r="E217" s="156" t="s">
        <v>19</v>
      </c>
      <c r="F217" s="157" t="s">
        <v>159</v>
      </c>
      <c r="H217" s="158">
        <v>3</v>
      </c>
      <c r="I217" s="159"/>
      <c r="L217" s="155"/>
      <c r="M217" s="160"/>
      <c r="T217" s="161"/>
      <c r="AT217" s="156" t="s">
        <v>158</v>
      </c>
      <c r="AU217" s="156" t="s">
        <v>82</v>
      </c>
      <c r="AV217" s="13" t="s">
        <v>141</v>
      </c>
      <c r="AW217" s="13" t="s">
        <v>34</v>
      </c>
      <c r="AX217" s="13" t="s">
        <v>80</v>
      </c>
      <c r="AY217" s="156" t="s">
        <v>133</v>
      </c>
    </row>
    <row r="218" spans="2:65" s="1" customFormat="1" ht="24.2" customHeight="1">
      <c r="B218" s="32"/>
      <c r="C218" s="166" t="s">
        <v>248</v>
      </c>
      <c r="D218" s="166" t="s">
        <v>214</v>
      </c>
      <c r="E218" s="167" t="s">
        <v>551</v>
      </c>
      <c r="F218" s="168" t="s">
        <v>552</v>
      </c>
      <c r="G218" s="169" t="s">
        <v>343</v>
      </c>
      <c r="H218" s="170">
        <v>3</v>
      </c>
      <c r="I218" s="171"/>
      <c r="J218" s="172">
        <f>ROUND(I218*H218,2)</f>
        <v>0</v>
      </c>
      <c r="K218" s="168" t="s">
        <v>140</v>
      </c>
      <c r="L218" s="173"/>
      <c r="M218" s="174" t="s">
        <v>19</v>
      </c>
      <c r="N218" s="175" t="s">
        <v>43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166</v>
      </c>
      <c r="AT218" s="138" t="s">
        <v>214</v>
      </c>
      <c r="AU218" s="138" t="s">
        <v>82</v>
      </c>
      <c r="AY218" s="17" t="s">
        <v>133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80</v>
      </c>
      <c r="BK218" s="139">
        <f>ROUND(I218*H218,2)</f>
        <v>0</v>
      </c>
      <c r="BL218" s="17" t="s">
        <v>141</v>
      </c>
      <c r="BM218" s="138" t="s">
        <v>337</v>
      </c>
    </row>
    <row r="219" spans="2:65" s="12" customFormat="1" ht="11.25">
      <c r="B219" s="147"/>
      <c r="D219" s="148" t="s">
        <v>158</v>
      </c>
      <c r="E219" s="149" t="s">
        <v>19</v>
      </c>
      <c r="F219" s="150" t="s">
        <v>147</v>
      </c>
      <c r="H219" s="151">
        <v>3</v>
      </c>
      <c r="I219" s="152"/>
      <c r="L219" s="147"/>
      <c r="M219" s="153"/>
      <c r="T219" s="154"/>
      <c r="AT219" s="149" t="s">
        <v>158</v>
      </c>
      <c r="AU219" s="149" t="s">
        <v>82</v>
      </c>
      <c r="AV219" s="12" t="s">
        <v>82</v>
      </c>
      <c r="AW219" s="12" t="s">
        <v>34</v>
      </c>
      <c r="AX219" s="12" t="s">
        <v>72</v>
      </c>
      <c r="AY219" s="149" t="s">
        <v>133</v>
      </c>
    </row>
    <row r="220" spans="2:65" s="13" customFormat="1" ht="11.25">
      <c r="B220" s="155"/>
      <c r="D220" s="148" t="s">
        <v>158</v>
      </c>
      <c r="E220" s="156" t="s">
        <v>19</v>
      </c>
      <c r="F220" s="157" t="s">
        <v>159</v>
      </c>
      <c r="H220" s="158">
        <v>3</v>
      </c>
      <c r="I220" s="159"/>
      <c r="L220" s="155"/>
      <c r="M220" s="160"/>
      <c r="T220" s="161"/>
      <c r="AT220" s="156" t="s">
        <v>158</v>
      </c>
      <c r="AU220" s="156" t="s">
        <v>82</v>
      </c>
      <c r="AV220" s="13" t="s">
        <v>141</v>
      </c>
      <c r="AW220" s="13" t="s">
        <v>34</v>
      </c>
      <c r="AX220" s="13" t="s">
        <v>80</v>
      </c>
      <c r="AY220" s="156" t="s">
        <v>133</v>
      </c>
    </row>
    <row r="221" spans="2:65" s="1" customFormat="1" ht="24.2" customHeight="1">
      <c r="B221" s="32"/>
      <c r="C221" s="127" t="s">
        <v>340</v>
      </c>
      <c r="D221" s="127" t="s">
        <v>136</v>
      </c>
      <c r="E221" s="128" t="s">
        <v>553</v>
      </c>
      <c r="F221" s="129" t="s">
        <v>554</v>
      </c>
      <c r="G221" s="130" t="s">
        <v>186</v>
      </c>
      <c r="H221" s="131">
        <v>39.11</v>
      </c>
      <c r="I221" s="132"/>
      <c r="J221" s="133">
        <f>ROUND(I221*H221,2)</f>
        <v>0</v>
      </c>
      <c r="K221" s="129" t="s">
        <v>140</v>
      </c>
      <c r="L221" s="32"/>
      <c r="M221" s="134" t="s">
        <v>19</v>
      </c>
      <c r="N221" s="135" t="s">
        <v>43</v>
      </c>
      <c r="P221" s="136">
        <f>O221*H221</f>
        <v>0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AR221" s="138" t="s">
        <v>141</v>
      </c>
      <c r="AT221" s="138" t="s">
        <v>136</v>
      </c>
      <c r="AU221" s="138" t="s">
        <v>82</v>
      </c>
      <c r="AY221" s="17" t="s">
        <v>133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7" t="s">
        <v>80</v>
      </c>
      <c r="BK221" s="139">
        <f>ROUND(I221*H221,2)</f>
        <v>0</v>
      </c>
      <c r="BL221" s="17" t="s">
        <v>141</v>
      </c>
      <c r="BM221" s="138" t="s">
        <v>344</v>
      </c>
    </row>
    <row r="222" spans="2:65" s="1" customFormat="1" ht="11.25">
      <c r="B222" s="32"/>
      <c r="D222" s="140" t="s">
        <v>142</v>
      </c>
      <c r="F222" s="141" t="s">
        <v>555</v>
      </c>
      <c r="I222" s="142"/>
      <c r="L222" s="32"/>
      <c r="M222" s="143"/>
      <c r="T222" s="53"/>
      <c r="AT222" s="17" t="s">
        <v>142</v>
      </c>
      <c r="AU222" s="17" t="s">
        <v>82</v>
      </c>
    </row>
    <row r="223" spans="2:65" s="12" customFormat="1" ht="11.25">
      <c r="B223" s="147"/>
      <c r="D223" s="148" t="s">
        <v>158</v>
      </c>
      <c r="E223" s="149" t="s">
        <v>19</v>
      </c>
      <c r="F223" s="150" t="s">
        <v>556</v>
      </c>
      <c r="H223" s="151">
        <v>37.67</v>
      </c>
      <c r="I223" s="152"/>
      <c r="L223" s="147"/>
      <c r="M223" s="153"/>
      <c r="T223" s="154"/>
      <c r="AT223" s="149" t="s">
        <v>158</v>
      </c>
      <c r="AU223" s="149" t="s">
        <v>82</v>
      </c>
      <c r="AV223" s="12" t="s">
        <v>82</v>
      </c>
      <c r="AW223" s="12" t="s">
        <v>34</v>
      </c>
      <c r="AX223" s="12" t="s">
        <v>72</v>
      </c>
      <c r="AY223" s="149" t="s">
        <v>133</v>
      </c>
    </row>
    <row r="224" spans="2:65" s="12" customFormat="1" ht="11.25">
      <c r="B224" s="147"/>
      <c r="D224" s="148" t="s">
        <v>158</v>
      </c>
      <c r="E224" s="149" t="s">
        <v>19</v>
      </c>
      <c r="F224" s="150" t="s">
        <v>557</v>
      </c>
      <c r="H224" s="151">
        <v>1.44</v>
      </c>
      <c r="I224" s="152"/>
      <c r="L224" s="147"/>
      <c r="M224" s="153"/>
      <c r="T224" s="154"/>
      <c r="AT224" s="149" t="s">
        <v>158</v>
      </c>
      <c r="AU224" s="149" t="s">
        <v>82</v>
      </c>
      <c r="AV224" s="12" t="s">
        <v>82</v>
      </c>
      <c r="AW224" s="12" t="s">
        <v>34</v>
      </c>
      <c r="AX224" s="12" t="s">
        <v>72</v>
      </c>
      <c r="AY224" s="149" t="s">
        <v>133</v>
      </c>
    </row>
    <row r="225" spans="2:65" s="13" customFormat="1" ht="11.25">
      <c r="B225" s="155"/>
      <c r="D225" s="148" t="s">
        <v>158</v>
      </c>
      <c r="E225" s="156" t="s">
        <v>19</v>
      </c>
      <c r="F225" s="157" t="s">
        <v>159</v>
      </c>
      <c r="H225" s="158">
        <v>39.11</v>
      </c>
      <c r="I225" s="159"/>
      <c r="L225" s="155"/>
      <c r="M225" s="160"/>
      <c r="T225" s="161"/>
      <c r="AT225" s="156" t="s">
        <v>158</v>
      </c>
      <c r="AU225" s="156" t="s">
        <v>82</v>
      </c>
      <c r="AV225" s="13" t="s">
        <v>141</v>
      </c>
      <c r="AW225" s="13" t="s">
        <v>34</v>
      </c>
      <c r="AX225" s="13" t="s">
        <v>80</v>
      </c>
      <c r="AY225" s="156" t="s">
        <v>133</v>
      </c>
    </row>
    <row r="226" spans="2:65" s="11" customFormat="1" ht="22.9" customHeight="1">
      <c r="B226" s="115"/>
      <c r="D226" s="116" t="s">
        <v>71</v>
      </c>
      <c r="E226" s="125" t="s">
        <v>195</v>
      </c>
      <c r="F226" s="125" t="s">
        <v>250</v>
      </c>
      <c r="I226" s="118"/>
      <c r="J226" s="126">
        <f>BK226</f>
        <v>0</v>
      </c>
      <c r="L226" s="115"/>
      <c r="M226" s="120"/>
      <c r="P226" s="121">
        <f>SUM(P227:P253)</f>
        <v>0</v>
      </c>
      <c r="R226" s="121">
        <f>SUM(R227:R253)</f>
        <v>0</v>
      </c>
      <c r="T226" s="122">
        <f>SUM(T227:T253)</f>
        <v>0</v>
      </c>
      <c r="AR226" s="116" t="s">
        <v>80</v>
      </c>
      <c r="AT226" s="123" t="s">
        <v>71</v>
      </c>
      <c r="AU226" s="123" t="s">
        <v>80</v>
      </c>
      <c r="AY226" s="116" t="s">
        <v>133</v>
      </c>
      <c r="BK226" s="124">
        <f>SUM(BK227:BK253)</f>
        <v>0</v>
      </c>
    </row>
    <row r="227" spans="2:65" s="1" customFormat="1" ht="33" customHeight="1">
      <c r="B227" s="32"/>
      <c r="C227" s="127" t="s">
        <v>254</v>
      </c>
      <c r="D227" s="127" t="s">
        <v>136</v>
      </c>
      <c r="E227" s="128" t="s">
        <v>558</v>
      </c>
      <c r="F227" s="129" t="s">
        <v>559</v>
      </c>
      <c r="G227" s="130" t="s">
        <v>179</v>
      </c>
      <c r="H227" s="131">
        <v>2</v>
      </c>
      <c r="I227" s="132"/>
      <c r="J227" s="133">
        <f>ROUND(I227*H227,2)</f>
        <v>0</v>
      </c>
      <c r="K227" s="129" t="s">
        <v>140</v>
      </c>
      <c r="L227" s="32"/>
      <c r="M227" s="134" t="s">
        <v>19</v>
      </c>
      <c r="N227" s="135" t="s">
        <v>43</v>
      </c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AR227" s="138" t="s">
        <v>141</v>
      </c>
      <c r="AT227" s="138" t="s">
        <v>136</v>
      </c>
      <c r="AU227" s="138" t="s">
        <v>82</v>
      </c>
      <c r="AY227" s="17" t="s">
        <v>133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7" t="s">
        <v>80</v>
      </c>
      <c r="BK227" s="139">
        <f>ROUND(I227*H227,2)</f>
        <v>0</v>
      </c>
      <c r="BL227" s="17" t="s">
        <v>141</v>
      </c>
      <c r="BM227" s="138" t="s">
        <v>349</v>
      </c>
    </row>
    <row r="228" spans="2:65" s="1" customFormat="1" ht="11.25">
      <c r="B228" s="32"/>
      <c r="D228" s="140" t="s">
        <v>142</v>
      </c>
      <c r="F228" s="141" t="s">
        <v>560</v>
      </c>
      <c r="I228" s="142"/>
      <c r="L228" s="32"/>
      <c r="M228" s="143"/>
      <c r="T228" s="53"/>
      <c r="AT228" s="17" t="s">
        <v>142</v>
      </c>
      <c r="AU228" s="17" t="s">
        <v>82</v>
      </c>
    </row>
    <row r="229" spans="2:65" s="12" customFormat="1" ht="11.25">
      <c r="B229" s="147"/>
      <c r="D229" s="148" t="s">
        <v>158</v>
      </c>
      <c r="E229" s="149" t="s">
        <v>19</v>
      </c>
      <c r="F229" s="150" t="s">
        <v>444</v>
      </c>
      <c r="H229" s="151">
        <v>2</v>
      </c>
      <c r="I229" s="152"/>
      <c r="L229" s="147"/>
      <c r="M229" s="153"/>
      <c r="T229" s="154"/>
      <c r="AT229" s="149" t="s">
        <v>158</v>
      </c>
      <c r="AU229" s="149" t="s">
        <v>82</v>
      </c>
      <c r="AV229" s="12" t="s">
        <v>82</v>
      </c>
      <c r="AW229" s="12" t="s">
        <v>34</v>
      </c>
      <c r="AX229" s="12" t="s">
        <v>72</v>
      </c>
      <c r="AY229" s="149" t="s">
        <v>133</v>
      </c>
    </row>
    <row r="230" spans="2:65" s="13" customFormat="1" ht="11.25">
      <c r="B230" s="155"/>
      <c r="D230" s="148" t="s">
        <v>158</v>
      </c>
      <c r="E230" s="156" t="s">
        <v>19</v>
      </c>
      <c r="F230" s="157" t="s">
        <v>159</v>
      </c>
      <c r="H230" s="158">
        <v>2</v>
      </c>
      <c r="I230" s="159"/>
      <c r="L230" s="155"/>
      <c r="M230" s="160"/>
      <c r="T230" s="161"/>
      <c r="AT230" s="156" t="s">
        <v>158</v>
      </c>
      <c r="AU230" s="156" t="s">
        <v>82</v>
      </c>
      <c r="AV230" s="13" t="s">
        <v>141</v>
      </c>
      <c r="AW230" s="13" t="s">
        <v>34</v>
      </c>
      <c r="AX230" s="13" t="s">
        <v>80</v>
      </c>
      <c r="AY230" s="156" t="s">
        <v>133</v>
      </c>
    </row>
    <row r="231" spans="2:65" s="1" customFormat="1" ht="24.2" customHeight="1">
      <c r="B231" s="32"/>
      <c r="C231" s="127" t="s">
        <v>350</v>
      </c>
      <c r="D231" s="127" t="s">
        <v>136</v>
      </c>
      <c r="E231" s="128" t="s">
        <v>561</v>
      </c>
      <c r="F231" s="129" t="s">
        <v>562</v>
      </c>
      <c r="G231" s="130" t="s">
        <v>179</v>
      </c>
      <c r="H231" s="131">
        <v>2</v>
      </c>
      <c r="I231" s="132"/>
      <c r="J231" s="133">
        <f>ROUND(I231*H231,2)</f>
        <v>0</v>
      </c>
      <c r="K231" s="129" t="s">
        <v>140</v>
      </c>
      <c r="L231" s="32"/>
      <c r="M231" s="134" t="s">
        <v>19</v>
      </c>
      <c r="N231" s="135" t="s">
        <v>43</v>
      </c>
      <c r="P231" s="136">
        <f>O231*H231</f>
        <v>0</v>
      </c>
      <c r="Q231" s="136">
        <v>0</v>
      </c>
      <c r="R231" s="136">
        <f>Q231*H231</f>
        <v>0</v>
      </c>
      <c r="S231" s="136">
        <v>0</v>
      </c>
      <c r="T231" s="137">
        <f>S231*H231</f>
        <v>0</v>
      </c>
      <c r="AR231" s="138" t="s">
        <v>141</v>
      </c>
      <c r="AT231" s="138" t="s">
        <v>136</v>
      </c>
      <c r="AU231" s="138" t="s">
        <v>82</v>
      </c>
      <c r="AY231" s="17" t="s">
        <v>133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7" t="s">
        <v>80</v>
      </c>
      <c r="BK231" s="139">
        <f>ROUND(I231*H231,2)</f>
        <v>0</v>
      </c>
      <c r="BL231" s="17" t="s">
        <v>141</v>
      </c>
      <c r="BM231" s="138" t="s">
        <v>353</v>
      </c>
    </row>
    <row r="232" spans="2:65" s="1" customFormat="1" ht="11.25">
      <c r="B232" s="32"/>
      <c r="D232" s="140" t="s">
        <v>142</v>
      </c>
      <c r="F232" s="141" t="s">
        <v>563</v>
      </c>
      <c r="I232" s="142"/>
      <c r="L232" s="32"/>
      <c r="M232" s="143"/>
      <c r="T232" s="53"/>
      <c r="AT232" s="17" t="s">
        <v>142</v>
      </c>
      <c r="AU232" s="17" t="s">
        <v>82</v>
      </c>
    </row>
    <row r="233" spans="2:65" s="12" customFormat="1" ht="11.25">
      <c r="B233" s="147"/>
      <c r="D233" s="148" t="s">
        <v>158</v>
      </c>
      <c r="E233" s="149" t="s">
        <v>19</v>
      </c>
      <c r="F233" s="150" t="s">
        <v>444</v>
      </c>
      <c r="H233" s="151">
        <v>2</v>
      </c>
      <c r="I233" s="152"/>
      <c r="L233" s="147"/>
      <c r="M233" s="153"/>
      <c r="T233" s="154"/>
      <c r="AT233" s="149" t="s">
        <v>158</v>
      </c>
      <c r="AU233" s="149" t="s">
        <v>82</v>
      </c>
      <c r="AV233" s="12" t="s">
        <v>82</v>
      </c>
      <c r="AW233" s="12" t="s">
        <v>34</v>
      </c>
      <c r="AX233" s="12" t="s">
        <v>72</v>
      </c>
      <c r="AY233" s="149" t="s">
        <v>133</v>
      </c>
    </row>
    <row r="234" spans="2:65" s="13" customFormat="1" ht="11.25">
      <c r="B234" s="155"/>
      <c r="D234" s="148" t="s">
        <v>158</v>
      </c>
      <c r="E234" s="156" t="s">
        <v>19</v>
      </c>
      <c r="F234" s="157" t="s">
        <v>159</v>
      </c>
      <c r="H234" s="158">
        <v>2</v>
      </c>
      <c r="I234" s="159"/>
      <c r="L234" s="155"/>
      <c r="M234" s="160"/>
      <c r="T234" s="161"/>
      <c r="AT234" s="156" t="s">
        <v>158</v>
      </c>
      <c r="AU234" s="156" t="s">
        <v>82</v>
      </c>
      <c r="AV234" s="13" t="s">
        <v>141</v>
      </c>
      <c r="AW234" s="13" t="s">
        <v>34</v>
      </c>
      <c r="AX234" s="13" t="s">
        <v>80</v>
      </c>
      <c r="AY234" s="156" t="s">
        <v>133</v>
      </c>
    </row>
    <row r="235" spans="2:65" s="1" customFormat="1" ht="24.2" customHeight="1">
      <c r="B235" s="32"/>
      <c r="C235" s="127" t="s">
        <v>262</v>
      </c>
      <c r="D235" s="127" t="s">
        <v>136</v>
      </c>
      <c r="E235" s="128" t="s">
        <v>270</v>
      </c>
      <c r="F235" s="129" t="s">
        <v>564</v>
      </c>
      <c r="G235" s="130" t="s">
        <v>179</v>
      </c>
      <c r="H235" s="131">
        <v>2</v>
      </c>
      <c r="I235" s="132"/>
      <c r="J235" s="133">
        <f>ROUND(I235*H235,2)</f>
        <v>0</v>
      </c>
      <c r="K235" s="129" t="s">
        <v>140</v>
      </c>
      <c r="L235" s="32"/>
      <c r="M235" s="134" t="s">
        <v>19</v>
      </c>
      <c r="N235" s="135" t="s">
        <v>43</v>
      </c>
      <c r="P235" s="136">
        <f>O235*H235</f>
        <v>0</v>
      </c>
      <c r="Q235" s="136">
        <v>0</v>
      </c>
      <c r="R235" s="136">
        <f>Q235*H235</f>
        <v>0</v>
      </c>
      <c r="S235" s="136">
        <v>0</v>
      </c>
      <c r="T235" s="137">
        <f>S235*H235</f>
        <v>0</v>
      </c>
      <c r="AR235" s="138" t="s">
        <v>141</v>
      </c>
      <c r="AT235" s="138" t="s">
        <v>136</v>
      </c>
      <c r="AU235" s="138" t="s">
        <v>82</v>
      </c>
      <c r="AY235" s="17" t="s">
        <v>133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7" t="s">
        <v>80</v>
      </c>
      <c r="BK235" s="139">
        <f>ROUND(I235*H235,2)</f>
        <v>0</v>
      </c>
      <c r="BL235" s="17" t="s">
        <v>141</v>
      </c>
      <c r="BM235" s="138" t="s">
        <v>358</v>
      </c>
    </row>
    <row r="236" spans="2:65" s="1" customFormat="1" ht="11.25">
      <c r="B236" s="32"/>
      <c r="D236" s="140" t="s">
        <v>142</v>
      </c>
      <c r="F236" s="141" t="s">
        <v>273</v>
      </c>
      <c r="I236" s="142"/>
      <c r="L236" s="32"/>
      <c r="M236" s="143"/>
      <c r="T236" s="53"/>
      <c r="AT236" s="17" t="s">
        <v>142</v>
      </c>
      <c r="AU236" s="17" t="s">
        <v>82</v>
      </c>
    </row>
    <row r="237" spans="2:65" s="12" customFormat="1" ht="11.25">
      <c r="B237" s="147"/>
      <c r="D237" s="148" t="s">
        <v>158</v>
      </c>
      <c r="E237" s="149" t="s">
        <v>19</v>
      </c>
      <c r="F237" s="150" t="s">
        <v>444</v>
      </c>
      <c r="H237" s="151">
        <v>2</v>
      </c>
      <c r="I237" s="152"/>
      <c r="L237" s="147"/>
      <c r="M237" s="153"/>
      <c r="T237" s="154"/>
      <c r="AT237" s="149" t="s">
        <v>158</v>
      </c>
      <c r="AU237" s="149" t="s">
        <v>82</v>
      </c>
      <c r="AV237" s="12" t="s">
        <v>82</v>
      </c>
      <c r="AW237" s="12" t="s">
        <v>34</v>
      </c>
      <c r="AX237" s="12" t="s">
        <v>72</v>
      </c>
      <c r="AY237" s="149" t="s">
        <v>133</v>
      </c>
    </row>
    <row r="238" spans="2:65" s="13" customFormat="1" ht="11.25">
      <c r="B238" s="155"/>
      <c r="D238" s="148" t="s">
        <v>158</v>
      </c>
      <c r="E238" s="156" t="s">
        <v>19</v>
      </c>
      <c r="F238" s="157" t="s">
        <v>159</v>
      </c>
      <c r="H238" s="158">
        <v>2</v>
      </c>
      <c r="I238" s="159"/>
      <c r="L238" s="155"/>
      <c r="M238" s="160"/>
      <c r="T238" s="161"/>
      <c r="AT238" s="156" t="s">
        <v>158</v>
      </c>
      <c r="AU238" s="156" t="s">
        <v>82</v>
      </c>
      <c r="AV238" s="13" t="s">
        <v>141</v>
      </c>
      <c r="AW238" s="13" t="s">
        <v>34</v>
      </c>
      <c r="AX238" s="13" t="s">
        <v>80</v>
      </c>
      <c r="AY238" s="156" t="s">
        <v>133</v>
      </c>
    </row>
    <row r="239" spans="2:65" s="1" customFormat="1" ht="24.2" customHeight="1">
      <c r="B239" s="32"/>
      <c r="C239" s="127" t="s">
        <v>359</v>
      </c>
      <c r="D239" s="127" t="s">
        <v>136</v>
      </c>
      <c r="E239" s="128" t="s">
        <v>565</v>
      </c>
      <c r="F239" s="129" t="s">
        <v>566</v>
      </c>
      <c r="G239" s="130" t="s">
        <v>179</v>
      </c>
      <c r="H239" s="131">
        <v>2</v>
      </c>
      <c r="I239" s="132"/>
      <c r="J239" s="133">
        <f>ROUND(I239*H239,2)</f>
        <v>0</v>
      </c>
      <c r="K239" s="129" t="s">
        <v>140</v>
      </c>
      <c r="L239" s="32"/>
      <c r="M239" s="134" t="s">
        <v>19</v>
      </c>
      <c r="N239" s="135" t="s">
        <v>43</v>
      </c>
      <c r="P239" s="136">
        <f>O239*H239</f>
        <v>0</v>
      </c>
      <c r="Q239" s="136">
        <v>0</v>
      </c>
      <c r="R239" s="136">
        <f>Q239*H239</f>
        <v>0</v>
      </c>
      <c r="S239" s="136">
        <v>0</v>
      </c>
      <c r="T239" s="137">
        <f>S239*H239</f>
        <v>0</v>
      </c>
      <c r="AR239" s="138" t="s">
        <v>141</v>
      </c>
      <c r="AT239" s="138" t="s">
        <v>136</v>
      </c>
      <c r="AU239" s="138" t="s">
        <v>82</v>
      </c>
      <c r="AY239" s="17" t="s">
        <v>133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7" t="s">
        <v>80</v>
      </c>
      <c r="BK239" s="139">
        <f>ROUND(I239*H239,2)</f>
        <v>0</v>
      </c>
      <c r="BL239" s="17" t="s">
        <v>141</v>
      </c>
      <c r="BM239" s="138" t="s">
        <v>362</v>
      </c>
    </row>
    <row r="240" spans="2:65" s="1" customFormat="1" ht="11.25">
      <c r="B240" s="32"/>
      <c r="D240" s="140" t="s">
        <v>142</v>
      </c>
      <c r="F240" s="141" t="s">
        <v>567</v>
      </c>
      <c r="I240" s="142"/>
      <c r="L240" s="32"/>
      <c r="M240" s="143"/>
      <c r="T240" s="53"/>
      <c r="AT240" s="17" t="s">
        <v>142</v>
      </c>
      <c r="AU240" s="17" t="s">
        <v>82</v>
      </c>
    </row>
    <row r="241" spans="2:65" s="12" customFormat="1" ht="11.25">
      <c r="B241" s="147"/>
      <c r="D241" s="148" t="s">
        <v>158</v>
      </c>
      <c r="E241" s="149" t="s">
        <v>19</v>
      </c>
      <c r="F241" s="150" t="s">
        <v>444</v>
      </c>
      <c r="H241" s="151">
        <v>2</v>
      </c>
      <c r="I241" s="152"/>
      <c r="L241" s="147"/>
      <c r="M241" s="153"/>
      <c r="T241" s="154"/>
      <c r="AT241" s="149" t="s">
        <v>158</v>
      </c>
      <c r="AU241" s="149" t="s">
        <v>82</v>
      </c>
      <c r="AV241" s="12" t="s">
        <v>82</v>
      </c>
      <c r="AW241" s="12" t="s">
        <v>34</v>
      </c>
      <c r="AX241" s="12" t="s">
        <v>72</v>
      </c>
      <c r="AY241" s="149" t="s">
        <v>133</v>
      </c>
    </row>
    <row r="242" spans="2:65" s="13" customFormat="1" ht="11.25">
      <c r="B242" s="155"/>
      <c r="D242" s="148" t="s">
        <v>158</v>
      </c>
      <c r="E242" s="156" t="s">
        <v>19</v>
      </c>
      <c r="F242" s="157" t="s">
        <v>159</v>
      </c>
      <c r="H242" s="158">
        <v>2</v>
      </c>
      <c r="I242" s="159"/>
      <c r="L242" s="155"/>
      <c r="M242" s="160"/>
      <c r="T242" s="161"/>
      <c r="AT242" s="156" t="s">
        <v>158</v>
      </c>
      <c r="AU242" s="156" t="s">
        <v>82</v>
      </c>
      <c r="AV242" s="13" t="s">
        <v>141</v>
      </c>
      <c r="AW242" s="13" t="s">
        <v>34</v>
      </c>
      <c r="AX242" s="13" t="s">
        <v>80</v>
      </c>
      <c r="AY242" s="156" t="s">
        <v>133</v>
      </c>
    </row>
    <row r="243" spans="2:65" s="1" customFormat="1" ht="33" customHeight="1">
      <c r="B243" s="32"/>
      <c r="C243" s="127" t="s">
        <v>267</v>
      </c>
      <c r="D243" s="127" t="s">
        <v>136</v>
      </c>
      <c r="E243" s="128" t="s">
        <v>568</v>
      </c>
      <c r="F243" s="129" t="s">
        <v>569</v>
      </c>
      <c r="G243" s="130" t="s">
        <v>179</v>
      </c>
      <c r="H243" s="131">
        <v>2</v>
      </c>
      <c r="I243" s="132"/>
      <c r="J243" s="133">
        <f>ROUND(I243*H243,2)</f>
        <v>0</v>
      </c>
      <c r="K243" s="129" t="s">
        <v>140</v>
      </c>
      <c r="L243" s="32"/>
      <c r="M243" s="134" t="s">
        <v>19</v>
      </c>
      <c r="N243" s="135" t="s">
        <v>43</v>
      </c>
      <c r="P243" s="136">
        <f>O243*H243</f>
        <v>0</v>
      </c>
      <c r="Q243" s="136">
        <v>0</v>
      </c>
      <c r="R243" s="136">
        <f>Q243*H243</f>
        <v>0</v>
      </c>
      <c r="S243" s="136">
        <v>0</v>
      </c>
      <c r="T243" s="137">
        <f>S243*H243</f>
        <v>0</v>
      </c>
      <c r="AR243" s="138" t="s">
        <v>141</v>
      </c>
      <c r="AT243" s="138" t="s">
        <v>136</v>
      </c>
      <c r="AU243" s="138" t="s">
        <v>82</v>
      </c>
      <c r="AY243" s="17" t="s">
        <v>133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7" t="s">
        <v>80</v>
      </c>
      <c r="BK243" s="139">
        <f>ROUND(I243*H243,2)</f>
        <v>0</v>
      </c>
      <c r="BL243" s="17" t="s">
        <v>141</v>
      </c>
      <c r="BM243" s="138" t="s">
        <v>367</v>
      </c>
    </row>
    <row r="244" spans="2:65" s="1" customFormat="1" ht="11.25">
      <c r="B244" s="32"/>
      <c r="D244" s="140" t="s">
        <v>142</v>
      </c>
      <c r="F244" s="141" t="s">
        <v>570</v>
      </c>
      <c r="I244" s="142"/>
      <c r="L244" s="32"/>
      <c r="M244" s="143"/>
      <c r="T244" s="53"/>
      <c r="AT244" s="17" t="s">
        <v>142</v>
      </c>
      <c r="AU244" s="17" t="s">
        <v>82</v>
      </c>
    </row>
    <row r="245" spans="2:65" s="12" customFormat="1" ht="11.25">
      <c r="B245" s="147"/>
      <c r="D245" s="148" t="s">
        <v>158</v>
      </c>
      <c r="E245" s="149" t="s">
        <v>19</v>
      </c>
      <c r="F245" s="150" t="s">
        <v>571</v>
      </c>
      <c r="H245" s="151">
        <v>2</v>
      </c>
      <c r="I245" s="152"/>
      <c r="L245" s="147"/>
      <c r="M245" s="153"/>
      <c r="T245" s="154"/>
      <c r="AT245" s="149" t="s">
        <v>158</v>
      </c>
      <c r="AU245" s="149" t="s">
        <v>82</v>
      </c>
      <c r="AV245" s="12" t="s">
        <v>82</v>
      </c>
      <c r="AW245" s="12" t="s">
        <v>34</v>
      </c>
      <c r="AX245" s="12" t="s">
        <v>72</v>
      </c>
      <c r="AY245" s="149" t="s">
        <v>133</v>
      </c>
    </row>
    <row r="246" spans="2:65" s="13" customFormat="1" ht="11.25">
      <c r="B246" s="155"/>
      <c r="D246" s="148" t="s">
        <v>158</v>
      </c>
      <c r="E246" s="156" t="s">
        <v>19</v>
      </c>
      <c r="F246" s="157" t="s">
        <v>159</v>
      </c>
      <c r="H246" s="158">
        <v>2</v>
      </c>
      <c r="I246" s="159"/>
      <c r="L246" s="155"/>
      <c r="M246" s="160"/>
      <c r="T246" s="161"/>
      <c r="AT246" s="156" t="s">
        <v>158</v>
      </c>
      <c r="AU246" s="156" t="s">
        <v>82</v>
      </c>
      <c r="AV246" s="13" t="s">
        <v>141</v>
      </c>
      <c r="AW246" s="13" t="s">
        <v>34</v>
      </c>
      <c r="AX246" s="13" t="s">
        <v>80</v>
      </c>
      <c r="AY246" s="156" t="s">
        <v>133</v>
      </c>
    </row>
    <row r="247" spans="2:65" s="1" customFormat="1" ht="21.75" customHeight="1">
      <c r="B247" s="32"/>
      <c r="C247" s="127" t="s">
        <v>368</v>
      </c>
      <c r="D247" s="127" t="s">
        <v>136</v>
      </c>
      <c r="E247" s="128" t="s">
        <v>572</v>
      </c>
      <c r="F247" s="129" t="s">
        <v>573</v>
      </c>
      <c r="G247" s="130" t="s">
        <v>179</v>
      </c>
      <c r="H247" s="131">
        <v>4.8</v>
      </c>
      <c r="I247" s="132"/>
      <c r="J247" s="133">
        <f>ROUND(I247*H247,2)</f>
        <v>0</v>
      </c>
      <c r="K247" s="129" t="s">
        <v>157</v>
      </c>
      <c r="L247" s="32"/>
      <c r="M247" s="134" t="s">
        <v>19</v>
      </c>
      <c r="N247" s="135" t="s">
        <v>43</v>
      </c>
      <c r="P247" s="136">
        <f>O247*H247</f>
        <v>0</v>
      </c>
      <c r="Q247" s="136">
        <v>0</v>
      </c>
      <c r="R247" s="136">
        <f>Q247*H247</f>
        <v>0</v>
      </c>
      <c r="S247" s="136">
        <v>0</v>
      </c>
      <c r="T247" s="137">
        <f>S247*H247</f>
        <v>0</v>
      </c>
      <c r="AR247" s="138" t="s">
        <v>141</v>
      </c>
      <c r="AT247" s="138" t="s">
        <v>136</v>
      </c>
      <c r="AU247" s="138" t="s">
        <v>82</v>
      </c>
      <c r="AY247" s="17" t="s">
        <v>133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7" t="s">
        <v>80</v>
      </c>
      <c r="BK247" s="139">
        <f>ROUND(I247*H247,2)</f>
        <v>0</v>
      </c>
      <c r="BL247" s="17" t="s">
        <v>141</v>
      </c>
      <c r="BM247" s="138" t="s">
        <v>371</v>
      </c>
    </row>
    <row r="248" spans="2:65" s="12" customFormat="1" ht="11.25">
      <c r="B248" s="147"/>
      <c r="D248" s="148" t="s">
        <v>158</v>
      </c>
      <c r="E248" s="149" t="s">
        <v>19</v>
      </c>
      <c r="F248" s="150" t="s">
        <v>574</v>
      </c>
      <c r="H248" s="151">
        <v>4.8</v>
      </c>
      <c r="I248" s="152"/>
      <c r="L248" s="147"/>
      <c r="M248" s="153"/>
      <c r="T248" s="154"/>
      <c r="AT248" s="149" t="s">
        <v>158</v>
      </c>
      <c r="AU248" s="149" t="s">
        <v>82</v>
      </c>
      <c r="AV248" s="12" t="s">
        <v>82</v>
      </c>
      <c r="AW248" s="12" t="s">
        <v>34</v>
      </c>
      <c r="AX248" s="12" t="s">
        <v>72</v>
      </c>
      <c r="AY248" s="149" t="s">
        <v>133</v>
      </c>
    </row>
    <row r="249" spans="2:65" s="13" customFormat="1" ht="11.25">
      <c r="B249" s="155"/>
      <c r="D249" s="148" t="s">
        <v>158</v>
      </c>
      <c r="E249" s="156" t="s">
        <v>19</v>
      </c>
      <c r="F249" s="157" t="s">
        <v>159</v>
      </c>
      <c r="H249" s="158">
        <v>4.8</v>
      </c>
      <c r="I249" s="159"/>
      <c r="L249" s="155"/>
      <c r="M249" s="160"/>
      <c r="T249" s="161"/>
      <c r="AT249" s="156" t="s">
        <v>158</v>
      </c>
      <c r="AU249" s="156" t="s">
        <v>82</v>
      </c>
      <c r="AV249" s="13" t="s">
        <v>141</v>
      </c>
      <c r="AW249" s="13" t="s">
        <v>34</v>
      </c>
      <c r="AX249" s="13" t="s">
        <v>80</v>
      </c>
      <c r="AY249" s="156" t="s">
        <v>133</v>
      </c>
    </row>
    <row r="250" spans="2:65" s="1" customFormat="1" ht="24.2" customHeight="1">
      <c r="B250" s="32"/>
      <c r="C250" s="127" t="s">
        <v>272</v>
      </c>
      <c r="D250" s="127" t="s">
        <v>136</v>
      </c>
      <c r="E250" s="128" t="s">
        <v>575</v>
      </c>
      <c r="F250" s="129" t="s">
        <v>576</v>
      </c>
      <c r="G250" s="130" t="s">
        <v>179</v>
      </c>
      <c r="H250" s="131">
        <v>11.2</v>
      </c>
      <c r="I250" s="132"/>
      <c r="J250" s="133">
        <f>ROUND(I250*H250,2)</f>
        <v>0</v>
      </c>
      <c r="K250" s="129" t="s">
        <v>157</v>
      </c>
      <c r="L250" s="32"/>
      <c r="M250" s="134" t="s">
        <v>19</v>
      </c>
      <c r="N250" s="135" t="s">
        <v>43</v>
      </c>
      <c r="P250" s="136">
        <f>O250*H250</f>
        <v>0</v>
      </c>
      <c r="Q250" s="136">
        <v>0</v>
      </c>
      <c r="R250" s="136">
        <f>Q250*H250</f>
        <v>0</v>
      </c>
      <c r="S250" s="136">
        <v>0</v>
      </c>
      <c r="T250" s="137">
        <f>S250*H250</f>
        <v>0</v>
      </c>
      <c r="AR250" s="138" t="s">
        <v>141</v>
      </c>
      <c r="AT250" s="138" t="s">
        <v>136</v>
      </c>
      <c r="AU250" s="138" t="s">
        <v>82</v>
      </c>
      <c r="AY250" s="17" t="s">
        <v>133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7" t="s">
        <v>80</v>
      </c>
      <c r="BK250" s="139">
        <f>ROUND(I250*H250,2)</f>
        <v>0</v>
      </c>
      <c r="BL250" s="17" t="s">
        <v>141</v>
      </c>
      <c r="BM250" s="138" t="s">
        <v>377</v>
      </c>
    </row>
    <row r="251" spans="2:65" s="12" customFormat="1" ht="11.25">
      <c r="B251" s="147"/>
      <c r="D251" s="148" t="s">
        <v>158</v>
      </c>
      <c r="E251" s="149" t="s">
        <v>19</v>
      </c>
      <c r="F251" s="150" t="s">
        <v>577</v>
      </c>
      <c r="H251" s="151">
        <v>11.2</v>
      </c>
      <c r="I251" s="152"/>
      <c r="L251" s="147"/>
      <c r="M251" s="153"/>
      <c r="T251" s="154"/>
      <c r="AT251" s="149" t="s">
        <v>158</v>
      </c>
      <c r="AU251" s="149" t="s">
        <v>82</v>
      </c>
      <c r="AV251" s="12" t="s">
        <v>82</v>
      </c>
      <c r="AW251" s="12" t="s">
        <v>34</v>
      </c>
      <c r="AX251" s="12" t="s">
        <v>72</v>
      </c>
      <c r="AY251" s="149" t="s">
        <v>133</v>
      </c>
    </row>
    <row r="252" spans="2:65" s="13" customFormat="1" ht="11.25">
      <c r="B252" s="155"/>
      <c r="D252" s="148" t="s">
        <v>158</v>
      </c>
      <c r="E252" s="156" t="s">
        <v>19</v>
      </c>
      <c r="F252" s="157" t="s">
        <v>159</v>
      </c>
      <c r="H252" s="158">
        <v>11.2</v>
      </c>
      <c r="I252" s="159"/>
      <c r="L252" s="155"/>
      <c r="M252" s="160"/>
      <c r="T252" s="161"/>
      <c r="AT252" s="156" t="s">
        <v>158</v>
      </c>
      <c r="AU252" s="156" t="s">
        <v>82</v>
      </c>
      <c r="AV252" s="13" t="s">
        <v>141</v>
      </c>
      <c r="AW252" s="13" t="s">
        <v>34</v>
      </c>
      <c r="AX252" s="13" t="s">
        <v>80</v>
      </c>
      <c r="AY252" s="156" t="s">
        <v>133</v>
      </c>
    </row>
    <row r="253" spans="2:65" s="1" customFormat="1" ht="24.2" customHeight="1">
      <c r="B253" s="32"/>
      <c r="C253" s="127" t="s">
        <v>380</v>
      </c>
      <c r="D253" s="127" t="s">
        <v>136</v>
      </c>
      <c r="E253" s="128" t="s">
        <v>578</v>
      </c>
      <c r="F253" s="129" t="s">
        <v>579</v>
      </c>
      <c r="G253" s="130" t="s">
        <v>580</v>
      </c>
      <c r="H253" s="131">
        <v>1</v>
      </c>
      <c r="I253" s="132"/>
      <c r="J253" s="133">
        <f>ROUND(I253*H253,2)</f>
        <v>0</v>
      </c>
      <c r="K253" s="129" t="s">
        <v>157</v>
      </c>
      <c r="L253" s="32"/>
      <c r="M253" s="134" t="s">
        <v>19</v>
      </c>
      <c r="N253" s="135" t="s">
        <v>43</v>
      </c>
      <c r="P253" s="136">
        <f>O253*H253</f>
        <v>0</v>
      </c>
      <c r="Q253" s="136">
        <v>0</v>
      </c>
      <c r="R253" s="136">
        <f>Q253*H253</f>
        <v>0</v>
      </c>
      <c r="S253" s="136">
        <v>0</v>
      </c>
      <c r="T253" s="137">
        <f>S253*H253</f>
        <v>0</v>
      </c>
      <c r="AR253" s="138" t="s">
        <v>141</v>
      </c>
      <c r="AT253" s="138" t="s">
        <v>136</v>
      </c>
      <c r="AU253" s="138" t="s">
        <v>82</v>
      </c>
      <c r="AY253" s="17" t="s">
        <v>133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7" t="s">
        <v>80</v>
      </c>
      <c r="BK253" s="139">
        <f>ROUND(I253*H253,2)</f>
        <v>0</v>
      </c>
      <c r="BL253" s="17" t="s">
        <v>141</v>
      </c>
      <c r="BM253" s="138" t="s">
        <v>383</v>
      </c>
    </row>
    <row r="254" spans="2:65" s="11" customFormat="1" ht="22.9" customHeight="1">
      <c r="B254" s="115"/>
      <c r="D254" s="116" t="s">
        <v>71</v>
      </c>
      <c r="E254" s="125" t="s">
        <v>166</v>
      </c>
      <c r="F254" s="125" t="s">
        <v>581</v>
      </c>
      <c r="I254" s="118"/>
      <c r="J254" s="126">
        <f>BK254</f>
        <v>0</v>
      </c>
      <c r="L254" s="115"/>
      <c r="M254" s="120"/>
      <c r="P254" s="121">
        <f>SUM(P255:P431)</f>
        <v>0</v>
      </c>
      <c r="R254" s="121">
        <f>SUM(R255:R431)</f>
        <v>0.64800000000000002</v>
      </c>
      <c r="T254" s="122">
        <f>SUM(T255:T431)</f>
        <v>0</v>
      </c>
      <c r="AR254" s="116" t="s">
        <v>80</v>
      </c>
      <c r="AT254" s="123" t="s">
        <v>71</v>
      </c>
      <c r="AU254" s="123" t="s">
        <v>80</v>
      </c>
      <c r="AY254" s="116" t="s">
        <v>133</v>
      </c>
      <c r="BK254" s="124">
        <f>SUM(BK255:BK431)</f>
        <v>0</v>
      </c>
    </row>
    <row r="255" spans="2:65" s="1" customFormat="1" ht="33" customHeight="1">
      <c r="B255" s="32"/>
      <c r="C255" s="127" t="s">
        <v>277</v>
      </c>
      <c r="D255" s="127" t="s">
        <v>136</v>
      </c>
      <c r="E255" s="128" t="s">
        <v>582</v>
      </c>
      <c r="F255" s="129" t="s">
        <v>583</v>
      </c>
      <c r="G255" s="130" t="s">
        <v>247</v>
      </c>
      <c r="H255" s="131">
        <v>32</v>
      </c>
      <c r="I255" s="132"/>
      <c r="J255" s="133">
        <f>ROUND(I255*H255,2)</f>
        <v>0</v>
      </c>
      <c r="K255" s="129" t="s">
        <v>140</v>
      </c>
      <c r="L255" s="32"/>
      <c r="M255" s="134" t="s">
        <v>19</v>
      </c>
      <c r="N255" s="135" t="s">
        <v>43</v>
      </c>
      <c r="P255" s="136">
        <f>O255*H255</f>
        <v>0</v>
      </c>
      <c r="Q255" s="136">
        <v>0</v>
      </c>
      <c r="R255" s="136">
        <f>Q255*H255</f>
        <v>0</v>
      </c>
      <c r="S255" s="136">
        <v>0</v>
      </c>
      <c r="T255" s="137">
        <f>S255*H255</f>
        <v>0</v>
      </c>
      <c r="AR255" s="138" t="s">
        <v>141</v>
      </c>
      <c r="AT255" s="138" t="s">
        <v>136</v>
      </c>
      <c r="AU255" s="138" t="s">
        <v>82</v>
      </c>
      <c r="AY255" s="17" t="s">
        <v>133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7" t="s">
        <v>80</v>
      </c>
      <c r="BK255" s="139">
        <f>ROUND(I255*H255,2)</f>
        <v>0</v>
      </c>
      <c r="BL255" s="17" t="s">
        <v>141</v>
      </c>
      <c r="BM255" s="138" t="s">
        <v>388</v>
      </c>
    </row>
    <row r="256" spans="2:65" s="1" customFormat="1" ht="11.25">
      <c r="B256" s="32"/>
      <c r="D256" s="140" t="s">
        <v>142</v>
      </c>
      <c r="F256" s="141" t="s">
        <v>584</v>
      </c>
      <c r="I256" s="142"/>
      <c r="L256" s="32"/>
      <c r="M256" s="143"/>
      <c r="T256" s="53"/>
      <c r="AT256" s="17" t="s">
        <v>142</v>
      </c>
      <c r="AU256" s="17" t="s">
        <v>82</v>
      </c>
    </row>
    <row r="257" spans="2:65" s="12" customFormat="1" ht="11.25">
      <c r="B257" s="147"/>
      <c r="D257" s="148" t="s">
        <v>158</v>
      </c>
      <c r="E257" s="149" t="s">
        <v>19</v>
      </c>
      <c r="F257" s="150" t="s">
        <v>585</v>
      </c>
      <c r="H257" s="151">
        <v>32</v>
      </c>
      <c r="I257" s="152"/>
      <c r="L257" s="147"/>
      <c r="M257" s="153"/>
      <c r="T257" s="154"/>
      <c r="AT257" s="149" t="s">
        <v>158</v>
      </c>
      <c r="AU257" s="149" t="s">
        <v>82</v>
      </c>
      <c r="AV257" s="12" t="s">
        <v>82</v>
      </c>
      <c r="AW257" s="12" t="s">
        <v>34</v>
      </c>
      <c r="AX257" s="12" t="s">
        <v>72</v>
      </c>
      <c r="AY257" s="149" t="s">
        <v>133</v>
      </c>
    </row>
    <row r="258" spans="2:65" s="13" customFormat="1" ht="11.25">
      <c r="B258" s="155"/>
      <c r="D258" s="148" t="s">
        <v>158</v>
      </c>
      <c r="E258" s="156" t="s">
        <v>19</v>
      </c>
      <c r="F258" s="157" t="s">
        <v>159</v>
      </c>
      <c r="H258" s="158">
        <v>32</v>
      </c>
      <c r="I258" s="159"/>
      <c r="L258" s="155"/>
      <c r="M258" s="160"/>
      <c r="T258" s="161"/>
      <c r="AT258" s="156" t="s">
        <v>158</v>
      </c>
      <c r="AU258" s="156" t="s">
        <v>82</v>
      </c>
      <c r="AV258" s="13" t="s">
        <v>141</v>
      </c>
      <c r="AW258" s="13" t="s">
        <v>34</v>
      </c>
      <c r="AX258" s="13" t="s">
        <v>80</v>
      </c>
      <c r="AY258" s="156" t="s">
        <v>133</v>
      </c>
    </row>
    <row r="259" spans="2:65" s="1" customFormat="1" ht="24.2" customHeight="1">
      <c r="B259" s="32"/>
      <c r="C259" s="166" t="s">
        <v>392</v>
      </c>
      <c r="D259" s="166" t="s">
        <v>214</v>
      </c>
      <c r="E259" s="167" t="s">
        <v>586</v>
      </c>
      <c r="F259" s="168" t="s">
        <v>587</v>
      </c>
      <c r="G259" s="169" t="s">
        <v>247</v>
      </c>
      <c r="H259" s="170">
        <v>32.479999999999997</v>
      </c>
      <c r="I259" s="171"/>
      <c r="J259" s="172">
        <f>ROUND(I259*H259,2)</f>
        <v>0</v>
      </c>
      <c r="K259" s="168" t="s">
        <v>140</v>
      </c>
      <c r="L259" s="173"/>
      <c r="M259" s="174" t="s">
        <v>19</v>
      </c>
      <c r="N259" s="175" t="s">
        <v>43</v>
      </c>
      <c r="P259" s="136">
        <f>O259*H259</f>
        <v>0</v>
      </c>
      <c r="Q259" s="136">
        <v>0</v>
      </c>
      <c r="R259" s="136">
        <f>Q259*H259</f>
        <v>0</v>
      </c>
      <c r="S259" s="136">
        <v>0</v>
      </c>
      <c r="T259" s="137">
        <f>S259*H259</f>
        <v>0</v>
      </c>
      <c r="AR259" s="138" t="s">
        <v>166</v>
      </c>
      <c r="AT259" s="138" t="s">
        <v>214</v>
      </c>
      <c r="AU259" s="138" t="s">
        <v>82</v>
      </c>
      <c r="AY259" s="17" t="s">
        <v>133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80</v>
      </c>
      <c r="BK259" s="139">
        <f>ROUND(I259*H259,2)</f>
        <v>0</v>
      </c>
      <c r="BL259" s="17" t="s">
        <v>141</v>
      </c>
      <c r="BM259" s="138" t="s">
        <v>395</v>
      </c>
    </row>
    <row r="260" spans="2:65" s="1" customFormat="1" ht="33" customHeight="1">
      <c r="B260" s="32"/>
      <c r="C260" s="127" t="s">
        <v>282</v>
      </c>
      <c r="D260" s="127" t="s">
        <v>136</v>
      </c>
      <c r="E260" s="128" t="s">
        <v>588</v>
      </c>
      <c r="F260" s="129" t="s">
        <v>589</v>
      </c>
      <c r="G260" s="130" t="s">
        <v>247</v>
      </c>
      <c r="H260" s="131">
        <v>128.6</v>
      </c>
      <c r="I260" s="132"/>
      <c r="J260" s="133">
        <f>ROUND(I260*H260,2)</f>
        <v>0</v>
      </c>
      <c r="K260" s="129" t="s">
        <v>140</v>
      </c>
      <c r="L260" s="32"/>
      <c r="M260" s="134" t="s">
        <v>19</v>
      </c>
      <c r="N260" s="135" t="s">
        <v>43</v>
      </c>
      <c r="P260" s="136">
        <f>O260*H260</f>
        <v>0</v>
      </c>
      <c r="Q260" s="136">
        <v>0</v>
      </c>
      <c r="R260" s="136">
        <f>Q260*H260</f>
        <v>0</v>
      </c>
      <c r="S260" s="136">
        <v>0</v>
      </c>
      <c r="T260" s="137">
        <f>S260*H260</f>
        <v>0</v>
      </c>
      <c r="AR260" s="138" t="s">
        <v>141</v>
      </c>
      <c r="AT260" s="138" t="s">
        <v>136</v>
      </c>
      <c r="AU260" s="138" t="s">
        <v>82</v>
      </c>
      <c r="AY260" s="17" t="s">
        <v>133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7" t="s">
        <v>80</v>
      </c>
      <c r="BK260" s="139">
        <f>ROUND(I260*H260,2)</f>
        <v>0</v>
      </c>
      <c r="BL260" s="17" t="s">
        <v>141</v>
      </c>
      <c r="BM260" s="138" t="s">
        <v>398</v>
      </c>
    </row>
    <row r="261" spans="2:65" s="1" customFormat="1" ht="11.25">
      <c r="B261" s="32"/>
      <c r="D261" s="140" t="s">
        <v>142</v>
      </c>
      <c r="F261" s="141" t="s">
        <v>590</v>
      </c>
      <c r="I261" s="142"/>
      <c r="L261" s="32"/>
      <c r="M261" s="143"/>
      <c r="T261" s="53"/>
      <c r="AT261" s="17" t="s">
        <v>142</v>
      </c>
      <c r="AU261" s="17" t="s">
        <v>82</v>
      </c>
    </row>
    <row r="262" spans="2:65" s="12" customFormat="1" ht="11.25">
      <c r="B262" s="147"/>
      <c r="D262" s="148" t="s">
        <v>158</v>
      </c>
      <c r="E262" s="149" t="s">
        <v>19</v>
      </c>
      <c r="F262" s="150" t="s">
        <v>591</v>
      </c>
      <c r="H262" s="151">
        <v>128.6</v>
      </c>
      <c r="I262" s="152"/>
      <c r="L262" s="147"/>
      <c r="M262" s="153"/>
      <c r="T262" s="154"/>
      <c r="AT262" s="149" t="s">
        <v>158</v>
      </c>
      <c r="AU262" s="149" t="s">
        <v>82</v>
      </c>
      <c r="AV262" s="12" t="s">
        <v>82</v>
      </c>
      <c r="AW262" s="12" t="s">
        <v>34</v>
      </c>
      <c r="AX262" s="12" t="s">
        <v>72</v>
      </c>
      <c r="AY262" s="149" t="s">
        <v>133</v>
      </c>
    </row>
    <row r="263" spans="2:65" s="13" customFormat="1" ht="11.25">
      <c r="B263" s="155"/>
      <c r="D263" s="148" t="s">
        <v>158</v>
      </c>
      <c r="E263" s="156" t="s">
        <v>19</v>
      </c>
      <c r="F263" s="157" t="s">
        <v>159</v>
      </c>
      <c r="H263" s="158">
        <v>128.6</v>
      </c>
      <c r="I263" s="159"/>
      <c r="L263" s="155"/>
      <c r="M263" s="160"/>
      <c r="T263" s="161"/>
      <c r="AT263" s="156" t="s">
        <v>158</v>
      </c>
      <c r="AU263" s="156" t="s">
        <v>82</v>
      </c>
      <c r="AV263" s="13" t="s">
        <v>141</v>
      </c>
      <c r="AW263" s="13" t="s">
        <v>34</v>
      </c>
      <c r="AX263" s="13" t="s">
        <v>80</v>
      </c>
      <c r="AY263" s="156" t="s">
        <v>133</v>
      </c>
    </row>
    <row r="264" spans="2:65" s="1" customFormat="1" ht="24.2" customHeight="1">
      <c r="B264" s="32"/>
      <c r="C264" s="166" t="s">
        <v>399</v>
      </c>
      <c r="D264" s="166" t="s">
        <v>214</v>
      </c>
      <c r="E264" s="167" t="s">
        <v>592</v>
      </c>
      <c r="F264" s="168" t="s">
        <v>593</v>
      </c>
      <c r="G264" s="169" t="s">
        <v>247</v>
      </c>
      <c r="H264" s="170">
        <v>130.529</v>
      </c>
      <c r="I264" s="171"/>
      <c r="J264" s="172">
        <f>ROUND(I264*H264,2)</f>
        <v>0</v>
      </c>
      <c r="K264" s="168" t="s">
        <v>140</v>
      </c>
      <c r="L264" s="173"/>
      <c r="M264" s="174" t="s">
        <v>19</v>
      </c>
      <c r="N264" s="175" t="s">
        <v>43</v>
      </c>
      <c r="P264" s="136">
        <f>O264*H264</f>
        <v>0</v>
      </c>
      <c r="Q264" s="136">
        <v>0</v>
      </c>
      <c r="R264" s="136">
        <f>Q264*H264</f>
        <v>0</v>
      </c>
      <c r="S264" s="136">
        <v>0</v>
      </c>
      <c r="T264" s="137">
        <f>S264*H264</f>
        <v>0</v>
      </c>
      <c r="AR264" s="138" t="s">
        <v>166</v>
      </c>
      <c r="AT264" s="138" t="s">
        <v>214</v>
      </c>
      <c r="AU264" s="138" t="s">
        <v>82</v>
      </c>
      <c r="AY264" s="17" t="s">
        <v>133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7" t="s">
        <v>80</v>
      </c>
      <c r="BK264" s="139">
        <f>ROUND(I264*H264,2)</f>
        <v>0</v>
      </c>
      <c r="BL264" s="17" t="s">
        <v>141</v>
      </c>
      <c r="BM264" s="138" t="s">
        <v>402</v>
      </c>
    </row>
    <row r="265" spans="2:65" s="1" customFormat="1" ht="24.2" customHeight="1">
      <c r="B265" s="32"/>
      <c r="C265" s="127" t="s">
        <v>288</v>
      </c>
      <c r="D265" s="127" t="s">
        <v>136</v>
      </c>
      <c r="E265" s="128" t="s">
        <v>594</v>
      </c>
      <c r="F265" s="129" t="s">
        <v>595</v>
      </c>
      <c r="G265" s="130" t="s">
        <v>343</v>
      </c>
      <c r="H265" s="131">
        <v>9</v>
      </c>
      <c r="I265" s="132"/>
      <c r="J265" s="133">
        <f>ROUND(I265*H265,2)</f>
        <v>0</v>
      </c>
      <c r="K265" s="129" t="s">
        <v>140</v>
      </c>
      <c r="L265" s="32"/>
      <c r="M265" s="134" t="s">
        <v>19</v>
      </c>
      <c r="N265" s="135" t="s">
        <v>43</v>
      </c>
      <c r="P265" s="136">
        <f>O265*H265</f>
        <v>0</v>
      </c>
      <c r="Q265" s="136">
        <v>0</v>
      </c>
      <c r="R265" s="136">
        <f>Q265*H265</f>
        <v>0</v>
      </c>
      <c r="S265" s="136">
        <v>0</v>
      </c>
      <c r="T265" s="137">
        <f>S265*H265</f>
        <v>0</v>
      </c>
      <c r="AR265" s="138" t="s">
        <v>141</v>
      </c>
      <c r="AT265" s="138" t="s">
        <v>136</v>
      </c>
      <c r="AU265" s="138" t="s">
        <v>82</v>
      </c>
      <c r="AY265" s="17" t="s">
        <v>133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7" t="s">
        <v>80</v>
      </c>
      <c r="BK265" s="139">
        <f>ROUND(I265*H265,2)</f>
        <v>0</v>
      </c>
      <c r="BL265" s="17" t="s">
        <v>141</v>
      </c>
      <c r="BM265" s="138" t="s">
        <v>407</v>
      </c>
    </row>
    <row r="266" spans="2:65" s="1" customFormat="1" ht="11.25">
      <c r="B266" s="32"/>
      <c r="D266" s="140" t="s">
        <v>142</v>
      </c>
      <c r="F266" s="141" t="s">
        <v>596</v>
      </c>
      <c r="I266" s="142"/>
      <c r="L266" s="32"/>
      <c r="M266" s="143"/>
      <c r="T266" s="53"/>
      <c r="AT266" s="17" t="s">
        <v>142</v>
      </c>
      <c r="AU266" s="17" t="s">
        <v>82</v>
      </c>
    </row>
    <row r="267" spans="2:65" s="12" customFormat="1" ht="11.25">
      <c r="B267" s="147"/>
      <c r="D267" s="148" t="s">
        <v>158</v>
      </c>
      <c r="E267" s="149" t="s">
        <v>19</v>
      </c>
      <c r="F267" s="150" t="s">
        <v>597</v>
      </c>
      <c r="H267" s="151">
        <v>9</v>
      </c>
      <c r="I267" s="152"/>
      <c r="L267" s="147"/>
      <c r="M267" s="153"/>
      <c r="T267" s="154"/>
      <c r="AT267" s="149" t="s">
        <v>158</v>
      </c>
      <c r="AU267" s="149" t="s">
        <v>82</v>
      </c>
      <c r="AV267" s="12" t="s">
        <v>82</v>
      </c>
      <c r="AW267" s="12" t="s">
        <v>34</v>
      </c>
      <c r="AX267" s="12" t="s">
        <v>72</v>
      </c>
      <c r="AY267" s="149" t="s">
        <v>133</v>
      </c>
    </row>
    <row r="268" spans="2:65" s="13" customFormat="1" ht="11.25">
      <c r="B268" s="155"/>
      <c r="D268" s="148" t="s">
        <v>158</v>
      </c>
      <c r="E268" s="156" t="s">
        <v>19</v>
      </c>
      <c r="F268" s="157" t="s">
        <v>159</v>
      </c>
      <c r="H268" s="158">
        <v>9</v>
      </c>
      <c r="I268" s="159"/>
      <c r="L268" s="155"/>
      <c r="M268" s="160"/>
      <c r="T268" s="161"/>
      <c r="AT268" s="156" t="s">
        <v>158</v>
      </c>
      <c r="AU268" s="156" t="s">
        <v>82</v>
      </c>
      <c r="AV268" s="13" t="s">
        <v>141</v>
      </c>
      <c r="AW268" s="13" t="s">
        <v>34</v>
      </c>
      <c r="AX268" s="13" t="s">
        <v>80</v>
      </c>
      <c r="AY268" s="156" t="s">
        <v>133</v>
      </c>
    </row>
    <row r="269" spans="2:65" s="1" customFormat="1" ht="16.5" customHeight="1">
      <c r="B269" s="32"/>
      <c r="C269" s="166" t="s">
        <v>409</v>
      </c>
      <c r="D269" s="166" t="s">
        <v>214</v>
      </c>
      <c r="E269" s="167" t="s">
        <v>598</v>
      </c>
      <c r="F269" s="168" t="s">
        <v>599</v>
      </c>
      <c r="G269" s="169" t="s">
        <v>343</v>
      </c>
      <c r="H269" s="170">
        <v>9.1349999999999998</v>
      </c>
      <c r="I269" s="171"/>
      <c r="J269" s="172">
        <f>ROUND(I269*H269,2)</f>
        <v>0</v>
      </c>
      <c r="K269" s="168" t="s">
        <v>157</v>
      </c>
      <c r="L269" s="173"/>
      <c r="M269" s="174" t="s">
        <v>19</v>
      </c>
      <c r="N269" s="175" t="s">
        <v>43</v>
      </c>
      <c r="P269" s="136">
        <f>O269*H269</f>
        <v>0</v>
      </c>
      <c r="Q269" s="136">
        <v>0</v>
      </c>
      <c r="R269" s="136">
        <f>Q269*H269</f>
        <v>0</v>
      </c>
      <c r="S269" s="136">
        <v>0</v>
      </c>
      <c r="T269" s="137">
        <f>S269*H269</f>
        <v>0</v>
      </c>
      <c r="AR269" s="138" t="s">
        <v>166</v>
      </c>
      <c r="AT269" s="138" t="s">
        <v>214</v>
      </c>
      <c r="AU269" s="138" t="s">
        <v>82</v>
      </c>
      <c r="AY269" s="17" t="s">
        <v>133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7" t="s">
        <v>80</v>
      </c>
      <c r="BK269" s="139">
        <f>ROUND(I269*H269,2)</f>
        <v>0</v>
      </c>
      <c r="BL269" s="17" t="s">
        <v>141</v>
      </c>
      <c r="BM269" s="138" t="s">
        <v>412</v>
      </c>
    </row>
    <row r="270" spans="2:65" s="1" customFormat="1" ht="24.2" customHeight="1">
      <c r="B270" s="32"/>
      <c r="C270" s="127" t="s">
        <v>294</v>
      </c>
      <c r="D270" s="127" t="s">
        <v>136</v>
      </c>
      <c r="E270" s="128" t="s">
        <v>600</v>
      </c>
      <c r="F270" s="129" t="s">
        <v>601</v>
      </c>
      <c r="G270" s="130" t="s">
        <v>343</v>
      </c>
      <c r="H270" s="131">
        <v>1</v>
      </c>
      <c r="I270" s="132"/>
      <c r="J270" s="133">
        <f>ROUND(I270*H270,2)</f>
        <v>0</v>
      </c>
      <c r="K270" s="129" t="s">
        <v>140</v>
      </c>
      <c r="L270" s="32"/>
      <c r="M270" s="134" t="s">
        <v>19</v>
      </c>
      <c r="N270" s="135" t="s">
        <v>43</v>
      </c>
      <c r="P270" s="136">
        <f>O270*H270</f>
        <v>0</v>
      </c>
      <c r="Q270" s="136">
        <v>0</v>
      </c>
      <c r="R270" s="136">
        <f>Q270*H270</f>
        <v>0</v>
      </c>
      <c r="S270" s="136">
        <v>0</v>
      </c>
      <c r="T270" s="137">
        <f>S270*H270</f>
        <v>0</v>
      </c>
      <c r="AR270" s="138" t="s">
        <v>141</v>
      </c>
      <c r="AT270" s="138" t="s">
        <v>136</v>
      </c>
      <c r="AU270" s="138" t="s">
        <v>82</v>
      </c>
      <c r="AY270" s="17" t="s">
        <v>133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7" t="s">
        <v>80</v>
      </c>
      <c r="BK270" s="139">
        <f>ROUND(I270*H270,2)</f>
        <v>0</v>
      </c>
      <c r="BL270" s="17" t="s">
        <v>141</v>
      </c>
      <c r="BM270" s="138" t="s">
        <v>416</v>
      </c>
    </row>
    <row r="271" spans="2:65" s="1" customFormat="1" ht="11.25">
      <c r="B271" s="32"/>
      <c r="D271" s="140" t="s">
        <v>142</v>
      </c>
      <c r="F271" s="141" t="s">
        <v>602</v>
      </c>
      <c r="I271" s="142"/>
      <c r="L271" s="32"/>
      <c r="M271" s="143"/>
      <c r="T271" s="53"/>
      <c r="AT271" s="17" t="s">
        <v>142</v>
      </c>
      <c r="AU271" s="17" t="s">
        <v>82</v>
      </c>
    </row>
    <row r="272" spans="2:65" s="12" customFormat="1" ht="11.25">
      <c r="B272" s="147"/>
      <c r="D272" s="148" t="s">
        <v>158</v>
      </c>
      <c r="E272" s="149" t="s">
        <v>19</v>
      </c>
      <c r="F272" s="150" t="s">
        <v>603</v>
      </c>
      <c r="H272" s="151">
        <v>1</v>
      </c>
      <c r="I272" s="152"/>
      <c r="L272" s="147"/>
      <c r="M272" s="153"/>
      <c r="T272" s="154"/>
      <c r="AT272" s="149" t="s">
        <v>158</v>
      </c>
      <c r="AU272" s="149" t="s">
        <v>82</v>
      </c>
      <c r="AV272" s="12" t="s">
        <v>82</v>
      </c>
      <c r="AW272" s="12" t="s">
        <v>34</v>
      </c>
      <c r="AX272" s="12" t="s">
        <v>72</v>
      </c>
      <c r="AY272" s="149" t="s">
        <v>133</v>
      </c>
    </row>
    <row r="273" spans="2:65" s="13" customFormat="1" ht="11.25">
      <c r="B273" s="155"/>
      <c r="D273" s="148" t="s">
        <v>158</v>
      </c>
      <c r="E273" s="156" t="s">
        <v>19</v>
      </c>
      <c r="F273" s="157" t="s">
        <v>159</v>
      </c>
      <c r="H273" s="158">
        <v>1</v>
      </c>
      <c r="I273" s="159"/>
      <c r="L273" s="155"/>
      <c r="M273" s="160"/>
      <c r="T273" s="161"/>
      <c r="AT273" s="156" t="s">
        <v>158</v>
      </c>
      <c r="AU273" s="156" t="s">
        <v>82</v>
      </c>
      <c r="AV273" s="13" t="s">
        <v>141</v>
      </c>
      <c r="AW273" s="13" t="s">
        <v>34</v>
      </c>
      <c r="AX273" s="13" t="s">
        <v>80</v>
      </c>
      <c r="AY273" s="156" t="s">
        <v>133</v>
      </c>
    </row>
    <row r="274" spans="2:65" s="1" customFormat="1" ht="16.5" customHeight="1">
      <c r="B274" s="32"/>
      <c r="C274" s="166" t="s">
        <v>418</v>
      </c>
      <c r="D274" s="166" t="s">
        <v>214</v>
      </c>
      <c r="E274" s="167" t="s">
        <v>604</v>
      </c>
      <c r="F274" s="168" t="s">
        <v>605</v>
      </c>
      <c r="G274" s="169" t="s">
        <v>343</v>
      </c>
      <c r="H274" s="170">
        <v>1.0149999999999999</v>
      </c>
      <c r="I274" s="171"/>
      <c r="J274" s="172">
        <f>ROUND(I274*H274,2)</f>
        <v>0</v>
      </c>
      <c r="K274" s="168" t="s">
        <v>157</v>
      </c>
      <c r="L274" s="173"/>
      <c r="M274" s="174" t="s">
        <v>19</v>
      </c>
      <c r="N274" s="175" t="s">
        <v>43</v>
      </c>
      <c r="P274" s="136">
        <f>O274*H274</f>
        <v>0</v>
      </c>
      <c r="Q274" s="136">
        <v>0</v>
      </c>
      <c r="R274" s="136">
        <f>Q274*H274</f>
        <v>0</v>
      </c>
      <c r="S274" s="136">
        <v>0</v>
      </c>
      <c r="T274" s="137">
        <f>S274*H274</f>
        <v>0</v>
      </c>
      <c r="AR274" s="138" t="s">
        <v>166</v>
      </c>
      <c r="AT274" s="138" t="s">
        <v>214</v>
      </c>
      <c r="AU274" s="138" t="s">
        <v>82</v>
      </c>
      <c r="AY274" s="17" t="s">
        <v>133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7" t="s">
        <v>80</v>
      </c>
      <c r="BK274" s="139">
        <f>ROUND(I274*H274,2)</f>
        <v>0</v>
      </c>
      <c r="BL274" s="17" t="s">
        <v>141</v>
      </c>
      <c r="BM274" s="138" t="s">
        <v>421</v>
      </c>
    </row>
    <row r="275" spans="2:65" s="1" customFormat="1" ht="24.2" customHeight="1">
      <c r="B275" s="32"/>
      <c r="C275" s="127" t="s">
        <v>302</v>
      </c>
      <c r="D275" s="127" t="s">
        <v>136</v>
      </c>
      <c r="E275" s="128" t="s">
        <v>606</v>
      </c>
      <c r="F275" s="129" t="s">
        <v>607</v>
      </c>
      <c r="G275" s="130" t="s">
        <v>343</v>
      </c>
      <c r="H275" s="131">
        <v>2</v>
      </c>
      <c r="I275" s="132"/>
      <c r="J275" s="133">
        <f>ROUND(I275*H275,2)</f>
        <v>0</v>
      </c>
      <c r="K275" s="129" t="s">
        <v>140</v>
      </c>
      <c r="L275" s="32"/>
      <c r="M275" s="134" t="s">
        <v>19</v>
      </c>
      <c r="N275" s="135" t="s">
        <v>43</v>
      </c>
      <c r="P275" s="136">
        <f>O275*H275</f>
        <v>0</v>
      </c>
      <c r="Q275" s="136">
        <v>0</v>
      </c>
      <c r="R275" s="136">
        <f>Q275*H275</f>
        <v>0</v>
      </c>
      <c r="S275" s="136">
        <v>0</v>
      </c>
      <c r="T275" s="137">
        <f>S275*H275</f>
        <v>0</v>
      </c>
      <c r="AR275" s="138" t="s">
        <v>141</v>
      </c>
      <c r="AT275" s="138" t="s">
        <v>136</v>
      </c>
      <c r="AU275" s="138" t="s">
        <v>82</v>
      </c>
      <c r="AY275" s="17" t="s">
        <v>133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7" t="s">
        <v>80</v>
      </c>
      <c r="BK275" s="139">
        <f>ROUND(I275*H275,2)</f>
        <v>0</v>
      </c>
      <c r="BL275" s="17" t="s">
        <v>141</v>
      </c>
      <c r="BM275" s="138" t="s">
        <v>427</v>
      </c>
    </row>
    <row r="276" spans="2:65" s="1" customFormat="1" ht="11.25">
      <c r="B276" s="32"/>
      <c r="D276" s="140" t="s">
        <v>142</v>
      </c>
      <c r="F276" s="141" t="s">
        <v>608</v>
      </c>
      <c r="I276" s="142"/>
      <c r="L276" s="32"/>
      <c r="M276" s="143"/>
      <c r="T276" s="53"/>
      <c r="AT276" s="17" t="s">
        <v>142</v>
      </c>
      <c r="AU276" s="17" t="s">
        <v>82</v>
      </c>
    </row>
    <row r="277" spans="2:65" s="12" customFormat="1" ht="11.25">
      <c r="B277" s="147"/>
      <c r="D277" s="148" t="s">
        <v>158</v>
      </c>
      <c r="E277" s="149" t="s">
        <v>19</v>
      </c>
      <c r="F277" s="150" t="s">
        <v>609</v>
      </c>
      <c r="H277" s="151">
        <v>2</v>
      </c>
      <c r="I277" s="152"/>
      <c r="L277" s="147"/>
      <c r="M277" s="153"/>
      <c r="T277" s="154"/>
      <c r="AT277" s="149" t="s">
        <v>158</v>
      </c>
      <c r="AU277" s="149" t="s">
        <v>82</v>
      </c>
      <c r="AV277" s="12" t="s">
        <v>82</v>
      </c>
      <c r="AW277" s="12" t="s">
        <v>34</v>
      </c>
      <c r="AX277" s="12" t="s">
        <v>72</v>
      </c>
      <c r="AY277" s="149" t="s">
        <v>133</v>
      </c>
    </row>
    <row r="278" spans="2:65" s="13" customFormat="1" ht="11.25">
      <c r="B278" s="155"/>
      <c r="D278" s="148" t="s">
        <v>158</v>
      </c>
      <c r="E278" s="156" t="s">
        <v>19</v>
      </c>
      <c r="F278" s="157" t="s">
        <v>159</v>
      </c>
      <c r="H278" s="158">
        <v>2</v>
      </c>
      <c r="I278" s="159"/>
      <c r="L278" s="155"/>
      <c r="M278" s="160"/>
      <c r="T278" s="161"/>
      <c r="AT278" s="156" t="s">
        <v>158</v>
      </c>
      <c r="AU278" s="156" t="s">
        <v>82</v>
      </c>
      <c r="AV278" s="13" t="s">
        <v>141</v>
      </c>
      <c r="AW278" s="13" t="s">
        <v>34</v>
      </c>
      <c r="AX278" s="13" t="s">
        <v>80</v>
      </c>
      <c r="AY278" s="156" t="s">
        <v>133</v>
      </c>
    </row>
    <row r="279" spans="2:65" s="1" customFormat="1" ht="33" customHeight="1">
      <c r="B279" s="32"/>
      <c r="C279" s="166" t="s">
        <v>430</v>
      </c>
      <c r="D279" s="166" t="s">
        <v>214</v>
      </c>
      <c r="E279" s="167" t="s">
        <v>610</v>
      </c>
      <c r="F279" s="168" t="s">
        <v>611</v>
      </c>
      <c r="G279" s="169" t="s">
        <v>343</v>
      </c>
      <c r="H279" s="170">
        <v>2.0299999999999998</v>
      </c>
      <c r="I279" s="171"/>
      <c r="J279" s="172">
        <f>ROUND(I279*H279,2)</f>
        <v>0</v>
      </c>
      <c r="K279" s="168" t="s">
        <v>140</v>
      </c>
      <c r="L279" s="173"/>
      <c r="M279" s="174" t="s">
        <v>19</v>
      </c>
      <c r="N279" s="175" t="s">
        <v>43</v>
      </c>
      <c r="P279" s="136">
        <f>O279*H279</f>
        <v>0</v>
      </c>
      <c r="Q279" s="136">
        <v>0</v>
      </c>
      <c r="R279" s="136">
        <f>Q279*H279</f>
        <v>0</v>
      </c>
      <c r="S279" s="136">
        <v>0</v>
      </c>
      <c r="T279" s="137">
        <f>S279*H279</f>
        <v>0</v>
      </c>
      <c r="AR279" s="138" t="s">
        <v>166</v>
      </c>
      <c r="AT279" s="138" t="s">
        <v>214</v>
      </c>
      <c r="AU279" s="138" t="s">
        <v>82</v>
      </c>
      <c r="AY279" s="17" t="s">
        <v>133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7" t="s">
        <v>80</v>
      </c>
      <c r="BK279" s="139">
        <f>ROUND(I279*H279,2)</f>
        <v>0</v>
      </c>
      <c r="BL279" s="17" t="s">
        <v>141</v>
      </c>
      <c r="BM279" s="138" t="s">
        <v>434</v>
      </c>
    </row>
    <row r="280" spans="2:65" s="1" customFormat="1" ht="24.2" customHeight="1">
      <c r="B280" s="32"/>
      <c r="C280" s="127" t="s">
        <v>306</v>
      </c>
      <c r="D280" s="127" t="s">
        <v>136</v>
      </c>
      <c r="E280" s="128" t="s">
        <v>612</v>
      </c>
      <c r="F280" s="129" t="s">
        <v>613</v>
      </c>
      <c r="G280" s="130" t="s">
        <v>343</v>
      </c>
      <c r="H280" s="131">
        <v>4</v>
      </c>
      <c r="I280" s="132"/>
      <c r="J280" s="133">
        <f>ROUND(I280*H280,2)</f>
        <v>0</v>
      </c>
      <c r="K280" s="129" t="s">
        <v>157</v>
      </c>
      <c r="L280" s="32"/>
      <c r="M280" s="134" t="s">
        <v>19</v>
      </c>
      <c r="N280" s="135" t="s">
        <v>43</v>
      </c>
      <c r="P280" s="136">
        <f>O280*H280</f>
        <v>0</v>
      </c>
      <c r="Q280" s="136">
        <v>0</v>
      </c>
      <c r="R280" s="136">
        <f>Q280*H280</f>
        <v>0</v>
      </c>
      <c r="S280" s="136">
        <v>0</v>
      </c>
      <c r="T280" s="137">
        <f>S280*H280</f>
        <v>0</v>
      </c>
      <c r="AR280" s="138" t="s">
        <v>141</v>
      </c>
      <c r="AT280" s="138" t="s">
        <v>136</v>
      </c>
      <c r="AU280" s="138" t="s">
        <v>82</v>
      </c>
      <c r="AY280" s="17" t="s">
        <v>133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7" t="s">
        <v>80</v>
      </c>
      <c r="BK280" s="139">
        <f>ROUND(I280*H280,2)</f>
        <v>0</v>
      </c>
      <c r="BL280" s="17" t="s">
        <v>141</v>
      </c>
      <c r="BM280" s="138" t="s">
        <v>614</v>
      </c>
    </row>
    <row r="281" spans="2:65" s="12" customFormat="1" ht="22.5">
      <c r="B281" s="147"/>
      <c r="D281" s="148" t="s">
        <v>158</v>
      </c>
      <c r="E281" s="149" t="s">
        <v>19</v>
      </c>
      <c r="F281" s="150" t="s">
        <v>615</v>
      </c>
      <c r="H281" s="151">
        <v>4</v>
      </c>
      <c r="I281" s="152"/>
      <c r="L281" s="147"/>
      <c r="M281" s="153"/>
      <c r="T281" s="154"/>
      <c r="AT281" s="149" t="s">
        <v>158</v>
      </c>
      <c r="AU281" s="149" t="s">
        <v>82</v>
      </c>
      <c r="AV281" s="12" t="s">
        <v>82</v>
      </c>
      <c r="AW281" s="12" t="s">
        <v>34</v>
      </c>
      <c r="AX281" s="12" t="s">
        <v>72</v>
      </c>
      <c r="AY281" s="149" t="s">
        <v>133</v>
      </c>
    </row>
    <row r="282" spans="2:65" s="13" customFormat="1" ht="11.25">
      <c r="B282" s="155"/>
      <c r="D282" s="148" t="s">
        <v>158</v>
      </c>
      <c r="E282" s="156" t="s">
        <v>19</v>
      </c>
      <c r="F282" s="157" t="s">
        <v>159</v>
      </c>
      <c r="H282" s="158">
        <v>4</v>
      </c>
      <c r="I282" s="159"/>
      <c r="L282" s="155"/>
      <c r="M282" s="160"/>
      <c r="T282" s="161"/>
      <c r="AT282" s="156" t="s">
        <v>158</v>
      </c>
      <c r="AU282" s="156" t="s">
        <v>82</v>
      </c>
      <c r="AV282" s="13" t="s">
        <v>141</v>
      </c>
      <c r="AW282" s="13" t="s">
        <v>34</v>
      </c>
      <c r="AX282" s="13" t="s">
        <v>80</v>
      </c>
      <c r="AY282" s="156" t="s">
        <v>133</v>
      </c>
    </row>
    <row r="283" spans="2:65" s="1" customFormat="1" ht="24.2" customHeight="1">
      <c r="B283" s="32"/>
      <c r="C283" s="127" t="s">
        <v>616</v>
      </c>
      <c r="D283" s="127" t="s">
        <v>136</v>
      </c>
      <c r="E283" s="128" t="s">
        <v>617</v>
      </c>
      <c r="F283" s="129" t="s">
        <v>618</v>
      </c>
      <c r="G283" s="130" t="s">
        <v>343</v>
      </c>
      <c r="H283" s="131">
        <v>1</v>
      </c>
      <c r="I283" s="132"/>
      <c r="J283" s="133">
        <f>ROUND(I283*H283,2)</f>
        <v>0</v>
      </c>
      <c r="K283" s="129" t="s">
        <v>157</v>
      </c>
      <c r="L283" s="32"/>
      <c r="M283" s="134" t="s">
        <v>19</v>
      </c>
      <c r="N283" s="135" t="s">
        <v>43</v>
      </c>
      <c r="P283" s="136">
        <f>O283*H283</f>
        <v>0</v>
      </c>
      <c r="Q283" s="136">
        <v>0</v>
      </c>
      <c r="R283" s="136">
        <f>Q283*H283</f>
        <v>0</v>
      </c>
      <c r="S283" s="136">
        <v>0</v>
      </c>
      <c r="T283" s="137">
        <f>S283*H283</f>
        <v>0</v>
      </c>
      <c r="AR283" s="138" t="s">
        <v>141</v>
      </c>
      <c r="AT283" s="138" t="s">
        <v>136</v>
      </c>
      <c r="AU283" s="138" t="s">
        <v>82</v>
      </c>
      <c r="AY283" s="17" t="s">
        <v>133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7" t="s">
        <v>80</v>
      </c>
      <c r="BK283" s="139">
        <f>ROUND(I283*H283,2)</f>
        <v>0</v>
      </c>
      <c r="BL283" s="17" t="s">
        <v>141</v>
      </c>
      <c r="BM283" s="138" t="s">
        <v>619</v>
      </c>
    </row>
    <row r="284" spans="2:65" s="12" customFormat="1" ht="22.5">
      <c r="B284" s="147"/>
      <c r="D284" s="148" t="s">
        <v>158</v>
      </c>
      <c r="E284" s="149" t="s">
        <v>19</v>
      </c>
      <c r="F284" s="150" t="s">
        <v>620</v>
      </c>
      <c r="H284" s="151">
        <v>1</v>
      </c>
      <c r="I284" s="152"/>
      <c r="L284" s="147"/>
      <c r="M284" s="153"/>
      <c r="T284" s="154"/>
      <c r="AT284" s="149" t="s">
        <v>158</v>
      </c>
      <c r="AU284" s="149" t="s">
        <v>82</v>
      </c>
      <c r="AV284" s="12" t="s">
        <v>82</v>
      </c>
      <c r="AW284" s="12" t="s">
        <v>34</v>
      </c>
      <c r="AX284" s="12" t="s">
        <v>72</v>
      </c>
      <c r="AY284" s="149" t="s">
        <v>133</v>
      </c>
    </row>
    <row r="285" spans="2:65" s="13" customFormat="1" ht="11.25">
      <c r="B285" s="155"/>
      <c r="D285" s="148" t="s">
        <v>158</v>
      </c>
      <c r="E285" s="156" t="s">
        <v>19</v>
      </c>
      <c r="F285" s="157" t="s">
        <v>159</v>
      </c>
      <c r="H285" s="158">
        <v>1</v>
      </c>
      <c r="I285" s="159"/>
      <c r="L285" s="155"/>
      <c r="M285" s="160"/>
      <c r="T285" s="161"/>
      <c r="AT285" s="156" t="s">
        <v>158</v>
      </c>
      <c r="AU285" s="156" t="s">
        <v>82</v>
      </c>
      <c r="AV285" s="13" t="s">
        <v>141</v>
      </c>
      <c r="AW285" s="13" t="s">
        <v>34</v>
      </c>
      <c r="AX285" s="13" t="s">
        <v>80</v>
      </c>
      <c r="AY285" s="156" t="s">
        <v>133</v>
      </c>
    </row>
    <row r="286" spans="2:65" s="1" customFormat="1" ht="24.2" customHeight="1">
      <c r="B286" s="32"/>
      <c r="C286" s="127" t="s">
        <v>311</v>
      </c>
      <c r="D286" s="127" t="s">
        <v>136</v>
      </c>
      <c r="E286" s="128" t="s">
        <v>621</v>
      </c>
      <c r="F286" s="129" t="s">
        <v>622</v>
      </c>
      <c r="G286" s="130" t="s">
        <v>343</v>
      </c>
      <c r="H286" s="131">
        <v>5</v>
      </c>
      <c r="I286" s="132"/>
      <c r="J286" s="133">
        <f>ROUND(I286*H286,2)</f>
        <v>0</v>
      </c>
      <c r="K286" s="129" t="s">
        <v>157</v>
      </c>
      <c r="L286" s="32"/>
      <c r="M286" s="134" t="s">
        <v>19</v>
      </c>
      <c r="N286" s="135" t="s">
        <v>43</v>
      </c>
      <c r="P286" s="136">
        <f>O286*H286</f>
        <v>0</v>
      </c>
      <c r="Q286" s="136">
        <v>0</v>
      </c>
      <c r="R286" s="136">
        <f>Q286*H286</f>
        <v>0</v>
      </c>
      <c r="S286" s="136">
        <v>0</v>
      </c>
      <c r="T286" s="137">
        <f>S286*H286</f>
        <v>0</v>
      </c>
      <c r="AR286" s="138" t="s">
        <v>141</v>
      </c>
      <c r="AT286" s="138" t="s">
        <v>136</v>
      </c>
      <c r="AU286" s="138" t="s">
        <v>82</v>
      </c>
      <c r="AY286" s="17" t="s">
        <v>133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7" t="s">
        <v>80</v>
      </c>
      <c r="BK286" s="139">
        <f>ROUND(I286*H286,2)</f>
        <v>0</v>
      </c>
      <c r="BL286" s="17" t="s">
        <v>141</v>
      </c>
      <c r="BM286" s="138" t="s">
        <v>623</v>
      </c>
    </row>
    <row r="287" spans="2:65" s="12" customFormat="1" ht="22.5">
      <c r="B287" s="147"/>
      <c r="D287" s="148" t="s">
        <v>158</v>
      </c>
      <c r="E287" s="149" t="s">
        <v>19</v>
      </c>
      <c r="F287" s="150" t="s">
        <v>624</v>
      </c>
      <c r="H287" s="151">
        <v>5</v>
      </c>
      <c r="I287" s="152"/>
      <c r="L287" s="147"/>
      <c r="M287" s="153"/>
      <c r="T287" s="154"/>
      <c r="AT287" s="149" t="s">
        <v>158</v>
      </c>
      <c r="AU287" s="149" t="s">
        <v>82</v>
      </c>
      <c r="AV287" s="12" t="s">
        <v>82</v>
      </c>
      <c r="AW287" s="12" t="s">
        <v>34</v>
      </c>
      <c r="AX287" s="12" t="s">
        <v>72</v>
      </c>
      <c r="AY287" s="149" t="s">
        <v>133</v>
      </c>
    </row>
    <row r="288" spans="2:65" s="13" customFormat="1" ht="11.25">
      <c r="B288" s="155"/>
      <c r="D288" s="148" t="s">
        <v>158</v>
      </c>
      <c r="E288" s="156" t="s">
        <v>19</v>
      </c>
      <c r="F288" s="157" t="s">
        <v>159</v>
      </c>
      <c r="H288" s="158">
        <v>5</v>
      </c>
      <c r="I288" s="159"/>
      <c r="L288" s="155"/>
      <c r="M288" s="160"/>
      <c r="T288" s="161"/>
      <c r="AT288" s="156" t="s">
        <v>158</v>
      </c>
      <c r="AU288" s="156" t="s">
        <v>82</v>
      </c>
      <c r="AV288" s="13" t="s">
        <v>141</v>
      </c>
      <c r="AW288" s="13" t="s">
        <v>34</v>
      </c>
      <c r="AX288" s="13" t="s">
        <v>80</v>
      </c>
      <c r="AY288" s="156" t="s">
        <v>133</v>
      </c>
    </row>
    <row r="289" spans="2:65" s="1" customFormat="1" ht="24.2" customHeight="1">
      <c r="B289" s="32"/>
      <c r="C289" s="127" t="s">
        <v>625</v>
      </c>
      <c r="D289" s="127" t="s">
        <v>136</v>
      </c>
      <c r="E289" s="128" t="s">
        <v>626</v>
      </c>
      <c r="F289" s="129" t="s">
        <v>627</v>
      </c>
      <c r="G289" s="130" t="s">
        <v>343</v>
      </c>
      <c r="H289" s="131">
        <v>8</v>
      </c>
      <c r="I289" s="132"/>
      <c r="J289" s="133">
        <f>ROUND(I289*H289,2)</f>
        <v>0</v>
      </c>
      <c r="K289" s="129" t="s">
        <v>140</v>
      </c>
      <c r="L289" s="32"/>
      <c r="M289" s="134" t="s">
        <v>19</v>
      </c>
      <c r="N289" s="135" t="s">
        <v>43</v>
      </c>
      <c r="P289" s="136">
        <f>O289*H289</f>
        <v>0</v>
      </c>
      <c r="Q289" s="136">
        <v>0</v>
      </c>
      <c r="R289" s="136">
        <f>Q289*H289</f>
        <v>0</v>
      </c>
      <c r="S289" s="136">
        <v>0</v>
      </c>
      <c r="T289" s="137">
        <f>S289*H289</f>
        <v>0</v>
      </c>
      <c r="AR289" s="138" t="s">
        <v>141</v>
      </c>
      <c r="AT289" s="138" t="s">
        <v>136</v>
      </c>
      <c r="AU289" s="138" t="s">
        <v>82</v>
      </c>
      <c r="AY289" s="17" t="s">
        <v>133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7" t="s">
        <v>80</v>
      </c>
      <c r="BK289" s="139">
        <f>ROUND(I289*H289,2)</f>
        <v>0</v>
      </c>
      <c r="BL289" s="17" t="s">
        <v>141</v>
      </c>
      <c r="BM289" s="138" t="s">
        <v>628</v>
      </c>
    </row>
    <row r="290" spans="2:65" s="1" customFormat="1" ht="11.25">
      <c r="B290" s="32"/>
      <c r="D290" s="140" t="s">
        <v>142</v>
      </c>
      <c r="F290" s="141" t="s">
        <v>629</v>
      </c>
      <c r="I290" s="142"/>
      <c r="L290" s="32"/>
      <c r="M290" s="143"/>
      <c r="T290" s="53"/>
      <c r="AT290" s="17" t="s">
        <v>142</v>
      </c>
      <c r="AU290" s="17" t="s">
        <v>82</v>
      </c>
    </row>
    <row r="291" spans="2:65" s="12" customFormat="1" ht="11.25">
      <c r="B291" s="147"/>
      <c r="D291" s="148" t="s">
        <v>158</v>
      </c>
      <c r="E291" s="149" t="s">
        <v>19</v>
      </c>
      <c r="F291" s="150" t="s">
        <v>630</v>
      </c>
      <c r="H291" s="151">
        <v>8</v>
      </c>
      <c r="I291" s="152"/>
      <c r="L291" s="147"/>
      <c r="M291" s="153"/>
      <c r="T291" s="154"/>
      <c r="AT291" s="149" t="s">
        <v>158</v>
      </c>
      <c r="AU291" s="149" t="s">
        <v>82</v>
      </c>
      <c r="AV291" s="12" t="s">
        <v>82</v>
      </c>
      <c r="AW291" s="12" t="s">
        <v>34</v>
      </c>
      <c r="AX291" s="12" t="s">
        <v>72</v>
      </c>
      <c r="AY291" s="149" t="s">
        <v>133</v>
      </c>
    </row>
    <row r="292" spans="2:65" s="13" customFormat="1" ht="11.25">
      <c r="B292" s="155"/>
      <c r="D292" s="148" t="s">
        <v>158</v>
      </c>
      <c r="E292" s="156" t="s">
        <v>19</v>
      </c>
      <c r="F292" s="157" t="s">
        <v>159</v>
      </c>
      <c r="H292" s="158">
        <v>8</v>
      </c>
      <c r="I292" s="159"/>
      <c r="L292" s="155"/>
      <c r="M292" s="160"/>
      <c r="T292" s="161"/>
      <c r="AT292" s="156" t="s">
        <v>158</v>
      </c>
      <c r="AU292" s="156" t="s">
        <v>82</v>
      </c>
      <c r="AV292" s="13" t="s">
        <v>141</v>
      </c>
      <c r="AW292" s="13" t="s">
        <v>34</v>
      </c>
      <c r="AX292" s="13" t="s">
        <v>80</v>
      </c>
      <c r="AY292" s="156" t="s">
        <v>133</v>
      </c>
    </row>
    <row r="293" spans="2:65" s="1" customFormat="1" ht="33" customHeight="1">
      <c r="B293" s="32"/>
      <c r="C293" s="166" t="s">
        <v>317</v>
      </c>
      <c r="D293" s="166" t="s">
        <v>214</v>
      </c>
      <c r="E293" s="167" t="s">
        <v>631</v>
      </c>
      <c r="F293" s="168" t="s">
        <v>632</v>
      </c>
      <c r="G293" s="169" t="s">
        <v>343</v>
      </c>
      <c r="H293" s="170">
        <v>7.1050000000000004</v>
      </c>
      <c r="I293" s="171"/>
      <c r="J293" s="172">
        <f>ROUND(I293*H293,2)</f>
        <v>0</v>
      </c>
      <c r="K293" s="168" t="s">
        <v>140</v>
      </c>
      <c r="L293" s="173"/>
      <c r="M293" s="174" t="s">
        <v>19</v>
      </c>
      <c r="N293" s="175" t="s">
        <v>43</v>
      </c>
      <c r="P293" s="136">
        <f>O293*H293</f>
        <v>0</v>
      </c>
      <c r="Q293" s="136">
        <v>0</v>
      </c>
      <c r="R293" s="136">
        <f>Q293*H293</f>
        <v>0</v>
      </c>
      <c r="S293" s="136">
        <v>0</v>
      </c>
      <c r="T293" s="137">
        <f>S293*H293</f>
        <v>0</v>
      </c>
      <c r="AR293" s="138" t="s">
        <v>166</v>
      </c>
      <c r="AT293" s="138" t="s">
        <v>214</v>
      </c>
      <c r="AU293" s="138" t="s">
        <v>82</v>
      </c>
      <c r="AY293" s="17" t="s">
        <v>133</v>
      </c>
      <c r="BE293" s="139">
        <f>IF(N293="základní",J293,0)</f>
        <v>0</v>
      </c>
      <c r="BF293" s="139">
        <f>IF(N293="snížená",J293,0)</f>
        <v>0</v>
      </c>
      <c r="BG293" s="139">
        <f>IF(N293="zákl. přenesená",J293,0)</f>
        <v>0</v>
      </c>
      <c r="BH293" s="139">
        <f>IF(N293="sníž. přenesená",J293,0)</f>
        <v>0</v>
      </c>
      <c r="BI293" s="139">
        <f>IF(N293="nulová",J293,0)</f>
        <v>0</v>
      </c>
      <c r="BJ293" s="17" t="s">
        <v>80</v>
      </c>
      <c r="BK293" s="139">
        <f>ROUND(I293*H293,2)</f>
        <v>0</v>
      </c>
      <c r="BL293" s="17" t="s">
        <v>141</v>
      </c>
      <c r="BM293" s="138" t="s">
        <v>633</v>
      </c>
    </row>
    <row r="294" spans="2:65" s="1" customFormat="1" ht="33" customHeight="1">
      <c r="B294" s="32"/>
      <c r="C294" s="166" t="s">
        <v>634</v>
      </c>
      <c r="D294" s="166" t="s">
        <v>214</v>
      </c>
      <c r="E294" s="167" t="s">
        <v>635</v>
      </c>
      <c r="F294" s="168" t="s">
        <v>636</v>
      </c>
      <c r="G294" s="169" t="s">
        <v>343</v>
      </c>
      <c r="H294" s="170">
        <v>1.0149999999999999</v>
      </c>
      <c r="I294" s="171"/>
      <c r="J294" s="172">
        <f>ROUND(I294*H294,2)</f>
        <v>0</v>
      </c>
      <c r="K294" s="168" t="s">
        <v>157</v>
      </c>
      <c r="L294" s="173"/>
      <c r="M294" s="174" t="s">
        <v>19</v>
      </c>
      <c r="N294" s="175" t="s">
        <v>43</v>
      </c>
      <c r="P294" s="136">
        <f>O294*H294</f>
        <v>0</v>
      </c>
      <c r="Q294" s="136">
        <v>0</v>
      </c>
      <c r="R294" s="136">
        <f>Q294*H294</f>
        <v>0</v>
      </c>
      <c r="S294" s="136">
        <v>0</v>
      </c>
      <c r="T294" s="137">
        <f>S294*H294</f>
        <v>0</v>
      </c>
      <c r="AR294" s="138" t="s">
        <v>166</v>
      </c>
      <c r="AT294" s="138" t="s">
        <v>214</v>
      </c>
      <c r="AU294" s="138" t="s">
        <v>82</v>
      </c>
      <c r="AY294" s="17" t="s">
        <v>133</v>
      </c>
      <c r="BE294" s="139">
        <f>IF(N294="základní",J294,0)</f>
        <v>0</v>
      </c>
      <c r="BF294" s="139">
        <f>IF(N294="snížená",J294,0)</f>
        <v>0</v>
      </c>
      <c r="BG294" s="139">
        <f>IF(N294="zákl. přenesená",J294,0)</f>
        <v>0</v>
      </c>
      <c r="BH294" s="139">
        <f>IF(N294="sníž. přenesená",J294,0)</f>
        <v>0</v>
      </c>
      <c r="BI294" s="139">
        <f>IF(N294="nulová",J294,0)</f>
        <v>0</v>
      </c>
      <c r="BJ294" s="17" t="s">
        <v>80</v>
      </c>
      <c r="BK294" s="139">
        <f>ROUND(I294*H294,2)</f>
        <v>0</v>
      </c>
      <c r="BL294" s="17" t="s">
        <v>141</v>
      </c>
      <c r="BM294" s="138" t="s">
        <v>637</v>
      </c>
    </row>
    <row r="295" spans="2:65" s="1" customFormat="1" ht="33" customHeight="1">
      <c r="B295" s="32"/>
      <c r="C295" s="127" t="s">
        <v>322</v>
      </c>
      <c r="D295" s="127" t="s">
        <v>136</v>
      </c>
      <c r="E295" s="128" t="s">
        <v>638</v>
      </c>
      <c r="F295" s="129" t="s">
        <v>639</v>
      </c>
      <c r="G295" s="130" t="s">
        <v>247</v>
      </c>
      <c r="H295" s="131">
        <v>185.52</v>
      </c>
      <c r="I295" s="132"/>
      <c r="J295" s="133">
        <f>ROUND(I295*H295,2)</f>
        <v>0</v>
      </c>
      <c r="K295" s="129" t="s">
        <v>140</v>
      </c>
      <c r="L295" s="32"/>
      <c r="M295" s="134" t="s">
        <v>19</v>
      </c>
      <c r="N295" s="135" t="s">
        <v>43</v>
      </c>
      <c r="P295" s="136">
        <f>O295*H295</f>
        <v>0</v>
      </c>
      <c r="Q295" s="136">
        <v>0</v>
      </c>
      <c r="R295" s="136">
        <f>Q295*H295</f>
        <v>0</v>
      </c>
      <c r="S295" s="136">
        <v>0</v>
      </c>
      <c r="T295" s="137">
        <f>S295*H295</f>
        <v>0</v>
      </c>
      <c r="AR295" s="138" t="s">
        <v>141</v>
      </c>
      <c r="AT295" s="138" t="s">
        <v>136</v>
      </c>
      <c r="AU295" s="138" t="s">
        <v>82</v>
      </c>
      <c r="AY295" s="17" t="s">
        <v>133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7" t="s">
        <v>80</v>
      </c>
      <c r="BK295" s="139">
        <f>ROUND(I295*H295,2)</f>
        <v>0</v>
      </c>
      <c r="BL295" s="17" t="s">
        <v>141</v>
      </c>
      <c r="BM295" s="138" t="s">
        <v>640</v>
      </c>
    </row>
    <row r="296" spans="2:65" s="1" customFormat="1" ht="11.25">
      <c r="B296" s="32"/>
      <c r="D296" s="140" t="s">
        <v>142</v>
      </c>
      <c r="F296" s="141" t="s">
        <v>641</v>
      </c>
      <c r="I296" s="142"/>
      <c r="L296" s="32"/>
      <c r="M296" s="143"/>
      <c r="T296" s="53"/>
      <c r="AT296" s="17" t="s">
        <v>142</v>
      </c>
      <c r="AU296" s="17" t="s">
        <v>82</v>
      </c>
    </row>
    <row r="297" spans="2:65" s="12" customFormat="1" ht="11.25">
      <c r="B297" s="147"/>
      <c r="D297" s="148" t="s">
        <v>158</v>
      </c>
      <c r="E297" s="149" t="s">
        <v>19</v>
      </c>
      <c r="F297" s="150" t="s">
        <v>642</v>
      </c>
      <c r="H297" s="151">
        <v>185.52</v>
      </c>
      <c r="I297" s="152"/>
      <c r="L297" s="147"/>
      <c r="M297" s="153"/>
      <c r="T297" s="154"/>
      <c r="AT297" s="149" t="s">
        <v>158</v>
      </c>
      <c r="AU297" s="149" t="s">
        <v>82</v>
      </c>
      <c r="AV297" s="12" t="s">
        <v>82</v>
      </c>
      <c r="AW297" s="12" t="s">
        <v>34</v>
      </c>
      <c r="AX297" s="12" t="s">
        <v>72</v>
      </c>
      <c r="AY297" s="149" t="s">
        <v>133</v>
      </c>
    </row>
    <row r="298" spans="2:65" s="13" customFormat="1" ht="11.25">
      <c r="B298" s="155"/>
      <c r="D298" s="148" t="s">
        <v>158</v>
      </c>
      <c r="E298" s="156" t="s">
        <v>19</v>
      </c>
      <c r="F298" s="157" t="s">
        <v>159</v>
      </c>
      <c r="H298" s="158">
        <v>185.52</v>
      </c>
      <c r="I298" s="159"/>
      <c r="L298" s="155"/>
      <c r="M298" s="160"/>
      <c r="T298" s="161"/>
      <c r="AT298" s="156" t="s">
        <v>158</v>
      </c>
      <c r="AU298" s="156" t="s">
        <v>82</v>
      </c>
      <c r="AV298" s="13" t="s">
        <v>141</v>
      </c>
      <c r="AW298" s="13" t="s">
        <v>34</v>
      </c>
      <c r="AX298" s="13" t="s">
        <v>80</v>
      </c>
      <c r="AY298" s="156" t="s">
        <v>133</v>
      </c>
    </row>
    <row r="299" spans="2:65" s="1" customFormat="1" ht="21.75" customHeight="1">
      <c r="B299" s="32"/>
      <c r="C299" s="166" t="s">
        <v>643</v>
      </c>
      <c r="D299" s="166" t="s">
        <v>214</v>
      </c>
      <c r="E299" s="167" t="s">
        <v>644</v>
      </c>
      <c r="F299" s="168" t="s">
        <v>645</v>
      </c>
      <c r="G299" s="169" t="s">
        <v>343</v>
      </c>
      <c r="H299" s="170">
        <v>37.661000000000001</v>
      </c>
      <c r="I299" s="171"/>
      <c r="J299" s="172">
        <f>ROUND(I299*H299,2)</f>
        <v>0</v>
      </c>
      <c r="K299" s="168" t="s">
        <v>157</v>
      </c>
      <c r="L299" s="173"/>
      <c r="M299" s="174" t="s">
        <v>19</v>
      </c>
      <c r="N299" s="175" t="s">
        <v>43</v>
      </c>
      <c r="P299" s="136">
        <f>O299*H299</f>
        <v>0</v>
      </c>
      <c r="Q299" s="136">
        <v>0</v>
      </c>
      <c r="R299" s="136">
        <f>Q299*H299</f>
        <v>0</v>
      </c>
      <c r="S299" s="136">
        <v>0</v>
      </c>
      <c r="T299" s="137">
        <f>S299*H299</f>
        <v>0</v>
      </c>
      <c r="AR299" s="138" t="s">
        <v>166</v>
      </c>
      <c r="AT299" s="138" t="s">
        <v>214</v>
      </c>
      <c r="AU299" s="138" t="s">
        <v>82</v>
      </c>
      <c r="AY299" s="17" t="s">
        <v>133</v>
      </c>
      <c r="BE299" s="139">
        <f>IF(N299="základní",J299,0)</f>
        <v>0</v>
      </c>
      <c r="BF299" s="139">
        <f>IF(N299="snížená",J299,0)</f>
        <v>0</v>
      </c>
      <c r="BG299" s="139">
        <f>IF(N299="zákl. přenesená",J299,0)</f>
        <v>0</v>
      </c>
      <c r="BH299" s="139">
        <f>IF(N299="sníž. přenesená",J299,0)</f>
        <v>0</v>
      </c>
      <c r="BI299" s="139">
        <f>IF(N299="nulová",J299,0)</f>
        <v>0</v>
      </c>
      <c r="BJ299" s="17" t="s">
        <v>80</v>
      </c>
      <c r="BK299" s="139">
        <f>ROUND(I299*H299,2)</f>
        <v>0</v>
      </c>
      <c r="BL299" s="17" t="s">
        <v>141</v>
      </c>
      <c r="BM299" s="138" t="s">
        <v>646</v>
      </c>
    </row>
    <row r="300" spans="2:65" s="12" customFormat="1" ht="11.25">
      <c r="B300" s="147"/>
      <c r="D300" s="148" t="s">
        <v>158</v>
      </c>
      <c r="E300" s="149" t="s">
        <v>19</v>
      </c>
      <c r="F300" s="150" t="s">
        <v>647</v>
      </c>
      <c r="H300" s="151">
        <v>37.661000000000001</v>
      </c>
      <c r="I300" s="152"/>
      <c r="L300" s="147"/>
      <c r="M300" s="153"/>
      <c r="T300" s="154"/>
      <c r="AT300" s="149" t="s">
        <v>158</v>
      </c>
      <c r="AU300" s="149" t="s">
        <v>82</v>
      </c>
      <c r="AV300" s="12" t="s">
        <v>82</v>
      </c>
      <c r="AW300" s="12" t="s">
        <v>34</v>
      </c>
      <c r="AX300" s="12" t="s">
        <v>72</v>
      </c>
      <c r="AY300" s="149" t="s">
        <v>133</v>
      </c>
    </row>
    <row r="301" spans="2:65" s="13" customFormat="1" ht="11.25">
      <c r="B301" s="155"/>
      <c r="D301" s="148" t="s">
        <v>158</v>
      </c>
      <c r="E301" s="156" t="s">
        <v>19</v>
      </c>
      <c r="F301" s="157" t="s">
        <v>159</v>
      </c>
      <c r="H301" s="158">
        <v>37.661000000000001</v>
      </c>
      <c r="I301" s="159"/>
      <c r="L301" s="155"/>
      <c r="M301" s="160"/>
      <c r="T301" s="161"/>
      <c r="AT301" s="156" t="s">
        <v>158</v>
      </c>
      <c r="AU301" s="156" t="s">
        <v>82</v>
      </c>
      <c r="AV301" s="13" t="s">
        <v>141</v>
      </c>
      <c r="AW301" s="13" t="s">
        <v>34</v>
      </c>
      <c r="AX301" s="13" t="s">
        <v>80</v>
      </c>
      <c r="AY301" s="156" t="s">
        <v>133</v>
      </c>
    </row>
    <row r="302" spans="2:65" s="1" customFormat="1" ht="33" customHeight="1">
      <c r="B302" s="32"/>
      <c r="C302" s="127" t="s">
        <v>327</v>
      </c>
      <c r="D302" s="127" t="s">
        <v>136</v>
      </c>
      <c r="E302" s="128" t="s">
        <v>648</v>
      </c>
      <c r="F302" s="129" t="s">
        <v>649</v>
      </c>
      <c r="G302" s="130" t="s">
        <v>247</v>
      </c>
      <c r="H302" s="131">
        <v>22.6</v>
      </c>
      <c r="I302" s="132"/>
      <c r="J302" s="133">
        <f>ROUND(I302*H302,2)</f>
        <v>0</v>
      </c>
      <c r="K302" s="129" t="s">
        <v>140</v>
      </c>
      <c r="L302" s="32"/>
      <c r="M302" s="134" t="s">
        <v>19</v>
      </c>
      <c r="N302" s="135" t="s">
        <v>43</v>
      </c>
      <c r="P302" s="136">
        <f>O302*H302</f>
        <v>0</v>
      </c>
      <c r="Q302" s="136">
        <v>0</v>
      </c>
      <c r="R302" s="136">
        <f>Q302*H302</f>
        <v>0</v>
      </c>
      <c r="S302" s="136">
        <v>0</v>
      </c>
      <c r="T302" s="137">
        <f>S302*H302</f>
        <v>0</v>
      </c>
      <c r="AR302" s="138" t="s">
        <v>141</v>
      </c>
      <c r="AT302" s="138" t="s">
        <v>136</v>
      </c>
      <c r="AU302" s="138" t="s">
        <v>82</v>
      </c>
      <c r="AY302" s="17" t="s">
        <v>133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7" t="s">
        <v>80</v>
      </c>
      <c r="BK302" s="139">
        <f>ROUND(I302*H302,2)</f>
        <v>0</v>
      </c>
      <c r="BL302" s="17" t="s">
        <v>141</v>
      </c>
      <c r="BM302" s="138" t="s">
        <v>650</v>
      </c>
    </row>
    <row r="303" spans="2:65" s="1" customFormat="1" ht="11.25">
      <c r="B303" s="32"/>
      <c r="D303" s="140" t="s">
        <v>142</v>
      </c>
      <c r="F303" s="141" t="s">
        <v>651</v>
      </c>
      <c r="I303" s="142"/>
      <c r="L303" s="32"/>
      <c r="M303" s="143"/>
      <c r="T303" s="53"/>
      <c r="AT303" s="17" t="s">
        <v>142</v>
      </c>
      <c r="AU303" s="17" t="s">
        <v>82</v>
      </c>
    </row>
    <row r="304" spans="2:65" s="12" customFormat="1" ht="11.25">
      <c r="B304" s="147"/>
      <c r="D304" s="148" t="s">
        <v>158</v>
      </c>
      <c r="E304" s="149" t="s">
        <v>19</v>
      </c>
      <c r="F304" s="150" t="s">
        <v>652</v>
      </c>
      <c r="H304" s="151">
        <v>22.6</v>
      </c>
      <c r="I304" s="152"/>
      <c r="L304" s="147"/>
      <c r="M304" s="153"/>
      <c r="T304" s="154"/>
      <c r="AT304" s="149" t="s">
        <v>158</v>
      </c>
      <c r="AU304" s="149" t="s">
        <v>82</v>
      </c>
      <c r="AV304" s="12" t="s">
        <v>82</v>
      </c>
      <c r="AW304" s="12" t="s">
        <v>34</v>
      </c>
      <c r="AX304" s="12" t="s">
        <v>72</v>
      </c>
      <c r="AY304" s="149" t="s">
        <v>133</v>
      </c>
    </row>
    <row r="305" spans="2:65" s="13" customFormat="1" ht="11.25">
      <c r="B305" s="155"/>
      <c r="D305" s="148" t="s">
        <v>158</v>
      </c>
      <c r="E305" s="156" t="s">
        <v>19</v>
      </c>
      <c r="F305" s="157" t="s">
        <v>159</v>
      </c>
      <c r="H305" s="158">
        <v>22.6</v>
      </c>
      <c r="I305" s="159"/>
      <c r="L305" s="155"/>
      <c r="M305" s="160"/>
      <c r="T305" s="161"/>
      <c r="AT305" s="156" t="s">
        <v>158</v>
      </c>
      <c r="AU305" s="156" t="s">
        <v>82</v>
      </c>
      <c r="AV305" s="13" t="s">
        <v>141</v>
      </c>
      <c r="AW305" s="13" t="s">
        <v>34</v>
      </c>
      <c r="AX305" s="13" t="s">
        <v>80</v>
      </c>
      <c r="AY305" s="156" t="s">
        <v>133</v>
      </c>
    </row>
    <row r="306" spans="2:65" s="1" customFormat="1" ht="21.75" customHeight="1">
      <c r="B306" s="32"/>
      <c r="C306" s="166" t="s">
        <v>653</v>
      </c>
      <c r="D306" s="166" t="s">
        <v>214</v>
      </c>
      <c r="E306" s="167" t="s">
        <v>654</v>
      </c>
      <c r="F306" s="168" t="s">
        <v>655</v>
      </c>
      <c r="G306" s="169" t="s">
        <v>343</v>
      </c>
      <c r="H306" s="170">
        <v>4.5880000000000001</v>
      </c>
      <c r="I306" s="171"/>
      <c r="J306" s="172">
        <f>ROUND(I306*H306,2)</f>
        <v>0</v>
      </c>
      <c r="K306" s="168" t="s">
        <v>157</v>
      </c>
      <c r="L306" s="173"/>
      <c r="M306" s="174" t="s">
        <v>19</v>
      </c>
      <c r="N306" s="175" t="s">
        <v>43</v>
      </c>
      <c r="P306" s="136">
        <f>O306*H306</f>
        <v>0</v>
      </c>
      <c r="Q306" s="136">
        <v>0</v>
      </c>
      <c r="R306" s="136">
        <f>Q306*H306</f>
        <v>0</v>
      </c>
      <c r="S306" s="136">
        <v>0</v>
      </c>
      <c r="T306" s="137">
        <f>S306*H306</f>
        <v>0</v>
      </c>
      <c r="AR306" s="138" t="s">
        <v>166</v>
      </c>
      <c r="AT306" s="138" t="s">
        <v>214</v>
      </c>
      <c r="AU306" s="138" t="s">
        <v>82</v>
      </c>
      <c r="AY306" s="17" t="s">
        <v>133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7" t="s">
        <v>80</v>
      </c>
      <c r="BK306" s="139">
        <f>ROUND(I306*H306,2)</f>
        <v>0</v>
      </c>
      <c r="BL306" s="17" t="s">
        <v>141</v>
      </c>
      <c r="BM306" s="138" t="s">
        <v>656</v>
      </c>
    </row>
    <row r="307" spans="2:65" s="12" customFormat="1" ht="11.25">
      <c r="B307" s="147"/>
      <c r="D307" s="148" t="s">
        <v>158</v>
      </c>
      <c r="E307" s="149" t="s">
        <v>19</v>
      </c>
      <c r="F307" s="150" t="s">
        <v>657</v>
      </c>
      <c r="H307" s="151">
        <v>4.5880000000000001</v>
      </c>
      <c r="I307" s="152"/>
      <c r="L307" s="147"/>
      <c r="M307" s="153"/>
      <c r="T307" s="154"/>
      <c r="AT307" s="149" t="s">
        <v>158</v>
      </c>
      <c r="AU307" s="149" t="s">
        <v>82</v>
      </c>
      <c r="AV307" s="12" t="s">
        <v>82</v>
      </c>
      <c r="AW307" s="12" t="s">
        <v>34</v>
      </c>
      <c r="AX307" s="12" t="s">
        <v>72</v>
      </c>
      <c r="AY307" s="149" t="s">
        <v>133</v>
      </c>
    </row>
    <row r="308" spans="2:65" s="13" customFormat="1" ht="11.25">
      <c r="B308" s="155"/>
      <c r="D308" s="148" t="s">
        <v>158</v>
      </c>
      <c r="E308" s="156" t="s">
        <v>19</v>
      </c>
      <c r="F308" s="157" t="s">
        <v>159</v>
      </c>
      <c r="H308" s="158">
        <v>4.5880000000000001</v>
      </c>
      <c r="I308" s="159"/>
      <c r="L308" s="155"/>
      <c r="M308" s="160"/>
      <c r="T308" s="161"/>
      <c r="AT308" s="156" t="s">
        <v>158</v>
      </c>
      <c r="AU308" s="156" t="s">
        <v>82</v>
      </c>
      <c r="AV308" s="13" t="s">
        <v>141</v>
      </c>
      <c r="AW308" s="13" t="s">
        <v>34</v>
      </c>
      <c r="AX308" s="13" t="s">
        <v>80</v>
      </c>
      <c r="AY308" s="156" t="s">
        <v>133</v>
      </c>
    </row>
    <row r="309" spans="2:65" s="1" customFormat="1" ht="33" customHeight="1">
      <c r="B309" s="32"/>
      <c r="C309" s="127" t="s">
        <v>332</v>
      </c>
      <c r="D309" s="127" t="s">
        <v>136</v>
      </c>
      <c r="E309" s="128" t="s">
        <v>658</v>
      </c>
      <c r="F309" s="129" t="s">
        <v>659</v>
      </c>
      <c r="G309" s="130" t="s">
        <v>247</v>
      </c>
      <c r="H309" s="131">
        <v>2.6</v>
      </c>
      <c r="I309" s="132"/>
      <c r="J309" s="133">
        <f>ROUND(I309*H309,2)</f>
        <v>0</v>
      </c>
      <c r="K309" s="129" t="s">
        <v>140</v>
      </c>
      <c r="L309" s="32"/>
      <c r="M309" s="134" t="s">
        <v>19</v>
      </c>
      <c r="N309" s="135" t="s">
        <v>43</v>
      </c>
      <c r="P309" s="136">
        <f>O309*H309</f>
        <v>0</v>
      </c>
      <c r="Q309" s="136">
        <v>0</v>
      </c>
      <c r="R309" s="136">
        <f>Q309*H309</f>
        <v>0</v>
      </c>
      <c r="S309" s="136">
        <v>0</v>
      </c>
      <c r="T309" s="137">
        <f>S309*H309</f>
        <v>0</v>
      </c>
      <c r="AR309" s="138" t="s">
        <v>141</v>
      </c>
      <c r="AT309" s="138" t="s">
        <v>136</v>
      </c>
      <c r="AU309" s="138" t="s">
        <v>82</v>
      </c>
      <c r="AY309" s="17" t="s">
        <v>133</v>
      </c>
      <c r="BE309" s="139">
        <f>IF(N309="základní",J309,0)</f>
        <v>0</v>
      </c>
      <c r="BF309" s="139">
        <f>IF(N309="snížená",J309,0)</f>
        <v>0</v>
      </c>
      <c r="BG309" s="139">
        <f>IF(N309="zákl. přenesená",J309,0)</f>
        <v>0</v>
      </c>
      <c r="BH309" s="139">
        <f>IF(N309="sníž. přenesená",J309,0)</f>
        <v>0</v>
      </c>
      <c r="BI309" s="139">
        <f>IF(N309="nulová",J309,0)</f>
        <v>0</v>
      </c>
      <c r="BJ309" s="17" t="s">
        <v>80</v>
      </c>
      <c r="BK309" s="139">
        <f>ROUND(I309*H309,2)</f>
        <v>0</v>
      </c>
      <c r="BL309" s="17" t="s">
        <v>141</v>
      </c>
      <c r="BM309" s="138" t="s">
        <v>660</v>
      </c>
    </row>
    <row r="310" spans="2:65" s="1" customFormat="1" ht="11.25">
      <c r="B310" s="32"/>
      <c r="D310" s="140" t="s">
        <v>142</v>
      </c>
      <c r="F310" s="141" t="s">
        <v>661</v>
      </c>
      <c r="I310" s="142"/>
      <c r="L310" s="32"/>
      <c r="M310" s="143"/>
      <c r="T310" s="53"/>
      <c r="AT310" s="17" t="s">
        <v>142</v>
      </c>
      <c r="AU310" s="17" t="s">
        <v>82</v>
      </c>
    </row>
    <row r="311" spans="2:65" s="12" customFormat="1" ht="11.25">
      <c r="B311" s="147"/>
      <c r="D311" s="148" t="s">
        <v>158</v>
      </c>
      <c r="E311" s="149" t="s">
        <v>19</v>
      </c>
      <c r="F311" s="150" t="s">
        <v>662</v>
      </c>
      <c r="H311" s="151">
        <v>2.6</v>
      </c>
      <c r="I311" s="152"/>
      <c r="L311" s="147"/>
      <c r="M311" s="153"/>
      <c r="T311" s="154"/>
      <c r="AT311" s="149" t="s">
        <v>158</v>
      </c>
      <c r="AU311" s="149" t="s">
        <v>82</v>
      </c>
      <c r="AV311" s="12" t="s">
        <v>82</v>
      </c>
      <c r="AW311" s="12" t="s">
        <v>34</v>
      </c>
      <c r="AX311" s="12" t="s">
        <v>72</v>
      </c>
      <c r="AY311" s="149" t="s">
        <v>133</v>
      </c>
    </row>
    <row r="312" spans="2:65" s="13" customFormat="1" ht="11.25">
      <c r="B312" s="155"/>
      <c r="D312" s="148" t="s">
        <v>158</v>
      </c>
      <c r="E312" s="156" t="s">
        <v>19</v>
      </c>
      <c r="F312" s="157" t="s">
        <v>159</v>
      </c>
      <c r="H312" s="158">
        <v>2.6</v>
      </c>
      <c r="I312" s="159"/>
      <c r="L312" s="155"/>
      <c r="M312" s="160"/>
      <c r="T312" s="161"/>
      <c r="AT312" s="156" t="s">
        <v>158</v>
      </c>
      <c r="AU312" s="156" t="s">
        <v>82</v>
      </c>
      <c r="AV312" s="13" t="s">
        <v>141</v>
      </c>
      <c r="AW312" s="13" t="s">
        <v>34</v>
      </c>
      <c r="AX312" s="13" t="s">
        <v>80</v>
      </c>
      <c r="AY312" s="156" t="s">
        <v>133</v>
      </c>
    </row>
    <row r="313" spans="2:65" s="1" customFormat="1" ht="21.75" customHeight="1">
      <c r="B313" s="32"/>
      <c r="C313" s="166" t="s">
        <v>663</v>
      </c>
      <c r="D313" s="166" t="s">
        <v>214</v>
      </c>
      <c r="E313" s="167" t="s">
        <v>664</v>
      </c>
      <c r="F313" s="168" t="s">
        <v>665</v>
      </c>
      <c r="G313" s="169" t="s">
        <v>343</v>
      </c>
      <c r="H313" s="170">
        <v>0.51200000000000001</v>
      </c>
      <c r="I313" s="171"/>
      <c r="J313" s="172">
        <f>ROUND(I313*H313,2)</f>
        <v>0</v>
      </c>
      <c r="K313" s="168" t="s">
        <v>157</v>
      </c>
      <c r="L313" s="173"/>
      <c r="M313" s="174" t="s">
        <v>19</v>
      </c>
      <c r="N313" s="175" t="s">
        <v>43</v>
      </c>
      <c r="P313" s="136">
        <f>O313*H313</f>
        <v>0</v>
      </c>
      <c r="Q313" s="136">
        <v>0</v>
      </c>
      <c r="R313" s="136">
        <f>Q313*H313</f>
        <v>0</v>
      </c>
      <c r="S313" s="136">
        <v>0</v>
      </c>
      <c r="T313" s="137">
        <f>S313*H313</f>
        <v>0</v>
      </c>
      <c r="AR313" s="138" t="s">
        <v>166</v>
      </c>
      <c r="AT313" s="138" t="s">
        <v>214</v>
      </c>
      <c r="AU313" s="138" t="s">
        <v>82</v>
      </c>
      <c r="AY313" s="17" t="s">
        <v>133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7" t="s">
        <v>80</v>
      </c>
      <c r="BK313" s="139">
        <f>ROUND(I313*H313,2)</f>
        <v>0</v>
      </c>
      <c r="BL313" s="17" t="s">
        <v>141</v>
      </c>
      <c r="BM313" s="138" t="s">
        <v>666</v>
      </c>
    </row>
    <row r="314" spans="2:65" s="12" customFormat="1" ht="11.25">
      <c r="B314" s="147"/>
      <c r="D314" s="148" t="s">
        <v>158</v>
      </c>
      <c r="E314" s="149" t="s">
        <v>19</v>
      </c>
      <c r="F314" s="150" t="s">
        <v>667</v>
      </c>
      <c r="H314" s="151">
        <v>0.51200000000000001</v>
      </c>
      <c r="I314" s="152"/>
      <c r="L314" s="147"/>
      <c r="M314" s="153"/>
      <c r="T314" s="154"/>
      <c r="AT314" s="149" t="s">
        <v>158</v>
      </c>
      <c r="AU314" s="149" t="s">
        <v>82</v>
      </c>
      <c r="AV314" s="12" t="s">
        <v>82</v>
      </c>
      <c r="AW314" s="12" t="s">
        <v>34</v>
      </c>
      <c r="AX314" s="12" t="s">
        <v>72</v>
      </c>
      <c r="AY314" s="149" t="s">
        <v>133</v>
      </c>
    </row>
    <row r="315" spans="2:65" s="13" customFormat="1" ht="11.25">
      <c r="B315" s="155"/>
      <c r="D315" s="148" t="s">
        <v>158</v>
      </c>
      <c r="E315" s="156" t="s">
        <v>19</v>
      </c>
      <c r="F315" s="157" t="s">
        <v>159</v>
      </c>
      <c r="H315" s="158">
        <v>0.51200000000000001</v>
      </c>
      <c r="I315" s="159"/>
      <c r="L315" s="155"/>
      <c r="M315" s="160"/>
      <c r="T315" s="161"/>
      <c r="AT315" s="156" t="s">
        <v>158</v>
      </c>
      <c r="AU315" s="156" t="s">
        <v>82</v>
      </c>
      <c r="AV315" s="13" t="s">
        <v>141</v>
      </c>
      <c r="AW315" s="13" t="s">
        <v>34</v>
      </c>
      <c r="AX315" s="13" t="s">
        <v>80</v>
      </c>
      <c r="AY315" s="156" t="s">
        <v>133</v>
      </c>
    </row>
    <row r="316" spans="2:65" s="1" customFormat="1" ht="33" customHeight="1">
      <c r="B316" s="32"/>
      <c r="C316" s="127" t="s">
        <v>337</v>
      </c>
      <c r="D316" s="127" t="s">
        <v>136</v>
      </c>
      <c r="E316" s="128" t="s">
        <v>668</v>
      </c>
      <c r="F316" s="129" t="s">
        <v>669</v>
      </c>
      <c r="G316" s="130" t="s">
        <v>343</v>
      </c>
      <c r="H316" s="131">
        <v>20</v>
      </c>
      <c r="I316" s="132"/>
      <c r="J316" s="133">
        <f>ROUND(I316*H316,2)</f>
        <v>0</v>
      </c>
      <c r="K316" s="129" t="s">
        <v>140</v>
      </c>
      <c r="L316" s="32"/>
      <c r="M316" s="134" t="s">
        <v>19</v>
      </c>
      <c r="N316" s="135" t="s">
        <v>43</v>
      </c>
      <c r="P316" s="136">
        <f>O316*H316</f>
        <v>0</v>
      </c>
      <c r="Q316" s="136">
        <v>0</v>
      </c>
      <c r="R316" s="136">
        <f>Q316*H316</f>
        <v>0</v>
      </c>
      <c r="S316" s="136">
        <v>0</v>
      </c>
      <c r="T316" s="137">
        <f>S316*H316</f>
        <v>0</v>
      </c>
      <c r="AR316" s="138" t="s">
        <v>141</v>
      </c>
      <c r="AT316" s="138" t="s">
        <v>136</v>
      </c>
      <c r="AU316" s="138" t="s">
        <v>82</v>
      </c>
      <c r="AY316" s="17" t="s">
        <v>133</v>
      </c>
      <c r="BE316" s="139">
        <f>IF(N316="základní",J316,0)</f>
        <v>0</v>
      </c>
      <c r="BF316" s="139">
        <f>IF(N316="snížená",J316,0)</f>
        <v>0</v>
      </c>
      <c r="BG316" s="139">
        <f>IF(N316="zákl. přenesená",J316,0)</f>
        <v>0</v>
      </c>
      <c r="BH316" s="139">
        <f>IF(N316="sníž. přenesená",J316,0)</f>
        <v>0</v>
      </c>
      <c r="BI316" s="139">
        <f>IF(N316="nulová",J316,0)</f>
        <v>0</v>
      </c>
      <c r="BJ316" s="17" t="s">
        <v>80</v>
      </c>
      <c r="BK316" s="139">
        <f>ROUND(I316*H316,2)</f>
        <v>0</v>
      </c>
      <c r="BL316" s="17" t="s">
        <v>141</v>
      </c>
      <c r="BM316" s="138" t="s">
        <v>670</v>
      </c>
    </row>
    <row r="317" spans="2:65" s="1" customFormat="1" ht="11.25">
      <c r="B317" s="32"/>
      <c r="D317" s="140" t="s">
        <v>142</v>
      </c>
      <c r="F317" s="141" t="s">
        <v>671</v>
      </c>
      <c r="I317" s="142"/>
      <c r="L317" s="32"/>
      <c r="M317" s="143"/>
      <c r="T317" s="53"/>
      <c r="AT317" s="17" t="s">
        <v>142</v>
      </c>
      <c r="AU317" s="17" t="s">
        <v>82</v>
      </c>
    </row>
    <row r="318" spans="2:65" s="12" customFormat="1" ht="11.25">
      <c r="B318" s="147"/>
      <c r="D318" s="148" t="s">
        <v>158</v>
      </c>
      <c r="E318" s="149" t="s">
        <v>19</v>
      </c>
      <c r="F318" s="150" t="s">
        <v>672</v>
      </c>
      <c r="H318" s="151">
        <v>20</v>
      </c>
      <c r="I318" s="152"/>
      <c r="L318" s="147"/>
      <c r="M318" s="153"/>
      <c r="T318" s="154"/>
      <c r="AT318" s="149" t="s">
        <v>158</v>
      </c>
      <c r="AU318" s="149" t="s">
        <v>82</v>
      </c>
      <c r="AV318" s="12" t="s">
        <v>82</v>
      </c>
      <c r="AW318" s="12" t="s">
        <v>34</v>
      </c>
      <c r="AX318" s="12" t="s">
        <v>72</v>
      </c>
      <c r="AY318" s="149" t="s">
        <v>133</v>
      </c>
    </row>
    <row r="319" spans="2:65" s="13" customFormat="1" ht="11.25">
      <c r="B319" s="155"/>
      <c r="D319" s="148" t="s">
        <v>158</v>
      </c>
      <c r="E319" s="156" t="s">
        <v>19</v>
      </c>
      <c r="F319" s="157" t="s">
        <v>159</v>
      </c>
      <c r="H319" s="158">
        <v>20</v>
      </c>
      <c r="I319" s="159"/>
      <c r="L319" s="155"/>
      <c r="M319" s="160"/>
      <c r="T319" s="161"/>
      <c r="AT319" s="156" t="s">
        <v>158</v>
      </c>
      <c r="AU319" s="156" t="s">
        <v>82</v>
      </c>
      <c r="AV319" s="13" t="s">
        <v>141</v>
      </c>
      <c r="AW319" s="13" t="s">
        <v>34</v>
      </c>
      <c r="AX319" s="13" t="s">
        <v>80</v>
      </c>
      <c r="AY319" s="156" t="s">
        <v>133</v>
      </c>
    </row>
    <row r="320" spans="2:65" s="1" customFormat="1" ht="16.5" customHeight="1">
      <c r="B320" s="32"/>
      <c r="C320" s="166" t="s">
        <v>673</v>
      </c>
      <c r="D320" s="166" t="s">
        <v>214</v>
      </c>
      <c r="E320" s="167" t="s">
        <v>674</v>
      </c>
      <c r="F320" s="168" t="s">
        <v>675</v>
      </c>
      <c r="G320" s="169" t="s">
        <v>343</v>
      </c>
      <c r="H320" s="170">
        <v>14</v>
      </c>
      <c r="I320" s="171"/>
      <c r="J320" s="172">
        <f>ROUND(I320*H320,2)</f>
        <v>0</v>
      </c>
      <c r="K320" s="168" t="s">
        <v>140</v>
      </c>
      <c r="L320" s="173"/>
      <c r="M320" s="174" t="s">
        <v>19</v>
      </c>
      <c r="N320" s="175" t="s">
        <v>43</v>
      </c>
      <c r="P320" s="136">
        <f>O320*H320</f>
        <v>0</v>
      </c>
      <c r="Q320" s="136">
        <v>0</v>
      </c>
      <c r="R320" s="136">
        <f>Q320*H320</f>
        <v>0</v>
      </c>
      <c r="S320" s="136">
        <v>0</v>
      </c>
      <c r="T320" s="137">
        <f>S320*H320</f>
        <v>0</v>
      </c>
      <c r="AR320" s="138" t="s">
        <v>166</v>
      </c>
      <c r="AT320" s="138" t="s">
        <v>214</v>
      </c>
      <c r="AU320" s="138" t="s">
        <v>82</v>
      </c>
      <c r="AY320" s="17" t="s">
        <v>133</v>
      </c>
      <c r="BE320" s="139">
        <f>IF(N320="základní",J320,0)</f>
        <v>0</v>
      </c>
      <c r="BF320" s="139">
        <f>IF(N320="snížená",J320,0)</f>
        <v>0</v>
      </c>
      <c r="BG320" s="139">
        <f>IF(N320="zákl. přenesená",J320,0)</f>
        <v>0</v>
      </c>
      <c r="BH320" s="139">
        <f>IF(N320="sníž. přenesená",J320,0)</f>
        <v>0</v>
      </c>
      <c r="BI320" s="139">
        <f>IF(N320="nulová",J320,0)</f>
        <v>0</v>
      </c>
      <c r="BJ320" s="17" t="s">
        <v>80</v>
      </c>
      <c r="BK320" s="139">
        <f>ROUND(I320*H320,2)</f>
        <v>0</v>
      </c>
      <c r="BL320" s="17" t="s">
        <v>141</v>
      </c>
      <c r="BM320" s="138" t="s">
        <v>676</v>
      </c>
    </row>
    <row r="321" spans="2:65" s="12" customFormat="1" ht="11.25">
      <c r="B321" s="147"/>
      <c r="D321" s="148" t="s">
        <v>158</v>
      </c>
      <c r="E321" s="149" t="s">
        <v>19</v>
      </c>
      <c r="F321" s="150" t="s">
        <v>206</v>
      </c>
      <c r="H321" s="151">
        <v>14</v>
      </c>
      <c r="I321" s="152"/>
      <c r="L321" s="147"/>
      <c r="M321" s="153"/>
      <c r="T321" s="154"/>
      <c r="AT321" s="149" t="s">
        <v>158</v>
      </c>
      <c r="AU321" s="149" t="s">
        <v>82</v>
      </c>
      <c r="AV321" s="12" t="s">
        <v>82</v>
      </c>
      <c r="AW321" s="12" t="s">
        <v>34</v>
      </c>
      <c r="AX321" s="12" t="s">
        <v>72</v>
      </c>
      <c r="AY321" s="149" t="s">
        <v>133</v>
      </c>
    </row>
    <row r="322" spans="2:65" s="13" customFormat="1" ht="11.25">
      <c r="B322" s="155"/>
      <c r="D322" s="148" t="s">
        <v>158</v>
      </c>
      <c r="E322" s="156" t="s">
        <v>19</v>
      </c>
      <c r="F322" s="157" t="s">
        <v>159</v>
      </c>
      <c r="H322" s="158">
        <v>14</v>
      </c>
      <c r="I322" s="159"/>
      <c r="L322" s="155"/>
      <c r="M322" s="160"/>
      <c r="T322" s="161"/>
      <c r="AT322" s="156" t="s">
        <v>158</v>
      </c>
      <c r="AU322" s="156" t="s">
        <v>82</v>
      </c>
      <c r="AV322" s="13" t="s">
        <v>141</v>
      </c>
      <c r="AW322" s="13" t="s">
        <v>34</v>
      </c>
      <c r="AX322" s="13" t="s">
        <v>80</v>
      </c>
      <c r="AY322" s="156" t="s">
        <v>133</v>
      </c>
    </row>
    <row r="323" spans="2:65" s="1" customFormat="1" ht="16.5" customHeight="1">
      <c r="B323" s="32"/>
      <c r="C323" s="166" t="s">
        <v>344</v>
      </c>
      <c r="D323" s="166" t="s">
        <v>214</v>
      </c>
      <c r="E323" s="167" t="s">
        <v>677</v>
      </c>
      <c r="F323" s="168" t="s">
        <v>678</v>
      </c>
      <c r="G323" s="169" t="s">
        <v>343</v>
      </c>
      <c r="H323" s="170">
        <v>4</v>
      </c>
      <c r="I323" s="171"/>
      <c r="J323" s="172">
        <f>ROUND(I323*H323,2)</f>
        <v>0</v>
      </c>
      <c r="K323" s="168" t="s">
        <v>140</v>
      </c>
      <c r="L323" s="173"/>
      <c r="M323" s="174" t="s">
        <v>19</v>
      </c>
      <c r="N323" s="175" t="s">
        <v>43</v>
      </c>
      <c r="P323" s="136">
        <f>O323*H323</f>
        <v>0</v>
      </c>
      <c r="Q323" s="136">
        <v>0</v>
      </c>
      <c r="R323" s="136">
        <f>Q323*H323</f>
        <v>0</v>
      </c>
      <c r="S323" s="136">
        <v>0</v>
      </c>
      <c r="T323" s="137">
        <f>S323*H323</f>
        <v>0</v>
      </c>
      <c r="AR323" s="138" t="s">
        <v>166</v>
      </c>
      <c r="AT323" s="138" t="s">
        <v>214</v>
      </c>
      <c r="AU323" s="138" t="s">
        <v>82</v>
      </c>
      <c r="AY323" s="17" t="s">
        <v>133</v>
      </c>
      <c r="BE323" s="139">
        <f>IF(N323="základní",J323,0)</f>
        <v>0</v>
      </c>
      <c r="BF323" s="139">
        <f>IF(N323="snížená",J323,0)</f>
        <v>0</v>
      </c>
      <c r="BG323" s="139">
        <f>IF(N323="zákl. přenesená",J323,0)</f>
        <v>0</v>
      </c>
      <c r="BH323" s="139">
        <f>IF(N323="sníž. přenesená",J323,0)</f>
        <v>0</v>
      </c>
      <c r="BI323" s="139">
        <f>IF(N323="nulová",J323,0)</f>
        <v>0</v>
      </c>
      <c r="BJ323" s="17" t="s">
        <v>80</v>
      </c>
      <c r="BK323" s="139">
        <f>ROUND(I323*H323,2)</f>
        <v>0</v>
      </c>
      <c r="BL323" s="17" t="s">
        <v>141</v>
      </c>
      <c r="BM323" s="138" t="s">
        <v>679</v>
      </c>
    </row>
    <row r="324" spans="2:65" s="12" customFormat="1" ht="11.25">
      <c r="B324" s="147"/>
      <c r="D324" s="148" t="s">
        <v>158</v>
      </c>
      <c r="E324" s="149" t="s">
        <v>19</v>
      </c>
      <c r="F324" s="150" t="s">
        <v>141</v>
      </c>
      <c r="H324" s="151">
        <v>4</v>
      </c>
      <c r="I324" s="152"/>
      <c r="L324" s="147"/>
      <c r="M324" s="153"/>
      <c r="T324" s="154"/>
      <c r="AT324" s="149" t="s">
        <v>158</v>
      </c>
      <c r="AU324" s="149" t="s">
        <v>82</v>
      </c>
      <c r="AV324" s="12" t="s">
        <v>82</v>
      </c>
      <c r="AW324" s="12" t="s">
        <v>34</v>
      </c>
      <c r="AX324" s="12" t="s">
        <v>72</v>
      </c>
      <c r="AY324" s="149" t="s">
        <v>133</v>
      </c>
    </row>
    <row r="325" spans="2:65" s="13" customFormat="1" ht="11.25">
      <c r="B325" s="155"/>
      <c r="D325" s="148" t="s">
        <v>158</v>
      </c>
      <c r="E325" s="156" t="s">
        <v>19</v>
      </c>
      <c r="F325" s="157" t="s">
        <v>159</v>
      </c>
      <c r="H325" s="158">
        <v>4</v>
      </c>
      <c r="I325" s="159"/>
      <c r="L325" s="155"/>
      <c r="M325" s="160"/>
      <c r="T325" s="161"/>
      <c r="AT325" s="156" t="s">
        <v>158</v>
      </c>
      <c r="AU325" s="156" t="s">
        <v>82</v>
      </c>
      <c r="AV325" s="13" t="s">
        <v>141</v>
      </c>
      <c r="AW325" s="13" t="s">
        <v>34</v>
      </c>
      <c r="AX325" s="13" t="s">
        <v>80</v>
      </c>
      <c r="AY325" s="156" t="s">
        <v>133</v>
      </c>
    </row>
    <row r="326" spans="2:65" s="1" customFormat="1" ht="16.5" customHeight="1">
      <c r="B326" s="32"/>
      <c r="C326" s="166" t="s">
        <v>680</v>
      </c>
      <c r="D326" s="166" t="s">
        <v>214</v>
      </c>
      <c r="E326" s="167" t="s">
        <v>681</v>
      </c>
      <c r="F326" s="168" t="s">
        <v>682</v>
      </c>
      <c r="G326" s="169" t="s">
        <v>343</v>
      </c>
      <c r="H326" s="170">
        <v>2</v>
      </c>
      <c r="I326" s="171"/>
      <c r="J326" s="172">
        <f>ROUND(I326*H326,2)</f>
        <v>0</v>
      </c>
      <c r="K326" s="168" t="s">
        <v>140</v>
      </c>
      <c r="L326" s="173"/>
      <c r="M326" s="174" t="s">
        <v>19</v>
      </c>
      <c r="N326" s="175" t="s">
        <v>43</v>
      </c>
      <c r="P326" s="136">
        <f>O326*H326</f>
        <v>0</v>
      </c>
      <c r="Q326" s="136">
        <v>0</v>
      </c>
      <c r="R326" s="136">
        <f>Q326*H326</f>
        <v>0</v>
      </c>
      <c r="S326" s="136">
        <v>0</v>
      </c>
      <c r="T326" s="137">
        <f>S326*H326</f>
        <v>0</v>
      </c>
      <c r="AR326" s="138" t="s">
        <v>166</v>
      </c>
      <c r="AT326" s="138" t="s">
        <v>214</v>
      </c>
      <c r="AU326" s="138" t="s">
        <v>82</v>
      </c>
      <c r="AY326" s="17" t="s">
        <v>133</v>
      </c>
      <c r="BE326" s="139">
        <f>IF(N326="základní",J326,0)</f>
        <v>0</v>
      </c>
      <c r="BF326" s="139">
        <f>IF(N326="snížená",J326,0)</f>
        <v>0</v>
      </c>
      <c r="BG326" s="139">
        <f>IF(N326="zákl. přenesená",J326,0)</f>
        <v>0</v>
      </c>
      <c r="BH326" s="139">
        <f>IF(N326="sníž. přenesená",J326,0)</f>
        <v>0</v>
      </c>
      <c r="BI326" s="139">
        <f>IF(N326="nulová",J326,0)</f>
        <v>0</v>
      </c>
      <c r="BJ326" s="17" t="s">
        <v>80</v>
      </c>
      <c r="BK326" s="139">
        <f>ROUND(I326*H326,2)</f>
        <v>0</v>
      </c>
      <c r="BL326" s="17" t="s">
        <v>141</v>
      </c>
      <c r="BM326" s="138" t="s">
        <v>683</v>
      </c>
    </row>
    <row r="327" spans="2:65" s="12" customFormat="1" ht="11.25">
      <c r="B327" s="147"/>
      <c r="D327" s="148" t="s">
        <v>158</v>
      </c>
      <c r="E327" s="149" t="s">
        <v>19</v>
      </c>
      <c r="F327" s="150" t="s">
        <v>82</v>
      </c>
      <c r="H327" s="151">
        <v>2</v>
      </c>
      <c r="I327" s="152"/>
      <c r="L327" s="147"/>
      <c r="M327" s="153"/>
      <c r="T327" s="154"/>
      <c r="AT327" s="149" t="s">
        <v>158</v>
      </c>
      <c r="AU327" s="149" t="s">
        <v>82</v>
      </c>
      <c r="AV327" s="12" t="s">
        <v>82</v>
      </c>
      <c r="AW327" s="12" t="s">
        <v>34</v>
      </c>
      <c r="AX327" s="12" t="s">
        <v>72</v>
      </c>
      <c r="AY327" s="149" t="s">
        <v>133</v>
      </c>
    </row>
    <row r="328" spans="2:65" s="13" customFormat="1" ht="11.25">
      <c r="B328" s="155"/>
      <c r="D328" s="148" t="s">
        <v>158</v>
      </c>
      <c r="E328" s="156" t="s">
        <v>19</v>
      </c>
      <c r="F328" s="157" t="s">
        <v>159</v>
      </c>
      <c r="H328" s="158">
        <v>2</v>
      </c>
      <c r="I328" s="159"/>
      <c r="L328" s="155"/>
      <c r="M328" s="160"/>
      <c r="T328" s="161"/>
      <c r="AT328" s="156" t="s">
        <v>158</v>
      </c>
      <c r="AU328" s="156" t="s">
        <v>82</v>
      </c>
      <c r="AV328" s="13" t="s">
        <v>141</v>
      </c>
      <c r="AW328" s="13" t="s">
        <v>34</v>
      </c>
      <c r="AX328" s="13" t="s">
        <v>80</v>
      </c>
      <c r="AY328" s="156" t="s">
        <v>133</v>
      </c>
    </row>
    <row r="329" spans="2:65" s="1" customFormat="1" ht="33" customHeight="1">
      <c r="B329" s="32"/>
      <c r="C329" s="127" t="s">
        <v>349</v>
      </c>
      <c r="D329" s="127" t="s">
        <v>136</v>
      </c>
      <c r="E329" s="128" t="s">
        <v>684</v>
      </c>
      <c r="F329" s="129" t="s">
        <v>685</v>
      </c>
      <c r="G329" s="130" t="s">
        <v>343</v>
      </c>
      <c r="H329" s="131">
        <v>8</v>
      </c>
      <c r="I329" s="132"/>
      <c r="J329" s="133">
        <f>ROUND(I329*H329,2)</f>
        <v>0</v>
      </c>
      <c r="K329" s="129" t="s">
        <v>140</v>
      </c>
      <c r="L329" s="32"/>
      <c r="M329" s="134" t="s">
        <v>19</v>
      </c>
      <c r="N329" s="135" t="s">
        <v>43</v>
      </c>
      <c r="P329" s="136">
        <f>O329*H329</f>
        <v>0</v>
      </c>
      <c r="Q329" s="136">
        <v>0</v>
      </c>
      <c r="R329" s="136">
        <f>Q329*H329</f>
        <v>0</v>
      </c>
      <c r="S329" s="136">
        <v>0</v>
      </c>
      <c r="T329" s="137">
        <f>S329*H329</f>
        <v>0</v>
      </c>
      <c r="AR329" s="138" t="s">
        <v>141</v>
      </c>
      <c r="AT329" s="138" t="s">
        <v>136</v>
      </c>
      <c r="AU329" s="138" t="s">
        <v>82</v>
      </c>
      <c r="AY329" s="17" t="s">
        <v>133</v>
      </c>
      <c r="BE329" s="139">
        <f>IF(N329="základní",J329,0)</f>
        <v>0</v>
      </c>
      <c r="BF329" s="139">
        <f>IF(N329="snížená",J329,0)</f>
        <v>0</v>
      </c>
      <c r="BG329" s="139">
        <f>IF(N329="zákl. přenesená",J329,0)</f>
        <v>0</v>
      </c>
      <c r="BH329" s="139">
        <f>IF(N329="sníž. přenesená",J329,0)</f>
        <v>0</v>
      </c>
      <c r="BI329" s="139">
        <f>IF(N329="nulová",J329,0)</f>
        <v>0</v>
      </c>
      <c r="BJ329" s="17" t="s">
        <v>80</v>
      </c>
      <c r="BK329" s="139">
        <f>ROUND(I329*H329,2)</f>
        <v>0</v>
      </c>
      <c r="BL329" s="17" t="s">
        <v>141</v>
      </c>
      <c r="BM329" s="138" t="s">
        <v>686</v>
      </c>
    </row>
    <row r="330" spans="2:65" s="1" customFormat="1" ht="11.25">
      <c r="B330" s="32"/>
      <c r="D330" s="140" t="s">
        <v>142</v>
      </c>
      <c r="F330" s="141" t="s">
        <v>687</v>
      </c>
      <c r="I330" s="142"/>
      <c r="L330" s="32"/>
      <c r="M330" s="143"/>
      <c r="T330" s="53"/>
      <c r="AT330" s="17" t="s">
        <v>142</v>
      </c>
      <c r="AU330" s="17" t="s">
        <v>82</v>
      </c>
    </row>
    <row r="331" spans="2:65" s="12" customFormat="1" ht="11.25">
      <c r="B331" s="147"/>
      <c r="D331" s="148" t="s">
        <v>158</v>
      </c>
      <c r="E331" s="149" t="s">
        <v>19</v>
      </c>
      <c r="F331" s="150" t="s">
        <v>688</v>
      </c>
      <c r="H331" s="151">
        <v>8</v>
      </c>
      <c r="I331" s="152"/>
      <c r="L331" s="147"/>
      <c r="M331" s="153"/>
      <c r="T331" s="154"/>
      <c r="AT331" s="149" t="s">
        <v>158</v>
      </c>
      <c r="AU331" s="149" t="s">
        <v>82</v>
      </c>
      <c r="AV331" s="12" t="s">
        <v>82</v>
      </c>
      <c r="AW331" s="12" t="s">
        <v>34</v>
      </c>
      <c r="AX331" s="12" t="s">
        <v>72</v>
      </c>
      <c r="AY331" s="149" t="s">
        <v>133</v>
      </c>
    </row>
    <row r="332" spans="2:65" s="13" customFormat="1" ht="11.25">
      <c r="B332" s="155"/>
      <c r="D332" s="148" t="s">
        <v>158</v>
      </c>
      <c r="E332" s="156" t="s">
        <v>19</v>
      </c>
      <c r="F332" s="157" t="s">
        <v>159</v>
      </c>
      <c r="H332" s="158">
        <v>8</v>
      </c>
      <c r="I332" s="159"/>
      <c r="L332" s="155"/>
      <c r="M332" s="160"/>
      <c r="T332" s="161"/>
      <c r="AT332" s="156" t="s">
        <v>158</v>
      </c>
      <c r="AU332" s="156" t="s">
        <v>82</v>
      </c>
      <c r="AV332" s="13" t="s">
        <v>141</v>
      </c>
      <c r="AW332" s="13" t="s">
        <v>34</v>
      </c>
      <c r="AX332" s="13" t="s">
        <v>80</v>
      </c>
      <c r="AY332" s="156" t="s">
        <v>133</v>
      </c>
    </row>
    <row r="333" spans="2:65" s="1" customFormat="1" ht="24.2" customHeight="1">
      <c r="B333" s="32"/>
      <c r="C333" s="166" t="s">
        <v>689</v>
      </c>
      <c r="D333" s="166" t="s">
        <v>214</v>
      </c>
      <c r="E333" s="167" t="s">
        <v>690</v>
      </c>
      <c r="F333" s="168" t="s">
        <v>691</v>
      </c>
      <c r="G333" s="169" t="s">
        <v>343</v>
      </c>
      <c r="H333" s="170">
        <v>8</v>
      </c>
      <c r="I333" s="171"/>
      <c r="J333" s="172">
        <f>ROUND(I333*H333,2)</f>
        <v>0</v>
      </c>
      <c r="K333" s="168" t="s">
        <v>140</v>
      </c>
      <c r="L333" s="173"/>
      <c r="M333" s="174" t="s">
        <v>19</v>
      </c>
      <c r="N333" s="175" t="s">
        <v>43</v>
      </c>
      <c r="P333" s="136">
        <f>O333*H333</f>
        <v>0</v>
      </c>
      <c r="Q333" s="136">
        <v>0</v>
      </c>
      <c r="R333" s="136">
        <f>Q333*H333</f>
        <v>0</v>
      </c>
      <c r="S333" s="136">
        <v>0</v>
      </c>
      <c r="T333" s="137">
        <f>S333*H333</f>
        <v>0</v>
      </c>
      <c r="AR333" s="138" t="s">
        <v>166</v>
      </c>
      <c r="AT333" s="138" t="s">
        <v>214</v>
      </c>
      <c r="AU333" s="138" t="s">
        <v>82</v>
      </c>
      <c r="AY333" s="17" t="s">
        <v>133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7" t="s">
        <v>80</v>
      </c>
      <c r="BK333" s="139">
        <f>ROUND(I333*H333,2)</f>
        <v>0</v>
      </c>
      <c r="BL333" s="17" t="s">
        <v>141</v>
      </c>
      <c r="BM333" s="138" t="s">
        <v>692</v>
      </c>
    </row>
    <row r="334" spans="2:65" s="12" customFormat="1" ht="11.25">
      <c r="B334" s="147"/>
      <c r="D334" s="148" t="s">
        <v>158</v>
      </c>
      <c r="E334" s="149" t="s">
        <v>19</v>
      </c>
      <c r="F334" s="150" t="s">
        <v>166</v>
      </c>
      <c r="H334" s="151">
        <v>8</v>
      </c>
      <c r="I334" s="152"/>
      <c r="L334" s="147"/>
      <c r="M334" s="153"/>
      <c r="T334" s="154"/>
      <c r="AT334" s="149" t="s">
        <v>158</v>
      </c>
      <c r="AU334" s="149" t="s">
        <v>82</v>
      </c>
      <c r="AV334" s="12" t="s">
        <v>82</v>
      </c>
      <c r="AW334" s="12" t="s">
        <v>34</v>
      </c>
      <c r="AX334" s="12" t="s">
        <v>72</v>
      </c>
      <c r="AY334" s="149" t="s">
        <v>133</v>
      </c>
    </row>
    <row r="335" spans="2:65" s="13" customFormat="1" ht="11.25">
      <c r="B335" s="155"/>
      <c r="D335" s="148" t="s">
        <v>158</v>
      </c>
      <c r="E335" s="156" t="s">
        <v>19</v>
      </c>
      <c r="F335" s="157" t="s">
        <v>159</v>
      </c>
      <c r="H335" s="158">
        <v>8</v>
      </c>
      <c r="I335" s="159"/>
      <c r="L335" s="155"/>
      <c r="M335" s="160"/>
      <c r="T335" s="161"/>
      <c r="AT335" s="156" t="s">
        <v>158</v>
      </c>
      <c r="AU335" s="156" t="s">
        <v>82</v>
      </c>
      <c r="AV335" s="13" t="s">
        <v>141</v>
      </c>
      <c r="AW335" s="13" t="s">
        <v>34</v>
      </c>
      <c r="AX335" s="13" t="s">
        <v>80</v>
      </c>
      <c r="AY335" s="156" t="s">
        <v>133</v>
      </c>
    </row>
    <row r="336" spans="2:65" s="1" customFormat="1" ht="16.5" customHeight="1">
      <c r="B336" s="32"/>
      <c r="C336" s="127" t="s">
        <v>353</v>
      </c>
      <c r="D336" s="127" t="s">
        <v>136</v>
      </c>
      <c r="E336" s="128" t="s">
        <v>693</v>
      </c>
      <c r="F336" s="129" t="s">
        <v>694</v>
      </c>
      <c r="G336" s="130" t="s">
        <v>343</v>
      </c>
      <c r="H336" s="131">
        <v>1</v>
      </c>
      <c r="I336" s="132"/>
      <c r="J336" s="133">
        <f>ROUND(I336*H336,2)</f>
        <v>0</v>
      </c>
      <c r="K336" s="129" t="s">
        <v>157</v>
      </c>
      <c r="L336" s="32"/>
      <c r="M336" s="134" t="s">
        <v>19</v>
      </c>
      <c r="N336" s="135" t="s">
        <v>43</v>
      </c>
      <c r="P336" s="136">
        <f>O336*H336</f>
        <v>0</v>
      </c>
      <c r="Q336" s="136">
        <v>0</v>
      </c>
      <c r="R336" s="136">
        <f>Q336*H336</f>
        <v>0</v>
      </c>
      <c r="S336" s="136">
        <v>0</v>
      </c>
      <c r="T336" s="137">
        <f>S336*H336</f>
        <v>0</v>
      </c>
      <c r="AR336" s="138" t="s">
        <v>141</v>
      </c>
      <c r="AT336" s="138" t="s">
        <v>136</v>
      </c>
      <c r="AU336" s="138" t="s">
        <v>82</v>
      </c>
      <c r="AY336" s="17" t="s">
        <v>133</v>
      </c>
      <c r="BE336" s="139">
        <f>IF(N336="základní",J336,0)</f>
        <v>0</v>
      </c>
      <c r="BF336" s="139">
        <f>IF(N336="snížená",J336,0)</f>
        <v>0</v>
      </c>
      <c r="BG336" s="139">
        <f>IF(N336="zákl. přenesená",J336,0)</f>
        <v>0</v>
      </c>
      <c r="BH336" s="139">
        <f>IF(N336="sníž. přenesená",J336,0)</f>
        <v>0</v>
      </c>
      <c r="BI336" s="139">
        <f>IF(N336="nulová",J336,0)</f>
        <v>0</v>
      </c>
      <c r="BJ336" s="17" t="s">
        <v>80</v>
      </c>
      <c r="BK336" s="139">
        <f>ROUND(I336*H336,2)</f>
        <v>0</v>
      </c>
      <c r="BL336" s="17" t="s">
        <v>141</v>
      </c>
      <c r="BM336" s="138" t="s">
        <v>695</v>
      </c>
    </row>
    <row r="337" spans="2:65" s="12" customFormat="1" ht="11.25">
      <c r="B337" s="147"/>
      <c r="D337" s="148" t="s">
        <v>158</v>
      </c>
      <c r="E337" s="149" t="s">
        <v>19</v>
      </c>
      <c r="F337" s="150" t="s">
        <v>696</v>
      </c>
      <c r="H337" s="151">
        <v>1</v>
      </c>
      <c r="I337" s="152"/>
      <c r="L337" s="147"/>
      <c r="M337" s="153"/>
      <c r="T337" s="154"/>
      <c r="AT337" s="149" t="s">
        <v>158</v>
      </c>
      <c r="AU337" s="149" t="s">
        <v>82</v>
      </c>
      <c r="AV337" s="12" t="s">
        <v>82</v>
      </c>
      <c r="AW337" s="12" t="s">
        <v>34</v>
      </c>
      <c r="AX337" s="12" t="s">
        <v>72</v>
      </c>
      <c r="AY337" s="149" t="s">
        <v>133</v>
      </c>
    </row>
    <row r="338" spans="2:65" s="13" customFormat="1" ht="11.25">
      <c r="B338" s="155"/>
      <c r="D338" s="148" t="s">
        <v>158</v>
      </c>
      <c r="E338" s="156" t="s">
        <v>19</v>
      </c>
      <c r="F338" s="157" t="s">
        <v>159</v>
      </c>
      <c r="H338" s="158">
        <v>1</v>
      </c>
      <c r="I338" s="159"/>
      <c r="L338" s="155"/>
      <c r="M338" s="160"/>
      <c r="T338" s="161"/>
      <c r="AT338" s="156" t="s">
        <v>158</v>
      </c>
      <c r="AU338" s="156" t="s">
        <v>82</v>
      </c>
      <c r="AV338" s="13" t="s">
        <v>141</v>
      </c>
      <c r="AW338" s="13" t="s">
        <v>34</v>
      </c>
      <c r="AX338" s="13" t="s">
        <v>80</v>
      </c>
      <c r="AY338" s="156" t="s">
        <v>133</v>
      </c>
    </row>
    <row r="339" spans="2:65" s="1" customFormat="1" ht="16.5" customHeight="1">
      <c r="B339" s="32"/>
      <c r="C339" s="166" t="s">
        <v>697</v>
      </c>
      <c r="D339" s="166" t="s">
        <v>214</v>
      </c>
      <c r="E339" s="167" t="s">
        <v>698</v>
      </c>
      <c r="F339" s="168" t="s">
        <v>699</v>
      </c>
      <c r="G339" s="169" t="s">
        <v>343</v>
      </c>
      <c r="H339" s="170">
        <v>1</v>
      </c>
      <c r="I339" s="171"/>
      <c r="J339" s="172">
        <f>ROUND(I339*H339,2)</f>
        <v>0</v>
      </c>
      <c r="K339" s="168" t="s">
        <v>157</v>
      </c>
      <c r="L339" s="173"/>
      <c r="M339" s="174" t="s">
        <v>19</v>
      </c>
      <c r="N339" s="175" t="s">
        <v>43</v>
      </c>
      <c r="P339" s="136">
        <f>O339*H339</f>
        <v>0</v>
      </c>
      <c r="Q339" s="136">
        <v>0</v>
      </c>
      <c r="R339" s="136">
        <f>Q339*H339</f>
        <v>0</v>
      </c>
      <c r="S339" s="136">
        <v>0</v>
      </c>
      <c r="T339" s="137">
        <f>S339*H339</f>
        <v>0</v>
      </c>
      <c r="AR339" s="138" t="s">
        <v>166</v>
      </c>
      <c r="AT339" s="138" t="s">
        <v>214</v>
      </c>
      <c r="AU339" s="138" t="s">
        <v>82</v>
      </c>
      <c r="AY339" s="17" t="s">
        <v>133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7" t="s">
        <v>80</v>
      </c>
      <c r="BK339" s="139">
        <f>ROUND(I339*H339,2)</f>
        <v>0</v>
      </c>
      <c r="BL339" s="17" t="s">
        <v>141</v>
      </c>
      <c r="BM339" s="138" t="s">
        <v>700</v>
      </c>
    </row>
    <row r="340" spans="2:65" s="12" customFormat="1" ht="11.25">
      <c r="B340" s="147"/>
      <c r="D340" s="148" t="s">
        <v>158</v>
      </c>
      <c r="E340" s="149" t="s">
        <v>19</v>
      </c>
      <c r="F340" s="150" t="s">
        <v>80</v>
      </c>
      <c r="H340" s="151">
        <v>1</v>
      </c>
      <c r="I340" s="152"/>
      <c r="L340" s="147"/>
      <c r="M340" s="153"/>
      <c r="T340" s="154"/>
      <c r="AT340" s="149" t="s">
        <v>158</v>
      </c>
      <c r="AU340" s="149" t="s">
        <v>82</v>
      </c>
      <c r="AV340" s="12" t="s">
        <v>82</v>
      </c>
      <c r="AW340" s="12" t="s">
        <v>34</v>
      </c>
      <c r="AX340" s="12" t="s">
        <v>72</v>
      </c>
      <c r="AY340" s="149" t="s">
        <v>133</v>
      </c>
    </row>
    <row r="341" spans="2:65" s="13" customFormat="1" ht="11.25">
      <c r="B341" s="155"/>
      <c r="D341" s="148" t="s">
        <v>158</v>
      </c>
      <c r="E341" s="156" t="s">
        <v>19</v>
      </c>
      <c r="F341" s="157" t="s">
        <v>159</v>
      </c>
      <c r="H341" s="158">
        <v>1</v>
      </c>
      <c r="I341" s="159"/>
      <c r="L341" s="155"/>
      <c r="M341" s="160"/>
      <c r="T341" s="161"/>
      <c r="AT341" s="156" t="s">
        <v>158</v>
      </c>
      <c r="AU341" s="156" t="s">
        <v>82</v>
      </c>
      <c r="AV341" s="13" t="s">
        <v>141</v>
      </c>
      <c r="AW341" s="13" t="s">
        <v>34</v>
      </c>
      <c r="AX341" s="13" t="s">
        <v>80</v>
      </c>
      <c r="AY341" s="156" t="s">
        <v>133</v>
      </c>
    </row>
    <row r="342" spans="2:65" s="1" customFormat="1" ht="33" customHeight="1">
      <c r="B342" s="32"/>
      <c r="C342" s="127" t="s">
        <v>358</v>
      </c>
      <c r="D342" s="127" t="s">
        <v>136</v>
      </c>
      <c r="E342" s="128" t="s">
        <v>701</v>
      </c>
      <c r="F342" s="129" t="s">
        <v>702</v>
      </c>
      <c r="G342" s="130" t="s">
        <v>343</v>
      </c>
      <c r="H342" s="131">
        <v>2</v>
      </c>
      <c r="I342" s="132"/>
      <c r="J342" s="133">
        <f>ROUND(I342*H342,2)</f>
        <v>0</v>
      </c>
      <c r="K342" s="129" t="s">
        <v>140</v>
      </c>
      <c r="L342" s="32"/>
      <c r="M342" s="134" t="s">
        <v>19</v>
      </c>
      <c r="N342" s="135" t="s">
        <v>43</v>
      </c>
      <c r="P342" s="136">
        <f>O342*H342</f>
        <v>0</v>
      </c>
      <c r="Q342" s="136">
        <v>0</v>
      </c>
      <c r="R342" s="136">
        <f>Q342*H342</f>
        <v>0</v>
      </c>
      <c r="S342" s="136">
        <v>0</v>
      </c>
      <c r="T342" s="137">
        <f>S342*H342</f>
        <v>0</v>
      </c>
      <c r="AR342" s="138" t="s">
        <v>141</v>
      </c>
      <c r="AT342" s="138" t="s">
        <v>136</v>
      </c>
      <c r="AU342" s="138" t="s">
        <v>82</v>
      </c>
      <c r="AY342" s="17" t="s">
        <v>133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7" t="s">
        <v>80</v>
      </c>
      <c r="BK342" s="139">
        <f>ROUND(I342*H342,2)</f>
        <v>0</v>
      </c>
      <c r="BL342" s="17" t="s">
        <v>141</v>
      </c>
      <c r="BM342" s="138" t="s">
        <v>703</v>
      </c>
    </row>
    <row r="343" spans="2:65" s="1" customFormat="1" ht="11.25">
      <c r="B343" s="32"/>
      <c r="D343" s="140" t="s">
        <v>142</v>
      </c>
      <c r="F343" s="141" t="s">
        <v>704</v>
      </c>
      <c r="I343" s="142"/>
      <c r="L343" s="32"/>
      <c r="M343" s="143"/>
      <c r="T343" s="53"/>
      <c r="AT343" s="17" t="s">
        <v>142</v>
      </c>
      <c r="AU343" s="17" t="s">
        <v>82</v>
      </c>
    </row>
    <row r="344" spans="2:65" s="12" customFormat="1" ht="11.25">
      <c r="B344" s="147"/>
      <c r="D344" s="148" t="s">
        <v>158</v>
      </c>
      <c r="E344" s="149" t="s">
        <v>19</v>
      </c>
      <c r="F344" s="150" t="s">
        <v>705</v>
      </c>
      <c r="H344" s="151">
        <v>2</v>
      </c>
      <c r="I344" s="152"/>
      <c r="L344" s="147"/>
      <c r="M344" s="153"/>
      <c r="T344" s="154"/>
      <c r="AT344" s="149" t="s">
        <v>158</v>
      </c>
      <c r="AU344" s="149" t="s">
        <v>82</v>
      </c>
      <c r="AV344" s="12" t="s">
        <v>82</v>
      </c>
      <c r="AW344" s="12" t="s">
        <v>34</v>
      </c>
      <c r="AX344" s="12" t="s">
        <v>72</v>
      </c>
      <c r="AY344" s="149" t="s">
        <v>133</v>
      </c>
    </row>
    <row r="345" spans="2:65" s="13" customFormat="1" ht="11.25">
      <c r="B345" s="155"/>
      <c r="D345" s="148" t="s">
        <v>158</v>
      </c>
      <c r="E345" s="156" t="s">
        <v>19</v>
      </c>
      <c r="F345" s="157" t="s">
        <v>159</v>
      </c>
      <c r="H345" s="158">
        <v>2</v>
      </c>
      <c r="I345" s="159"/>
      <c r="L345" s="155"/>
      <c r="M345" s="160"/>
      <c r="T345" s="161"/>
      <c r="AT345" s="156" t="s">
        <v>158</v>
      </c>
      <c r="AU345" s="156" t="s">
        <v>82</v>
      </c>
      <c r="AV345" s="13" t="s">
        <v>141</v>
      </c>
      <c r="AW345" s="13" t="s">
        <v>34</v>
      </c>
      <c r="AX345" s="13" t="s">
        <v>80</v>
      </c>
      <c r="AY345" s="156" t="s">
        <v>133</v>
      </c>
    </row>
    <row r="346" spans="2:65" s="1" customFormat="1" ht="16.5" customHeight="1">
      <c r="B346" s="32"/>
      <c r="C346" s="166" t="s">
        <v>706</v>
      </c>
      <c r="D346" s="166" t="s">
        <v>214</v>
      </c>
      <c r="E346" s="167" t="s">
        <v>707</v>
      </c>
      <c r="F346" s="168" t="s">
        <v>708</v>
      </c>
      <c r="G346" s="169" t="s">
        <v>343</v>
      </c>
      <c r="H346" s="170">
        <v>2</v>
      </c>
      <c r="I346" s="171"/>
      <c r="J346" s="172">
        <f>ROUND(I346*H346,2)</f>
        <v>0</v>
      </c>
      <c r="K346" s="168" t="s">
        <v>140</v>
      </c>
      <c r="L346" s="173"/>
      <c r="M346" s="174" t="s">
        <v>19</v>
      </c>
      <c r="N346" s="175" t="s">
        <v>43</v>
      </c>
      <c r="P346" s="136">
        <f>O346*H346</f>
        <v>0</v>
      </c>
      <c r="Q346" s="136">
        <v>0</v>
      </c>
      <c r="R346" s="136">
        <f>Q346*H346</f>
        <v>0</v>
      </c>
      <c r="S346" s="136">
        <v>0</v>
      </c>
      <c r="T346" s="137">
        <f>S346*H346</f>
        <v>0</v>
      </c>
      <c r="AR346" s="138" t="s">
        <v>166</v>
      </c>
      <c r="AT346" s="138" t="s">
        <v>214</v>
      </c>
      <c r="AU346" s="138" t="s">
        <v>82</v>
      </c>
      <c r="AY346" s="17" t="s">
        <v>133</v>
      </c>
      <c r="BE346" s="139">
        <f>IF(N346="základní",J346,0)</f>
        <v>0</v>
      </c>
      <c r="BF346" s="139">
        <f>IF(N346="snížená",J346,0)</f>
        <v>0</v>
      </c>
      <c r="BG346" s="139">
        <f>IF(N346="zákl. přenesená",J346,0)</f>
        <v>0</v>
      </c>
      <c r="BH346" s="139">
        <f>IF(N346="sníž. přenesená",J346,0)</f>
        <v>0</v>
      </c>
      <c r="BI346" s="139">
        <f>IF(N346="nulová",J346,0)</f>
        <v>0</v>
      </c>
      <c r="BJ346" s="17" t="s">
        <v>80</v>
      </c>
      <c r="BK346" s="139">
        <f>ROUND(I346*H346,2)</f>
        <v>0</v>
      </c>
      <c r="BL346" s="17" t="s">
        <v>141</v>
      </c>
      <c r="BM346" s="138" t="s">
        <v>709</v>
      </c>
    </row>
    <row r="347" spans="2:65" s="12" customFormat="1" ht="11.25">
      <c r="B347" s="147"/>
      <c r="D347" s="148" t="s">
        <v>158</v>
      </c>
      <c r="E347" s="149" t="s">
        <v>19</v>
      </c>
      <c r="F347" s="150" t="s">
        <v>82</v>
      </c>
      <c r="H347" s="151">
        <v>2</v>
      </c>
      <c r="I347" s="152"/>
      <c r="L347" s="147"/>
      <c r="M347" s="153"/>
      <c r="T347" s="154"/>
      <c r="AT347" s="149" t="s">
        <v>158</v>
      </c>
      <c r="AU347" s="149" t="s">
        <v>82</v>
      </c>
      <c r="AV347" s="12" t="s">
        <v>82</v>
      </c>
      <c r="AW347" s="12" t="s">
        <v>34</v>
      </c>
      <c r="AX347" s="12" t="s">
        <v>72</v>
      </c>
      <c r="AY347" s="149" t="s">
        <v>133</v>
      </c>
    </row>
    <row r="348" spans="2:65" s="13" customFormat="1" ht="11.25">
      <c r="B348" s="155"/>
      <c r="D348" s="148" t="s">
        <v>158</v>
      </c>
      <c r="E348" s="156" t="s">
        <v>19</v>
      </c>
      <c r="F348" s="157" t="s">
        <v>159</v>
      </c>
      <c r="H348" s="158">
        <v>2</v>
      </c>
      <c r="I348" s="159"/>
      <c r="L348" s="155"/>
      <c r="M348" s="160"/>
      <c r="T348" s="161"/>
      <c r="AT348" s="156" t="s">
        <v>158</v>
      </c>
      <c r="AU348" s="156" t="s">
        <v>82</v>
      </c>
      <c r="AV348" s="13" t="s">
        <v>141</v>
      </c>
      <c r="AW348" s="13" t="s">
        <v>34</v>
      </c>
      <c r="AX348" s="13" t="s">
        <v>80</v>
      </c>
      <c r="AY348" s="156" t="s">
        <v>133</v>
      </c>
    </row>
    <row r="349" spans="2:65" s="1" customFormat="1" ht="21.75" customHeight="1">
      <c r="B349" s="32"/>
      <c r="C349" s="127" t="s">
        <v>362</v>
      </c>
      <c r="D349" s="127" t="s">
        <v>136</v>
      </c>
      <c r="E349" s="128" t="s">
        <v>710</v>
      </c>
      <c r="F349" s="129" t="s">
        <v>711</v>
      </c>
      <c r="G349" s="130" t="s">
        <v>343</v>
      </c>
      <c r="H349" s="131">
        <v>1</v>
      </c>
      <c r="I349" s="132"/>
      <c r="J349" s="133">
        <f>ROUND(I349*H349,2)</f>
        <v>0</v>
      </c>
      <c r="K349" s="129" t="s">
        <v>140</v>
      </c>
      <c r="L349" s="32"/>
      <c r="M349" s="134" t="s">
        <v>19</v>
      </c>
      <c r="N349" s="135" t="s">
        <v>43</v>
      </c>
      <c r="P349" s="136">
        <f>O349*H349</f>
        <v>0</v>
      </c>
      <c r="Q349" s="136">
        <v>0</v>
      </c>
      <c r="R349" s="136">
        <f>Q349*H349</f>
        <v>0</v>
      </c>
      <c r="S349" s="136">
        <v>0</v>
      </c>
      <c r="T349" s="137">
        <f>S349*H349</f>
        <v>0</v>
      </c>
      <c r="AR349" s="138" t="s">
        <v>141</v>
      </c>
      <c r="AT349" s="138" t="s">
        <v>136</v>
      </c>
      <c r="AU349" s="138" t="s">
        <v>82</v>
      </c>
      <c r="AY349" s="17" t="s">
        <v>133</v>
      </c>
      <c r="BE349" s="139">
        <f>IF(N349="základní",J349,0)</f>
        <v>0</v>
      </c>
      <c r="BF349" s="139">
        <f>IF(N349="snížená",J349,0)</f>
        <v>0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17" t="s">
        <v>80</v>
      </c>
      <c r="BK349" s="139">
        <f>ROUND(I349*H349,2)</f>
        <v>0</v>
      </c>
      <c r="BL349" s="17" t="s">
        <v>141</v>
      </c>
      <c r="BM349" s="138" t="s">
        <v>712</v>
      </c>
    </row>
    <row r="350" spans="2:65" s="1" customFormat="1" ht="11.25">
      <c r="B350" s="32"/>
      <c r="D350" s="140" t="s">
        <v>142</v>
      </c>
      <c r="F350" s="141" t="s">
        <v>713</v>
      </c>
      <c r="I350" s="142"/>
      <c r="L350" s="32"/>
      <c r="M350" s="143"/>
      <c r="T350" s="53"/>
      <c r="AT350" s="17" t="s">
        <v>142</v>
      </c>
      <c r="AU350" s="17" t="s">
        <v>82</v>
      </c>
    </row>
    <row r="351" spans="2:65" s="12" customFormat="1" ht="11.25">
      <c r="B351" s="147"/>
      <c r="D351" s="148" t="s">
        <v>158</v>
      </c>
      <c r="E351" s="149" t="s">
        <v>19</v>
      </c>
      <c r="F351" s="150" t="s">
        <v>714</v>
      </c>
      <c r="H351" s="151">
        <v>1</v>
      </c>
      <c r="I351" s="152"/>
      <c r="L351" s="147"/>
      <c r="M351" s="153"/>
      <c r="T351" s="154"/>
      <c r="AT351" s="149" t="s">
        <v>158</v>
      </c>
      <c r="AU351" s="149" t="s">
        <v>82</v>
      </c>
      <c r="AV351" s="12" t="s">
        <v>82</v>
      </c>
      <c r="AW351" s="12" t="s">
        <v>34</v>
      </c>
      <c r="AX351" s="12" t="s">
        <v>72</v>
      </c>
      <c r="AY351" s="149" t="s">
        <v>133</v>
      </c>
    </row>
    <row r="352" spans="2:65" s="13" customFormat="1" ht="11.25">
      <c r="B352" s="155"/>
      <c r="D352" s="148" t="s">
        <v>158</v>
      </c>
      <c r="E352" s="156" t="s">
        <v>19</v>
      </c>
      <c r="F352" s="157" t="s">
        <v>159</v>
      </c>
      <c r="H352" s="158">
        <v>1</v>
      </c>
      <c r="I352" s="159"/>
      <c r="L352" s="155"/>
      <c r="M352" s="160"/>
      <c r="T352" s="161"/>
      <c r="AT352" s="156" t="s">
        <v>158</v>
      </c>
      <c r="AU352" s="156" t="s">
        <v>82</v>
      </c>
      <c r="AV352" s="13" t="s">
        <v>141</v>
      </c>
      <c r="AW352" s="13" t="s">
        <v>34</v>
      </c>
      <c r="AX352" s="13" t="s">
        <v>80</v>
      </c>
      <c r="AY352" s="156" t="s">
        <v>133</v>
      </c>
    </row>
    <row r="353" spans="2:65" s="1" customFormat="1" ht="16.5" customHeight="1">
      <c r="B353" s="32"/>
      <c r="C353" s="166" t="s">
        <v>715</v>
      </c>
      <c r="D353" s="166" t="s">
        <v>214</v>
      </c>
      <c r="E353" s="167" t="s">
        <v>716</v>
      </c>
      <c r="F353" s="168" t="s">
        <v>717</v>
      </c>
      <c r="G353" s="169" t="s">
        <v>343</v>
      </c>
      <c r="H353" s="170">
        <v>1</v>
      </c>
      <c r="I353" s="171"/>
      <c r="J353" s="172">
        <f>ROUND(I353*H353,2)</f>
        <v>0</v>
      </c>
      <c r="K353" s="168" t="s">
        <v>140</v>
      </c>
      <c r="L353" s="173"/>
      <c r="M353" s="174" t="s">
        <v>19</v>
      </c>
      <c r="N353" s="175" t="s">
        <v>43</v>
      </c>
      <c r="P353" s="136">
        <f>O353*H353</f>
        <v>0</v>
      </c>
      <c r="Q353" s="136">
        <v>0</v>
      </c>
      <c r="R353" s="136">
        <f>Q353*H353</f>
        <v>0</v>
      </c>
      <c r="S353" s="136">
        <v>0</v>
      </c>
      <c r="T353" s="137">
        <f>S353*H353</f>
        <v>0</v>
      </c>
      <c r="AR353" s="138" t="s">
        <v>166</v>
      </c>
      <c r="AT353" s="138" t="s">
        <v>214</v>
      </c>
      <c r="AU353" s="138" t="s">
        <v>82</v>
      </c>
      <c r="AY353" s="17" t="s">
        <v>133</v>
      </c>
      <c r="BE353" s="139">
        <f>IF(N353="základní",J353,0)</f>
        <v>0</v>
      </c>
      <c r="BF353" s="139">
        <f>IF(N353="snížená",J353,0)</f>
        <v>0</v>
      </c>
      <c r="BG353" s="139">
        <f>IF(N353="zákl. přenesená",J353,0)</f>
        <v>0</v>
      </c>
      <c r="BH353" s="139">
        <f>IF(N353="sníž. přenesená",J353,0)</f>
        <v>0</v>
      </c>
      <c r="BI353" s="139">
        <f>IF(N353="nulová",J353,0)</f>
        <v>0</v>
      </c>
      <c r="BJ353" s="17" t="s">
        <v>80</v>
      </c>
      <c r="BK353" s="139">
        <f>ROUND(I353*H353,2)</f>
        <v>0</v>
      </c>
      <c r="BL353" s="17" t="s">
        <v>141</v>
      </c>
      <c r="BM353" s="138" t="s">
        <v>718</v>
      </c>
    </row>
    <row r="354" spans="2:65" s="12" customFormat="1" ht="11.25">
      <c r="B354" s="147"/>
      <c r="D354" s="148" t="s">
        <v>158</v>
      </c>
      <c r="E354" s="149" t="s">
        <v>19</v>
      </c>
      <c r="F354" s="150" t="s">
        <v>80</v>
      </c>
      <c r="H354" s="151">
        <v>1</v>
      </c>
      <c r="I354" s="152"/>
      <c r="L354" s="147"/>
      <c r="M354" s="153"/>
      <c r="T354" s="154"/>
      <c r="AT354" s="149" t="s">
        <v>158</v>
      </c>
      <c r="AU354" s="149" t="s">
        <v>82</v>
      </c>
      <c r="AV354" s="12" t="s">
        <v>82</v>
      </c>
      <c r="AW354" s="12" t="s">
        <v>34</v>
      </c>
      <c r="AX354" s="12" t="s">
        <v>72</v>
      </c>
      <c r="AY354" s="149" t="s">
        <v>133</v>
      </c>
    </row>
    <row r="355" spans="2:65" s="13" customFormat="1" ht="11.25">
      <c r="B355" s="155"/>
      <c r="D355" s="148" t="s">
        <v>158</v>
      </c>
      <c r="E355" s="156" t="s">
        <v>19</v>
      </c>
      <c r="F355" s="157" t="s">
        <v>159</v>
      </c>
      <c r="H355" s="158">
        <v>1</v>
      </c>
      <c r="I355" s="159"/>
      <c r="L355" s="155"/>
      <c r="M355" s="160"/>
      <c r="T355" s="161"/>
      <c r="AT355" s="156" t="s">
        <v>158</v>
      </c>
      <c r="AU355" s="156" t="s">
        <v>82</v>
      </c>
      <c r="AV355" s="13" t="s">
        <v>141</v>
      </c>
      <c r="AW355" s="13" t="s">
        <v>34</v>
      </c>
      <c r="AX355" s="13" t="s">
        <v>80</v>
      </c>
      <c r="AY355" s="156" t="s">
        <v>133</v>
      </c>
    </row>
    <row r="356" spans="2:65" s="1" customFormat="1" ht="16.5" customHeight="1">
      <c r="B356" s="32"/>
      <c r="C356" s="127" t="s">
        <v>367</v>
      </c>
      <c r="D356" s="127" t="s">
        <v>136</v>
      </c>
      <c r="E356" s="128" t="s">
        <v>719</v>
      </c>
      <c r="F356" s="129" t="s">
        <v>720</v>
      </c>
      <c r="G356" s="130" t="s">
        <v>343</v>
      </c>
      <c r="H356" s="131">
        <v>1</v>
      </c>
      <c r="I356" s="132"/>
      <c r="J356" s="133">
        <f>ROUND(I356*H356,2)</f>
        <v>0</v>
      </c>
      <c r="K356" s="129" t="s">
        <v>157</v>
      </c>
      <c r="L356" s="32"/>
      <c r="M356" s="134" t="s">
        <v>19</v>
      </c>
      <c r="N356" s="135" t="s">
        <v>43</v>
      </c>
      <c r="P356" s="136">
        <f>O356*H356</f>
        <v>0</v>
      </c>
      <c r="Q356" s="136">
        <v>0</v>
      </c>
      <c r="R356" s="136">
        <f>Q356*H356</f>
        <v>0</v>
      </c>
      <c r="S356" s="136">
        <v>0</v>
      </c>
      <c r="T356" s="137">
        <f>S356*H356</f>
        <v>0</v>
      </c>
      <c r="AR356" s="138" t="s">
        <v>141</v>
      </c>
      <c r="AT356" s="138" t="s">
        <v>136</v>
      </c>
      <c r="AU356" s="138" t="s">
        <v>82</v>
      </c>
      <c r="AY356" s="17" t="s">
        <v>133</v>
      </c>
      <c r="BE356" s="139">
        <f>IF(N356="základní",J356,0)</f>
        <v>0</v>
      </c>
      <c r="BF356" s="139">
        <f>IF(N356="snížená",J356,0)</f>
        <v>0</v>
      </c>
      <c r="BG356" s="139">
        <f>IF(N356="zákl. přenesená",J356,0)</f>
        <v>0</v>
      </c>
      <c r="BH356" s="139">
        <f>IF(N356="sníž. přenesená",J356,0)</f>
        <v>0</v>
      </c>
      <c r="BI356" s="139">
        <f>IF(N356="nulová",J356,0)</f>
        <v>0</v>
      </c>
      <c r="BJ356" s="17" t="s">
        <v>80</v>
      </c>
      <c r="BK356" s="139">
        <f>ROUND(I356*H356,2)</f>
        <v>0</v>
      </c>
      <c r="BL356" s="17" t="s">
        <v>141</v>
      </c>
      <c r="BM356" s="138" t="s">
        <v>721</v>
      </c>
    </row>
    <row r="357" spans="2:65" s="12" customFormat="1" ht="11.25">
      <c r="B357" s="147"/>
      <c r="D357" s="148" t="s">
        <v>158</v>
      </c>
      <c r="E357" s="149" t="s">
        <v>19</v>
      </c>
      <c r="F357" s="150" t="s">
        <v>714</v>
      </c>
      <c r="H357" s="151">
        <v>1</v>
      </c>
      <c r="I357" s="152"/>
      <c r="L357" s="147"/>
      <c r="M357" s="153"/>
      <c r="T357" s="154"/>
      <c r="AT357" s="149" t="s">
        <v>158</v>
      </c>
      <c r="AU357" s="149" t="s">
        <v>82</v>
      </c>
      <c r="AV357" s="12" t="s">
        <v>82</v>
      </c>
      <c r="AW357" s="12" t="s">
        <v>34</v>
      </c>
      <c r="AX357" s="12" t="s">
        <v>72</v>
      </c>
      <c r="AY357" s="149" t="s">
        <v>133</v>
      </c>
    </row>
    <row r="358" spans="2:65" s="13" customFormat="1" ht="11.25">
      <c r="B358" s="155"/>
      <c r="D358" s="148" t="s">
        <v>158</v>
      </c>
      <c r="E358" s="156" t="s">
        <v>19</v>
      </c>
      <c r="F358" s="157" t="s">
        <v>159</v>
      </c>
      <c r="H358" s="158">
        <v>1</v>
      </c>
      <c r="I358" s="159"/>
      <c r="L358" s="155"/>
      <c r="M358" s="160"/>
      <c r="T358" s="161"/>
      <c r="AT358" s="156" t="s">
        <v>158</v>
      </c>
      <c r="AU358" s="156" t="s">
        <v>82</v>
      </c>
      <c r="AV358" s="13" t="s">
        <v>141</v>
      </c>
      <c r="AW358" s="13" t="s">
        <v>34</v>
      </c>
      <c r="AX358" s="13" t="s">
        <v>80</v>
      </c>
      <c r="AY358" s="156" t="s">
        <v>133</v>
      </c>
    </row>
    <row r="359" spans="2:65" s="1" customFormat="1" ht="21.75" customHeight="1">
      <c r="B359" s="32"/>
      <c r="C359" s="127" t="s">
        <v>722</v>
      </c>
      <c r="D359" s="127" t="s">
        <v>136</v>
      </c>
      <c r="E359" s="128" t="s">
        <v>723</v>
      </c>
      <c r="F359" s="129" t="s">
        <v>724</v>
      </c>
      <c r="G359" s="130" t="s">
        <v>343</v>
      </c>
      <c r="H359" s="131">
        <v>1</v>
      </c>
      <c r="I359" s="132"/>
      <c r="J359" s="133">
        <f>ROUND(I359*H359,2)</f>
        <v>0</v>
      </c>
      <c r="K359" s="129" t="s">
        <v>157</v>
      </c>
      <c r="L359" s="32"/>
      <c r="M359" s="134" t="s">
        <v>19</v>
      </c>
      <c r="N359" s="135" t="s">
        <v>43</v>
      </c>
      <c r="P359" s="136">
        <f>O359*H359</f>
        <v>0</v>
      </c>
      <c r="Q359" s="136">
        <v>0</v>
      </c>
      <c r="R359" s="136">
        <f>Q359*H359</f>
        <v>0</v>
      </c>
      <c r="S359" s="136">
        <v>0</v>
      </c>
      <c r="T359" s="137">
        <f>S359*H359</f>
        <v>0</v>
      </c>
      <c r="AR359" s="138" t="s">
        <v>141</v>
      </c>
      <c r="AT359" s="138" t="s">
        <v>136</v>
      </c>
      <c r="AU359" s="138" t="s">
        <v>82</v>
      </c>
      <c r="AY359" s="17" t="s">
        <v>133</v>
      </c>
      <c r="BE359" s="139">
        <f>IF(N359="základní",J359,0)</f>
        <v>0</v>
      </c>
      <c r="BF359" s="139">
        <f>IF(N359="snížená",J359,0)</f>
        <v>0</v>
      </c>
      <c r="BG359" s="139">
        <f>IF(N359="zákl. přenesená",J359,0)</f>
        <v>0</v>
      </c>
      <c r="BH359" s="139">
        <f>IF(N359="sníž. přenesená",J359,0)</f>
        <v>0</v>
      </c>
      <c r="BI359" s="139">
        <f>IF(N359="nulová",J359,0)</f>
        <v>0</v>
      </c>
      <c r="BJ359" s="17" t="s">
        <v>80</v>
      </c>
      <c r="BK359" s="139">
        <f>ROUND(I359*H359,2)</f>
        <v>0</v>
      </c>
      <c r="BL359" s="17" t="s">
        <v>141</v>
      </c>
      <c r="BM359" s="138" t="s">
        <v>725</v>
      </c>
    </row>
    <row r="360" spans="2:65" s="12" customFormat="1" ht="11.25">
      <c r="B360" s="147"/>
      <c r="D360" s="148" t="s">
        <v>158</v>
      </c>
      <c r="E360" s="149" t="s">
        <v>19</v>
      </c>
      <c r="F360" s="150" t="s">
        <v>714</v>
      </c>
      <c r="H360" s="151">
        <v>1</v>
      </c>
      <c r="I360" s="152"/>
      <c r="L360" s="147"/>
      <c r="M360" s="153"/>
      <c r="T360" s="154"/>
      <c r="AT360" s="149" t="s">
        <v>158</v>
      </c>
      <c r="AU360" s="149" t="s">
        <v>82</v>
      </c>
      <c r="AV360" s="12" t="s">
        <v>82</v>
      </c>
      <c r="AW360" s="12" t="s">
        <v>34</v>
      </c>
      <c r="AX360" s="12" t="s">
        <v>72</v>
      </c>
      <c r="AY360" s="149" t="s">
        <v>133</v>
      </c>
    </row>
    <row r="361" spans="2:65" s="13" customFormat="1" ht="11.25">
      <c r="B361" s="155"/>
      <c r="D361" s="148" t="s">
        <v>158</v>
      </c>
      <c r="E361" s="156" t="s">
        <v>19</v>
      </c>
      <c r="F361" s="157" t="s">
        <v>159</v>
      </c>
      <c r="H361" s="158">
        <v>1</v>
      </c>
      <c r="I361" s="159"/>
      <c r="L361" s="155"/>
      <c r="M361" s="160"/>
      <c r="T361" s="161"/>
      <c r="AT361" s="156" t="s">
        <v>158</v>
      </c>
      <c r="AU361" s="156" t="s">
        <v>82</v>
      </c>
      <c r="AV361" s="13" t="s">
        <v>141</v>
      </c>
      <c r="AW361" s="13" t="s">
        <v>34</v>
      </c>
      <c r="AX361" s="13" t="s">
        <v>80</v>
      </c>
      <c r="AY361" s="156" t="s">
        <v>133</v>
      </c>
    </row>
    <row r="362" spans="2:65" s="1" customFormat="1" ht="24.2" customHeight="1">
      <c r="B362" s="32"/>
      <c r="C362" s="127" t="s">
        <v>371</v>
      </c>
      <c r="D362" s="127" t="s">
        <v>136</v>
      </c>
      <c r="E362" s="128" t="s">
        <v>726</v>
      </c>
      <c r="F362" s="129" t="s">
        <v>727</v>
      </c>
      <c r="G362" s="130" t="s">
        <v>728</v>
      </c>
      <c r="H362" s="131">
        <v>23</v>
      </c>
      <c r="I362" s="132"/>
      <c r="J362" s="133">
        <f>ROUND(I362*H362,2)</f>
        <v>0</v>
      </c>
      <c r="K362" s="129" t="s">
        <v>140</v>
      </c>
      <c r="L362" s="32"/>
      <c r="M362" s="134" t="s">
        <v>19</v>
      </c>
      <c r="N362" s="135" t="s">
        <v>43</v>
      </c>
      <c r="P362" s="136">
        <f>O362*H362</f>
        <v>0</v>
      </c>
      <c r="Q362" s="136">
        <v>0</v>
      </c>
      <c r="R362" s="136">
        <f>Q362*H362</f>
        <v>0</v>
      </c>
      <c r="S362" s="136">
        <v>0</v>
      </c>
      <c r="T362" s="137">
        <f>S362*H362</f>
        <v>0</v>
      </c>
      <c r="AR362" s="138" t="s">
        <v>141</v>
      </c>
      <c r="AT362" s="138" t="s">
        <v>136</v>
      </c>
      <c r="AU362" s="138" t="s">
        <v>82</v>
      </c>
      <c r="AY362" s="17" t="s">
        <v>133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7" t="s">
        <v>80</v>
      </c>
      <c r="BK362" s="139">
        <f>ROUND(I362*H362,2)</f>
        <v>0</v>
      </c>
      <c r="BL362" s="17" t="s">
        <v>141</v>
      </c>
      <c r="BM362" s="138" t="s">
        <v>729</v>
      </c>
    </row>
    <row r="363" spans="2:65" s="1" customFormat="1" ht="11.25">
      <c r="B363" s="32"/>
      <c r="D363" s="140" t="s">
        <v>142</v>
      </c>
      <c r="F363" s="141" t="s">
        <v>730</v>
      </c>
      <c r="I363" s="142"/>
      <c r="L363" s="32"/>
      <c r="M363" s="143"/>
      <c r="T363" s="53"/>
      <c r="AT363" s="17" t="s">
        <v>142</v>
      </c>
      <c r="AU363" s="17" t="s">
        <v>82</v>
      </c>
    </row>
    <row r="364" spans="2:65" s="12" customFormat="1" ht="11.25">
      <c r="B364" s="147"/>
      <c r="D364" s="148" t="s">
        <v>158</v>
      </c>
      <c r="E364" s="149" t="s">
        <v>19</v>
      </c>
      <c r="F364" s="150" t="s">
        <v>731</v>
      </c>
      <c r="H364" s="151">
        <v>23</v>
      </c>
      <c r="I364" s="152"/>
      <c r="L364" s="147"/>
      <c r="M364" s="153"/>
      <c r="T364" s="154"/>
      <c r="AT364" s="149" t="s">
        <v>158</v>
      </c>
      <c r="AU364" s="149" t="s">
        <v>82</v>
      </c>
      <c r="AV364" s="12" t="s">
        <v>82</v>
      </c>
      <c r="AW364" s="12" t="s">
        <v>34</v>
      </c>
      <c r="AX364" s="12" t="s">
        <v>72</v>
      </c>
      <c r="AY364" s="149" t="s">
        <v>133</v>
      </c>
    </row>
    <row r="365" spans="2:65" s="13" customFormat="1" ht="11.25">
      <c r="B365" s="155"/>
      <c r="D365" s="148" t="s">
        <v>158</v>
      </c>
      <c r="E365" s="156" t="s">
        <v>19</v>
      </c>
      <c r="F365" s="157" t="s">
        <v>159</v>
      </c>
      <c r="H365" s="158">
        <v>23</v>
      </c>
      <c r="I365" s="159"/>
      <c r="L365" s="155"/>
      <c r="M365" s="160"/>
      <c r="T365" s="161"/>
      <c r="AT365" s="156" t="s">
        <v>158</v>
      </c>
      <c r="AU365" s="156" t="s">
        <v>82</v>
      </c>
      <c r="AV365" s="13" t="s">
        <v>141</v>
      </c>
      <c r="AW365" s="13" t="s">
        <v>34</v>
      </c>
      <c r="AX365" s="13" t="s">
        <v>80</v>
      </c>
      <c r="AY365" s="156" t="s">
        <v>133</v>
      </c>
    </row>
    <row r="366" spans="2:65" s="1" customFormat="1" ht="24.2" customHeight="1">
      <c r="B366" s="32"/>
      <c r="C366" s="127" t="s">
        <v>732</v>
      </c>
      <c r="D366" s="127" t="s">
        <v>136</v>
      </c>
      <c r="E366" s="128" t="s">
        <v>733</v>
      </c>
      <c r="F366" s="129" t="s">
        <v>734</v>
      </c>
      <c r="G366" s="130" t="s">
        <v>728</v>
      </c>
      <c r="H366" s="131">
        <v>3</v>
      </c>
      <c r="I366" s="132"/>
      <c r="J366" s="133">
        <f>ROUND(I366*H366,2)</f>
        <v>0</v>
      </c>
      <c r="K366" s="129" t="s">
        <v>140</v>
      </c>
      <c r="L366" s="32"/>
      <c r="M366" s="134" t="s">
        <v>19</v>
      </c>
      <c r="N366" s="135" t="s">
        <v>43</v>
      </c>
      <c r="P366" s="136">
        <f>O366*H366</f>
        <v>0</v>
      </c>
      <c r="Q366" s="136">
        <v>0</v>
      </c>
      <c r="R366" s="136">
        <f>Q366*H366</f>
        <v>0</v>
      </c>
      <c r="S366" s="136">
        <v>0</v>
      </c>
      <c r="T366" s="137">
        <f>S366*H366</f>
        <v>0</v>
      </c>
      <c r="AR366" s="138" t="s">
        <v>141</v>
      </c>
      <c r="AT366" s="138" t="s">
        <v>136</v>
      </c>
      <c r="AU366" s="138" t="s">
        <v>82</v>
      </c>
      <c r="AY366" s="17" t="s">
        <v>133</v>
      </c>
      <c r="BE366" s="139">
        <f>IF(N366="základní",J366,0)</f>
        <v>0</v>
      </c>
      <c r="BF366" s="139">
        <f>IF(N366="snížená",J366,0)</f>
        <v>0</v>
      </c>
      <c r="BG366" s="139">
        <f>IF(N366="zákl. přenesená",J366,0)</f>
        <v>0</v>
      </c>
      <c r="BH366" s="139">
        <f>IF(N366="sníž. přenesená",J366,0)</f>
        <v>0</v>
      </c>
      <c r="BI366" s="139">
        <f>IF(N366="nulová",J366,0)</f>
        <v>0</v>
      </c>
      <c r="BJ366" s="17" t="s">
        <v>80</v>
      </c>
      <c r="BK366" s="139">
        <f>ROUND(I366*H366,2)</f>
        <v>0</v>
      </c>
      <c r="BL366" s="17" t="s">
        <v>141</v>
      </c>
      <c r="BM366" s="138" t="s">
        <v>735</v>
      </c>
    </row>
    <row r="367" spans="2:65" s="1" customFormat="1" ht="11.25">
      <c r="B367" s="32"/>
      <c r="D367" s="140" t="s">
        <v>142</v>
      </c>
      <c r="F367" s="141" t="s">
        <v>736</v>
      </c>
      <c r="I367" s="142"/>
      <c r="L367" s="32"/>
      <c r="M367" s="143"/>
      <c r="T367" s="53"/>
      <c r="AT367" s="17" t="s">
        <v>142</v>
      </c>
      <c r="AU367" s="17" t="s">
        <v>82</v>
      </c>
    </row>
    <row r="368" spans="2:65" s="12" customFormat="1" ht="11.25">
      <c r="B368" s="147"/>
      <c r="D368" s="148" t="s">
        <v>158</v>
      </c>
      <c r="E368" s="149" t="s">
        <v>19</v>
      </c>
      <c r="F368" s="150" t="s">
        <v>737</v>
      </c>
      <c r="H368" s="151">
        <v>3</v>
      </c>
      <c r="I368" s="152"/>
      <c r="L368" s="147"/>
      <c r="M368" s="153"/>
      <c r="T368" s="154"/>
      <c r="AT368" s="149" t="s">
        <v>158</v>
      </c>
      <c r="AU368" s="149" t="s">
        <v>82</v>
      </c>
      <c r="AV368" s="12" t="s">
        <v>82</v>
      </c>
      <c r="AW368" s="12" t="s">
        <v>34</v>
      </c>
      <c r="AX368" s="12" t="s">
        <v>72</v>
      </c>
      <c r="AY368" s="149" t="s">
        <v>133</v>
      </c>
    </row>
    <row r="369" spans="2:65" s="13" customFormat="1" ht="11.25">
      <c r="B369" s="155"/>
      <c r="D369" s="148" t="s">
        <v>158</v>
      </c>
      <c r="E369" s="156" t="s">
        <v>19</v>
      </c>
      <c r="F369" s="157" t="s">
        <v>159</v>
      </c>
      <c r="H369" s="158">
        <v>3</v>
      </c>
      <c r="I369" s="159"/>
      <c r="L369" s="155"/>
      <c r="M369" s="160"/>
      <c r="T369" s="161"/>
      <c r="AT369" s="156" t="s">
        <v>158</v>
      </c>
      <c r="AU369" s="156" t="s">
        <v>82</v>
      </c>
      <c r="AV369" s="13" t="s">
        <v>141</v>
      </c>
      <c r="AW369" s="13" t="s">
        <v>34</v>
      </c>
      <c r="AX369" s="13" t="s">
        <v>80</v>
      </c>
      <c r="AY369" s="156" t="s">
        <v>133</v>
      </c>
    </row>
    <row r="370" spans="2:65" s="1" customFormat="1" ht="24.2" customHeight="1">
      <c r="B370" s="32"/>
      <c r="C370" s="127" t="s">
        <v>377</v>
      </c>
      <c r="D370" s="127" t="s">
        <v>136</v>
      </c>
      <c r="E370" s="128" t="s">
        <v>738</v>
      </c>
      <c r="F370" s="129" t="s">
        <v>739</v>
      </c>
      <c r="G370" s="130" t="s">
        <v>728</v>
      </c>
      <c r="H370" s="131">
        <v>5</v>
      </c>
      <c r="I370" s="132"/>
      <c r="J370" s="133">
        <f>ROUND(I370*H370,2)</f>
        <v>0</v>
      </c>
      <c r="K370" s="129" t="s">
        <v>140</v>
      </c>
      <c r="L370" s="32"/>
      <c r="M370" s="134" t="s">
        <v>19</v>
      </c>
      <c r="N370" s="135" t="s">
        <v>43</v>
      </c>
      <c r="P370" s="136">
        <f>O370*H370</f>
        <v>0</v>
      </c>
      <c r="Q370" s="136">
        <v>0</v>
      </c>
      <c r="R370" s="136">
        <f>Q370*H370</f>
        <v>0</v>
      </c>
      <c r="S370" s="136">
        <v>0</v>
      </c>
      <c r="T370" s="137">
        <f>S370*H370</f>
        <v>0</v>
      </c>
      <c r="AR370" s="138" t="s">
        <v>141</v>
      </c>
      <c r="AT370" s="138" t="s">
        <v>136</v>
      </c>
      <c r="AU370" s="138" t="s">
        <v>82</v>
      </c>
      <c r="AY370" s="17" t="s">
        <v>133</v>
      </c>
      <c r="BE370" s="139">
        <f>IF(N370="základní",J370,0)</f>
        <v>0</v>
      </c>
      <c r="BF370" s="139">
        <f>IF(N370="snížená",J370,0)</f>
        <v>0</v>
      </c>
      <c r="BG370" s="139">
        <f>IF(N370="zákl. přenesená",J370,0)</f>
        <v>0</v>
      </c>
      <c r="BH370" s="139">
        <f>IF(N370="sníž. přenesená",J370,0)</f>
        <v>0</v>
      </c>
      <c r="BI370" s="139">
        <f>IF(N370="nulová",J370,0)</f>
        <v>0</v>
      </c>
      <c r="BJ370" s="17" t="s">
        <v>80</v>
      </c>
      <c r="BK370" s="139">
        <f>ROUND(I370*H370,2)</f>
        <v>0</v>
      </c>
      <c r="BL370" s="17" t="s">
        <v>141</v>
      </c>
      <c r="BM370" s="138" t="s">
        <v>740</v>
      </c>
    </row>
    <row r="371" spans="2:65" s="1" customFormat="1" ht="11.25">
      <c r="B371" s="32"/>
      <c r="D371" s="140" t="s">
        <v>142</v>
      </c>
      <c r="F371" s="141" t="s">
        <v>741</v>
      </c>
      <c r="I371" s="142"/>
      <c r="L371" s="32"/>
      <c r="M371" s="143"/>
      <c r="T371" s="53"/>
      <c r="AT371" s="17" t="s">
        <v>142</v>
      </c>
      <c r="AU371" s="17" t="s">
        <v>82</v>
      </c>
    </row>
    <row r="372" spans="2:65" s="12" customFormat="1" ht="11.25">
      <c r="B372" s="147"/>
      <c r="D372" s="148" t="s">
        <v>158</v>
      </c>
      <c r="E372" s="149" t="s">
        <v>19</v>
      </c>
      <c r="F372" s="150" t="s">
        <v>742</v>
      </c>
      <c r="H372" s="151">
        <v>5</v>
      </c>
      <c r="I372" s="152"/>
      <c r="L372" s="147"/>
      <c r="M372" s="153"/>
      <c r="T372" s="154"/>
      <c r="AT372" s="149" t="s">
        <v>158</v>
      </c>
      <c r="AU372" s="149" t="s">
        <v>82</v>
      </c>
      <c r="AV372" s="12" t="s">
        <v>82</v>
      </c>
      <c r="AW372" s="12" t="s">
        <v>34</v>
      </c>
      <c r="AX372" s="12" t="s">
        <v>72</v>
      </c>
      <c r="AY372" s="149" t="s">
        <v>133</v>
      </c>
    </row>
    <row r="373" spans="2:65" s="13" customFormat="1" ht="11.25">
      <c r="B373" s="155"/>
      <c r="D373" s="148" t="s">
        <v>158</v>
      </c>
      <c r="E373" s="156" t="s">
        <v>19</v>
      </c>
      <c r="F373" s="157" t="s">
        <v>159</v>
      </c>
      <c r="H373" s="158">
        <v>5</v>
      </c>
      <c r="I373" s="159"/>
      <c r="L373" s="155"/>
      <c r="M373" s="160"/>
      <c r="T373" s="161"/>
      <c r="AT373" s="156" t="s">
        <v>158</v>
      </c>
      <c r="AU373" s="156" t="s">
        <v>82</v>
      </c>
      <c r="AV373" s="13" t="s">
        <v>141</v>
      </c>
      <c r="AW373" s="13" t="s">
        <v>34</v>
      </c>
      <c r="AX373" s="13" t="s">
        <v>80</v>
      </c>
      <c r="AY373" s="156" t="s">
        <v>133</v>
      </c>
    </row>
    <row r="374" spans="2:65" s="1" customFormat="1" ht="33" customHeight="1">
      <c r="B374" s="32"/>
      <c r="C374" s="127" t="s">
        <v>743</v>
      </c>
      <c r="D374" s="127" t="s">
        <v>136</v>
      </c>
      <c r="E374" s="128" t="s">
        <v>744</v>
      </c>
      <c r="F374" s="129" t="s">
        <v>745</v>
      </c>
      <c r="G374" s="130" t="s">
        <v>343</v>
      </c>
      <c r="H374" s="131">
        <v>2</v>
      </c>
      <c r="I374" s="132"/>
      <c r="J374" s="133">
        <f>ROUND(I374*H374,2)</f>
        <v>0</v>
      </c>
      <c r="K374" s="129" t="s">
        <v>140</v>
      </c>
      <c r="L374" s="32"/>
      <c r="M374" s="134" t="s">
        <v>19</v>
      </c>
      <c r="N374" s="135" t="s">
        <v>43</v>
      </c>
      <c r="P374" s="136">
        <f>O374*H374</f>
        <v>0</v>
      </c>
      <c r="Q374" s="136">
        <v>0</v>
      </c>
      <c r="R374" s="136">
        <f>Q374*H374</f>
        <v>0</v>
      </c>
      <c r="S374" s="136">
        <v>0</v>
      </c>
      <c r="T374" s="137">
        <f>S374*H374</f>
        <v>0</v>
      </c>
      <c r="AR374" s="138" t="s">
        <v>141</v>
      </c>
      <c r="AT374" s="138" t="s">
        <v>136</v>
      </c>
      <c r="AU374" s="138" t="s">
        <v>82</v>
      </c>
      <c r="AY374" s="17" t="s">
        <v>133</v>
      </c>
      <c r="BE374" s="139">
        <f>IF(N374="základní",J374,0)</f>
        <v>0</v>
      </c>
      <c r="BF374" s="139">
        <f>IF(N374="snížená",J374,0)</f>
        <v>0</v>
      </c>
      <c r="BG374" s="139">
        <f>IF(N374="zákl. přenesená",J374,0)</f>
        <v>0</v>
      </c>
      <c r="BH374" s="139">
        <f>IF(N374="sníž. přenesená",J374,0)</f>
        <v>0</v>
      </c>
      <c r="BI374" s="139">
        <f>IF(N374="nulová",J374,0)</f>
        <v>0</v>
      </c>
      <c r="BJ374" s="17" t="s">
        <v>80</v>
      </c>
      <c r="BK374" s="139">
        <f>ROUND(I374*H374,2)</f>
        <v>0</v>
      </c>
      <c r="BL374" s="17" t="s">
        <v>141</v>
      </c>
      <c r="BM374" s="138" t="s">
        <v>746</v>
      </c>
    </row>
    <row r="375" spans="2:65" s="1" customFormat="1" ht="11.25">
      <c r="B375" s="32"/>
      <c r="D375" s="140" t="s">
        <v>142</v>
      </c>
      <c r="F375" s="141" t="s">
        <v>747</v>
      </c>
      <c r="I375" s="142"/>
      <c r="L375" s="32"/>
      <c r="M375" s="143"/>
      <c r="T375" s="53"/>
      <c r="AT375" s="17" t="s">
        <v>142</v>
      </c>
      <c r="AU375" s="17" t="s">
        <v>82</v>
      </c>
    </row>
    <row r="376" spans="2:65" s="12" customFormat="1" ht="11.25">
      <c r="B376" s="147"/>
      <c r="D376" s="148" t="s">
        <v>158</v>
      </c>
      <c r="E376" s="149" t="s">
        <v>19</v>
      </c>
      <c r="F376" s="150" t="s">
        <v>609</v>
      </c>
      <c r="H376" s="151">
        <v>2</v>
      </c>
      <c r="I376" s="152"/>
      <c r="L376" s="147"/>
      <c r="M376" s="153"/>
      <c r="T376" s="154"/>
      <c r="AT376" s="149" t="s">
        <v>158</v>
      </c>
      <c r="AU376" s="149" t="s">
        <v>82</v>
      </c>
      <c r="AV376" s="12" t="s">
        <v>82</v>
      </c>
      <c r="AW376" s="12" t="s">
        <v>34</v>
      </c>
      <c r="AX376" s="12" t="s">
        <v>72</v>
      </c>
      <c r="AY376" s="149" t="s">
        <v>133</v>
      </c>
    </row>
    <row r="377" spans="2:65" s="13" customFormat="1" ht="11.25">
      <c r="B377" s="155"/>
      <c r="D377" s="148" t="s">
        <v>158</v>
      </c>
      <c r="E377" s="156" t="s">
        <v>19</v>
      </c>
      <c r="F377" s="157" t="s">
        <v>159</v>
      </c>
      <c r="H377" s="158">
        <v>2</v>
      </c>
      <c r="I377" s="159"/>
      <c r="L377" s="155"/>
      <c r="M377" s="160"/>
      <c r="T377" s="161"/>
      <c r="AT377" s="156" t="s">
        <v>158</v>
      </c>
      <c r="AU377" s="156" t="s">
        <v>82</v>
      </c>
      <c r="AV377" s="13" t="s">
        <v>141</v>
      </c>
      <c r="AW377" s="13" t="s">
        <v>34</v>
      </c>
      <c r="AX377" s="13" t="s">
        <v>80</v>
      </c>
      <c r="AY377" s="156" t="s">
        <v>133</v>
      </c>
    </row>
    <row r="378" spans="2:65" s="1" customFormat="1" ht="24.2" customHeight="1">
      <c r="B378" s="32"/>
      <c r="C378" s="127" t="s">
        <v>383</v>
      </c>
      <c r="D378" s="127" t="s">
        <v>136</v>
      </c>
      <c r="E378" s="128" t="s">
        <v>748</v>
      </c>
      <c r="F378" s="129" t="s">
        <v>749</v>
      </c>
      <c r="G378" s="130" t="s">
        <v>343</v>
      </c>
      <c r="H378" s="131">
        <v>5</v>
      </c>
      <c r="I378" s="132"/>
      <c r="J378" s="133">
        <f>ROUND(I378*H378,2)</f>
        <v>0</v>
      </c>
      <c r="K378" s="129" t="s">
        <v>140</v>
      </c>
      <c r="L378" s="32"/>
      <c r="M378" s="134" t="s">
        <v>19</v>
      </c>
      <c r="N378" s="135" t="s">
        <v>43</v>
      </c>
      <c r="P378" s="136">
        <f>O378*H378</f>
        <v>0</v>
      </c>
      <c r="Q378" s="136">
        <v>0</v>
      </c>
      <c r="R378" s="136">
        <f>Q378*H378</f>
        <v>0</v>
      </c>
      <c r="S378" s="136">
        <v>0</v>
      </c>
      <c r="T378" s="137">
        <f>S378*H378</f>
        <v>0</v>
      </c>
      <c r="AR378" s="138" t="s">
        <v>141</v>
      </c>
      <c r="AT378" s="138" t="s">
        <v>136</v>
      </c>
      <c r="AU378" s="138" t="s">
        <v>82</v>
      </c>
      <c r="AY378" s="17" t="s">
        <v>133</v>
      </c>
      <c r="BE378" s="139">
        <f>IF(N378="základní",J378,0)</f>
        <v>0</v>
      </c>
      <c r="BF378" s="139">
        <f>IF(N378="snížená",J378,0)</f>
        <v>0</v>
      </c>
      <c r="BG378" s="139">
        <f>IF(N378="zákl. přenesená",J378,0)</f>
        <v>0</v>
      </c>
      <c r="BH378" s="139">
        <f>IF(N378="sníž. přenesená",J378,0)</f>
        <v>0</v>
      </c>
      <c r="BI378" s="139">
        <f>IF(N378="nulová",J378,0)</f>
        <v>0</v>
      </c>
      <c r="BJ378" s="17" t="s">
        <v>80</v>
      </c>
      <c r="BK378" s="139">
        <f>ROUND(I378*H378,2)</f>
        <v>0</v>
      </c>
      <c r="BL378" s="17" t="s">
        <v>141</v>
      </c>
      <c r="BM378" s="138" t="s">
        <v>750</v>
      </c>
    </row>
    <row r="379" spans="2:65" s="1" customFormat="1" ht="11.25">
      <c r="B379" s="32"/>
      <c r="D379" s="140" t="s">
        <v>142</v>
      </c>
      <c r="F379" s="141" t="s">
        <v>751</v>
      </c>
      <c r="I379" s="142"/>
      <c r="L379" s="32"/>
      <c r="M379" s="143"/>
      <c r="T379" s="53"/>
      <c r="AT379" s="17" t="s">
        <v>142</v>
      </c>
      <c r="AU379" s="17" t="s">
        <v>82</v>
      </c>
    </row>
    <row r="380" spans="2:65" s="12" customFormat="1" ht="11.25">
      <c r="B380" s="147"/>
      <c r="D380" s="148" t="s">
        <v>158</v>
      </c>
      <c r="E380" s="149" t="s">
        <v>19</v>
      </c>
      <c r="F380" s="150" t="s">
        <v>742</v>
      </c>
      <c r="H380" s="151">
        <v>5</v>
      </c>
      <c r="I380" s="152"/>
      <c r="L380" s="147"/>
      <c r="M380" s="153"/>
      <c r="T380" s="154"/>
      <c r="AT380" s="149" t="s">
        <v>158</v>
      </c>
      <c r="AU380" s="149" t="s">
        <v>82</v>
      </c>
      <c r="AV380" s="12" t="s">
        <v>82</v>
      </c>
      <c r="AW380" s="12" t="s">
        <v>34</v>
      </c>
      <c r="AX380" s="12" t="s">
        <v>72</v>
      </c>
      <c r="AY380" s="149" t="s">
        <v>133</v>
      </c>
    </row>
    <row r="381" spans="2:65" s="13" customFormat="1" ht="11.25">
      <c r="B381" s="155"/>
      <c r="D381" s="148" t="s">
        <v>158</v>
      </c>
      <c r="E381" s="156" t="s">
        <v>19</v>
      </c>
      <c r="F381" s="157" t="s">
        <v>159</v>
      </c>
      <c r="H381" s="158">
        <v>5</v>
      </c>
      <c r="I381" s="159"/>
      <c r="L381" s="155"/>
      <c r="M381" s="160"/>
      <c r="T381" s="161"/>
      <c r="AT381" s="156" t="s">
        <v>158</v>
      </c>
      <c r="AU381" s="156" t="s">
        <v>82</v>
      </c>
      <c r="AV381" s="13" t="s">
        <v>141</v>
      </c>
      <c r="AW381" s="13" t="s">
        <v>34</v>
      </c>
      <c r="AX381" s="13" t="s">
        <v>80</v>
      </c>
      <c r="AY381" s="156" t="s">
        <v>133</v>
      </c>
    </row>
    <row r="382" spans="2:65" s="1" customFormat="1" ht="24.2" customHeight="1">
      <c r="B382" s="32"/>
      <c r="C382" s="166" t="s">
        <v>752</v>
      </c>
      <c r="D382" s="166" t="s">
        <v>214</v>
      </c>
      <c r="E382" s="167" t="s">
        <v>753</v>
      </c>
      <c r="F382" s="168" t="s">
        <v>754</v>
      </c>
      <c r="G382" s="169" t="s">
        <v>343</v>
      </c>
      <c r="H382" s="170">
        <v>2</v>
      </c>
      <c r="I382" s="171"/>
      <c r="J382" s="172">
        <f>ROUND(I382*H382,2)</f>
        <v>0</v>
      </c>
      <c r="K382" s="168" t="s">
        <v>140</v>
      </c>
      <c r="L382" s="173"/>
      <c r="M382" s="174" t="s">
        <v>19</v>
      </c>
      <c r="N382" s="175" t="s">
        <v>43</v>
      </c>
      <c r="P382" s="136">
        <f>O382*H382</f>
        <v>0</v>
      </c>
      <c r="Q382" s="136">
        <v>0</v>
      </c>
      <c r="R382" s="136">
        <f>Q382*H382</f>
        <v>0</v>
      </c>
      <c r="S382" s="136">
        <v>0</v>
      </c>
      <c r="T382" s="137">
        <f>S382*H382</f>
        <v>0</v>
      </c>
      <c r="AR382" s="138" t="s">
        <v>166</v>
      </c>
      <c r="AT382" s="138" t="s">
        <v>214</v>
      </c>
      <c r="AU382" s="138" t="s">
        <v>82</v>
      </c>
      <c r="AY382" s="17" t="s">
        <v>133</v>
      </c>
      <c r="BE382" s="139">
        <f>IF(N382="základní",J382,0)</f>
        <v>0</v>
      </c>
      <c r="BF382" s="139">
        <f>IF(N382="snížená",J382,0)</f>
        <v>0</v>
      </c>
      <c r="BG382" s="139">
        <f>IF(N382="zákl. přenesená",J382,0)</f>
        <v>0</v>
      </c>
      <c r="BH382" s="139">
        <f>IF(N382="sníž. přenesená",J382,0)</f>
        <v>0</v>
      </c>
      <c r="BI382" s="139">
        <f>IF(N382="nulová",J382,0)</f>
        <v>0</v>
      </c>
      <c r="BJ382" s="17" t="s">
        <v>80</v>
      </c>
      <c r="BK382" s="139">
        <f>ROUND(I382*H382,2)</f>
        <v>0</v>
      </c>
      <c r="BL382" s="17" t="s">
        <v>141</v>
      </c>
      <c r="BM382" s="138" t="s">
        <v>755</v>
      </c>
    </row>
    <row r="383" spans="2:65" s="12" customFormat="1" ht="11.25">
      <c r="B383" s="147"/>
      <c r="D383" s="148" t="s">
        <v>158</v>
      </c>
      <c r="E383" s="149" t="s">
        <v>19</v>
      </c>
      <c r="F383" s="150" t="s">
        <v>82</v>
      </c>
      <c r="H383" s="151">
        <v>2</v>
      </c>
      <c r="I383" s="152"/>
      <c r="L383" s="147"/>
      <c r="M383" s="153"/>
      <c r="T383" s="154"/>
      <c r="AT383" s="149" t="s">
        <v>158</v>
      </c>
      <c r="AU383" s="149" t="s">
        <v>82</v>
      </c>
      <c r="AV383" s="12" t="s">
        <v>82</v>
      </c>
      <c r="AW383" s="12" t="s">
        <v>34</v>
      </c>
      <c r="AX383" s="12" t="s">
        <v>72</v>
      </c>
      <c r="AY383" s="149" t="s">
        <v>133</v>
      </c>
    </row>
    <row r="384" spans="2:65" s="13" customFormat="1" ht="11.25">
      <c r="B384" s="155"/>
      <c r="D384" s="148" t="s">
        <v>158</v>
      </c>
      <c r="E384" s="156" t="s">
        <v>19</v>
      </c>
      <c r="F384" s="157" t="s">
        <v>159</v>
      </c>
      <c r="H384" s="158">
        <v>2</v>
      </c>
      <c r="I384" s="159"/>
      <c r="L384" s="155"/>
      <c r="M384" s="160"/>
      <c r="T384" s="161"/>
      <c r="AT384" s="156" t="s">
        <v>158</v>
      </c>
      <c r="AU384" s="156" t="s">
        <v>82</v>
      </c>
      <c r="AV384" s="13" t="s">
        <v>141</v>
      </c>
      <c r="AW384" s="13" t="s">
        <v>34</v>
      </c>
      <c r="AX384" s="13" t="s">
        <v>80</v>
      </c>
      <c r="AY384" s="156" t="s">
        <v>133</v>
      </c>
    </row>
    <row r="385" spans="2:65" s="1" customFormat="1" ht="24.2" customHeight="1">
      <c r="B385" s="32"/>
      <c r="C385" s="166" t="s">
        <v>388</v>
      </c>
      <c r="D385" s="166" t="s">
        <v>214</v>
      </c>
      <c r="E385" s="167" t="s">
        <v>756</v>
      </c>
      <c r="F385" s="168" t="s">
        <v>757</v>
      </c>
      <c r="G385" s="169" t="s">
        <v>343</v>
      </c>
      <c r="H385" s="170">
        <v>5</v>
      </c>
      <c r="I385" s="171"/>
      <c r="J385" s="172">
        <f>ROUND(I385*H385,2)</f>
        <v>0</v>
      </c>
      <c r="K385" s="168" t="s">
        <v>140</v>
      </c>
      <c r="L385" s="173"/>
      <c r="M385" s="174" t="s">
        <v>19</v>
      </c>
      <c r="N385" s="175" t="s">
        <v>43</v>
      </c>
      <c r="P385" s="136">
        <f>O385*H385</f>
        <v>0</v>
      </c>
      <c r="Q385" s="136">
        <v>0</v>
      </c>
      <c r="R385" s="136">
        <f>Q385*H385</f>
        <v>0</v>
      </c>
      <c r="S385" s="136">
        <v>0</v>
      </c>
      <c r="T385" s="137">
        <f>S385*H385</f>
        <v>0</v>
      </c>
      <c r="AR385" s="138" t="s">
        <v>166</v>
      </c>
      <c r="AT385" s="138" t="s">
        <v>214</v>
      </c>
      <c r="AU385" s="138" t="s">
        <v>82</v>
      </c>
      <c r="AY385" s="17" t="s">
        <v>133</v>
      </c>
      <c r="BE385" s="139">
        <f>IF(N385="základní",J385,0)</f>
        <v>0</v>
      </c>
      <c r="BF385" s="139">
        <f>IF(N385="snížená",J385,0)</f>
        <v>0</v>
      </c>
      <c r="BG385" s="139">
        <f>IF(N385="zákl. přenesená",J385,0)</f>
        <v>0</v>
      </c>
      <c r="BH385" s="139">
        <f>IF(N385="sníž. přenesená",J385,0)</f>
        <v>0</v>
      </c>
      <c r="BI385" s="139">
        <f>IF(N385="nulová",J385,0)</f>
        <v>0</v>
      </c>
      <c r="BJ385" s="17" t="s">
        <v>80</v>
      </c>
      <c r="BK385" s="139">
        <f>ROUND(I385*H385,2)</f>
        <v>0</v>
      </c>
      <c r="BL385" s="17" t="s">
        <v>141</v>
      </c>
      <c r="BM385" s="138" t="s">
        <v>758</v>
      </c>
    </row>
    <row r="386" spans="2:65" s="12" customFormat="1" ht="11.25">
      <c r="B386" s="147"/>
      <c r="D386" s="148" t="s">
        <v>158</v>
      </c>
      <c r="E386" s="149" t="s">
        <v>19</v>
      </c>
      <c r="F386" s="150" t="s">
        <v>195</v>
      </c>
      <c r="H386" s="151">
        <v>5</v>
      </c>
      <c r="I386" s="152"/>
      <c r="L386" s="147"/>
      <c r="M386" s="153"/>
      <c r="T386" s="154"/>
      <c r="AT386" s="149" t="s">
        <v>158</v>
      </c>
      <c r="AU386" s="149" t="s">
        <v>82</v>
      </c>
      <c r="AV386" s="12" t="s">
        <v>82</v>
      </c>
      <c r="AW386" s="12" t="s">
        <v>34</v>
      </c>
      <c r="AX386" s="12" t="s">
        <v>72</v>
      </c>
      <c r="AY386" s="149" t="s">
        <v>133</v>
      </c>
    </row>
    <row r="387" spans="2:65" s="13" customFormat="1" ht="11.25">
      <c r="B387" s="155"/>
      <c r="D387" s="148" t="s">
        <v>158</v>
      </c>
      <c r="E387" s="156" t="s">
        <v>19</v>
      </c>
      <c r="F387" s="157" t="s">
        <v>159</v>
      </c>
      <c r="H387" s="158">
        <v>5</v>
      </c>
      <c r="I387" s="159"/>
      <c r="L387" s="155"/>
      <c r="M387" s="160"/>
      <c r="T387" s="161"/>
      <c r="AT387" s="156" t="s">
        <v>158</v>
      </c>
      <c r="AU387" s="156" t="s">
        <v>82</v>
      </c>
      <c r="AV387" s="13" t="s">
        <v>141</v>
      </c>
      <c r="AW387" s="13" t="s">
        <v>34</v>
      </c>
      <c r="AX387" s="13" t="s">
        <v>80</v>
      </c>
      <c r="AY387" s="156" t="s">
        <v>133</v>
      </c>
    </row>
    <row r="388" spans="2:65" s="1" customFormat="1" ht="33" customHeight="1">
      <c r="B388" s="32"/>
      <c r="C388" s="166" t="s">
        <v>759</v>
      </c>
      <c r="D388" s="166" t="s">
        <v>214</v>
      </c>
      <c r="E388" s="167" t="s">
        <v>760</v>
      </c>
      <c r="F388" s="168" t="s">
        <v>761</v>
      </c>
      <c r="G388" s="169" t="s">
        <v>343</v>
      </c>
      <c r="H388" s="170">
        <v>3</v>
      </c>
      <c r="I388" s="171"/>
      <c r="J388" s="172">
        <f>ROUND(I388*H388,2)</f>
        <v>0</v>
      </c>
      <c r="K388" s="168" t="s">
        <v>140</v>
      </c>
      <c r="L388" s="173"/>
      <c r="M388" s="174" t="s">
        <v>19</v>
      </c>
      <c r="N388" s="175" t="s">
        <v>43</v>
      </c>
      <c r="P388" s="136">
        <f>O388*H388</f>
        <v>0</v>
      </c>
      <c r="Q388" s="136">
        <v>0</v>
      </c>
      <c r="R388" s="136">
        <f>Q388*H388</f>
        <v>0</v>
      </c>
      <c r="S388" s="136">
        <v>0</v>
      </c>
      <c r="T388" s="137">
        <f>S388*H388</f>
        <v>0</v>
      </c>
      <c r="AR388" s="138" t="s">
        <v>166</v>
      </c>
      <c r="AT388" s="138" t="s">
        <v>214</v>
      </c>
      <c r="AU388" s="138" t="s">
        <v>82</v>
      </c>
      <c r="AY388" s="17" t="s">
        <v>133</v>
      </c>
      <c r="BE388" s="139">
        <f>IF(N388="základní",J388,0)</f>
        <v>0</v>
      </c>
      <c r="BF388" s="139">
        <f>IF(N388="snížená",J388,0)</f>
        <v>0</v>
      </c>
      <c r="BG388" s="139">
        <f>IF(N388="zákl. přenesená",J388,0)</f>
        <v>0</v>
      </c>
      <c r="BH388" s="139">
        <f>IF(N388="sníž. přenesená",J388,0)</f>
        <v>0</v>
      </c>
      <c r="BI388" s="139">
        <f>IF(N388="nulová",J388,0)</f>
        <v>0</v>
      </c>
      <c r="BJ388" s="17" t="s">
        <v>80</v>
      </c>
      <c r="BK388" s="139">
        <f>ROUND(I388*H388,2)</f>
        <v>0</v>
      </c>
      <c r="BL388" s="17" t="s">
        <v>141</v>
      </c>
      <c r="BM388" s="138" t="s">
        <v>762</v>
      </c>
    </row>
    <row r="389" spans="2:65" s="12" customFormat="1" ht="11.25">
      <c r="B389" s="147"/>
      <c r="D389" s="148" t="s">
        <v>158</v>
      </c>
      <c r="E389" s="149" t="s">
        <v>19</v>
      </c>
      <c r="F389" s="150" t="s">
        <v>147</v>
      </c>
      <c r="H389" s="151">
        <v>3</v>
      </c>
      <c r="I389" s="152"/>
      <c r="L389" s="147"/>
      <c r="M389" s="153"/>
      <c r="T389" s="154"/>
      <c r="AT389" s="149" t="s">
        <v>158</v>
      </c>
      <c r="AU389" s="149" t="s">
        <v>82</v>
      </c>
      <c r="AV389" s="12" t="s">
        <v>82</v>
      </c>
      <c r="AW389" s="12" t="s">
        <v>34</v>
      </c>
      <c r="AX389" s="12" t="s">
        <v>72</v>
      </c>
      <c r="AY389" s="149" t="s">
        <v>133</v>
      </c>
    </row>
    <row r="390" spans="2:65" s="13" customFormat="1" ht="11.25">
      <c r="B390" s="155"/>
      <c r="D390" s="148" t="s">
        <v>158</v>
      </c>
      <c r="E390" s="156" t="s">
        <v>19</v>
      </c>
      <c r="F390" s="157" t="s">
        <v>159</v>
      </c>
      <c r="H390" s="158">
        <v>3</v>
      </c>
      <c r="I390" s="159"/>
      <c r="L390" s="155"/>
      <c r="M390" s="160"/>
      <c r="T390" s="161"/>
      <c r="AT390" s="156" t="s">
        <v>158</v>
      </c>
      <c r="AU390" s="156" t="s">
        <v>82</v>
      </c>
      <c r="AV390" s="13" t="s">
        <v>141</v>
      </c>
      <c r="AW390" s="13" t="s">
        <v>34</v>
      </c>
      <c r="AX390" s="13" t="s">
        <v>80</v>
      </c>
      <c r="AY390" s="156" t="s">
        <v>133</v>
      </c>
    </row>
    <row r="391" spans="2:65" s="1" customFormat="1" ht="33" customHeight="1">
      <c r="B391" s="32"/>
      <c r="C391" s="166" t="s">
        <v>395</v>
      </c>
      <c r="D391" s="166" t="s">
        <v>214</v>
      </c>
      <c r="E391" s="167" t="s">
        <v>763</v>
      </c>
      <c r="F391" s="168" t="s">
        <v>764</v>
      </c>
      <c r="G391" s="169" t="s">
        <v>343</v>
      </c>
      <c r="H391" s="170">
        <v>2</v>
      </c>
      <c r="I391" s="171"/>
      <c r="J391" s="172">
        <f>ROUND(I391*H391,2)</f>
        <v>0</v>
      </c>
      <c r="K391" s="168" t="s">
        <v>140</v>
      </c>
      <c r="L391" s="173"/>
      <c r="M391" s="174" t="s">
        <v>19</v>
      </c>
      <c r="N391" s="175" t="s">
        <v>43</v>
      </c>
      <c r="P391" s="136">
        <f>O391*H391</f>
        <v>0</v>
      </c>
      <c r="Q391" s="136">
        <v>0</v>
      </c>
      <c r="R391" s="136">
        <f>Q391*H391</f>
        <v>0</v>
      </c>
      <c r="S391" s="136">
        <v>0</v>
      </c>
      <c r="T391" s="137">
        <f>S391*H391</f>
        <v>0</v>
      </c>
      <c r="AR391" s="138" t="s">
        <v>166</v>
      </c>
      <c r="AT391" s="138" t="s">
        <v>214</v>
      </c>
      <c r="AU391" s="138" t="s">
        <v>82</v>
      </c>
      <c r="AY391" s="17" t="s">
        <v>133</v>
      </c>
      <c r="BE391" s="139">
        <f>IF(N391="základní",J391,0)</f>
        <v>0</v>
      </c>
      <c r="BF391" s="139">
        <f>IF(N391="snížená",J391,0)</f>
        <v>0</v>
      </c>
      <c r="BG391" s="139">
        <f>IF(N391="zákl. přenesená",J391,0)</f>
        <v>0</v>
      </c>
      <c r="BH391" s="139">
        <f>IF(N391="sníž. přenesená",J391,0)</f>
        <v>0</v>
      </c>
      <c r="BI391" s="139">
        <f>IF(N391="nulová",J391,0)</f>
        <v>0</v>
      </c>
      <c r="BJ391" s="17" t="s">
        <v>80</v>
      </c>
      <c r="BK391" s="139">
        <f>ROUND(I391*H391,2)</f>
        <v>0</v>
      </c>
      <c r="BL391" s="17" t="s">
        <v>141</v>
      </c>
      <c r="BM391" s="138" t="s">
        <v>765</v>
      </c>
    </row>
    <row r="392" spans="2:65" s="12" customFormat="1" ht="11.25">
      <c r="B392" s="147"/>
      <c r="D392" s="148" t="s">
        <v>158</v>
      </c>
      <c r="E392" s="149" t="s">
        <v>19</v>
      </c>
      <c r="F392" s="150" t="s">
        <v>82</v>
      </c>
      <c r="H392" s="151">
        <v>2</v>
      </c>
      <c r="I392" s="152"/>
      <c r="L392" s="147"/>
      <c r="M392" s="153"/>
      <c r="T392" s="154"/>
      <c r="AT392" s="149" t="s">
        <v>158</v>
      </c>
      <c r="AU392" s="149" t="s">
        <v>82</v>
      </c>
      <c r="AV392" s="12" t="s">
        <v>82</v>
      </c>
      <c r="AW392" s="12" t="s">
        <v>34</v>
      </c>
      <c r="AX392" s="12" t="s">
        <v>72</v>
      </c>
      <c r="AY392" s="149" t="s">
        <v>133</v>
      </c>
    </row>
    <row r="393" spans="2:65" s="13" customFormat="1" ht="11.25">
      <c r="B393" s="155"/>
      <c r="D393" s="148" t="s">
        <v>158</v>
      </c>
      <c r="E393" s="156" t="s">
        <v>19</v>
      </c>
      <c r="F393" s="157" t="s">
        <v>159</v>
      </c>
      <c r="H393" s="158">
        <v>2</v>
      </c>
      <c r="I393" s="159"/>
      <c r="L393" s="155"/>
      <c r="M393" s="160"/>
      <c r="T393" s="161"/>
      <c r="AT393" s="156" t="s">
        <v>158</v>
      </c>
      <c r="AU393" s="156" t="s">
        <v>82</v>
      </c>
      <c r="AV393" s="13" t="s">
        <v>141</v>
      </c>
      <c r="AW393" s="13" t="s">
        <v>34</v>
      </c>
      <c r="AX393" s="13" t="s">
        <v>80</v>
      </c>
      <c r="AY393" s="156" t="s">
        <v>133</v>
      </c>
    </row>
    <row r="394" spans="2:65" s="1" customFormat="1" ht="16.5" customHeight="1">
      <c r="B394" s="32"/>
      <c r="C394" s="166" t="s">
        <v>766</v>
      </c>
      <c r="D394" s="166" t="s">
        <v>214</v>
      </c>
      <c r="E394" s="167" t="s">
        <v>767</v>
      </c>
      <c r="F394" s="168" t="s">
        <v>768</v>
      </c>
      <c r="G394" s="169" t="s">
        <v>343</v>
      </c>
      <c r="H394" s="170">
        <v>7</v>
      </c>
      <c r="I394" s="171"/>
      <c r="J394" s="172">
        <f>ROUND(I394*H394,2)</f>
        <v>0</v>
      </c>
      <c r="K394" s="168" t="s">
        <v>157</v>
      </c>
      <c r="L394" s="173"/>
      <c r="M394" s="174" t="s">
        <v>19</v>
      </c>
      <c r="N394" s="175" t="s">
        <v>43</v>
      </c>
      <c r="P394" s="136">
        <f>O394*H394</f>
        <v>0</v>
      </c>
      <c r="Q394" s="136">
        <v>0</v>
      </c>
      <c r="R394" s="136">
        <f>Q394*H394</f>
        <v>0</v>
      </c>
      <c r="S394" s="136">
        <v>0</v>
      </c>
      <c r="T394" s="137">
        <f>S394*H394</f>
        <v>0</v>
      </c>
      <c r="AR394" s="138" t="s">
        <v>166</v>
      </c>
      <c r="AT394" s="138" t="s">
        <v>214</v>
      </c>
      <c r="AU394" s="138" t="s">
        <v>82</v>
      </c>
      <c r="AY394" s="17" t="s">
        <v>133</v>
      </c>
      <c r="BE394" s="139">
        <f>IF(N394="základní",J394,0)</f>
        <v>0</v>
      </c>
      <c r="BF394" s="139">
        <f>IF(N394="snížená",J394,0)</f>
        <v>0</v>
      </c>
      <c r="BG394" s="139">
        <f>IF(N394="zákl. přenesená",J394,0)</f>
        <v>0</v>
      </c>
      <c r="BH394" s="139">
        <f>IF(N394="sníž. přenesená",J394,0)</f>
        <v>0</v>
      </c>
      <c r="BI394" s="139">
        <f>IF(N394="nulová",J394,0)</f>
        <v>0</v>
      </c>
      <c r="BJ394" s="17" t="s">
        <v>80</v>
      </c>
      <c r="BK394" s="139">
        <f>ROUND(I394*H394,2)</f>
        <v>0</v>
      </c>
      <c r="BL394" s="17" t="s">
        <v>141</v>
      </c>
      <c r="BM394" s="138" t="s">
        <v>769</v>
      </c>
    </row>
    <row r="395" spans="2:65" s="12" customFormat="1" ht="11.25">
      <c r="B395" s="147"/>
      <c r="D395" s="148" t="s">
        <v>158</v>
      </c>
      <c r="E395" s="149" t="s">
        <v>19</v>
      </c>
      <c r="F395" s="150" t="s">
        <v>203</v>
      </c>
      <c r="H395" s="151">
        <v>7</v>
      </c>
      <c r="I395" s="152"/>
      <c r="L395" s="147"/>
      <c r="M395" s="153"/>
      <c r="T395" s="154"/>
      <c r="AT395" s="149" t="s">
        <v>158</v>
      </c>
      <c r="AU395" s="149" t="s">
        <v>82</v>
      </c>
      <c r="AV395" s="12" t="s">
        <v>82</v>
      </c>
      <c r="AW395" s="12" t="s">
        <v>34</v>
      </c>
      <c r="AX395" s="12" t="s">
        <v>72</v>
      </c>
      <c r="AY395" s="149" t="s">
        <v>133</v>
      </c>
    </row>
    <row r="396" spans="2:65" s="13" customFormat="1" ht="11.25">
      <c r="B396" s="155"/>
      <c r="D396" s="148" t="s">
        <v>158</v>
      </c>
      <c r="E396" s="156" t="s">
        <v>19</v>
      </c>
      <c r="F396" s="157" t="s">
        <v>159</v>
      </c>
      <c r="H396" s="158">
        <v>7</v>
      </c>
      <c r="I396" s="159"/>
      <c r="L396" s="155"/>
      <c r="M396" s="160"/>
      <c r="T396" s="161"/>
      <c r="AT396" s="156" t="s">
        <v>158</v>
      </c>
      <c r="AU396" s="156" t="s">
        <v>82</v>
      </c>
      <c r="AV396" s="13" t="s">
        <v>141</v>
      </c>
      <c r="AW396" s="13" t="s">
        <v>34</v>
      </c>
      <c r="AX396" s="13" t="s">
        <v>80</v>
      </c>
      <c r="AY396" s="156" t="s">
        <v>133</v>
      </c>
    </row>
    <row r="397" spans="2:65" s="1" customFormat="1" ht="24.2" customHeight="1">
      <c r="B397" s="32"/>
      <c r="C397" s="166" t="s">
        <v>398</v>
      </c>
      <c r="D397" s="166" t="s">
        <v>214</v>
      </c>
      <c r="E397" s="167" t="s">
        <v>770</v>
      </c>
      <c r="F397" s="168" t="s">
        <v>771</v>
      </c>
      <c r="G397" s="169" t="s">
        <v>343</v>
      </c>
      <c r="H397" s="170">
        <v>12</v>
      </c>
      <c r="I397" s="171"/>
      <c r="J397" s="172">
        <f>ROUND(I397*H397,2)</f>
        <v>0</v>
      </c>
      <c r="K397" s="168" t="s">
        <v>140</v>
      </c>
      <c r="L397" s="173"/>
      <c r="M397" s="174" t="s">
        <v>19</v>
      </c>
      <c r="N397" s="175" t="s">
        <v>43</v>
      </c>
      <c r="P397" s="136">
        <f>O397*H397</f>
        <v>0</v>
      </c>
      <c r="Q397" s="136">
        <v>0</v>
      </c>
      <c r="R397" s="136">
        <f>Q397*H397</f>
        <v>0</v>
      </c>
      <c r="S397" s="136">
        <v>0</v>
      </c>
      <c r="T397" s="137">
        <f>S397*H397</f>
        <v>0</v>
      </c>
      <c r="AR397" s="138" t="s">
        <v>166</v>
      </c>
      <c r="AT397" s="138" t="s">
        <v>214</v>
      </c>
      <c r="AU397" s="138" t="s">
        <v>82</v>
      </c>
      <c r="AY397" s="17" t="s">
        <v>133</v>
      </c>
      <c r="BE397" s="139">
        <f>IF(N397="základní",J397,0)</f>
        <v>0</v>
      </c>
      <c r="BF397" s="139">
        <f>IF(N397="snížená",J397,0)</f>
        <v>0</v>
      </c>
      <c r="BG397" s="139">
        <f>IF(N397="zákl. přenesená",J397,0)</f>
        <v>0</v>
      </c>
      <c r="BH397" s="139">
        <f>IF(N397="sníž. přenesená",J397,0)</f>
        <v>0</v>
      </c>
      <c r="BI397" s="139">
        <f>IF(N397="nulová",J397,0)</f>
        <v>0</v>
      </c>
      <c r="BJ397" s="17" t="s">
        <v>80</v>
      </c>
      <c r="BK397" s="139">
        <f>ROUND(I397*H397,2)</f>
        <v>0</v>
      </c>
      <c r="BL397" s="17" t="s">
        <v>141</v>
      </c>
      <c r="BM397" s="138" t="s">
        <v>772</v>
      </c>
    </row>
    <row r="398" spans="2:65" s="12" customFormat="1" ht="11.25">
      <c r="B398" s="147"/>
      <c r="D398" s="148" t="s">
        <v>158</v>
      </c>
      <c r="E398" s="149" t="s">
        <v>19</v>
      </c>
      <c r="F398" s="150" t="s">
        <v>8</v>
      </c>
      <c r="H398" s="151">
        <v>12</v>
      </c>
      <c r="I398" s="152"/>
      <c r="L398" s="147"/>
      <c r="M398" s="153"/>
      <c r="T398" s="154"/>
      <c r="AT398" s="149" t="s">
        <v>158</v>
      </c>
      <c r="AU398" s="149" t="s">
        <v>82</v>
      </c>
      <c r="AV398" s="12" t="s">
        <v>82</v>
      </c>
      <c r="AW398" s="12" t="s">
        <v>34</v>
      </c>
      <c r="AX398" s="12" t="s">
        <v>72</v>
      </c>
      <c r="AY398" s="149" t="s">
        <v>133</v>
      </c>
    </row>
    <row r="399" spans="2:65" s="13" customFormat="1" ht="11.25">
      <c r="B399" s="155"/>
      <c r="D399" s="148" t="s">
        <v>158</v>
      </c>
      <c r="E399" s="156" t="s">
        <v>19</v>
      </c>
      <c r="F399" s="157" t="s">
        <v>159</v>
      </c>
      <c r="H399" s="158">
        <v>12</v>
      </c>
      <c r="I399" s="159"/>
      <c r="L399" s="155"/>
      <c r="M399" s="160"/>
      <c r="T399" s="161"/>
      <c r="AT399" s="156" t="s">
        <v>158</v>
      </c>
      <c r="AU399" s="156" t="s">
        <v>82</v>
      </c>
      <c r="AV399" s="13" t="s">
        <v>141</v>
      </c>
      <c r="AW399" s="13" t="s">
        <v>34</v>
      </c>
      <c r="AX399" s="13" t="s">
        <v>80</v>
      </c>
      <c r="AY399" s="156" t="s">
        <v>133</v>
      </c>
    </row>
    <row r="400" spans="2:65" s="1" customFormat="1" ht="24.2" customHeight="1">
      <c r="B400" s="32"/>
      <c r="C400" s="127" t="s">
        <v>773</v>
      </c>
      <c r="D400" s="127" t="s">
        <v>136</v>
      </c>
      <c r="E400" s="128" t="s">
        <v>774</v>
      </c>
      <c r="F400" s="129" t="s">
        <v>775</v>
      </c>
      <c r="G400" s="130" t="s">
        <v>343</v>
      </c>
      <c r="H400" s="131">
        <v>8</v>
      </c>
      <c r="I400" s="132"/>
      <c r="J400" s="133">
        <f>ROUND(I400*H400,2)</f>
        <v>0</v>
      </c>
      <c r="K400" s="129" t="s">
        <v>157</v>
      </c>
      <c r="L400" s="32"/>
      <c r="M400" s="134" t="s">
        <v>19</v>
      </c>
      <c r="N400" s="135" t="s">
        <v>43</v>
      </c>
      <c r="P400" s="136">
        <f>O400*H400</f>
        <v>0</v>
      </c>
      <c r="Q400" s="136">
        <v>0</v>
      </c>
      <c r="R400" s="136">
        <f>Q400*H400</f>
        <v>0</v>
      </c>
      <c r="S400" s="136">
        <v>0</v>
      </c>
      <c r="T400" s="137">
        <f>S400*H400</f>
        <v>0</v>
      </c>
      <c r="AR400" s="138" t="s">
        <v>141</v>
      </c>
      <c r="AT400" s="138" t="s">
        <v>136</v>
      </c>
      <c r="AU400" s="138" t="s">
        <v>82</v>
      </c>
      <c r="AY400" s="17" t="s">
        <v>133</v>
      </c>
      <c r="BE400" s="139">
        <f>IF(N400="základní",J400,0)</f>
        <v>0</v>
      </c>
      <c r="BF400" s="139">
        <f>IF(N400="snížená",J400,0)</f>
        <v>0</v>
      </c>
      <c r="BG400" s="139">
        <f>IF(N400="zákl. přenesená",J400,0)</f>
        <v>0</v>
      </c>
      <c r="BH400" s="139">
        <f>IF(N400="sníž. přenesená",J400,0)</f>
        <v>0</v>
      </c>
      <c r="BI400" s="139">
        <f>IF(N400="nulová",J400,0)</f>
        <v>0</v>
      </c>
      <c r="BJ400" s="17" t="s">
        <v>80</v>
      </c>
      <c r="BK400" s="139">
        <f>ROUND(I400*H400,2)</f>
        <v>0</v>
      </c>
      <c r="BL400" s="17" t="s">
        <v>141</v>
      </c>
      <c r="BM400" s="138" t="s">
        <v>776</v>
      </c>
    </row>
    <row r="401" spans="2:65" s="12" customFormat="1" ht="11.25">
      <c r="B401" s="147"/>
      <c r="D401" s="148" t="s">
        <v>158</v>
      </c>
      <c r="E401" s="149" t="s">
        <v>19</v>
      </c>
      <c r="F401" s="150" t="s">
        <v>777</v>
      </c>
      <c r="H401" s="151">
        <v>8</v>
      </c>
      <c r="I401" s="152"/>
      <c r="L401" s="147"/>
      <c r="M401" s="153"/>
      <c r="T401" s="154"/>
      <c r="AT401" s="149" t="s">
        <v>158</v>
      </c>
      <c r="AU401" s="149" t="s">
        <v>82</v>
      </c>
      <c r="AV401" s="12" t="s">
        <v>82</v>
      </c>
      <c r="AW401" s="12" t="s">
        <v>34</v>
      </c>
      <c r="AX401" s="12" t="s">
        <v>72</v>
      </c>
      <c r="AY401" s="149" t="s">
        <v>133</v>
      </c>
    </row>
    <row r="402" spans="2:65" s="13" customFormat="1" ht="11.25">
      <c r="B402" s="155"/>
      <c r="D402" s="148" t="s">
        <v>158</v>
      </c>
      <c r="E402" s="156" t="s">
        <v>19</v>
      </c>
      <c r="F402" s="157" t="s">
        <v>159</v>
      </c>
      <c r="H402" s="158">
        <v>8</v>
      </c>
      <c r="I402" s="159"/>
      <c r="L402" s="155"/>
      <c r="M402" s="160"/>
      <c r="T402" s="161"/>
      <c r="AT402" s="156" t="s">
        <v>158</v>
      </c>
      <c r="AU402" s="156" t="s">
        <v>82</v>
      </c>
      <c r="AV402" s="13" t="s">
        <v>141</v>
      </c>
      <c r="AW402" s="13" t="s">
        <v>34</v>
      </c>
      <c r="AX402" s="13" t="s">
        <v>80</v>
      </c>
      <c r="AY402" s="156" t="s">
        <v>133</v>
      </c>
    </row>
    <row r="403" spans="2:65" s="1" customFormat="1" ht="21.75" customHeight="1">
      <c r="B403" s="32"/>
      <c r="C403" s="166" t="s">
        <v>402</v>
      </c>
      <c r="D403" s="166" t="s">
        <v>214</v>
      </c>
      <c r="E403" s="167" t="s">
        <v>778</v>
      </c>
      <c r="F403" s="168" t="s">
        <v>779</v>
      </c>
      <c r="G403" s="169" t="s">
        <v>343</v>
      </c>
      <c r="H403" s="170">
        <v>8</v>
      </c>
      <c r="I403" s="171"/>
      <c r="J403" s="172">
        <f>ROUND(I403*H403,2)</f>
        <v>0</v>
      </c>
      <c r="K403" s="168" t="s">
        <v>157</v>
      </c>
      <c r="L403" s="173"/>
      <c r="M403" s="174" t="s">
        <v>19</v>
      </c>
      <c r="N403" s="175" t="s">
        <v>43</v>
      </c>
      <c r="P403" s="136">
        <f>O403*H403</f>
        <v>0</v>
      </c>
      <c r="Q403" s="136">
        <v>8.1000000000000003E-2</v>
      </c>
      <c r="R403" s="136">
        <f>Q403*H403</f>
        <v>0.64800000000000002</v>
      </c>
      <c r="S403" s="136">
        <v>0</v>
      </c>
      <c r="T403" s="137">
        <f>S403*H403</f>
        <v>0</v>
      </c>
      <c r="AR403" s="138" t="s">
        <v>166</v>
      </c>
      <c r="AT403" s="138" t="s">
        <v>214</v>
      </c>
      <c r="AU403" s="138" t="s">
        <v>82</v>
      </c>
      <c r="AY403" s="17" t="s">
        <v>133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7" t="s">
        <v>80</v>
      </c>
      <c r="BK403" s="139">
        <f>ROUND(I403*H403,2)</f>
        <v>0</v>
      </c>
      <c r="BL403" s="17" t="s">
        <v>141</v>
      </c>
      <c r="BM403" s="138" t="s">
        <v>780</v>
      </c>
    </row>
    <row r="404" spans="2:65" s="12" customFormat="1" ht="11.25">
      <c r="B404" s="147"/>
      <c r="D404" s="148" t="s">
        <v>158</v>
      </c>
      <c r="E404" s="149" t="s">
        <v>19</v>
      </c>
      <c r="F404" s="150" t="s">
        <v>166</v>
      </c>
      <c r="H404" s="151">
        <v>8</v>
      </c>
      <c r="I404" s="152"/>
      <c r="L404" s="147"/>
      <c r="M404" s="153"/>
      <c r="T404" s="154"/>
      <c r="AT404" s="149" t="s">
        <v>158</v>
      </c>
      <c r="AU404" s="149" t="s">
        <v>82</v>
      </c>
      <c r="AV404" s="12" t="s">
        <v>82</v>
      </c>
      <c r="AW404" s="12" t="s">
        <v>34</v>
      </c>
      <c r="AX404" s="12" t="s">
        <v>72</v>
      </c>
      <c r="AY404" s="149" t="s">
        <v>133</v>
      </c>
    </row>
    <row r="405" spans="2:65" s="13" customFormat="1" ht="11.25">
      <c r="B405" s="155"/>
      <c r="D405" s="148" t="s">
        <v>158</v>
      </c>
      <c r="E405" s="156" t="s">
        <v>19</v>
      </c>
      <c r="F405" s="157" t="s">
        <v>159</v>
      </c>
      <c r="H405" s="158">
        <v>8</v>
      </c>
      <c r="I405" s="159"/>
      <c r="L405" s="155"/>
      <c r="M405" s="160"/>
      <c r="T405" s="161"/>
      <c r="AT405" s="156" t="s">
        <v>158</v>
      </c>
      <c r="AU405" s="156" t="s">
        <v>82</v>
      </c>
      <c r="AV405" s="13" t="s">
        <v>141</v>
      </c>
      <c r="AW405" s="13" t="s">
        <v>34</v>
      </c>
      <c r="AX405" s="13" t="s">
        <v>80</v>
      </c>
      <c r="AY405" s="156" t="s">
        <v>133</v>
      </c>
    </row>
    <row r="406" spans="2:65" s="1" customFormat="1" ht="16.5" customHeight="1">
      <c r="B406" s="32"/>
      <c r="C406" s="127" t="s">
        <v>781</v>
      </c>
      <c r="D406" s="127" t="s">
        <v>136</v>
      </c>
      <c r="E406" s="128" t="s">
        <v>782</v>
      </c>
      <c r="F406" s="129" t="s">
        <v>783</v>
      </c>
      <c r="G406" s="130" t="s">
        <v>343</v>
      </c>
      <c r="H406" s="131">
        <v>1</v>
      </c>
      <c r="I406" s="132"/>
      <c r="J406" s="133">
        <f>ROUND(I406*H406,2)</f>
        <v>0</v>
      </c>
      <c r="K406" s="129" t="s">
        <v>140</v>
      </c>
      <c r="L406" s="32"/>
      <c r="M406" s="134" t="s">
        <v>19</v>
      </c>
      <c r="N406" s="135" t="s">
        <v>43</v>
      </c>
      <c r="P406" s="136">
        <f>O406*H406</f>
        <v>0</v>
      </c>
      <c r="Q406" s="136">
        <v>0</v>
      </c>
      <c r="R406" s="136">
        <f>Q406*H406</f>
        <v>0</v>
      </c>
      <c r="S406" s="136">
        <v>0</v>
      </c>
      <c r="T406" s="137">
        <f>S406*H406</f>
        <v>0</v>
      </c>
      <c r="AR406" s="138" t="s">
        <v>141</v>
      </c>
      <c r="AT406" s="138" t="s">
        <v>136</v>
      </c>
      <c r="AU406" s="138" t="s">
        <v>82</v>
      </c>
      <c r="AY406" s="17" t="s">
        <v>133</v>
      </c>
      <c r="BE406" s="139">
        <f>IF(N406="základní",J406,0)</f>
        <v>0</v>
      </c>
      <c r="BF406" s="139">
        <f>IF(N406="snížená",J406,0)</f>
        <v>0</v>
      </c>
      <c r="BG406" s="139">
        <f>IF(N406="zákl. přenesená",J406,0)</f>
        <v>0</v>
      </c>
      <c r="BH406" s="139">
        <f>IF(N406="sníž. přenesená",J406,0)</f>
        <v>0</v>
      </c>
      <c r="BI406" s="139">
        <f>IF(N406="nulová",J406,0)</f>
        <v>0</v>
      </c>
      <c r="BJ406" s="17" t="s">
        <v>80</v>
      </c>
      <c r="BK406" s="139">
        <f>ROUND(I406*H406,2)</f>
        <v>0</v>
      </c>
      <c r="BL406" s="17" t="s">
        <v>141</v>
      </c>
      <c r="BM406" s="138" t="s">
        <v>784</v>
      </c>
    </row>
    <row r="407" spans="2:65" s="1" customFormat="1" ht="11.25">
      <c r="B407" s="32"/>
      <c r="D407" s="140" t="s">
        <v>142</v>
      </c>
      <c r="F407" s="141" t="s">
        <v>785</v>
      </c>
      <c r="I407" s="142"/>
      <c r="L407" s="32"/>
      <c r="M407" s="143"/>
      <c r="T407" s="53"/>
      <c r="AT407" s="17" t="s">
        <v>142</v>
      </c>
      <c r="AU407" s="17" t="s">
        <v>82</v>
      </c>
    </row>
    <row r="408" spans="2:65" s="12" customFormat="1" ht="11.25">
      <c r="B408" s="147"/>
      <c r="D408" s="148" t="s">
        <v>158</v>
      </c>
      <c r="E408" s="149" t="s">
        <v>19</v>
      </c>
      <c r="F408" s="150" t="s">
        <v>714</v>
      </c>
      <c r="H408" s="151">
        <v>1</v>
      </c>
      <c r="I408" s="152"/>
      <c r="L408" s="147"/>
      <c r="M408" s="153"/>
      <c r="T408" s="154"/>
      <c r="AT408" s="149" t="s">
        <v>158</v>
      </c>
      <c r="AU408" s="149" t="s">
        <v>82</v>
      </c>
      <c r="AV408" s="12" t="s">
        <v>82</v>
      </c>
      <c r="AW408" s="12" t="s">
        <v>34</v>
      </c>
      <c r="AX408" s="12" t="s">
        <v>72</v>
      </c>
      <c r="AY408" s="149" t="s">
        <v>133</v>
      </c>
    </row>
    <row r="409" spans="2:65" s="13" customFormat="1" ht="11.25">
      <c r="B409" s="155"/>
      <c r="D409" s="148" t="s">
        <v>158</v>
      </c>
      <c r="E409" s="156" t="s">
        <v>19</v>
      </c>
      <c r="F409" s="157" t="s">
        <v>159</v>
      </c>
      <c r="H409" s="158">
        <v>1</v>
      </c>
      <c r="I409" s="159"/>
      <c r="L409" s="155"/>
      <c r="M409" s="160"/>
      <c r="T409" s="161"/>
      <c r="AT409" s="156" t="s">
        <v>158</v>
      </c>
      <c r="AU409" s="156" t="s">
        <v>82</v>
      </c>
      <c r="AV409" s="13" t="s">
        <v>141</v>
      </c>
      <c r="AW409" s="13" t="s">
        <v>34</v>
      </c>
      <c r="AX409" s="13" t="s">
        <v>80</v>
      </c>
      <c r="AY409" s="156" t="s">
        <v>133</v>
      </c>
    </row>
    <row r="410" spans="2:65" s="1" customFormat="1" ht="16.5" customHeight="1">
      <c r="B410" s="32"/>
      <c r="C410" s="166" t="s">
        <v>407</v>
      </c>
      <c r="D410" s="166" t="s">
        <v>214</v>
      </c>
      <c r="E410" s="167" t="s">
        <v>786</v>
      </c>
      <c r="F410" s="168" t="s">
        <v>787</v>
      </c>
      <c r="G410" s="169" t="s">
        <v>343</v>
      </c>
      <c r="H410" s="170">
        <v>1</v>
      </c>
      <c r="I410" s="171"/>
      <c r="J410" s="172">
        <f>ROUND(I410*H410,2)</f>
        <v>0</v>
      </c>
      <c r="K410" s="168" t="s">
        <v>140</v>
      </c>
      <c r="L410" s="173"/>
      <c r="M410" s="174" t="s">
        <v>19</v>
      </c>
      <c r="N410" s="175" t="s">
        <v>43</v>
      </c>
      <c r="P410" s="136">
        <f>O410*H410</f>
        <v>0</v>
      </c>
      <c r="Q410" s="136">
        <v>0</v>
      </c>
      <c r="R410" s="136">
        <f>Q410*H410</f>
        <v>0</v>
      </c>
      <c r="S410" s="136">
        <v>0</v>
      </c>
      <c r="T410" s="137">
        <f>S410*H410</f>
        <v>0</v>
      </c>
      <c r="AR410" s="138" t="s">
        <v>166</v>
      </c>
      <c r="AT410" s="138" t="s">
        <v>214</v>
      </c>
      <c r="AU410" s="138" t="s">
        <v>82</v>
      </c>
      <c r="AY410" s="17" t="s">
        <v>133</v>
      </c>
      <c r="BE410" s="139">
        <f>IF(N410="základní",J410,0)</f>
        <v>0</v>
      </c>
      <c r="BF410" s="139">
        <f>IF(N410="snížená",J410,0)</f>
        <v>0</v>
      </c>
      <c r="BG410" s="139">
        <f>IF(N410="zákl. přenesená",J410,0)</f>
        <v>0</v>
      </c>
      <c r="BH410" s="139">
        <f>IF(N410="sníž. přenesená",J410,0)</f>
        <v>0</v>
      </c>
      <c r="BI410" s="139">
        <f>IF(N410="nulová",J410,0)</f>
        <v>0</v>
      </c>
      <c r="BJ410" s="17" t="s">
        <v>80</v>
      </c>
      <c r="BK410" s="139">
        <f>ROUND(I410*H410,2)</f>
        <v>0</v>
      </c>
      <c r="BL410" s="17" t="s">
        <v>141</v>
      </c>
      <c r="BM410" s="138" t="s">
        <v>788</v>
      </c>
    </row>
    <row r="411" spans="2:65" s="12" customFormat="1" ht="11.25">
      <c r="B411" s="147"/>
      <c r="D411" s="148" t="s">
        <v>158</v>
      </c>
      <c r="E411" s="149" t="s">
        <v>19</v>
      </c>
      <c r="F411" s="150" t="s">
        <v>80</v>
      </c>
      <c r="H411" s="151">
        <v>1</v>
      </c>
      <c r="I411" s="152"/>
      <c r="L411" s="147"/>
      <c r="M411" s="153"/>
      <c r="T411" s="154"/>
      <c r="AT411" s="149" t="s">
        <v>158</v>
      </c>
      <c r="AU411" s="149" t="s">
        <v>82</v>
      </c>
      <c r="AV411" s="12" t="s">
        <v>82</v>
      </c>
      <c r="AW411" s="12" t="s">
        <v>34</v>
      </c>
      <c r="AX411" s="12" t="s">
        <v>72</v>
      </c>
      <c r="AY411" s="149" t="s">
        <v>133</v>
      </c>
    </row>
    <row r="412" spans="2:65" s="13" customFormat="1" ht="11.25">
      <c r="B412" s="155"/>
      <c r="D412" s="148" t="s">
        <v>158</v>
      </c>
      <c r="E412" s="156" t="s">
        <v>19</v>
      </c>
      <c r="F412" s="157" t="s">
        <v>159</v>
      </c>
      <c r="H412" s="158">
        <v>1</v>
      </c>
      <c r="I412" s="159"/>
      <c r="L412" s="155"/>
      <c r="M412" s="160"/>
      <c r="T412" s="161"/>
      <c r="AT412" s="156" t="s">
        <v>158</v>
      </c>
      <c r="AU412" s="156" t="s">
        <v>82</v>
      </c>
      <c r="AV412" s="13" t="s">
        <v>141</v>
      </c>
      <c r="AW412" s="13" t="s">
        <v>34</v>
      </c>
      <c r="AX412" s="13" t="s">
        <v>80</v>
      </c>
      <c r="AY412" s="156" t="s">
        <v>133</v>
      </c>
    </row>
    <row r="413" spans="2:65" s="1" customFormat="1" ht="16.5" customHeight="1">
      <c r="B413" s="32"/>
      <c r="C413" s="127" t="s">
        <v>789</v>
      </c>
      <c r="D413" s="127" t="s">
        <v>136</v>
      </c>
      <c r="E413" s="128" t="s">
        <v>790</v>
      </c>
      <c r="F413" s="129" t="s">
        <v>791</v>
      </c>
      <c r="G413" s="130" t="s">
        <v>247</v>
      </c>
      <c r="H413" s="131">
        <v>370.8</v>
      </c>
      <c r="I413" s="132"/>
      <c r="J413" s="133">
        <f>ROUND(I413*H413,2)</f>
        <v>0</v>
      </c>
      <c r="K413" s="129" t="s">
        <v>157</v>
      </c>
      <c r="L413" s="32"/>
      <c r="M413" s="134" t="s">
        <v>19</v>
      </c>
      <c r="N413" s="135" t="s">
        <v>43</v>
      </c>
      <c r="P413" s="136">
        <f>O413*H413</f>
        <v>0</v>
      </c>
      <c r="Q413" s="136">
        <v>0</v>
      </c>
      <c r="R413" s="136">
        <f>Q413*H413</f>
        <v>0</v>
      </c>
      <c r="S413" s="136">
        <v>0</v>
      </c>
      <c r="T413" s="137">
        <f>S413*H413</f>
        <v>0</v>
      </c>
      <c r="AR413" s="138" t="s">
        <v>141</v>
      </c>
      <c r="AT413" s="138" t="s">
        <v>136</v>
      </c>
      <c r="AU413" s="138" t="s">
        <v>82</v>
      </c>
      <c r="AY413" s="17" t="s">
        <v>133</v>
      </c>
      <c r="BE413" s="139">
        <f>IF(N413="základní",J413,0)</f>
        <v>0</v>
      </c>
      <c r="BF413" s="139">
        <f>IF(N413="snížená",J413,0)</f>
        <v>0</v>
      </c>
      <c r="BG413" s="139">
        <f>IF(N413="zákl. přenesená",J413,0)</f>
        <v>0</v>
      </c>
      <c r="BH413" s="139">
        <f>IF(N413="sníž. přenesená",J413,0)</f>
        <v>0</v>
      </c>
      <c r="BI413" s="139">
        <f>IF(N413="nulová",J413,0)</f>
        <v>0</v>
      </c>
      <c r="BJ413" s="17" t="s">
        <v>80</v>
      </c>
      <c r="BK413" s="139">
        <f>ROUND(I413*H413,2)</f>
        <v>0</v>
      </c>
      <c r="BL413" s="17" t="s">
        <v>141</v>
      </c>
      <c r="BM413" s="138" t="s">
        <v>792</v>
      </c>
    </row>
    <row r="414" spans="2:65" s="12" customFormat="1" ht="11.25">
      <c r="B414" s="147"/>
      <c r="D414" s="148" t="s">
        <v>158</v>
      </c>
      <c r="E414" s="149" t="s">
        <v>19</v>
      </c>
      <c r="F414" s="150" t="s">
        <v>793</v>
      </c>
      <c r="H414" s="151">
        <v>160.6</v>
      </c>
      <c r="I414" s="152"/>
      <c r="L414" s="147"/>
      <c r="M414" s="153"/>
      <c r="T414" s="154"/>
      <c r="AT414" s="149" t="s">
        <v>158</v>
      </c>
      <c r="AU414" s="149" t="s">
        <v>82</v>
      </c>
      <c r="AV414" s="12" t="s">
        <v>82</v>
      </c>
      <c r="AW414" s="12" t="s">
        <v>34</v>
      </c>
      <c r="AX414" s="12" t="s">
        <v>72</v>
      </c>
      <c r="AY414" s="149" t="s">
        <v>133</v>
      </c>
    </row>
    <row r="415" spans="2:65" s="12" customFormat="1" ht="11.25">
      <c r="B415" s="147"/>
      <c r="D415" s="148" t="s">
        <v>158</v>
      </c>
      <c r="E415" s="149" t="s">
        <v>19</v>
      </c>
      <c r="F415" s="150" t="s">
        <v>794</v>
      </c>
      <c r="H415" s="151">
        <v>210.2</v>
      </c>
      <c r="I415" s="152"/>
      <c r="L415" s="147"/>
      <c r="M415" s="153"/>
      <c r="T415" s="154"/>
      <c r="AT415" s="149" t="s">
        <v>158</v>
      </c>
      <c r="AU415" s="149" t="s">
        <v>82</v>
      </c>
      <c r="AV415" s="12" t="s">
        <v>82</v>
      </c>
      <c r="AW415" s="12" t="s">
        <v>34</v>
      </c>
      <c r="AX415" s="12" t="s">
        <v>72</v>
      </c>
      <c r="AY415" s="149" t="s">
        <v>133</v>
      </c>
    </row>
    <row r="416" spans="2:65" s="13" customFormat="1" ht="11.25">
      <c r="B416" s="155"/>
      <c r="D416" s="148" t="s">
        <v>158</v>
      </c>
      <c r="E416" s="156" t="s">
        <v>19</v>
      </c>
      <c r="F416" s="157" t="s">
        <v>159</v>
      </c>
      <c r="H416" s="158">
        <v>370.8</v>
      </c>
      <c r="I416" s="159"/>
      <c r="L416" s="155"/>
      <c r="M416" s="160"/>
      <c r="T416" s="161"/>
      <c r="AT416" s="156" t="s">
        <v>158</v>
      </c>
      <c r="AU416" s="156" t="s">
        <v>82</v>
      </c>
      <c r="AV416" s="13" t="s">
        <v>141</v>
      </c>
      <c r="AW416" s="13" t="s">
        <v>34</v>
      </c>
      <c r="AX416" s="13" t="s">
        <v>80</v>
      </c>
      <c r="AY416" s="156" t="s">
        <v>133</v>
      </c>
    </row>
    <row r="417" spans="2:65" s="1" customFormat="1" ht="24.2" customHeight="1">
      <c r="B417" s="32"/>
      <c r="C417" s="127" t="s">
        <v>412</v>
      </c>
      <c r="D417" s="127" t="s">
        <v>136</v>
      </c>
      <c r="E417" s="128" t="s">
        <v>795</v>
      </c>
      <c r="F417" s="129" t="s">
        <v>796</v>
      </c>
      <c r="G417" s="130" t="s">
        <v>186</v>
      </c>
      <c r="H417" s="131">
        <v>132.96700000000001</v>
      </c>
      <c r="I417" s="132"/>
      <c r="J417" s="133">
        <f>ROUND(I417*H417,2)</f>
        <v>0</v>
      </c>
      <c r="K417" s="129" t="s">
        <v>140</v>
      </c>
      <c r="L417" s="32"/>
      <c r="M417" s="134" t="s">
        <v>19</v>
      </c>
      <c r="N417" s="135" t="s">
        <v>43</v>
      </c>
      <c r="P417" s="136">
        <f>O417*H417</f>
        <v>0</v>
      </c>
      <c r="Q417" s="136">
        <v>0</v>
      </c>
      <c r="R417" s="136">
        <f>Q417*H417</f>
        <v>0</v>
      </c>
      <c r="S417" s="136">
        <v>0</v>
      </c>
      <c r="T417" s="137">
        <f>S417*H417</f>
        <v>0</v>
      </c>
      <c r="AR417" s="138" t="s">
        <v>141</v>
      </c>
      <c r="AT417" s="138" t="s">
        <v>136</v>
      </c>
      <c r="AU417" s="138" t="s">
        <v>82</v>
      </c>
      <c r="AY417" s="17" t="s">
        <v>133</v>
      </c>
      <c r="BE417" s="139">
        <f>IF(N417="základní",J417,0)</f>
        <v>0</v>
      </c>
      <c r="BF417" s="139">
        <f>IF(N417="snížená",J417,0)</f>
        <v>0</v>
      </c>
      <c r="BG417" s="139">
        <f>IF(N417="zákl. přenesená",J417,0)</f>
        <v>0</v>
      </c>
      <c r="BH417" s="139">
        <f>IF(N417="sníž. přenesená",J417,0)</f>
        <v>0</v>
      </c>
      <c r="BI417" s="139">
        <f>IF(N417="nulová",J417,0)</f>
        <v>0</v>
      </c>
      <c r="BJ417" s="17" t="s">
        <v>80</v>
      </c>
      <c r="BK417" s="139">
        <f>ROUND(I417*H417,2)</f>
        <v>0</v>
      </c>
      <c r="BL417" s="17" t="s">
        <v>141</v>
      </c>
      <c r="BM417" s="138" t="s">
        <v>797</v>
      </c>
    </row>
    <row r="418" spans="2:65" s="1" customFormat="1" ht="11.25">
      <c r="B418" s="32"/>
      <c r="D418" s="140" t="s">
        <v>142</v>
      </c>
      <c r="F418" s="141" t="s">
        <v>798</v>
      </c>
      <c r="I418" s="142"/>
      <c r="L418" s="32"/>
      <c r="M418" s="143"/>
      <c r="T418" s="53"/>
      <c r="AT418" s="17" t="s">
        <v>142</v>
      </c>
      <c r="AU418" s="17" t="s">
        <v>82</v>
      </c>
    </row>
    <row r="419" spans="2:65" s="12" customFormat="1" ht="11.25">
      <c r="B419" s="147"/>
      <c r="D419" s="148" t="s">
        <v>158</v>
      </c>
      <c r="E419" s="149" t="s">
        <v>19</v>
      </c>
      <c r="F419" s="150" t="s">
        <v>799</v>
      </c>
      <c r="H419" s="151">
        <v>131.79</v>
      </c>
      <c r="I419" s="152"/>
      <c r="L419" s="147"/>
      <c r="M419" s="153"/>
      <c r="T419" s="154"/>
      <c r="AT419" s="149" t="s">
        <v>158</v>
      </c>
      <c r="AU419" s="149" t="s">
        <v>82</v>
      </c>
      <c r="AV419" s="12" t="s">
        <v>82</v>
      </c>
      <c r="AW419" s="12" t="s">
        <v>34</v>
      </c>
      <c r="AX419" s="12" t="s">
        <v>72</v>
      </c>
      <c r="AY419" s="149" t="s">
        <v>133</v>
      </c>
    </row>
    <row r="420" spans="2:65" s="12" customFormat="1" ht="11.25">
      <c r="B420" s="147"/>
      <c r="D420" s="148" t="s">
        <v>158</v>
      </c>
      <c r="E420" s="149" t="s">
        <v>19</v>
      </c>
      <c r="F420" s="150" t="s">
        <v>800</v>
      </c>
      <c r="H420" s="151">
        <v>0.17699999999999999</v>
      </c>
      <c r="I420" s="152"/>
      <c r="L420" s="147"/>
      <c r="M420" s="153"/>
      <c r="T420" s="154"/>
      <c r="AT420" s="149" t="s">
        <v>158</v>
      </c>
      <c r="AU420" s="149" t="s">
        <v>82</v>
      </c>
      <c r="AV420" s="12" t="s">
        <v>82</v>
      </c>
      <c r="AW420" s="12" t="s">
        <v>34</v>
      </c>
      <c r="AX420" s="12" t="s">
        <v>72</v>
      </c>
      <c r="AY420" s="149" t="s">
        <v>133</v>
      </c>
    </row>
    <row r="421" spans="2:65" s="12" customFormat="1" ht="22.5">
      <c r="B421" s="147"/>
      <c r="D421" s="148" t="s">
        <v>158</v>
      </c>
      <c r="E421" s="149" t="s">
        <v>19</v>
      </c>
      <c r="F421" s="150" t="s">
        <v>801</v>
      </c>
      <c r="H421" s="151">
        <v>1</v>
      </c>
      <c r="I421" s="152"/>
      <c r="L421" s="147"/>
      <c r="M421" s="153"/>
      <c r="T421" s="154"/>
      <c r="AT421" s="149" t="s">
        <v>158</v>
      </c>
      <c r="AU421" s="149" t="s">
        <v>82</v>
      </c>
      <c r="AV421" s="12" t="s">
        <v>82</v>
      </c>
      <c r="AW421" s="12" t="s">
        <v>34</v>
      </c>
      <c r="AX421" s="12" t="s">
        <v>72</v>
      </c>
      <c r="AY421" s="149" t="s">
        <v>133</v>
      </c>
    </row>
    <row r="422" spans="2:65" s="13" customFormat="1" ht="11.25">
      <c r="B422" s="155"/>
      <c r="D422" s="148" t="s">
        <v>158</v>
      </c>
      <c r="E422" s="156" t="s">
        <v>19</v>
      </c>
      <c r="F422" s="157" t="s">
        <v>159</v>
      </c>
      <c r="H422" s="158">
        <v>132.96700000000001</v>
      </c>
      <c r="I422" s="159"/>
      <c r="L422" s="155"/>
      <c r="M422" s="160"/>
      <c r="T422" s="161"/>
      <c r="AT422" s="156" t="s">
        <v>158</v>
      </c>
      <c r="AU422" s="156" t="s">
        <v>82</v>
      </c>
      <c r="AV422" s="13" t="s">
        <v>141</v>
      </c>
      <c r="AW422" s="13" t="s">
        <v>34</v>
      </c>
      <c r="AX422" s="13" t="s">
        <v>80</v>
      </c>
      <c r="AY422" s="156" t="s">
        <v>133</v>
      </c>
    </row>
    <row r="423" spans="2:65" s="1" customFormat="1" ht="16.5" customHeight="1">
      <c r="B423" s="32"/>
      <c r="C423" s="127" t="s">
        <v>802</v>
      </c>
      <c r="D423" s="127" t="s">
        <v>136</v>
      </c>
      <c r="E423" s="128" t="s">
        <v>803</v>
      </c>
      <c r="F423" s="129" t="s">
        <v>804</v>
      </c>
      <c r="G423" s="130" t="s">
        <v>179</v>
      </c>
      <c r="H423" s="131">
        <v>1.248</v>
      </c>
      <c r="I423" s="132"/>
      <c r="J423" s="133">
        <f>ROUND(I423*H423,2)</f>
        <v>0</v>
      </c>
      <c r="K423" s="129" t="s">
        <v>140</v>
      </c>
      <c r="L423" s="32"/>
      <c r="M423" s="134" t="s">
        <v>19</v>
      </c>
      <c r="N423" s="135" t="s">
        <v>43</v>
      </c>
      <c r="P423" s="136">
        <f>O423*H423</f>
        <v>0</v>
      </c>
      <c r="Q423" s="136">
        <v>0</v>
      </c>
      <c r="R423" s="136">
        <f>Q423*H423</f>
        <v>0</v>
      </c>
      <c r="S423" s="136">
        <v>0</v>
      </c>
      <c r="T423" s="137">
        <f>S423*H423</f>
        <v>0</v>
      </c>
      <c r="AR423" s="138" t="s">
        <v>141</v>
      </c>
      <c r="AT423" s="138" t="s">
        <v>136</v>
      </c>
      <c r="AU423" s="138" t="s">
        <v>82</v>
      </c>
      <c r="AY423" s="17" t="s">
        <v>133</v>
      </c>
      <c r="BE423" s="139">
        <f>IF(N423="základní",J423,0)</f>
        <v>0</v>
      </c>
      <c r="BF423" s="139">
        <f>IF(N423="snížená",J423,0)</f>
        <v>0</v>
      </c>
      <c r="BG423" s="139">
        <f>IF(N423="zákl. přenesená",J423,0)</f>
        <v>0</v>
      </c>
      <c r="BH423" s="139">
        <f>IF(N423="sníž. přenesená",J423,0)</f>
        <v>0</v>
      </c>
      <c r="BI423" s="139">
        <f>IF(N423="nulová",J423,0)</f>
        <v>0</v>
      </c>
      <c r="BJ423" s="17" t="s">
        <v>80</v>
      </c>
      <c r="BK423" s="139">
        <f>ROUND(I423*H423,2)</f>
        <v>0</v>
      </c>
      <c r="BL423" s="17" t="s">
        <v>141</v>
      </c>
      <c r="BM423" s="138" t="s">
        <v>805</v>
      </c>
    </row>
    <row r="424" spans="2:65" s="1" customFormat="1" ht="11.25">
      <c r="B424" s="32"/>
      <c r="D424" s="140" t="s">
        <v>142</v>
      </c>
      <c r="F424" s="141" t="s">
        <v>806</v>
      </c>
      <c r="I424" s="142"/>
      <c r="L424" s="32"/>
      <c r="M424" s="143"/>
      <c r="T424" s="53"/>
      <c r="AT424" s="17" t="s">
        <v>142</v>
      </c>
      <c r="AU424" s="17" t="s">
        <v>82</v>
      </c>
    </row>
    <row r="425" spans="2:65" s="12" customFormat="1" ht="11.25">
      <c r="B425" s="147"/>
      <c r="D425" s="148" t="s">
        <v>158</v>
      </c>
      <c r="E425" s="149" t="s">
        <v>19</v>
      </c>
      <c r="F425" s="150" t="s">
        <v>807</v>
      </c>
      <c r="H425" s="151">
        <v>1.248</v>
      </c>
      <c r="I425" s="152"/>
      <c r="L425" s="147"/>
      <c r="M425" s="153"/>
      <c r="T425" s="154"/>
      <c r="AT425" s="149" t="s">
        <v>158</v>
      </c>
      <c r="AU425" s="149" t="s">
        <v>82</v>
      </c>
      <c r="AV425" s="12" t="s">
        <v>82</v>
      </c>
      <c r="AW425" s="12" t="s">
        <v>34</v>
      </c>
      <c r="AX425" s="12" t="s">
        <v>72</v>
      </c>
      <c r="AY425" s="149" t="s">
        <v>133</v>
      </c>
    </row>
    <row r="426" spans="2:65" s="13" customFormat="1" ht="11.25">
      <c r="B426" s="155"/>
      <c r="D426" s="148" t="s">
        <v>158</v>
      </c>
      <c r="E426" s="156" t="s">
        <v>19</v>
      </c>
      <c r="F426" s="157" t="s">
        <v>159</v>
      </c>
      <c r="H426" s="158">
        <v>1.248</v>
      </c>
      <c r="I426" s="159"/>
      <c r="L426" s="155"/>
      <c r="M426" s="160"/>
      <c r="T426" s="161"/>
      <c r="AT426" s="156" t="s">
        <v>158</v>
      </c>
      <c r="AU426" s="156" t="s">
        <v>82</v>
      </c>
      <c r="AV426" s="13" t="s">
        <v>141</v>
      </c>
      <c r="AW426" s="13" t="s">
        <v>34</v>
      </c>
      <c r="AX426" s="13" t="s">
        <v>80</v>
      </c>
      <c r="AY426" s="156" t="s">
        <v>133</v>
      </c>
    </row>
    <row r="427" spans="2:65" s="1" customFormat="1" ht="21.75" customHeight="1">
      <c r="B427" s="32"/>
      <c r="C427" s="127" t="s">
        <v>416</v>
      </c>
      <c r="D427" s="127" t="s">
        <v>136</v>
      </c>
      <c r="E427" s="128" t="s">
        <v>808</v>
      </c>
      <c r="F427" s="129" t="s">
        <v>809</v>
      </c>
      <c r="G427" s="130" t="s">
        <v>247</v>
      </c>
      <c r="H427" s="131">
        <v>370.8</v>
      </c>
      <c r="I427" s="132"/>
      <c r="J427" s="133">
        <f>ROUND(I427*H427,2)</f>
        <v>0</v>
      </c>
      <c r="K427" s="129" t="s">
        <v>140</v>
      </c>
      <c r="L427" s="32"/>
      <c r="M427" s="134" t="s">
        <v>19</v>
      </c>
      <c r="N427" s="135" t="s">
        <v>43</v>
      </c>
      <c r="P427" s="136">
        <f>O427*H427</f>
        <v>0</v>
      </c>
      <c r="Q427" s="136">
        <v>0</v>
      </c>
      <c r="R427" s="136">
        <f>Q427*H427</f>
        <v>0</v>
      </c>
      <c r="S427" s="136">
        <v>0</v>
      </c>
      <c r="T427" s="137">
        <f>S427*H427</f>
        <v>0</v>
      </c>
      <c r="AR427" s="138" t="s">
        <v>141</v>
      </c>
      <c r="AT427" s="138" t="s">
        <v>136</v>
      </c>
      <c r="AU427" s="138" t="s">
        <v>82</v>
      </c>
      <c r="AY427" s="17" t="s">
        <v>133</v>
      </c>
      <c r="BE427" s="139">
        <f>IF(N427="základní",J427,0)</f>
        <v>0</v>
      </c>
      <c r="BF427" s="139">
        <f>IF(N427="snížená",J427,0)</f>
        <v>0</v>
      </c>
      <c r="BG427" s="139">
        <f>IF(N427="zákl. přenesená",J427,0)</f>
        <v>0</v>
      </c>
      <c r="BH427" s="139">
        <f>IF(N427="sníž. přenesená",J427,0)</f>
        <v>0</v>
      </c>
      <c r="BI427" s="139">
        <f>IF(N427="nulová",J427,0)</f>
        <v>0</v>
      </c>
      <c r="BJ427" s="17" t="s">
        <v>80</v>
      </c>
      <c r="BK427" s="139">
        <f>ROUND(I427*H427,2)</f>
        <v>0</v>
      </c>
      <c r="BL427" s="17" t="s">
        <v>141</v>
      </c>
      <c r="BM427" s="138" t="s">
        <v>810</v>
      </c>
    </row>
    <row r="428" spans="2:65" s="1" customFormat="1" ht="11.25">
      <c r="B428" s="32"/>
      <c r="D428" s="140" t="s">
        <v>142</v>
      </c>
      <c r="F428" s="141" t="s">
        <v>811</v>
      </c>
      <c r="I428" s="142"/>
      <c r="L428" s="32"/>
      <c r="M428" s="143"/>
      <c r="T428" s="53"/>
      <c r="AT428" s="17" t="s">
        <v>142</v>
      </c>
      <c r="AU428" s="17" t="s">
        <v>82</v>
      </c>
    </row>
    <row r="429" spans="2:65" s="12" customFormat="1" ht="11.25">
      <c r="B429" s="147"/>
      <c r="D429" s="148" t="s">
        <v>158</v>
      </c>
      <c r="E429" s="149" t="s">
        <v>19</v>
      </c>
      <c r="F429" s="150" t="s">
        <v>793</v>
      </c>
      <c r="H429" s="151">
        <v>160.6</v>
      </c>
      <c r="I429" s="152"/>
      <c r="L429" s="147"/>
      <c r="M429" s="153"/>
      <c r="T429" s="154"/>
      <c r="AT429" s="149" t="s">
        <v>158</v>
      </c>
      <c r="AU429" s="149" t="s">
        <v>82</v>
      </c>
      <c r="AV429" s="12" t="s">
        <v>82</v>
      </c>
      <c r="AW429" s="12" t="s">
        <v>34</v>
      </c>
      <c r="AX429" s="12" t="s">
        <v>72</v>
      </c>
      <c r="AY429" s="149" t="s">
        <v>133</v>
      </c>
    </row>
    <row r="430" spans="2:65" s="12" customFormat="1" ht="11.25">
      <c r="B430" s="147"/>
      <c r="D430" s="148" t="s">
        <v>158</v>
      </c>
      <c r="E430" s="149" t="s">
        <v>19</v>
      </c>
      <c r="F430" s="150" t="s">
        <v>794</v>
      </c>
      <c r="H430" s="151">
        <v>210.2</v>
      </c>
      <c r="I430" s="152"/>
      <c r="L430" s="147"/>
      <c r="M430" s="153"/>
      <c r="T430" s="154"/>
      <c r="AT430" s="149" t="s">
        <v>158</v>
      </c>
      <c r="AU430" s="149" t="s">
        <v>82</v>
      </c>
      <c r="AV430" s="12" t="s">
        <v>82</v>
      </c>
      <c r="AW430" s="12" t="s">
        <v>34</v>
      </c>
      <c r="AX430" s="12" t="s">
        <v>72</v>
      </c>
      <c r="AY430" s="149" t="s">
        <v>133</v>
      </c>
    </row>
    <row r="431" spans="2:65" s="13" customFormat="1" ht="11.25">
      <c r="B431" s="155"/>
      <c r="D431" s="148" t="s">
        <v>158</v>
      </c>
      <c r="E431" s="156" t="s">
        <v>19</v>
      </c>
      <c r="F431" s="157" t="s">
        <v>159</v>
      </c>
      <c r="H431" s="158">
        <v>370.8</v>
      </c>
      <c r="I431" s="159"/>
      <c r="L431" s="155"/>
      <c r="M431" s="160"/>
      <c r="T431" s="161"/>
      <c r="AT431" s="156" t="s">
        <v>158</v>
      </c>
      <c r="AU431" s="156" t="s">
        <v>82</v>
      </c>
      <c r="AV431" s="13" t="s">
        <v>141</v>
      </c>
      <c r="AW431" s="13" t="s">
        <v>34</v>
      </c>
      <c r="AX431" s="13" t="s">
        <v>80</v>
      </c>
      <c r="AY431" s="156" t="s">
        <v>133</v>
      </c>
    </row>
    <row r="432" spans="2:65" s="11" customFormat="1" ht="22.9" customHeight="1">
      <c r="B432" s="115"/>
      <c r="D432" s="116" t="s">
        <v>71</v>
      </c>
      <c r="E432" s="125" t="s">
        <v>209</v>
      </c>
      <c r="F432" s="125" t="s">
        <v>339</v>
      </c>
      <c r="I432" s="118"/>
      <c r="J432" s="126">
        <f>BK432</f>
        <v>0</v>
      </c>
      <c r="L432" s="115"/>
      <c r="M432" s="120"/>
      <c r="P432" s="121">
        <f>SUM(P433:P448)</f>
        <v>0</v>
      </c>
      <c r="R432" s="121">
        <f>SUM(R433:R448)</f>
        <v>0</v>
      </c>
      <c r="T432" s="122">
        <f>SUM(T433:T448)</f>
        <v>0</v>
      </c>
      <c r="AR432" s="116" t="s">
        <v>80</v>
      </c>
      <c r="AT432" s="123" t="s">
        <v>71</v>
      </c>
      <c r="AU432" s="123" t="s">
        <v>80</v>
      </c>
      <c r="AY432" s="116" t="s">
        <v>133</v>
      </c>
      <c r="BK432" s="124">
        <f>SUM(BK433:BK448)</f>
        <v>0</v>
      </c>
    </row>
    <row r="433" spans="2:65" s="1" customFormat="1" ht="24.2" customHeight="1">
      <c r="B433" s="32"/>
      <c r="C433" s="127" t="s">
        <v>812</v>
      </c>
      <c r="D433" s="127" t="s">
        <v>136</v>
      </c>
      <c r="E433" s="128" t="s">
        <v>813</v>
      </c>
      <c r="F433" s="129" t="s">
        <v>814</v>
      </c>
      <c r="G433" s="130" t="s">
        <v>247</v>
      </c>
      <c r="H433" s="131">
        <v>5</v>
      </c>
      <c r="I433" s="132"/>
      <c r="J433" s="133">
        <f>ROUND(I433*H433,2)</f>
        <v>0</v>
      </c>
      <c r="K433" s="129" t="s">
        <v>140</v>
      </c>
      <c r="L433" s="32"/>
      <c r="M433" s="134" t="s">
        <v>19</v>
      </c>
      <c r="N433" s="135" t="s">
        <v>43</v>
      </c>
      <c r="P433" s="136">
        <f>O433*H433</f>
        <v>0</v>
      </c>
      <c r="Q433" s="136">
        <v>0</v>
      </c>
      <c r="R433" s="136">
        <f>Q433*H433</f>
        <v>0</v>
      </c>
      <c r="S433" s="136">
        <v>0</v>
      </c>
      <c r="T433" s="137">
        <f>S433*H433</f>
        <v>0</v>
      </c>
      <c r="AR433" s="138" t="s">
        <v>141</v>
      </c>
      <c r="AT433" s="138" t="s">
        <v>136</v>
      </c>
      <c r="AU433" s="138" t="s">
        <v>82</v>
      </c>
      <c r="AY433" s="17" t="s">
        <v>133</v>
      </c>
      <c r="BE433" s="139">
        <f>IF(N433="základní",J433,0)</f>
        <v>0</v>
      </c>
      <c r="BF433" s="139">
        <f>IF(N433="snížená",J433,0)</f>
        <v>0</v>
      </c>
      <c r="BG433" s="139">
        <f>IF(N433="zákl. přenesená",J433,0)</f>
        <v>0</v>
      </c>
      <c r="BH433" s="139">
        <f>IF(N433="sníž. přenesená",J433,0)</f>
        <v>0</v>
      </c>
      <c r="BI433" s="139">
        <f>IF(N433="nulová",J433,0)</f>
        <v>0</v>
      </c>
      <c r="BJ433" s="17" t="s">
        <v>80</v>
      </c>
      <c r="BK433" s="139">
        <f>ROUND(I433*H433,2)</f>
        <v>0</v>
      </c>
      <c r="BL433" s="17" t="s">
        <v>141</v>
      </c>
      <c r="BM433" s="138" t="s">
        <v>815</v>
      </c>
    </row>
    <row r="434" spans="2:65" s="1" customFormat="1" ht="11.25">
      <c r="B434" s="32"/>
      <c r="D434" s="140" t="s">
        <v>142</v>
      </c>
      <c r="F434" s="141" t="s">
        <v>816</v>
      </c>
      <c r="I434" s="142"/>
      <c r="L434" s="32"/>
      <c r="M434" s="143"/>
      <c r="T434" s="53"/>
      <c r="AT434" s="17" t="s">
        <v>142</v>
      </c>
      <c r="AU434" s="17" t="s">
        <v>82</v>
      </c>
    </row>
    <row r="435" spans="2:65" s="12" customFormat="1" ht="11.25">
      <c r="B435" s="147"/>
      <c r="D435" s="148" t="s">
        <v>158</v>
      </c>
      <c r="E435" s="149" t="s">
        <v>19</v>
      </c>
      <c r="F435" s="150" t="s">
        <v>817</v>
      </c>
      <c r="H435" s="151">
        <v>5</v>
      </c>
      <c r="I435" s="152"/>
      <c r="L435" s="147"/>
      <c r="M435" s="153"/>
      <c r="T435" s="154"/>
      <c r="AT435" s="149" t="s">
        <v>158</v>
      </c>
      <c r="AU435" s="149" t="s">
        <v>82</v>
      </c>
      <c r="AV435" s="12" t="s">
        <v>82</v>
      </c>
      <c r="AW435" s="12" t="s">
        <v>34</v>
      </c>
      <c r="AX435" s="12" t="s">
        <v>72</v>
      </c>
      <c r="AY435" s="149" t="s">
        <v>133</v>
      </c>
    </row>
    <row r="436" spans="2:65" s="13" customFormat="1" ht="11.25">
      <c r="B436" s="155"/>
      <c r="D436" s="148" t="s">
        <v>158</v>
      </c>
      <c r="E436" s="156" t="s">
        <v>19</v>
      </c>
      <c r="F436" s="157" t="s">
        <v>159</v>
      </c>
      <c r="H436" s="158">
        <v>5</v>
      </c>
      <c r="I436" s="159"/>
      <c r="L436" s="155"/>
      <c r="M436" s="160"/>
      <c r="T436" s="161"/>
      <c r="AT436" s="156" t="s">
        <v>158</v>
      </c>
      <c r="AU436" s="156" t="s">
        <v>82</v>
      </c>
      <c r="AV436" s="13" t="s">
        <v>141</v>
      </c>
      <c r="AW436" s="13" t="s">
        <v>34</v>
      </c>
      <c r="AX436" s="13" t="s">
        <v>80</v>
      </c>
      <c r="AY436" s="156" t="s">
        <v>133</v>
      </c>
    </row>
    <row r="437" spans="2:65" s="1" customFormat="1" ht="24.2" customHeight="1">
      <c r="B437" s="32"/>
      <c r="C437" s="127" t="s">
        <v>421</v>
      </c>
      <c r="D437" s="127" t="s">
        <v>136</v>
      </c>
      <c r="E437" s="128" t="s">
        <v>818</v>
      </c>
      <c r="F437" s="129" t="s">
        <v>819</v>
      </c>
      <c r="G437" s="130" t="s">
        <v>247</v>
      </c>
      <c r="H437" s="131">
        <v>5</v>
      </c>
      <c r="I437" s="132"/>
      <c r="J437" s="133">
        <f>ROUND(I437*H437,2)</f>
        <v>0</v>
      </c>
      <c r="K437" s="129" t="s">
        <v>140</v>
      </c>
      <c r="L437" s="32"/>
      <c r="M437" s="134" t="s">
        <v>19</v>
      </c>
      <c r="N437" s="135" t="s">
        <v>43</v>
      </c>
      <c r="P437" s="136">
        <f>O437*H437</f>
        <v>0</v>
      </c>
      <c r="Q437" s="136">
        <v>0</v>
      </c>
      <c r="R437" s="136">
        <f>Q437*H437</f>
        <v>0</v>
      </c>
      <c r="S437" s="136">
        <v>0</v>
      </c>
      <c r="T437" s="137">
        <f>S437*H437</f>
        <v>0</v>
      </c>
      <c r="AR437" s="138" t="s">
        <v>141</v>
      </c>
      <c r="AT437" s="138" t="s">
        <v>136</v>
      </c>
      <c r="AU437" s="138" t="s">
        <v>82</v>
      </c>
      <c r="AY437" s="17" t="s">
        <v>133</v>
      </c>
      <c r="BE437" s="139">
        <f>IF(N437="základní",J437,0)</f>
        <v>0</v>
      </c>
      <c r="BF437" s="139">
        <f>IF(N437="snížená",J437,0)</f>
        <v>0</v>
      </c>
      <c r="BG437" s="139">
        <f>IF(N437="zákl. přenesená",J437,0)</f>
        <v>0</v>
      </c>
      <c r="BH437" s="139">
        <f>IF(N437="sníž. přenesená",J437,0)</f>
        <v>0</v>
      </c>
      <c r="BI437" s="139">
        <f>IF(N437="nulová",J437,0)</f>
        <v>0</v>
      </c>
      <c r="BJ437" s="17" t="s">
        <v>80</v>
      </c>
      <c r="BK437" s="139">
        <f>ROUND(I437*H437,2)</f>
        <v>0</v>
      </c>
      <c r="BL437" s="17" t="s">
        <v>141</v>
      </c>
      <c r="BM437" s="138" t="s">
        <v>820</v>
      </c>
    </row>
    <row r="438" spans="2:65" s="1" customFormat="1" ht="11.25">
      <c r="B438" s="32"/>
      <c r="D438" s="140" t="s">
        <v>142</v>
      </c>
      <c r="F438" s="141" t="s">
        <v>821</v>
      </c>
      <c r="I438" s="142"/>
      <c r="L438" s="32"/>
      <c r="M438" s="143"/>
      <c r="T438" s="53"/>
      <c r="AT438" s="17" t="s">
        <v>142</v>
      </c>
      <c r="AU438" s="17" t="s">
        <v>82</v>
      </c>
    </row>
    <row r="439" spans="2:65" s="12" customFormat="1" ht="11.25">
      <c r="B439" s="147"/>
      <c r="D439" s="148" t="s">
        <v>158</v>
      </c>
      <c r="E439" s="149" t="s">
        <v>19</v>
      </c>
      <c r="F439" s="150" t="s">
        <v>817</v>
      </c>
      <c r="H439" s="151">
        <v>5</v>
      </c>
      <c r="I439" s="152"/>
      <c r="L439" s="147"/>
      <c r="M439" s="153"/>
      <c r="T439" s="154"/>
      <c r="AT439" s="149" t="s">
        <v>158</v>
      </c>
      <c r="AU439" s="149" t="s">
        <v>82</v>
      </c>
      <c r="AV439" s="12" t="s">
        <v>82</v>
      </c>
      <c r="AW439" s="12" t="s">
        <v>34</v>
      </c>
      <c r="AX439" s="12" t="s">
        <v>72</v>
      </c>
      <c r="AY439" s="149" t="s">
        <v>133</v>
      </c>
    </row>
    <row r="440" spans="2:65" s="13" customFormat="1" ht="11.25">
      <c r="B440" s="155"/>
      <c r="D440" s="148" t="s">
        <v>158</v>
      </c>
      <c r="E440" s="156" t="s">
        <v>19</v>
      </c>
      <c r="F440" s="157" t="s">
        <v>159</v>
      </c>
      <c r="H440" s="158">
        <v>5</v>
      </c>
      <c r="I440" s="159"/>
      <c r="L440" s="155"/>
      <c r="M440" s="160"/>
      <c r="T440" s="161"/>
      <c r="AT440" s="156" t="s">
        <v>158</v>
      </c>
      <c r="AU440" s="156" t="s">
        <v>82</v>
      </c>
      <c r="AV440" s="13" t="s">
        <v>141</v>
      </c>
      <c r="AW440" s="13" t="s">
        <v>34</v>
      </c>
      <c r="AX440" s="13" t="s">
        <v>80</v>
      </c>
      <c r="AY440" s="156" t="s">
        <v>133</v>
      </c>
    </row>
    <row r="441" spans="2:65" s="1" customFormat="1" ht="21.75" customHeight="1">
      <c r="B441" s="32"/>
      <c r="C441" s="127" t="s">
        <v>822</v>
      </c>
      <c r="D441" s="127" t="s">
        <v>136</v>
      </c>
      <c r="E441" s="128" t="s">
        <v>823</v>
      </c>
      <c r="F441" s="129" t="s">
        <v>824</v>
      </c>
      <c r="G441" s="130" t="s">
        <v>247</v>
      </c>
      <c r="H441" s="131">
        <v>5</v>
      </c>
      <c r="I441" s="132"/>
      <c r="J441" s="133">
        <f>ROUND(I441*H441,2)</f>
        <v>0</v>
      </c>
      <c r="K441" s="129" t="s">
        <v>140</v>
      </c>
      <c r="L441" s="32"/>
      <c r="M441" s="134" t="s">
        <v>19</v>
      </c>
      <c r="N441" s="135" t="s">
        <v>43</v>
      </c>
      <c r="P441" s="136">
        <f>O441*H441</f>
        <v>0</v>
      </c>
      <c r="Q441" s="136">
        <v>0</v>
      </c>
      <c r="R441" s="136">
        <f>Q441*H441</f>
        <v>0</v>
      </c>
      <c r="S441" s="136">
        <v>0</v>
      </c>
      <c r="T441" s="137">
        <f>S441*H441</f>
        <v>0</v>
      </c>
      <c r="AR441" s="138" t="s">
        <v>141</v>
      </c>
      <c r="AT441" s="138" t="s">
        <v>136</v>
      </c>
      <c r="AU441" s="138" t="s">
        <v>82</v>
      </c>
      <c r="AY441" s="17" t="s">
        <v>133</v>
      </c>
      <c r="BE441" s="139">
        <f>IF(N441="základní",J441,0)</f>
        <v>0</v>
      </c>
      <c r="BF441" s="139">
        <f>IF(N441="snížená",J441,0)</f>
        <v>0</v>
      </c>
      <c r="BG441" s="139">
        <f>IF(N441="zákl. přenesená",J441,0)</f>
        <v>0</v>
      </c>
      <c r="BH441" s="139">
        <f>IF(N441="sníž. přenesená",J441,0)</f>
        <v>0</v>
      </c>
      <c r="BI441" s="139">
        <f>IF(N441="nulová",J441,0)</f>
        <v>0</v>
      </c>
      <c r="BJ441" s="17" t="s">
        <v>80</v>
      </c>
      <c r="BK441" s="139">
        <f>ROUND(I441*H441,2)</f>
        <v>0</v>
      </c>
      <c r="BL441" s="17" t="s">
        <v>141</v>
      </c>
      <c r="BM441" s="138" t="s">
        <v>825</v>
      </c>
    </row>
    <row r="442" spans="2:65" s="1" customFormat="1" ht="11.25">
      <c r="B442" s="32"/>
      <c r="D442" s="140" t="s">
        <v>142</v>
      </c>
      <c r="F442" s="141" t="s">
        <v>826</v>
      </c>
      <c r="I442" s="142"/>
      <c r="L442" s="32"/>
      <c r="M442" s="143"/>
      <c r="T442" s="53"/>
      <c r="AT442" s="17" t="s">
        <v>142</v>
      </c>
      <c r="AU442" s="17" t="s">
        <v>82</v>
      </c>
    </row>
    <row r="443" spans="2:65" s="12" customFormat="1" ht="11.25">
      <c r="B443" s="147"/>
      <c r="D443" s="148" t="s">
        <v>158</v>
      </c>
      <c r="E443" s="149" t="s">
        <v>19</v>
      </c>
      <c r="F443" s="150" t="s">
        <v>817</v>
      </c>
      <c r="H443" s="151">
        <v>5</v>
      </c>
      <c r="I443" s="152"/>
      <c r="L443" s="147"/>
      <c r="M443" s="153"/>
      <c r="T443" s="154"/>
      <c r="AT443" s="149" t="s">
        <v>158</v>
      </c>
      <c r="AU443" s="149" t="s">
        <v>82</v>
      </c>
      <c r="AV443" s="12" t="s">
        <v>82</v>
      </c>
      <c r="AW443" s="12" t="s">
        <v>34</v>
      </c>
      <c r="AX443" s="12" t="s">
        <v>72</v>
      </c>
      <c r="AY443" s="149" t="s">
        <v>133</v>
      </c>
    </row>
    <row r="444" spans="2:65" s="13" customFormat="1" ht="11.25">
      <c r="B444" s="155"/>
      <c r="D444" s="148" t="s">
        <v>158</v>
      </c>
      <c r="E444" s="156" t="s">
        <v>19</v>
      </c>
      <c r="F444" s="157" t="s">
        <v>159</v>
      </c>
      <c r="H444" s="158">
        <v>5</v>
      </c>
      <c r="I444" s="159"/>
      <c r="L444" s="155"/>
      <c r="M444" s="160"/>
      <c r="T444" s="161"/>
      <c r="AT444" s="156" t="s">
        <v>158</v>
      </c>
      <c r="AU444" s="156" t="s">
        <v>82</v>
      </c>
      <c r="AV444" s="13" t="s">
        <v>141</v>
      </c>
      <c r="AW444" s="13" t="s">
        <v>34</v>
      </c>
      <c r="AX444" s="13" t="s">
        <v>80</v>
      </c>
      <c r="AY444" s="156" t="s">
        <v>133</v>
      </c>
    </row>
    <row r="445" spans="2:65" s="1" customFormat="1" ht="21.75" customHeight="1">
      <c r="B445" s="32"/>
      <c r="C445" s="127" t="s">
        <v>427</v>
      </c>
      <c r="D445" s="127" t="s">
        <v>136</v>
      </c>
      <c r="E445" s="128" t="s">
        <v>827</v>
      </c>
      <c r="F445" s="129" t="s">
        <v>828</v>
      </c>
      <c r="G445" s="130" t="s">
        <v>247</v>
      </c>
      <c r="H445" s="131">
        <v>5</v>
      </c>
      <c r="I445" s="132"/>
      <c r="J445" s="133">
        <f>ROUND(I445*H445,2)</f>
        <v>0</v>
      </c>
      <c r="K445" s="129" t="s">
        <v>140</v>
      </c>
      <c r="L445" s="32"/>
      <c r="M445" s="134" t="s">
        <v>19</v>
      </c>
      <c r="N445" s="135" t="s">
        <v>43</v>
      </c>
      <c r="P445" s="136">
        <f>O445*H445</f>
        <v>0</v>
      </c>
      <c r="Q445" s="136">
        <v>0</v>
      </c>
      <c r="R445" s="136">
        <f>Q445*H445</f>
        <v>0</v>
      </c>
      <c r="S445" s="136">
        <v>0</v>
      </c>
      <c r="T445" s="137">
        <f>S445*H445</f>
        <v>0</v>
      </c>
      <c r="AR445" s="138" t="s">
        <v>141</v>
      </c>
      <c r="AT445" s="138" t="s">
        <v>136</v>
      </c>
      <c r="AU445" s="138" t="s">
        <v>82</v>
      </c>
      <c r="AY445" s="17" t="s">
        <v>133</v>
      </c>
      <c r="BE445" s="139">
        <f>IF(N445="základní",J445,0)</f>
        <v>0</v>
      </c>
      <c r="BF445" s="139">
        <f>IF(N445="snížená",J445,0)</f>
        <v>0</v>
      </c>
      <c r="BG445" s="139">
        <f>IF(N445="zákl. přenesená",J445,0)</f>
        <v>0</v>
      </c>
      <c r="BH445" s="139">
        <f>IF(N445="sníž. přenesená",J445,0)</f>
        <v>0</v>
      </c>
      <c r="BI445" s="139">
        <f>IF(N445="nulová",J445,0)</f>
        <v>0</v>
      </c>
      <c r="BJ445" s="17" t="s">
        <v>80</v>
      </c>
      <c r="BK445" s="139">
        <f>ROUND(I445*H445,2)</f>
        <v>0</v>
      </c>
      <c r="BL445" s="17" t="s">
        <v>141</v>
      </c>
      <c r="BM445" s="138" t="s">
        <v>829</v>
      </c>
    </row>
    <row r="446" spans="2:65" s="1" customFormat="1" ht="11.25">
      <c r="B446" s="32"/>
      <c r="D446" s="140" t="s">
        <v>142</v>
      </c>
      <c r="F446" s="141" t="s">
        <v>830</v>
      </c>
      <c r="I446" s="142"/>
      <c r="L446" s="32"/>
      <c r="M446" s="143"/>
      <c r="T446" s="53"/>
      <c r="AT446" s="17" t="s">
        <v>142</v>
      </c>
      <c r="AU446" s="17" t="s">
        <v>82</v>
      </c>
    </row>
    <row r="447" spans="2:65" s="12" customFormat="1" ht="11.25">
      <c r="B447" s="147"/>
      <c r="D447" s="148" t="s">
        <v>158</v>
      </c>
      <c r="E447" s="149" t="s">
        <v>19</v>
      </c>
      <c r="F447" s="150" t="s">
        <v>817</v>
      </c>
      <c r="H447" s="151">
        <v>5</v>
      </c>
      <c r="I447" s="152"/>
      <c r="L447" s="147"/>
      <c r="M447" s="153"/>
      <c r="T447" s="154"/>
      <c r="AT447" s="149" t="s">
        <v>158</v>
      </c>
      <c r="AU447" s="149" t="s">
        <v>82</v>
      </c>
      <c r="AV447" s="12" t="s">
        <v>82</v>
      </c>
      <c r="AW447" s="12" t="s">
        <v>34</v>
      </c>
      <c r="AX447" s="12" t="s">
        <v>72</v>
      </c>
      <c r="AY447" s="149" t="s">
        <v>133</v>
      </c>
    </row>
    <row r="448" spans="2:65" s="13" customFormat="1" ht="11.25">
      <c r="B448" s="155"/>
      <c r="D448" s="148" t="s">
        <v>158</v>
      </c>
      <c r="E448" s="156" t="s">
        <v>19</v>
      </c>
      <c r="F448" s="157" t="s">
        <v>159</v>
      </c>
      <c r="H448" s="158">
        <v>5</v>
      </c>
      <c r="I448" s="159"/>
      <c r="L448" s="155"/>
      <c r="M448" s="160"/>
      <c r="T448" s="161"/>
      <c r="AT448" s="156" t="s">
        <v>158</v>
      </c>
      <c r="AU448" s="156" t="s">
        <v>82</v>
      </c>
      <c r="AV448" s="13" t="s">
        <v>141</v>
      </c>
      <c r="AW448" s="13" t="s">
        <v>34</v>
      </c>
      <c r="AX448" s="13" t="s">
        <v>80</v>
      </c>
      <c r="AY448" s="156" t="s">
        <v>133</v>
      </c>
    </row>
    <row r="449" spans="2:65" s="11" customFormat="1" ht="22.9" customHeight="1">
      <c r="B449" s="115"/>
      <c r="D449" s="116" t="s">
        <v>71</v>
      </c>
      <c r="E449" s="125" t="s">
        <v>822</v>
      </c>
      <c r="F449" s="125" t="s">
        <v>424</v>
      </c>
      <c r="I449" s="118"/>
      <c r="J449" s="126">
        <f>BK449</f>
        <v>0</v>
      </c>
      <c r="L449" s="115"/>
      <c r="M449" s="120"/>
      <c r="P449" s="121">
        <f>SUM(P450:P451)</f>
        <v>0</v>
      </c>
      <c r="R449" s="121">
        <f>SUM(R450:R451)</f>
        <v>0</v>
      </c>
      <c r="T449" s="122">
        <f>SUM(T450:T451)</f>
        <v>0</v>
      </c>
      <c r="AR449" s="116" t="s">
        <v>80</v>
      </c>
      <c r="AT449" s="123" t="s">
        <v>71</v>
      </c>
      <c r="AU449" s="123" t="s">
        <v>80</v>
      </c>
      <c r="AY449" s="116" t="s">
        <v>133</v>
      </c>
      <c r="BK449" s="124">
        <f>SUM(BK450:BK451)</f>
        <v>0</v>
      </c>
    </row>
    <row r="450" spans="2:65" s="1" customFormat="1" ht="24.2" customHeight="1">
      <c r="B450" s="32"/>
      <c r="C450" s="127" t="s">
        <v>831</v>
      </c>
      <c r="D450" s="127" t="s">
        <v>136</v>
      </c>
      <c r="E450" s="128" t="s">
        <v>832</v>
      </c>
      <c r="F450" s="129" t="s">
        <v>833</v>
      </c>
      <c r="G450" s="130" t="s">
        <v>217</v>
      </c>
      <c r="H450" s="131">
        <v>660.11500000000001</v>
      </c>
      <c r="I450" s="132"/>
      <c r="J450" s="133">
        <f>ROUND(I450*H450,2)</f>
        <v>0</v>
      </c>
      <c r="K450" s="129" t="s">
        <v>140</v>
      </c>
      <c r="L450" s="32"/>
      <c r="M450" s="134" t="s">
        <v>19</v>
      </c>
      <c r="N450" s="135" t="s">
        <v>43</v>
      </c>
      <c r="P450" s="136">
        <f>O450*H450</f>
        <v>0</v>
      </c>
      <c r="Q450" s="136">
        <v>0</v>
      </c>
      <c r="R450" s="136">
        <f>Q450*H450</f>
        <v>0</v>
      </c>
      <c r="S450" s="136">
        <v>0</v>
      </c>
      <c r="T450" s="137">
        <f>S450*H450</f>
        <v>0</v>
      </c>
      <c r="AR450" s="138" t="s">
        <v>141</v>
      </c>
      <c r="AT450" s="138" t="s">
        <v>136</v>
      </c>
      <c r="AU450" s="138" t="s">
        <v>82</v>
      </c>
      <c r="AY450" s="17" t="s">
        <v>133</v>
      </c>
      <c r="BE450" s="139">
        <f>IF(N450="základní",J450,0)</f>
        <v>0</v>
      </c>
      <c r="BF450" s="139">
        <f>IF(N450="snížená",J450,0)</f>
        <v>0</v>
      </c>
      <c r="BG450" s="139">
        <f>IF(N450="zákl. přenesená",J450,0)</f>
        <v>0</v>
      </c>
      <c r="BH450" s="139">
        <f>IF(N450="sníž. přenesená",J450,0)</f>
        <v>0</v>
      </c>
      <c r="BI450" s="139">
        <f>IF(N450="nulová",J450,0)</f>
        <v>0</v>
      </c>
      <c r="BJ450" s="17" t="s">
        <v>80</v>
      </c>
      <c r="BK450" s="139">
        <f>ROUND(I450*H450,2)</f>
        <v>0</v>
      </c>
      <c r="BL450" s="17" t="s">
        <v>141</v>
      </c>
      <c r="BM450" s="138" t="s">
        <v>834</v>
      </c>
    </row>
    <row r="451" spans="2:65" s="1" customFormat="1" ht="11.25">
      <c r="B451" s="32"/>
      <c r="D451" s="140" t="s">
        <v>142</v>
      </c>
      <c r="F451" s="141" t="s">
        <v>835</v>
      </c>
      <c r="I451" s="142"/>
      <c r="L451" s="32"/>
      <c r="M451" s="143"/>
      <c r="T451" s="53"/>
      <c r="AT451" s="17" t="s">
        <v>142</v>
      </c>
      <c r="AU451" s="17" t="s">
        <v>82</v>
      </c>
    </row>
    <row r="452" spans="2:65" s="11" customFormat="1" ht="22.9" customHeight="1">
      <c r="B452" s="115"/>
      <c r="D452" s="116" t="s">
        <v>71</v>
      </c>
      <c r="E452" s="125" t="s">
        <v>836</v>
      </c>
      <c r="F452" s="125" t="s">
        <v>837</v>
      </c>
      <c r="I452" s="118"/>
      <c r="J452" s="126">
        <f>BK452</f>
        <v>0</v>
      </c>
      <c r="L452" s="115"/>
      <c r="M452" s="120"/>
      <c r="P452" s="121">
        <f>SUM(P453:P466)</f>
        <v>0</v>
      </c>
      <c r="R452" s="121">
        <f>SUM(R453:R466)</f>
        <v>0</v>
      </c>
      <c r="T452" s="122">
        <f>SUM(T453:T466)</f>
        <v>0</v>
      </c>
      <c r="AR452" s="116" t="s">
        <v>80</v>
      </c>
      <c r="AT452" s="123" t="s">
        <v>71</v>
      </c>
      <c r="AU452" s="123" t="s">
        <v>80</v>
      </c>
      <c r="AY452" s="116" t="s">
        <v>133</v>
      </c>
      <c r="BK452" s="124">
        <f>SUM(BK453:BK466)</f>
        <v>0</v>
      </c>
    </row>
    <row r="453" spans="2:65" s="1" customFormat="1" ht="16.5" customHeight="1">
      <c r="B453" s="32"/>
      <c r="C453" s="127" t="s">
        <v>434</v>
      </c>
      <c r="D453" s="127" t="s">
        <v>136</v>
      </c>
      <c r="E453" s="128" t="s">
        <v>838</v>
      </c>
      <c r="F453" s="129" t="s">
        <v>839</v>
      </c>
      <c r="G453" s="130" t="s">
        <v>217</v>
      </c>
      <c r="H453" s="131">
        <v>1.69</v>
      </c>
      <c r="I453" s="132"/>
      <c r="J453" s="133">
        <f>ROUND(I453*H453,2)</f>
        <v>0</v>
      </c>
      <c r="K453" s="129" t="s">
        <v>140</v>
      </c>
      <c r="L453" s="32"/>
      <c r="M453" s="134" t="s">
        <v>19</v>
      </c>
      <c r="N453" s="135" t="s">
        <v>43</v>
      </c>
      <c r="P453" s="136">
        <f>O453*H453</f>
        <v>0</v>
      </c>
      <c r="Q453" s="136">
        <v>0</v>
      </c>
      <c r="R453" s="136">
        <f>Q453*H453</f>
        <v>0</v>
      </c>
      <c r="S453" s="136">
        <v>0</v>
      </c>
      <c r="T453" s="137">
        <f>S453*H453</f>
        <v>0</v>
      </c>
      <c r="AR453" s="138" t="s">
        <v>141</v>
      </c>
      <c r="AT453" s="138" t="s">
        <v>136</v>
      </c>
      <c r="AU453" s="138" t="s">
        <v>82</v>
      </c>
      <c r="AY453" s="17" t="s">
        <v>133</v>
      </c>
      <c r="BE453" s="139">
        <f>IF(N453="základní",J453,0)</f>
        <v>0</v>
      </c>
      <c r="BF453" s="139">
        <f>IF(N453="snížená",J453,0)</f>
        <v>0</v>
      </c>
      <c r="BG453" s="139">
        <f>IF(N453="zákl. přenesená",J453,0)</f>
        <v>0</v>
      </c>
      <c r="BH453" s="139">
        <f>IF(N453="sníž. přenesená",J453,0)</f>
        <v>0</v>
      </c>
      <c r="BI453" s="139">
        <f>IF(N453="nulová",J453,0)</f>
        <v>0</v>
      </c>
      <c r="BJ453" s="17" t="s">
        <v>80</v>
      </c>
      <c r="BK453" s="139">
        <f>ROUND(I453*H453,2)</f>
        <v>0</v>
      </c>
      <c r="BL453" s="17" t="s">
        <v>141</v>
      </c>
      <c r="BM453" s="138" t="s">
        <v>840</v>
      </c>
    </row>
    <row r="454" spans="2:65" s="1" customFormat="1" ht="11.25">
      <c r="B454" s="32"/>
      <c r="D454" s="140" t="s">
        <v>142</v>
      </c>
      <c r="F454" s="141" t="s">
        <v>841</v>
      </c>
      <c r="I454" s="142"/>
      <c r="L454" s="32"/>
      <c r="M454" s="143"/>
      <c r="T454" s="53"/>
      <c r="AT454" s="17" t="s">
        <v>142</v>
      </c>
      <c r="AU454" s="17" t="s">
        <v>82</v>
      </c>
    </row>
    <row r="455" spans="2:65" s="1" customFormat="1" ht="24.2" customHeight="1">
      <c r="B455" s="32"/>
      <c r="C455" s="127" t="s">
        <v>842</v>
      </c>
      <c r="D455" s="127" t="s">
        <v>136</v>
      </c>
      <c r="E455" s="128" t="s">
        <v>843</v>
      </c>
      <c r="F455" s="129" t="s">
        <v>844</v>
      </c>
      <c r="G455" s="130" t="s">
        <v>217</v>
      </c>
      <c r="H455" s="131">
        <v>25.35</v>
      </c>
      <c r="I455" s="132"/>
      <c r="J455" s="133">
        <f>ROUND(I455*H455,2)</f>
        <v>0</v>
      </c>
      <c r="K455" s="129" t="s">
        <v>140</v>
      </c>
      <c r="L455" s="32"/>
      <c r="M455" s="134" t="s">
        <v>19</v>
      </c>
      <c r="N455" s="135" t="s">
        <v>43</v>
      </c>
      <c r="P455" s="136">
        <f>O455*H455</f>
        <v>0</v>
      </c>
      <c r="Q455" s="136">
        <v>0</v>
      </c>
      <c r="R455" s="136">
        <f>Q455*H455</f>
        <v>0</v>
      </c>
      <c r="S455" s="136">
        <v>0</v>
      </c>
      <c r="T455" s="137">
        <f>S455*H455</f>
        <v>0</v>
      </c>
      <c r="AR455" s="138" t="s">
        <v>141</v>
      </c>
      <c r="AT455" s="138" t="s">
        <v>136</v>
      </c>
      <c r="AU455" s="138" t="s">
        <v>82</v>
      </c>
      <c r="AY455" s="17" t="s">
        <v>133</v>
      </c>
      <c r="BE455" s="139">
        <f>IF(N455="základní",J455,0)</f>
        <v>0</v>
      </c>
      <c r="BF455" s="139">
        <f>IF(N455="snížená",J455,0)</f>
        <v>0</v>
      </c>
      <c r="BG455" s="139">
        <f>IF(N455="zákl. přenesená",J455,0)</f>
        <v>0</v>
      </c>
      <c r="BH455" s="139">
        <f>IF(N455="sníž. přenesená",J455,0)</f>
        <v>0</v>
      </c>
      <c r="BI455" s="139">
        <f>IF(N455="nulová",J455,0)</f>
        <v>0</v>
      </c>
      <c r="BJ455" s="17" t="s">
        <v>80</v>
      </c>
      <c r="BK455" s="139">
        <f>ROUND(I455*H455,2)</f>
        <v>0</v>
      </c>
      <c r="BL455" s="17" t="s">
        <v>141</v>
      </c>
      <c r="BM455" s="138" t="s">
        <v>845</v>
      </c>
    </row>
    <row r="456" spans="2:65" s="1" customFormat="1" ht="11.25">
      <c r="B456" s="32"/>
      <c r="D456" s="140" t="s">
        <v>142</v>
      </c>
      <c r="F456" s="141" t="s">
        <v>846</v>
      </c>
      <c r="I456" s="142"/>
      <c r="L456" s="32"/>
      <c r="M456" s="143"/>
      <c r="T456" s="53"/>
      <c r="AT456" s="17" t="s">
        <v>142</v>
      </c>
      <c r="AU456" s="17" t="s">
        <v>82</v>
      </c>
    </row>
    <row r="457" spans="2:65" s="12" customFormat="1" ht="11.25">
      <c r="B457" s="147"/>
      <c r="D457" s="148" t="s">
        <v>158</v>
      </c>
      <c r="E457" s="149" t="s">
        <v>19</v>
      </c>
      <c r="F457" s="150" t="s">
        <v>847</v>
      </c>
      <c r="H457" s="151">
        <v>25.35</v>
      </c>
      <c r="I457" s="152"/>
      <c r="L457" s="147"/>
      <c r="M457" s="153"/>
      <c r="T457" s="154"/>
      <c r="AT457" s="149" t="s">
        <v>158</v>
      </c>
      <c r="AU457" s="149" t="s">
        <v>82</v>
      </c>
      <c r="AV457" s="12" t="s">
        <v>82</v>
      </c>
      <c r="AW457" s="12" t="s">
        <v>34</v>
      </c>
      <c r="AX457" s="12" t="s">
        <v>72</v>
      </c>
      <c r="AY457" s="149" t="s">
        <v>133</v>
      </c>
    </row>
    <row r="458" spans="2:65" s="13" customFormat="1" ht="11.25">
      <c r="B458" s="155"/>
      <c r="D458" s="148" t="s">
        <v>158</v>
      </c>
      <c r="E458" s="156" t="s">
        <v>19</v>
      </c>
      <c r="F458" s="157" t="s">
        <v>159</v>
      </c>
      <c r="H458" s="158">
        <v>25.35</v>
      </c>
      <c r="I458" s="159"/>
      <c r="L458" s="155"/>
      <c r="M458" s="160"/>
      <c r="T458" s="161"/>
      <c r="AT458" s="156" t="s">
        <v>158</v>
      </c>
      <c r="AU458" s="156" t="s">
        <v>82</v>
      </c>
      <c r="AV458" s="13" t="s">
        <v>141</v>
      </c>
      <c r="AW458" s="13" t="s">
        <v>34</v>
      </c>
      <c r="AX458" s="13" t="s">
        <v>80</v>
      </c>
      <c r="AY458" s="156" t="s">
        <v>133</v>
      </c>
    </row>
    <row r="459" spans="2:65" s="1" customFormat="1" ht="24.2" customHeight="1">
      <c r="B459" s="32"/>
      <c r="C459" s="127" t="s">
        <v>614</v>
      </c>
      <c r="D459" s="127" t="s">
        <v>136</v>
      </c>
      <c r="E459" s="128" t="s">
        <v>848</v>
      </c>
      <c r="F459" s="129" t="s">
        <v>849</v>
      </c>
      <c r="G459" s="130" t="s">
        <v>217</v>
      </c>
      <c r="H459" s="131">
        <v>1.25</v>
      </c>
      <c r="I459" s="132"/>
      <c r="J459" s="133">
        <f>ROUND(I459*H459,2)</f>
        <v>0</v>
      </c>
      <c r="K459" s="129" t="s">
        <v>140</v>
      </c>
      <c r="L459" s="32"/>
      <c r="M459" s="134" t="s">
        <v>19</v>
      </c>
      <c r="N459" s="135" t="s">
        <v>43</v>
      </c>
      <c r="P459" s="136">
        <f>O459*H459</f>
        <v>0</v>
      </c>
      <c r="Q459" s="136">
        <v>0</v>
      </c>
      <c r="R459" s="136">
        <f>Q459*H459</f>
        <v>0</v>
      </c>
      <c r="S459" s="136">
        <v>0</v>
      </c>
      <c r="T459" s="137">
        <f>S459*H459</f>
        <v>0</v>
      </c>
      <c r="AR459" s="138" t="s">
        <v>141</v>
      </c>
      <c r="AT459" s="138" t="s">
        <v>136</v>
      </c>
      <c r="AU459" s="138" t="s">
        <v>82</v>
      </c>
      <c r="AY459" s="17" t="s">
        <v>133</v>
      </c>
      <c r="BE459" s="139">
        <f>IF(N459="základní",J459,0)</f>
        <v>0</v>
      </c>
      <c r="BF459" s="139">
        <f>IF(N459="snížená",J459,0)</f>
        <v>0</v>
      </c>
      <c r="BG459" s="139">
        <f>IF(N459="zákl. přenesená",J459,0)</f>
        <v>0</v>
      </c>
      <c r="BH459" s="139">
        <f>IF(N459="sníž. přenesená",J459,0)</f>
        <v>0</v>
      </c>
      <c r="BI459" s="139">
        <f>IF(N459="nulová",J459,0)</f>
        <v>0</v>
      </c>
      <c r="BJ459" s="17" t="s">
        <v>80</v>
      </c>
      <c r="BK459" s="139">
        <f>ROUND(I459*H459,2)</f>
        <v>0</v>
      </c>
      <c r="BL459" s="17" t="s">
        <v>141</v>
      </c>
      <c r="BM459" s="138" t="s">
        <v>850</v>
      </c>
    </row>
    <row r="460" spans="2:65" s="1" customFormat="1" ht="11.25">
      <c r="B460" s="32"/>
      <c r="D460" s="140" t="s">
        <v>142</v>
      </c>
      <c r="F460" s="141" t="s">
        <v>851</v>
      </c>
      <c r="I460" s="142"/>
      <c r="L460" s="32"/>
      <c r="M460" s="143"/>
      <c r="T460" s="53"/>
      <c r="AT460" s="17" t="s">
        <v>142</v>
      </c>
      <c r="AU460" s="17" t="s">
        <v>82</v>
      </c>
    </row>
    <row r="461" spans="2:65" s="12" customFormat="1" ht="11.25">
      <c r="B461" s="147"/>
      <c r="D461" s="148" t="s">
        <v>158</v>
      </c>
      <c r="E461" s="149" t="s">
        <v>19</v>
      </c>
      <c r="F461" s="150" t="s">
        <v>852</v>
      </c>
      <c r="H461" s="151">
        <v>1.25</v>
      </c>
      <c r="I461" s="152"/>
      <c r="L461" s="147"/>
      <c r="M461" s="153"/>
      <c r="T461" s="154"/>
      <c r="AT461" s="149" t="s">
        <v>158</v>
      </c>
      <c r="AU461" s="149" t="s">
        <v>82</v>
      </c>
      <c r="AV461" s="12" t="s">
        <v>82</v>
      </c>
      <c r="AW461" s="12" t="s">
        <v>34</v>
      </c>
      <c r="AX461" s="12" t="s">
        <v>72</v>
      </c>
      <c r="AY461" s="149" t="s">
        <v>133</v>
      </c>
    </row>
    <row r="462" spans="2:65" s="13" customFormat="1" ht="11.25">
      <c r="B462" s="155"/>
      <c r="D462" s="148" t="s">
        <v>158</v>
      </c>
      <c r="E462" s="156" t="s">
        <v>19</v>
      </c>
      <c r="F462" s="157" t="s">
        <v>159</v>
      </c>
      <c r="H462" s="158">
        <v>1.25</v>
      </c>
      <c r="I462" s="159"/>
      <c r="L462" s="155"/>
      <c r="M462" s="160"/>
      <c r="T462" s="161"/>
      <c r="AT462" s="156" t="s">
        <v>158</v>
      </c>
      <c r="AU462" s="156" t="s">
        <v>82</v>
      </c>
      <c r="AV462" s="13" t="s">
        <v>141</v>
      </c>
      <c r="AW462" s="13" t="s">
        <v>34</v>
      </c>
      <c r="AX462" s="13" t="s">
        <v>80</v>
      </c>
      <c r="AY462" s="156" t="s">
        <v>133</v>
      </c>
    </row>
    <row r="463" spans="2:65" s="1" customFormat="1" ht="24.2" customHeight="1">
      <c r="B463" s="32"/>
      <c r="C463" s="127" t="s">
        <v>853</v>
      </c>
      <c r="D463" s="127" t="s">
        <v>136</v>
      </c>
      <c r="E463" s="128" t="s">
        <v>854</v>
      </c>
      <c r="F463" s="129" t="s">
        <v>855</v>
      </c>
      <c r="G463" s="130" t="s">
        <v>217</v>
      </c>
      <c r="H463" s="131">
        <v>0.44</v>
      </c>
      <c r="I463" s="132"/>
      <c r="J463" s="133">
        <f>ROUND(I463*H463,2)</f>
        <v>0</v>
      </c>
      <c r="K463" s="129" t="s">
        <v>140</v>
      </c>
      <c r="L463" s="32"/>
      <c r="M463" s="134" t="s">
        <v>19</v>
      </c>
      <c r="N463" s="135" t="s">
        <v>43</v>
      </c>
      <c r="P463" s="136">
        <f>O463*H463</f>
        <v>0</v>
      </c>
      <c r="Q463" s="136">
        <v>0</v>
      </c>
      <c r="R463" s="136">
        <f>Q463*H463</f>
        <v>0</v>
      </c>
      <c r="S463" s="136">
        <v>0</v>
      </c>
      <c r="T463" s="137">
        <f>S463*H463</f>
        <v>0</v>
      </c>
      <c r="AR463" s="138" t="s">
        <v>141</v>
      </c>
      <c r="AT463" s="138" t="s">
        <v>136</v>
      </c>
      <c r="AU463" s="138" t="s">
        <v>82</v>
      </c>
      <c r="AY463" s="17" t="s">
        <v>133</v>
      </c>
      <c r="BE463" s="139">
        <f>IF(N463="základní",J463,0)</f>
        <v>0</v>
      </c>
      <c r="BF463" s="139">
        <f>IF(N463="snížená",J463,0)</f>
        <v>0</v>
      </c>
      <c r="BG463" s="139">
        <f>IF(N463="zákl. přenesená",J463,0)</f>
        <v>0</v>
      </c>
      <c r="BH463" s="139">
        <f>IF(N463="sníž. přenesená",J463,0)</f>
        <v>0</v>
      </c>
      <c r="BI463" s="139">
        <f>IF(N463="nulová",J463,0)</f>
        <v>0</v>
      </c>
      <c r="BJ463" s="17" t="s">
        <v>80</v>
      </c>
      <c r="BK463" s="139">
        <f>ROUND(I463*H463,2)</f>
        <v>0</v>
      </c>
      <c r="BL463" s="17" t="s">
        <v>141</v>
      </c>
      <c r="BM463" s="138" t="s">
        <v>856</v>
      </c>
    </row>
    <row r="464" spans="2:65" s="1" customFormat="1" ht="11.25">
      <c r="B464" s="32"/>
      <c r="D464" s="140" t="s">
        <v>142</v>
      </c>
      <c r="F464" s="141" t="s">
        <v>857</v>
      </c>
      <c r="I464" s="142"/>
      <c r="L464" s="32"/>
      <c r="M464" s="143"/>
      <c r="T464" s="53"/>
      <c r="AT464" s="17" t="s">
        <v>142</v>
      </c>
      <c r="AU464" s="17" t="s">
        <v>82</v>
      </c>
    </row>
    <row r="465" spans="2:51" s="12" customFormat="1" ht="11.25">
      <c r="B465" s="147"/>
      <c r="D465" s="148" t="s">
        <v>158</v>
      </c>
      <c r="E465" s="149" t="s">
        <v>19</v>
      </c>
      <c r="F465" s="150" t="s">
        <v>858</v>
      </c>
      <c r="H465" s="151">
        <v>0.44</v>
      </c>
      <c r="I465" s="152"/>
      <c r="L465" s="147"/>
      <c r="M465" s="153"/>
      <c r="T465" s="154"/>
      <c r="AT465" s="149" t="s">
        <v>158</v>
      </c>
      <c r="AU465" s="149" t="s">
        <v>82</v>
      </c>
      <c r="AV465" s="12" t="s">
        <v>82</v>
      </c>
      <c r="AW465" s="12" t="s">
        <v>34</v>
      </c>
      <c r="AX465" s="12" t="s">
        <v>72</v>
      </c>
      <c r="AY465" s="149" t="s">
        <v>133</v>
      </c>
    </row>
    <row r="466" spans="2:51" s="13" customFormat="1" ht="11.25">
      <c r="B466" s="155"/>
      <c r="D466" s="148" t="s">
        <v>158</v>
      </c>
      <c r="E466" s="156" t="s">
        <v>19</v>
      </c>
      <c r="F466" s="157" t="s">
        <v>159</v>
      </c>
      <c r="H466" s="158">
        <v>0.44</v>
      </c>
      <c r="I466" s="159"/>
      <c r="L466" s="155"/>
      <c r="M466" s="162"/>
      <c r="N466" s="163"/>
      <c r="O466" s="163"/>
      <c r="P466" s="163"/>
      <c r="Q466" s="163"/>
      <c r="R466" s="163"/>
      <c r="S466" s="163"/>
      <c r="T466" s="164"/>
      <c r="AT466" s="156" t="s">
        <v>158</v>
      </c>
      <c r="AU466" s="156" t="s">
        <v>82</v>
      </c>
      <c r="AV466" s="13" t="s">
        <v>141</v>
      </c>
      <c r="AW466" s="13" t="s">
        <v>34</v>
      </c>
      <c r="AX466" s="13" t="s">
        <v>80</v>
      </c>
      <c r="AY466" s="156" t="s">
        <v>133</v>
      </c>
    </row>
    <row r="467" spans="2:51" s="1" customFormat="1" ht="6.95" customHeight="1">
      <c r="B467" s="41"/>
      <c r="C467" s="42"/>
      <c r="D467" s="42"/>
      <c r="E467" s="42"/>
      <c r="F467" s="42"/>
      <c r="G467" s="42"/>
      <c r="H467" s="42"/>
      <c r="I467" s="42"/>
      <c r="J467" s="42"/>
      <c r="K467" s="42"/>
      <c r="L467" s="32"/>
    </row>
  </sheetData>
  <sheetProtection algorithmName="SHA-512" hashValue="uYNOF/9F4ssCG3XCZVvfiX19qEgd7NCS6CVdwYaM3GqS3SjXf+zHaUWXb0BNkddJzjdZVIvD5Q5brLmnVuEoJQ==" saltValue="yNYhkvQ7XCXdQDW6FgKh72pbR9H+OctRpLwLvcQUgFNl4VBDszGzx7nczKmjWVkE4qT0H80KE4gMK5jQ5+weyg==" spinCount="100000" sheet="1" objects="1" scenarios="1" formatColumns="0" formatRows="0" autoFilter="0"/>
  <autoFilter ref="C86:K466" xr:uid="{00000000-0009-0000-0000-000004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400-000000000000}"/>
    <hyperlink ref="F95" r:id="rId2" xr:uid="{00000000-0004-0000-0400-000001000000}"/>
    <hyperlink ref="F99" r:id="rId3" xr:uid="{00000000-0004-0000-0400-000002000000}"/>
    <hyperlink ref="F103" r:id="rId4" xr:uid="{00000000-0004-0000-0400-000003000000}"/>
    <hyperlink ref="F107" r:id="rId5" xr:uid="{00000000-0004-0000-0400-000004000000}"/>
    <hyperlink ref="F112" r:id="rId6" xr:uid="{00000000-0004-0000-0400-000005000000}"/>
    <hyperlink ref="F156" r:id="rId7" xr:uid="{00000000-0004-0000-0400-000006000000}"/>
    <hyperlink ref="F160" r:id="rId8" xr:uid="{00000000-0004-0000-0400-000007000000}"/>
    <hyperlink ref="F169" r:id="rId9" xr:uid="{00000000-0004-0000-0400-000008000000}"/>
    <hyperlink ref="F178" r:id="rId10" xr:uid="{00000000-0004-0000-0400-000009000000}"/>
    <hyperlink ref="F184" r:id="rId11" xr:uid="{00000000-0004-0000-0400-00000A000000}"/>
    <hyperlink ref="F190" r:id="rId12" xr:uid="{00000000-0004-0000-0400-00000B000000}"/>
    <hyperlink ref="F198" r:id="rId13" xr:uid="{00000000-0004-0000-0400-00000C000000}"/>
    <hyperlink ref="F202" r:id="rId14" xr:uid="{00000000-0004-0000-0400-00000D000000}"/>
    <hyperlink ref="F215" r:id="rId15" xr:uid="{00000000-0004-0000-0400-00000E000000}"/>
    <hyperlink ref="F222" r:id="rId16" xr:uid="{00000000-0004-0000-0400-00000F000000}"/>
    <hyperlink ref="F228" r:id="rId17" xr:uid="{00000000-0004-0000-0400-000010000000}"/>
    <hyperlink ref="F232" r:id="rId18" xr:uid="{00000000-0004-0000-0400-000011000000}"/>
    <hyperlink ref="F236" r:id="rId19" xr:uid="{00000000-0004-0000-0400-000012000000}"/>
    <hyperlink ref="F240" r:id="rId20" xr:uid="{00000000-0004-0000-0400-000013000000}"/>
    <hyperlink ref="F244" r:id="rId21" xr:uid="{00000000-0004-0000-0400-000014000000}"/>
    <hyperlink ref="F256" r:id="rId22" xr:uid="{00000000-0004-0000-0400-000015000000}"/>
    <hyperlink ref="F261" r:id="rId23" xr:uid="{00000000-0004-0000-0400-000016000000}"/>
    <hyperlink ref="F266" r:id="rId24" xr:uid="{00000000-0004-0000-0400-000017000000}"/>
    <hyperlink ref="F271" r:id="rId25" xr:uid="{00000000-0004-0000-0400-000018000000}"/>
    <hyperlink ref="F276" r:id="rId26" xr:uid="{00000000-0004-0000-0400-000019000000}"/>
    <hyperlink ref="F290" r:id="rId27" xr:uid="{00000000-0004-0000-0400-00001A000000}"/>
    <hyperlink ref="F296" r:id="rId28" xr:uid="{00000000-0004-0000-0400-00001B000000}"/>
    <hyperlink ref="F303" r:id="rId29" xr:uid="{00000000-0004-0000-0400-00001C000000}"/>
    <hyperlink ref="F310" r:id="rId30" xr:uid="{00000000-0004-0000-0400-00001D000000}"/>
    <hyperlink ref="F317" r:id="rId31" xr:uid="{00000000-0004-0000-0400-00001E000000}"/>
    <hyperlink ref="F330" r:id="rId32" xr:uid="{00000000-0004-0000-0400-00001F000000}"/>
    <hyperlink ref="F343" r:id="rId33" xr:uid="{00000000-0004-0000-0400-000020000000}"/>
    <hyperlink ref="F350" r:id="rId34" xr:uid="{00000000-0004-0000-0400-000021000000}"/>
    <hyperlink ref="F363" r:id="rId35" xr:uid="{00000000-0004-0000-0400-000022000000}"/>
    <hyperlink ref="F367" r:id="rId36" xr:uid="{00000000-0004-0000-0400-000023000000}"/>
    <hyperlink ref="F371" r:id="rId37" xr:uid="{00000000-0004-0000-0400-000024000000}"/>
    <hyperlink ref="F375" r:id="rId38" xr:uid="{00000000-0004-0000-0400-000025000000}"/>
    <hyperlink ref="F379" r:id="rId39" xr:uid="{00000000-0004-0000-0400-000026000000}"/>
    <hyperlink ref="F407" r:id="rId40" xr:uid="{00000000-0004-0000-0400-000027000000}"/>
    <hyperlink ref="F418" r:id="rId41" xr:uid="{00000000-0004-0000-0400-000028000000}"/>
    <hyperlink ref="F424" r:id="rId42" xr:uid="{00000000-0004-0000-0400-000029000000}"/>
    <hyperlink ref="F428" r:id="rId43" xr:uid="{00000000-0004-0000-0400-00002A000000}"/>
    <hyperlink ref="F434" r:id="rId44" xr:uid="{00000000-0004-0000-0400-00002B000000}"/>
    <hyperlink ref="F438" r:id="rId45" xr:uid="{00000000-0004-0000-0400-00002C000000}"/>
    <hyperlink ref="F442" r:id="rId46" xr:uid="{00000000-0004-0000-0400-00002D000000}"/>
    <hyperlink ref="F446" r:id="rId47" xr:uid="{00000000-0004-0000-0400-00002E000000}"/>
    <hyperlink ref="F451" r:id="rId48" xr:uid="{00000000-0004-0000-0400-00002F000000}"/>
    <hyperlink ref="F454" r:id="rId49" xr:uid="{00000000-0004-0000-0400-000030000000}"/>
    <hyperlink ref="F456" r:id="rId50" xr:uid="{00000000-0004-0000-0400-000031000000}"/>
    <hyperlink ref="F460" r:id="rId51" xr:uid="{00000000-0004-0000-0400-000032000000}"/>
    <hyperlink ref="F464" r:id="rId52" xr:uid="{00000000-0004-0000-0400-00003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10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94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Sportovní hala Sušice - Venkovní stavební objekty</v>
      </c>
      <c r="F7" s="309"/>
      <c r="G7" s="309"/>
      <c r="H7" s="309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16.5" customHeight="1">
      <c r="B9" s="32"/>
      <c r="E9" s="275" t="s">
        <v>859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Vyplň údaj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19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81"/>
      <c r="G18" s="281"/>
      <c r="H18" s="281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86" t="s">
        <v>19</v>
      </c>
      <c r="F27" s="286"/>
      <c r="G27" s="286"/>
      <c r="H27" s="286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ROUND((SUM(BE81:BE109)),  2)</f>
        <v>0</v>
      </c>
      <c r="I33" s="89">
        <v>0.21</v>
      </c>
      <c r="J33" s="88">
        <f>ROUND(((SUM(BE81:BE109))*I33),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ROUND((SUM(BF81:BF109)),  2)</f>
        <v>0</v>
      </c>
      <c r="I34" s="89">
        <v>0.12</v>
      </c>
      <c r="J34" s="88">
        <f>ROUND(((SUM(BF81:BF109))*I34),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ROUND((SUM(BG81:BG109)),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ROUND((SUM(BH81:BH109)),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ROUND((SUM(BI81:BI109)),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113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Sportovní hala Sušice - Venkovní stavební objekty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111</v>
      </c>
      <c r="L49" s="32"/>
    </row>
    <row r="50" spans="2:47" s="1" customFormat="1" ht="16.5" customHeight="1">
      <c r="B50" s="32"/>
      <c r="E50" s="275" t="str">
        <f>E9</f>
        <v>SO-04 - Řad/přípojka - kanalizace splašková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Vyplň údaj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24</v>
      </c>
      <c r="F54" s="25" t="str">
        <f>E15</f>
        <v>Město Sušice, nám. Svobody 138, 342 01 Sušice</v>
      </c>
      <c r="I54" s="27" t="s">
        <v>30</v>
      </c>
      <c r="J54" s="30" t="str">
        <f>E21</f>
        <v>APRIS s.r.o</v>
      </c>
      <c r="L54" s="32"/>
    </row>
    <row r="55" spans="2:47" s="1" customFormat="1" ht="15.2" customHeight="1">
      <c r="B55" s="32"/>
      <c r="C55" s="27" t="s">
        <v>28</v>
      </c>
      <c r="F55" s="25" t="str">
        <f>IF(E18="","",E18)</f>
        <v>Vyplň údaj</v>
      </c>
      <c r="I55" s="27" t="s">
        <v>35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114</v>
      </c>
      <c r="D57" s="90"/>
      <c r="E57" s="90"/>
      <c r="F57" s="90"/>
      <c r="G57" s="90"/>
      <c r="H57" s="90"/>
      <c r="I57" s="90"/>
      <c r="J57" s="97" t="s">
        <v>115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J81</f>
        <v>0</v>
      </c>
      <c r="L59" s="32"/>
      <c r="AU59" s="17" t="s">
        <v>116</v>
      </c>
    </row>
    <row r="60" spans="2:47" s="8" customFormat="1" ht="24.95" customHeight="1">
      <c r="B60" s="99"/>
      <c r="D60" s="100" t="s">
        <v>860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8" customFormat="1" ht="24.95" customHeight="1">
      <c r="B61" s="99"/>
      <c r="D61" s="100" t="s">
        <v>861</v>
      </c>
      <c r="E61" s="101"/>
      <c r="F61" s="101"/>
      <c r="G61" s="101"/>
      <c r="H61" s="101"/>
      <c r="I61" s="101"/>
      <c r="J61" s="102">
        <f>J95</f>
        <v>0</v>
      </c>
      <c r="L61" s="99"/>
    </row>
    <row r="62" spans="2:47" s="1" customFormat="1" ht="21.75" customHeight="1">
      <c r="B62" s="32"/>
      <c r="L62" s="32"/>
    </row>
    <row r="63" spans="2:47" s="1" customFormat="1" ht="6.95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5" customHeight="1">
      <c r="B68" s="32"/>
      <c r="C68" s="21" t="s">
        <v>119</v>
      </c>
      <c r="L68" s="32"/>
    </row>
    <row r="69" spans="2:20" s="1" customFormat="1" ht="6.95" customHeight="1">
      <c r="B69" s="32"/>
      <c r="L69" s="32"/>
    </row>
    <row r="70" spans="2:20" s="1" customFormat="1" ht="12" customHeight="1">
      <c r="B70" s="32"/>
      <c r="C70" s="27" t="s">
        <v>16</v>
      </c>
      <c r="L70" s="32"/>
    </row>
    <row r="71" spans="2:20" s="1" customFormat="1" ht="16.5" customHeight="1">
      <c r="B71" s="32"/>
      <c r="E71" s="308" t="str">
        <f>E7</f>
        <v>Sportovní hala Sušice - Venkovní stavební objekty</v>
      </c>
      <c r="F71" s="309"/>
      <c r="G71" s="309"/>
      <c r="H71" s="309"/>
      <c r="L71" s="32"/>
    </row>
    <row r="72" spans="2:20" s="1" customFormat="1" ht="12" customHeight="1">
      <c r="B72" s="32"/>
      <c r="C72" s="27" t="s">
        <v>111</v>
      </c>
      <c r="L72" s="32"/>
    </row>
    <row r="73" spans="2:20" s="1" customFormat="1" ht="16.5" customHeight="1">
      <c r="B73" s="32"/>
      <c r="E73" s="275" t="str">
        <f>E9</f>
        <v>SO-04 - Řad/přípojka - kanalizace splašková</v>
      </c>
      <c r="F73" s="310"/>
      <c r="G73" s="310"/>
      <c r="H73" s="310"/>
      <c r="L73" s="32"/>
    </row>
    <row r="74" spans="2:20" s="1" customFormat="1" ht="6.95" customHeight="1">
      <c r="B74" s="32"/>
      <c r="L74" s="32"/>
    </row>
    <row r="75" spans="2:20" s="1" customFormat="1" ht="12" customHeight="1">
      <c r="B75" s="32"/>
      <c r="C75" s="27" t="s">
        <v>21</v>
      </c>
      <c r="F75" s="25" t="str">
        <f>F12</f>
        <v xml:space="preserve"> </v>
      </c>
      <c r="I75" s="27" t="s">
        <v>23</v>
      </c>
      <c r="J75" s="49" t="str">
        <f>IF(J12="","",J12)</f>
        <v>Vyplň údaj</v>
      </c>
      <c r="L75" s="32"/>
    </row>
    <row r="76" spans="2:20" s="1" customFormat="1" ht="6.95" customHeight="1">
      <c r="B76" s="32"/>
      <c r="L76" s="32"/>
    </row>
    <row r="77" spans="2:20" s="1" customFormat="1" ht="15.2" customHeight="1">
      <c r="B77" s="32"/>
      <c r="C77" s="27" t="s">
        <v>24</v>
      </c>
      <c r="F77" s="25" t="str">
        <f>E15</f>
        <v>Město Sušice, nám. Svobody 138, 342 01 Sušice</v>
      </c>
      <c r="I77" s="27" t="s">
        <v>30</v>
      </c>
      <c r="J77" s="30" t="str">
        <f>E21</f>
        <v>APRIS s.r.o</v>
      </c>
      <c r="L77" s="32"/>
    </row>
    <row r="78" spans="2:20" s="1" customFormat="1" ht="15.2" customHeight="1">
      <c r="B78" s="32"/>
      <c r="C78" s="27" t="s">
        <v>28</v>
      </c>
      <c r="F78" s="25" t="str">
        <f>IF(E18="","",E18)</f>
        <v>Vyplň údaj</v>
      </c>
      <c r="I78" s="27" t="s">
        <v>35</v>
      </c>
      <c r="J78" s="30" t="str">
        <f>E24</f>
        <v xml:space="preserve"> 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07"/>
      <c r="C80" s="108" t="s">
        <v>120</v>
      </c>
      <c r="D80" s="109" t="s">
        <v>57</v>
      </c>
      <c r="E80" s="109" t="s">
        <v>53</v>
      </c>
      <c r="F80" s="109" t="s">
        <v>54</v>
      </c>
      <c r="G80" s="109" t="s">
        <v>121</v>
      </c>
      <c r="H80" s="109" t="s">
        <v>122</v>
      </c>
      <c r="I80" s="109" t="s">
        <v>123</v>
      </c>
      <c r="J80" s="109" t="s">
        <v>115</v>
      </c>
      <c r="K80" s="110" t="s">
        <v>124</v>
      </c>
      <c r="L80" s="107"/>
      <c r="M80" s="56" t="s">
        <v>19</v>
      </c>
      <c r="N80" s="57" t="s">
        <v>42</v>
      </c>
      <c r="O80" s="57" t="s">
        <v>125</v>
      </c>
      <c r="P80" s="57" t="s">
        <v>126</v>
      </c>
      <c r="Q80" s="57" t="s">
        <v>127</v>
      </c>
      <c r="R80" s="57" t="s">
        <v>128</v>
      </c>
      <c r="S80" s="57" t="s">
        <v>129</v>
      </c>
      <c r="T80" s="58" t="s">
        <v>130</v>
      </c>
    </row>
    <row r="81" spans="2:65" s="1" customFormat="1" ht="22.9" customHeight="1">
      <c r="B81" s="32"/>
      <c r="C81" s="61" t="s">
        <v>131</v>
      </c>
      <c r="J81" s="111">
        <f>BK81</f>
        <v>0</v>
      </c>
      <c r="L81" s="32"/>
      <c r="M81" s="59"/>
      <c r="N81" s="50"/>
      <c r="O81" s="50"/>
      <c r="P81" s="112">
        <f>P82+P95</f>
        <v>0</v>
      </c>
      <c r="Q81" s="50"/>
      <c r="R81" s="112">
        <f>R82+R95</f>
        <v>0</v>
      </c>
      <c r="S81" s="50"/>
      <c r="T81" s="113">
        <f>T82+T95</f>
        <v>0</v>
      </c>
      <c r="AT81" s="17" t="s">
        <v>71</v>
      </c>
      <c r="AU81" s="17" t="s">
        <v>116</v>
      </c>
      <c r="BK81" s="114">
        <f>BK82+BK95</f>
        <v>0</v>
      </c>
    </row>
    <row r="82" spans="2:65" s="11" customFormat="1" ht="25.9" customHeight="1">
      <c r="B82" s="115"/>
      <c r="D82" s="116" t="s">
        <v>71</v>
      </c>
      <c r="E82" s="117" t="s">
        <v>862</v>
      </c>
      <c r="F82" s="117" t="s">
        <v>176</v>
      </c>
      <c r="I82" s="118"/>
      <c r="J82" s="119">
        <f>BK82</f>
        <v>0</v>
      </c>
      <c r="L82" s="115"/>
      <c r="M82" s="120"/>
      <c r="P82" s="121">
        <f>SUM(P83:P94)</f>
        <v>0</v>
      </c>
      <c r="R82" s="121">
        <f>SUM(R83:R94)</f>
        <v>0</v>
      </c>
      <c r="T82" s="122">
        <f>SUM(T83:T94)</f>
        <v>0</v>
      </c>
      <c r="AR82" s="116" t="s">
        <v>80</v>
      </c>
      <c r="AT82" s="123" t="s">
        <v>71</v>
      </c>
      <c r="AU82" s="123" t="s">
        <v>72</v>
      </c>
      <c r="AY82" s="116" t="s">
        <v>133</v>
      </c>
      <c r="BK82" s="124">
        <f>SUM(BK83:BK94)</f>
        <v>0</v>
      </c>
    </row>
    <row r="83" spans="2:65" s="1" customFormat="1" ht="16.5" customHeight="1">
      <c r="B83" s="32"/>
      <c r="C83" s="127" t="s">
        <v>80</v>
      </c>
      <c r="D83" s="127" t="s">
        <v>136</v>
      </c>
      <c r="E83" s="128" t="s">
        <v>863</v>
      </c>
      <c r="F83" s="129" t="s">
        <v>864</v>
      </c>
      <c r="G83" s="130" t="s">
        <v>186</v>
      </c>
      <c r="H83" s="131">
        <v>70</v>
      </c>
      <c r="I83" s="132"/>
      <c r="J83" s="133">
        <f t="shared" ref="J83:J94" si="0">ROUND(I83*H83,2)</f>
        <v>0</v>
      </c>
      <c r="K83" s="129" t="s">
        <v>157</v>
      </c>
      <c r="L83" s="32"/>
      <c r="M83" s="134" t="s">
        <v>19</v>
      </c>
      <c r="N83" s="135" t="s">
        <v>43</v>
      </c>
      <c r="P83" s="136">
        <f t="shared" ref="P83:P94" si="1">O83*H83</f>
        <v>0</v>
      </c>
      <c r="Q83" s="136">
        <v>0</v>
      </c>
      <c r="R83" s="136">
        <f t="shared" ref="R83:R94" si="2">Q83*H83</f>
        <v>0</v>
      </c>
      <c r="S83" s="136">
        <v>0</v>
      </c>
      <c r="T83" s="137">
        <f t="shared" ref="T83:T94" si="3">S83*H83</f>
        <v>0</v>
      </c>
      <c r="AR83" s="138" t="s">
        <v>141</v>
      </c>
      <c r="AT83" s="138" t="s">
        <v>136</v>
      </c>
      <c r="AU83" s="138" t="s">
        <v>80</v>
      </c>
      <c r="AY83" s="17" t="s">
        <v>133</v>
      </c>
      <c r="BE83" s="139">
        <f t="shared" ref="BE83:BE94" si="4">IF(N83="základní",J83,0)</f>
        <v>0</v>
      </c>
      <c r="BF83" s="139">
        <f t="shared" ref="BF83:BF94" si="5">IF(N83="snížená",J83,0)</f>
        <v>0</v>
      </c>
      <c r="BG83" s="139">
        <f t="shared" ref="BG83:BG94" si="6">IF(N83="zákl. přenesená",J83,0)</f>
        <v>0</v>
      </c>
      <c r="BH83" s="139">
        <f t="shared" ref="BH83:BH94" si="7">IF(N83="sníž. přenesená",J83,0)</f>
        <v>0</v>
      </c>
      <c r="BI83" s="139">
        <f t="shared" ref="BI83:BI94" si="8">IF(N83="nulová",J83,0)</f>
        <v>0</v>
      </c>
      <c r="BJ83" s="17" t="s">
        <v>80</v>
      </c>
      <c r="BK83" s="139">
        <f t="shared" ref="BK83:BK94" si="9">ROUND(I83*H83,2)</f>
        <v>0</v>
      </c>
      <c r="BL83" s="17" t="s">
        <v>141</v>
      </c>
      <c r="BM83" s="138" t="s">
        <v>82</v>
      </c>
    </row>
    <row r="84" spans="2:65" s="1" customFormat="1" ht="21.75" customHeight="1">
      <c r="B84" s="32"/>
      <c r="C84" s="127" t="s">
        <v>82</v>
      </c>
      <c r="D84" s="127" t="s">
        <v>136</v>
      </c>
      <c r="E84" s="128" t="s">
        <v>865</v>
      </c>
      <c r="F84" s="129" t="s">
        <v>866</v>
      </c>
      <c r="G84" s="130" t="s">
        <v>186</v>
      </c>
      <c r="H84" s="131">
        <v>3.2</v>
      </c>
      <c r="I84" s="132"/>
      <c r="J84" s="133">
        <f t="shared" si="0"/>
        <v>0</v>
      </c>
      <c r="K84" s="129" t="s">
        <v>157</v>
      </c>
      <c r="L84" s="32"/>
      <c r="M84" s="134" t="s">
        <v>19</v>
      </c>
      <c r="N84" s="135" t="s">
        <v>43</v>
      </c>
      <c r="P84" s="136">
        <f t="shared" si="1"/>
        <v>0</v>
      </c>
      <c r="Q84" s="136">
        <v>0</v>
      </c>
      <c r="R84" s="136">
        <f t="shared" si="2"/>
        <v>0</v>
      </c>
      <c r="S84" s="136">
        <v>0</v>
      </c>
      <c r="T84" s="137">
        <f t="shared" si="3"/>
        <v>0</v>
      </c>
      <c r="AR84" s="138" t="s">
        <v>141</v>
      </c>
      <c r="AT84" s="138" t="s">
        <v>136</v>
      </c>
      <c r="AU84" s="138" t="s">
        <v>80</v>
      </c>
      <c r="AY84" s="17" t="s">
        <v>133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7" t="s">
        <v>80</v>
      </c>
      <c r="BK84" s="139">
        <f t="shared" si="9"/>
        <v>0</v>
      </c>
      <c r="BL84" s="17" t="s">
        <v>141</v>
      </c>
      <c r="BM84" s="138" t="s">
        <v>141</v>
      </c>
    </row>
    <row r="85" spans="2:65" s="1" customFormat="1" ht="16.5" customHeight="1">
      <c r="B85" s="32"/>
      <c r="C85" s="127" t="s">
        <v>147</v>
      </c>
      <c r="D85" s="127" t="s">
        <v>136</v>
      </c>
      <c r="E85" s="128" t="s">
        <v>867</v>
      </c>
      <c r="F85" s="129" t="s">
        <v>868</v>
      </c>
      <c r="G85" s="130" t="s">
        <v>186</v>
      </c>
      <c r="H85" s="131">
        <v>1</v>
      </c>
      <c r="I85" s="132"/>
      <c r="J85" s="133">
        <f t="shared" si="0"/>
        <v>0</v>
      </c>
      <c r="K85" s="129" t="s">
        <v>157</v>
      </c>
      <c r="L85" s="32"/>
      <c r="M85" s="134" t="s">
        <v>19</v>
      </c>
      <c r="N85" s="135" t="s">
        <v>43</v>
      </c>
      <c r="P85" s="136">
        <f t="shared" si="1"/>
        <v>0</v>
      </c>
      <c r="Q85" s="136">
        <v>0</v>
      </c>
      <c r="R85" s="136">
        <f t="shared" si="2"/>
        <v>0</v>
      </c>
      <c r="S85" s="136">
        <v>0</v>
      </c>
      <c r="T85" s="137">
        <f t="shared" si="3"/>
        <v>0</v>
      </c>
      <c r="AR85" s="138" t="s">
        <v>141</v>
      </c>
      <c r="AT85" s="138" t="s">
        <v>136</v>
      </c>
      <c r="AU85" s="138" t="s">
        <v>80</v>
      </c>
      <c r="AY85" s="17" t="s">
        <v>133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7" t="s">
        <v>80</v>
      </c>
      <c r="BK85" s="139">
        <f t="shared" si="9"/>
        <v>0</v>
      </c>
      <c r="BL85" s="17" t="s">
        <v>141</v>
      </c>
      <c r="BM85" s="138" t="s">
        <v>150</v>
      </c>
    </row>
    <row r="86" spans="2:65" s="1" customFormat="1" ht="16.5" customHeight="1">
      <c r="B86" s="32"/>
      <c r="C86" s="127" t="s">
        <v>141</v>
      </c>
      <c r="D86" s="127" t="s">
        <v>136</v>
      </c>
      <c r="E86" s="128" t="s">
        <v>869</v>
      </c>
      <c r="F86" s="129" t="s">
        <v>870</v>
      </c>
      <c r="G86" s="130" t="s">
        <v>186</v>
      </c>
      <c r="H86" s="131">
        <v>2.1</v>
      </c>
      <c r="I86" s="132"/>
      <c r="J86" s="133">
        <f t="shared" si="0"/>
        <v>0</v>
      </c>
      <c r="K86" s="129" t="s">
        <v>157</v>
      </c>
      <c r="L86" s="32"/>
      <c r="M86" s="134" t="s">
        <v>19</v>
      </c>
      <c r="N86" s="135" t="s">
        <v>43</v>
      </c>
      <c r="P86" s="136">
        <f t="shared" si="1"/>
        <v>0</v>
      </c>
      <c r="Q86" s="136">
        <v>0</v>
      </c>
      <c r="R86" s="136">
        <f t="shared" si="2"/>
        <v>0</v>
      </c>
      <c r="S86" s="136">
        <v>0</v>
      </c>
      <c r="T86" s="137">
        <f t="shared" si="3"/>
        <v>0</v>
      </c>
      <c r="AR86" s="138" t="s">
        <v>141</v>
      </c>
      <c r="AT86" s="138" t="s">
        <v>136</v>
      </c>
      <c r="AU86" s="138" t="s">
        <v>80</v>
      </c>
      <c r="AY86" s="17" t="s">
        <v>133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7" t="s">
        <v>80</v>
      </c>
      <c r="BK86" s="139">
        <f t="shared" si="9"/>
        <v>0</v>
      </c>
      <c r="BL86" s="17" t="s">
        <v>141</v>
      </c>
      <c r="BM86" s="138" t="s">
        <v>166</v>
      </c>
    </row>
    <row r="87" spans="2:65" s="1" customFormat="1" ht="21.75" customHeight="1">
      <c r="B87" s="32"/>
      <c r="C87" s="127" t="s">
        <v>195</v>
      </c>
      <c r="D87" s="127" t="s">
        <v>136</v>
      </c>
      <c r="E87" s="128" t="s">
        <v>871</v>
      </c>
      <c r="F87" s="129" t="s">
        <v>872</v>
      </c>
      <c r="G87" s="130" t="s">
        <v>186</v>
      </c>
      <c r="H87" s="131">
        <v>16</v>
      </c>
      <c r="I87" s="132"/>
      <c r="J87" s="133">
        <f t="shared" si="0"/>
        <v>0</v>
      </c>
      <c r="K87" s="129" t="s">
        <v>157</v>
      </c>
      <c r="L87" s="32"/>
      <c r="M87" s="134" t="s">
        <v>19</v>
      </c>
      <c r="N87" s="135" t="s">
        <v>43</v>
      </c>
      <c r="P87" s="136">
        <f t="shared" si="1"/>
        <v>0</v>
      </c>
      <c r="Q87" s="136">
        <v>0</v>
      </c>
      <c r="R87" s="136">
        <f t="shared" si="2"/>
        <v>0</v>
      </c>
      <c r="S87" s="136">
        <v>0</v>
      </c>
      <c r="T87" s="137">
        <f t="shared" si="3"/>
        <v>0</v>
      </c>
      <c r="AR87" s="138" t="s">
        <v>141</v>
      </c>
      <c r="AT87" s="138" t="s">
        <v>136</v>
      </c>
      <c r="AU87" s="138" t="s">
        <v>80</v>
      </c>
      <c r="AY87" s="17" t="s">
        <v>133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7" t="s">
        <v>80</v>
      </c>
      <c r="BK87" s="139">
        <f t="shared" si="9"/>
        <v>0</v>
      </c>
      <c r="BL87" s="17" t="s">
        <v>141</v>
      </c>
      <c r="BM87" s="138" t="s">
        <v>198</v>
      </c>
    </row>
    <row r="88" spans="2:65" s="1" customFormat="1" ht="16.5" customHeight="1">
      <c r="B88" s="32"/>
      <c r="C88" s="127" t="s">
        <v>150</v>
      </c>
      <c r="D88" s="127" t="s">
        <v>136</v>
      </c>
      <c r="E88" s="128" t="s">
        <v>873</v>
      </c>
      <c r="F88" s="129" t="s">
        <v>874</v>
      </c>
      <c r="G88" s="130" t="s">
        <v>186</v>
      </c>
      <c r="H88" s="131">
        <v>50.8</v>
      </c>
      <c r="I88" s="132"/>
      <c r="J88" s="133">
        <f t="shared" si="0"/>
        <v>0</v>
      </c>
      <c r="K88" s="129" t="s">
        <v>157</v>
      </c>
      <c r="L88" s="32"/>
      <c r="M88" s="134" t="s">
        <v>19</v>
      </c>
      <c r="N88" s="135" t="s">
        <v>43</v>
      </c>
      <c r="P88" s="136">
        <f t="shared" si="1"/>
        <v>0</v>
      </c>
      <c r="Q88" s="136">
        <v>0</v>
      </c>
      <c r="R88" s="136">
        <f t="shared" si="2"/>
        <v>0</v>
      </c>
      <c r="S88" s="136">
        <v>0</v>
      </c>
      <c r="T88" s="137">
        <f t="shared" si="3"/>
        <v>0</v>
      </c>
      <c r="AR88" s="138" t="s">
        <v>141</v>
      </c>
      <c r="AT88" s="138" t="s">
        <v>136</v>
      </c>
      <c r="AU88" s="138" t="s">
        <v>80</v>
      </c>
      <c r="AY88" s="17" t="s">
        <v>133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7" t="s">
        <v>80</v>
      </c>
      <c r="BK88" s="139">
        <f t="shared" si="9"/>
        <v>0</v>
      </c>
      <c r="BL88" s="17" t="s">
        <v>141</v>
      </c>
      <c r="BM88" s="138" t="s">
        <v>8</v>
      </c>
    </row>
    <row r="89" spans="2:65" s="1" customFormat="1" ht="21.75" customHeight="1">
      <c r="B89" s="32"/>
      <c r="C89" s="127" t="s">
        <v>203</v>
      </c>
      <c r="D89" s="127" t="s">
        <v>136</v>
      </c>
      <c r="E89" s="128" t="s">
        <v>875</v>
      </c>
      <c r="F89" s="129" t="s">
        <v>876</v>
      </c>
      <c r="G89" s="130" t="s">
        <v>186</v>
      </c>
      <c r="H89" s="131">
        <v>50.8</v>
      </c>
      <c r="I89" s="132"/>
      <c r="J89" s="133">
        <f t="shared" si="0"/>
        <v>0</v>
      </c>
      <c r="K89" s="129" t="s">
        <v>157</v>
      </c>
      <c r="L89" s="32"/>
      <c r="M89" s="134" t="s">
        <v>19</v>
      </c>
      <c r="N89" s="135" t="s">
        <v>43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141</v>
      </c>
      <c r="AT89" s="138" t="s">
        <v>136</v>
      </c>
      <c r="AU89" s="138" t="s">
        <v>80</v>
      </c>
      <c r="AY89" s="17" t="s">
        <v>133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7" t="s">
        <v>80</v>
      </c>
      <c r="BK89" s="139">
        <f t="shared" si="9"/>
        <v>0</v>
      </c>
      <c r="BL89" s="17" t="s">
        <v>141</v>
      </c>
      <c r="BM89" s="138" t="s">
        <v>206</v>
      </c>
    </row>
    <row r="90" spans="2:65" s="1" customFormat="1" ht="24.2" customHeight="1">
      <c r="B90" s="32"/>
      <c r="C90" s="127" t="s">
        <v>166</v>
      </c>
      <c r="D90" s="127" t="s">
        <v>136</v>
      </c>
      <c r="E90" s="128" t="s">
        <v>877</v>
      </c>
      <c r="F90" s="129" t="s">
        <v>878</v>
      </c>
      <c r="G90" s="130" t="s">
        <v>186</v>
      </c>
      <c r="H90" s="131">
        <v>19.2</v>
      </c>
      <c r="I90" s="132"/>
      <c r="J90" s="133">
        <f t="shared" si="0"/>
        <v>0</v>
      </c>
      <c r="K90" s="129" t="s">
        <v>157</v>
      </c>
      <c r="L90" s="32"/>
      <c r="M90" s="134" t="s">
        <v>19</v>
      </c>
      <c r="N90" s="135" t="s">
        <v>43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141</v>
      </c>
      <c r="AT90" s="138" t="s">
        <v>136</v>
      </c>
      <c r="AU90" s="138" t="s">
        <v>80</v>
      </c>
      <c r="AY90" s="17" t="s">
        <v>133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7" t="s">
        <v>80</v>
      </c>
      <c r="BK90" s="139">
        <f t="shared" si="9"/>
        <v>0</v>
      </c>
      <c r="BL90" s="17" t="s">
        <v>141</v>
      </c>
      <c r="BM90" s="138" t="s">
        <v>208</v>
      </c>
    </row>
    <row r="91" spans="2:65" s="1" customFormat="1" ht="24.2" customHeight="1">
      <c r="B91" s="32"/>
      <c r="C91" s="127" t="s">
        <v>209</v>
      </c>
      <c r="D91" s="127" t="s">
        <v>136</v>
      </c>
      <c r="E91" s="128" t="s">
        <v>879</v>
      </c>
      <c r="F91" s="129" t="s">
        <v>880</v>
      </c>
      <c r="G91" s="130" t="s">
        <v>186</v>
      </c>
      <c r="H91" s="131">
        <v>96</v>
      </c>
      <c r="I91" s="132"/>
      <c r="J91" s="133">
        <f t="shared" si="0"/>
        <v>0</v>
      </c>
      <c r="K91" s="129" t="s">
        <v>157</v>
      </c>
      <c r="L91" s="32"/>
      <c r="M91" s="134" t="s">
        <v>19</v>
      </c>
      <c r="N91" s="135" t="s">
        <v>43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141</v>
      </c>
      <c r="AT91" s="138" t="s">
        <v>136</v>
      </c>
      <c r="AU91" s="138" t="s">
        <v>80</v>
      </c>
      <c r="AY91" s="17" t="s">
        <v>133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7" t="s">
        <v>80</v>
      </c>
      <c r="BK91" s="139">
        <f t="shared" si="9"/>
        <v>0</v>
      </c>
      <c r="BL91" s="17" t="s">
        <v>141</v>
      </c>
      <c r="BM91" s="138" t="s">
        <v>212</v>
      </c>
    </row>
    <row r="92" spans="2:65" s="1" customFormat="1" ht="16.5" customHeight="1">
      <c r="B92" s="32"/>
      <c r="C92" s="127" t="s">
        <v>198</v>
      </c>
      <c r="D92" s="127" t="s">
        <v>136</v>
      </c>
      <c r="E92" s="128" t="s">
        <v>881</v>
      </c>
      <c r="F92" s="129" t="s">
        <v>882</v>
      </c>
      <c r="G92" s="130" t="s">
        <v>186</v>
      </c>
      <c r="H92" s="131">
        <v>19.2</v>
      </c>
      <c r="I92" s="132"/>
      <c r="J92" s="133">
        <f t="shared" si="0"/>
        <v>0</v>
      </c>
      <c r="K92" s="129" t="s">
        <v>157</v>
      </c>
      <c r="L92" s="32"/>
      <c r="M92" s="134" t="s">
        <v>19</v>
      </c>
      <c r="N92" s="135" t="s">
        <v>43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141</v>
      </c>
      <c r="AT92" s="138" t="s">
        <v>136</v>
      </c>
      <c r="AU92" s="138" t="s">
        <v>80</v>
      </c>
      <c r="AY92" s="17" t="s">
        <v>133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80</v>
      </c>
      <c r="BK92" s="139">
        <f t="shared" si="9"/>
        <v>0</v>
      </c>
      <c r="BL92" s="17" t="s">
        <v>141</v>
      </c>
      <c r="BM92" s="138" t="s">
        <v>218</v>
      </c>
    </row>
    <row r="93" spans="2:65" s="1" customFormat="1" ht="16.5" customHeight="1">
      <c r="B93" s="32"/>
      <c r="C93" s="127" t="s">
        <v>219</v>
      </c>
      <c r="D93" s="127" t="s">
        <v>136</v>
      </c>
      <c r="E93" s="128" t="s">
        <v>883</v>
      </c>
      <c r="F93" s="129" t="s">
        <v>884</v>
      </c>
      <c r="G93" s="130" t="s">
        <v>179</v>
      </c>
      <c r="H93" s="131">
        <v>175</v>
      </c>
      <c r="I93" s="132"/>
      <c r="J93" s="133">
        <f t="shared" si="0"/>
        <v>0</v>
      </c>
      <c r="K93" s="129" t="s">
        <v>157</v>
      </c>
      <c r="L93" s="32"/>
      <c r="M93" s="134" t="s">
        <v>19</v>
      </c>
      <c r="N93" s="135" t="s">
        <v>43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141</v>
      </c>
      <c r="AT93" s="138" t="s">
        <v>136</v>
      </c>
      <c r="AU93" s="138" t="s">
        <v>80</v>
      </c>
      <c r="AY93" s="17" t="s">
        <v>133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7" t="s">
        <v>80</v>
      </c>
      <c r="BK93" s="139">
        <f t="shared" si="9"/>
        <v>0</v>
      </c>
      <c r="BL93" s="17" t="s">
        <v>141</v>
      </c>
      <c r="BM93" s="138" t="s">
        <v>222</v>
      </c>
    </row>
    <row r="94" spans="2:65" s="1" customFormat="1" ht="16.5" customHeight="1">
      <c r="B94" s="32"/>
      <c r="C94" s="127" t="s">
        <v>8</v>
      </c>
      <c r="D94" s="127" t="s">
        <v>136</v>
      </c>
      <c r="E94" s="128" t="s">
        <v>885</v>
      </c>
      <c r="F94" s="129" t="s">
        <v>886</v>
      </c>
      <c r="G94" s="130" t="s">
        <v>179</v>
      </c>
      <c r="H94" s="131">
        <v>175</v>
      </c>
      <c r="I94" s="132"/>
      <c r="J94" s="133">
        <f t="shared" si="0"/>
        <v>0</v>
      </c>
      <c r="K94" s="129" t="s">
        <v>157</v>
      </c>
      <c r="L94" s="32"/>
      <c r="M94" s="134" t="s">
        <v>19</v>
      </c>
      <c r="N94" s="135" t="s">
        <v>43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141</v>
      </c>
      <c r="AT94" s="138" t="s">
        <v>136</v>
      </c>
      <c r="AU94" s="138" t="s">
        <v>80</v>
      </c>
      <c r="AY94" s="17" t="s">
        <v>133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7" t="s">
        <v>80</v>
      </c>
      <c r="BK94" s="139">
        <f t="shared" si="9"/>
        <v>0</v>
      </c>
      <c r="BL94" s="17" t="s">
        <v>141</v>
      </c>
      <c r="BM94" s="138" t="s">
        <v>225</v>
      </c>
    </row>
    <row r="95" spans="2:65" s="11" customFormat="1" ht="25.9" customHeight="1">
      <c r="B95" s="115"/>
      <c r="D95" s="116" t="s">
        <v>71</v>
      </c>
      <c r="E95" s="117" t="s">
        <v>887</v>
      </c>
      <c r="F95" s="117" t="s">
        <v>581</v>
      </c>
      <c r="I95" s="118"/>
      <c r="J95" s="119">
        <f>BK95</f>
        <v>0</v>
      </c>
      <c r="L95" s="115"/>
      <c r="M95" s="120"/>
      <c r="P95" s="121">
        <f>SUM(P96:P109)</f>
        <v>0</v>
      </c>
      <c r="R95" s="121">
        <f>SUM(R96:R109)</f>
        <v>0</v>
      </c>
      <c r="T95" s="122">
        <f>SUM(T96:T109)</f>
        <v>0</v>
      </c>
      <c r="AR95" s="116" t="s">
        <v>80</v>
      </c>
      <c r="AT95" s="123" t="s">
        <v>71</v>
      </c>
      <c r="AU95" s="123" t="s">
        <v>72</v>
      </c>
      <c r="AY95" s="116" t="s">
        <v>133</v>
      </c>
      <c r="BK95" s="124">
        <f>SUM(BK96:BK109)</f>
        <v>0</v>
      </c>
    </row>
    <row r="96" spans="2:65" s="1" customFormat="1" ht="16.5" customHeight="1">
      <c r="B96" s="32"/>
      <c r="C96" s="127" t="s">
        <v>227</v>
      </c>
      <c r="D96" s="127" t="s">
        <v>136</v>
      </c>
      <c r="E96" s="128" t="s">
        <v>888</v>
      </c>
      <c r="F96" s="129" t="s">
        <v>889</v>
      </c>
      <c r="G96" s="130" t="s">
        <v>247</v>
      </c>
      <c r="H96" s="131">
        <v>14</v>
      </c>
      <c r="I96" s="132"/>
      <c r="J96" s="133">
        <f t="shared" ref="J96:J109" si="10">ROUND(I96*H96,2)</f>
        <v>0</v>
      </c>
      <c r="K96" s="129" t="s">
        <v>157</v>
      </c>
      <c r="L96" s="32"/>
      <c r="M96" s="134" t="s">
        <v>19</v>
      </c>
      <c r="N96" s="135" t="s">
        <v>43</v>
      </c>
      <c r="P96" s="136">
        <f t="shared" ref="P96:P109" si="11">O96*H96</f>
        <v>0</v>
      </c>
      <c r="Q96" s="136">
        <v>0</v>
      </c>
      <c r="R96" s="136">
        <f t="shared" ref="R96:R109" si="12">Q96*H96</f>
        <v>0</v>
      </c>
      <c r="S96" s="136">
        <v>0</v>
      </c>
      <c r="T96" s="137">
        <f t="shared" ref="T96:T109" si="13">S96*H96</f>
        <v>0</v>
      </c>
      <c r="AR96" s="138" t="s">
        <v>141</v>
      </c>
      <c r="AT96" s="138" t="s">
        <v>136</v>
      </c>
      <c r="AU96" s="138" t="s">
        <v>80</v>
      </c>
      <c r="AY96" s="17" t="s">
        <v>133</v>
      </c>
      <c r="BE96" s="139">
        <f t="shared" ref="BE96:BE109" si="14">IF(N96="základní",J96,0)</f>
        <v>0</v>
      </c>
      <c r="BF96" s="139">
        <f t="shared" ref="BF96:BF109" si="15">IF(N96="snížená",J96,0)</f>
        <v>0</v>
      </c>
      <c r="BG96" s="139">
        <f t="shared" ref="BG96:BG109" si="16">IF(N96="zákl. přenesená",J96,0)</f>
        <v>0</v>
      </c>
      <c r="BH96" s="139">
        <f t="shared" ref="BH96:BH109" si="17">IF(N96="sníž. přenesená",J96,0)</f>
        <v>0</v>
      </c>
      <c r="BI96" s="139">
        <f t="shared" ref="BI96:BI109" si="18">IF(N96="nulová",J96,0)</f>
        <v>0</v>
      </c>
      <c r="BJ96" s="17" t="s">
        <v>80</v>
      </c>
      <c r="BK96" s="139">
        <f t="shared" ref="BK96:BK109" si="19">ROUND(I96*H96,2)</f>
        <v>0</v>
      </c>
      <c r="BL96" s="17" t="s">
        <v>141</v>
      </c>
      <c r="BM96" s="138" t="s">
        <v>230</v>
      </c>
    </row>
    <row r="97" spans="2:65" s="1" customFormat="1" ht="16.5" customHeight="1">
      <c r="B97" s="32"/>
      <c r="C97" s="127" t="s">
        <v>206</v>
      </c>
      <c r="D97" s="127" t="s">
        <v>136</v>
      </c>
      <c r="E97" s="128" t="s">
        <v>890</v>
      </c>
      <c r="F97" s="129" t="s">
        <v>891</v>
      </c>
      <c r="G97" s="130" t="s">
        <v>247</v>
      </c>
      <c r="H97" s="131">
        <v>30</v>
      </c>
      <c r="I97" s="132"/>
      <c r="J97" s="133">
        <f t="shared" si="10"/>
        <v>0</v>
      </c>
      <c r="K97" s="129" t="s">
        <v>157</v>
      </c>
      <c r="L97" s="32"/>
      <c r="M97" s="134" t="s">
        <v>19</v>
      </c>
      <c r="N97" s="135" t="s">
        <v>43</v>
      </c>
      <c r="P97" s="136">
        <f t="shared" si="11"/>
        <v>0</v>
      </c>
      <c r="Q97" s="136">
        <v>0</v>
      </c>
      <c r="R97" s="136">
        <f t="shared" si="12"/>
        <v>0</v>
      </c>
      <c r="S97" s="136">
        <v>0</v>
      </c>
      <c r="T97" s="137">
        <f t="shared" si="13"/>
        <v>0</v>
      </c>
      <c r="AR97" s="138" t="s">
        <v>141</v>
      </c>
      <c r="AT97" s="138" t="s">
        <v>136</v>
      </c>
      <c r="AU97" s="138" t="s">
        <v>80</v>
      </c>
      <c r="AY97" s="17" t="s">
        <v>133</v>
      </c>
      <c r="BE97" s="139">
        <f t="shared" si="14"/>
        <v>0</v>
      </c>
      <c r="BF97" s="139">
        <f t="shared" si="15"/>
        <v>0</v>
      </c>
      <c r="BG97" s="139">
        <f t="shared" si="16"/>
        <v>0</v>
      </c>
      <c r="BH97" s="139">
        <f t="shared" si="17"/>
        <v>0</v>
      </c>
      <c r="BI97" s="139">
        <f t="shared" si="18"/>
        <v>0</v>
      </c>
      <c r="BJ97" s="17" t="s">
        <v>80</v>
      </c>
      <c r="BK97" s="139">
        <f t="shared" si="19"/>
        <v>0</v>
      </c>
      <c r="BL97" s="17" t="s">
        <v>141</v>
      </c>
      <c r="BM97" s="138" t="s">
        <v>232</v>
      </c>
    </row>
    <row r="98" spans="2:65" s="1" customFormat="1" ht="24.2" customHeight="1">
      <c r="B98" s="32"/>
      <c r="C98" s="127" t="s">
        <v>234</v>
      </c>
      <c r="D98" s="127" t="s">
        <v>136</v>
      </c>
      <c r="E98" s="128" t="s">
        <v>892</v>
      </c>
      <c r="F98" s="129" t="s">
        <v>893</v>
      </c>
      <c r="G98" s="130" t="s">
        <v>894</v>
      </c>
      <c r="H98" s="131">
        <v>3</v>
      </c>
      <c r="I98" s="132"/>
      <c r="J98" s="133">
        <f t="shared" si="10"/>
        <v>0</v>
      </c>
      <c r="K98" s="129" t="s">
        <v>157</v>
      </c>
      <c r="L98" s="32"/>
      <c r="M98" s="134" t="s">
        <v>19</v>
      </c>
      <c r="N98" s="135" t="s">
        <v>43</v>
      </c>
      <c r="P98" s="136">
        <f t="shared" si="11"/>
        <v>0</v>
      </c>
      <c r="Q98" s="136">
        <v>0</v>
      </c>
      <c r="R98" s="136">
        <f t="shared" si="12"/>
        <v>0</v>
      </c>
      <c r="S98" s="136">
        <v>0</v>
      </c>
      <c r="T98" s="137">
        <f t="shared" si="13"/>
        <v>0</v>
      </c>
      <c r="AR98" s="138" t="s">
        <v>141</v>
      </c>
      <c r="AT98" s="138" t="s">
        <v>136</v>
      </c>
      <c r="AU98" s="138" t="s">
        <v>80</v>
      </c>
      <c r="AY98" s="17" t="s">
        <v>133</v>
      </c>
      <c r="BE98" s="139">
        <f t="shared" si="14"/>
        <v>0</v>
      </c>
      <c r="BF98" s="139">
        <f t="shared" si="15"/>
        <v>0</v>
      </c>
      <c r="BG98" s="139">
        <f t="shared" si="16"/>
        <v>0</v>
      </c>
      <c r="BH98" s="139">
        <f t="shared" si="17"/>
        <v>0</v>
      </c>
      <c r="BI98" s="139">
        <f t="shared" si="18"/>
        <v>0</v>
      </c>
      <c r="BJ98" s="17" t="s">
        <v>80</v>
      </c>
      <c r="BK98" s="139">
        <f t="shared" si="19"/>
        <v>0</v>
      </c>
      <c r="BL98" s="17" t="s">
        <v>141</v>
      </c>
      <c r="BM98" s="138" t="s">
        <v>237</v>
      </c>
    </row>
    <row r="99" spans="2:65" s="1" customFormat="1" ht="24.2" customHeight="1">
      <c r="B99" s="32"/>
      <c r="C99" s="127" t="s">
        <v>208</v>
      </c>
      <c r="D99" s="127" t="s">
        <v>136</v>
      </c>
      <c r="E99" s="128" t="s">
        <v>895</v>
      </c>
      <c r="F99" s="129" t="s">
        <v>896</v>
      </c>
      <c r="G99" s="130" t="s">
        <v>894</v>
      </c>
      <c r="H99" s="131">
        <v>3</v>
      </c>
      <c r="I99" s="132"/>
      <c r="J99" s="133">
        <f t="shared" si="10"/>
        <v>0</v>
      </c>
      <c r="K99" s="129" t="s">
        <v>157</v>
      </c>
      <c r="L99" s="32"/>
      <c r="M99" s="134" t="s">
        <v>19</v>
      </c>
      <c r="N99" s="135" t="s">
        <v>43</v>
      </c>
      <c r="P99" s="136">
        <f t="shared" si="11"/>
        <v>0</v>
      </c>
      <c r="Q99" s="136">
        <v>0</v>
      </c>
      <c r="R99" s="136">
        <f t="shared" si="12"/>
        <v>0</v>
      </c>
      <c r="S99" s="136">
        <v>0</v>
      </c>
      <c r="T99" s="137">
        <f t="shared" si="13"/>
        <v>0</v>
      </c>
      <c r="AR99" s="138" t="s">
        <v>141</v>
      </c>
      <c r="AT99" s="138" t="s">
        <v>136</v>
      </c>
      <c r="AU99" s="138" t="s">
        <v>80</v>
      </c>
      <c r="AY99" s="17" t="s">
        <v>133</v>
      </c>
      <c r="BE99" s="139">
        <f t="shared" si="14"/>
        <v>0</v>
      </c>
      <c r="BF99" s="139">
        <f t="shared" si="15"/>
        <v>0</v>
      </c>
      <c r="BG99" s="139">
        <f t="shared" si="16"/>
        <v>0</v>
      </c>
      <c r="BH99" s="139">
        <f t="shared" si="17"/>
        <v>0</v>
      </c>
      <c r="BI99" s="139">
        <f t="shared" si="18"/>
        <v>0</v>
      </c>
      <c r="BJ99" s="17" t="s">
        <v>80</v>
      </c>
      <c r="BK99" s="139">
        <f t="shared" si="19"/>
        <v>0</v>
      </c>
      <c r="BL99" s="17" t="s">
        <v>141</v>
      </c>
      <c r="BM99" s="138" t="s">
        <v>248</v>
      </c>
    </row>
    <row r="100" spans="2:65" s="1" customFormat="1" ht="24.2" customHeight="1">
      <c r="B100" s="32"/>
      <c r="C100" s="127" t="s">
        <v>251</v>
      </c>
      <c r="D100" s="127" t="s">
        <v>136</v>
      </c>
      <c r="E100" s="128" t="s">
        <v>897</v>
      </c>
      <c r="F100" s="129" t="s">
        <v>898</v>
      </c>
      <c r="G100" s="130" t="s">
        <v>899</v>
      </c>
      <c r="H100" s="131">
        <v>1</v>
      </c>
      <c r="I100" s="132"/>
      <c r="J100" s="133">
        <f t="shared" si="10"/>
        <v>0</v>
      </c>
      <c r="K100" s="129" t="s">
        <v>157</v>
      </c>
      <c r="L100" s="32"/>
      <c r="M100" s="134" t="s">
        <v>19</v>
      </c>
      <c r="N100" s="135" t="s">
        <v>43</v>
      </c>
      <c r="P100" s="136">
        <f t="shared" si="11"/>
        <v>0</v>
      </c>
      <c r="Q100" s="136">
        <v>0</v>
      </c>
      <c r="R100" s="136">
        <f t="shared" si="12"/>
        <v>0</v>
      </c>
      <c r="S100" s="136">
        <v>0</v>
      </c>
      <c r="T100" s="137">
        <f t="shared" si="13"/>
        <v>0</v>
      </c>
      <c r="AR100" s="138" t="s">
        <v>141</v>
      </c>
      <c r="AT100" s="138" t="s">
        <v>136</v>
      </c>
      <c r="AU100" s="138" t="s">
        <v>80</v>
      </c>
      <c r="AY100" s="17" t="s">
        <v>133</v>
      </c>
      <c r="BE100" s="139">
        <f t="shared" si="14"/>
        <v>0</v>
      </c>
      <c r="BF100" s="139">
        <f t="shared" si="15"/>
        <v>0</v>
      </c>
      <c r="BG100" s="139">
        <f t="shared" si="16"/>
        <v>0</v>
      </c>
      <c r="BH100" s="139">
        <f t="shared" si="17"/>
        <v>0</v>
      </c>
      <c r="BI100" s="139">
        <f t="shared" si="18"/>
        <v>0</v>
      </c>
      <c r="BJ100" s="17" t="s">
        <v>80</v>
      </c>
      <c r="BK100" s="139">
        <f t="shared" si="19"/>
        <v>0</v>
      </c>
      <c r="BL100" s="17" t="s">
        <v>141</v>
      </c>
      <c r="BM100" s="138" t="s">
        <v>254</v>
      </c>
    </row>
    <row r="101" spans="2:65" s="1" customFormat="1" ht="24.2" customHeight="1">
      <c r="B101" s="32"/>
      <c r="C101" s="127" t="s">
        <v>212</v>
      </c>
      <c r="D101" s="127" t="s">
        <v>136</v>
      </c>
      <c r="E101" s="128" t="s">
        <v>900</v>
      </c>
      <c r="F101" s="129" t="s">
        <v>901</v>
      </c>
      <c r="G101" s="130" t="s">
        <v>899</v>
      </c>
      <c r="H101" s="131">
        <v>4</v>
      </c>
      <c r="I101" s="132"/>
      <c r="J101" s="133">
        <f t="shared" si="10"/>
        <v>0</v>
      </c>
      <c r="K101" s="129" t="s">
        <v>157</v>
      </c>
      <c r="L101" s="32"/>
      <c r="M101" s="134" t="s">
        <v>19</v>
      </c>
      <c r="N101" s="135" t="s">
        <v>43</v>
      </c>
      <c r="P101" s="136">
        <f t="shared" si="11"/>
        <v>0</v>
      </c>
      <c r="Q101" s="136">
        <v>0</v>
      </c>
      <c r="R101" s="136">
        <f t="shared" si="12"/>
        <v>0</v>
      </c>
      <c r="S101" s="136">
        <v>0</v>
      </c>
      <c r="T101" s="137">
        <f t="shared" si="13"/>
        <v>0</v>
      </c>
      <c r="AR101" s="138" t="s">
        <v>141</v>
      </c>
      <c r="AT101" s="138" t="s">
        <v>136</v>
      </c>
      <c r="AU101" s="138" t="s">
        <v>80</v>
      </c>
      <c r="AY101" s="17" t="s">
        <v>133</v>
      </c>
      <c r="BE101" s="139">
        <f t="shared" si="14"/>
        <v>0</v>
      </c>
      <c r="BF101" s="139">
        <f t="shared" si="15"/>
        <v>0</v>
      </c>
      <c r="BG101" s="139">
        <f t="shared" si="16"/>
        <v>0</v>
      </c>
      <c r="BH101" s="139">
        <f t="shared" si="17"/>
        <v>0</v>
      </c>
      <c r="BI101" s="139">
        <f t="shared" si="18"/>
        <v>0</v>
      </c>
      <c r="BJ101" s="17" t="s">
        <v>80</v>
      </c>
      <c r="BK101" s="139">
        <f t="shared" si="19"/>
        <v>0</v>
      </c>
      <c r="BL101" s="17" t="s">
        <v>141</v>
      </c>
      <c r="BM101" s="138" t="s">
        <v>262</v>
      </c>
    </row>
    <row r="102" spans="2:65" s="1" customFormat="1" ht="24.2" customHeight="1">
      <c r="B102" s="32"/>
      <c r="C102" s="127" t="s">
        <v>264</v>
      </c>
      <c r="D102" s="127" t="s">
        <v>136</v>
      </c>
      <c r="E102" s="128" t="s">
        <v>902</v>
      </c>
      <c r="F102" s="129" t="s">
        <v>903</v>
      </c>
      <c r="G102" s="130" t="s">
        <v>899</v>
      </c>
      <c r="H102" s="131">
        <v>1</v>
      </c>
      <c r="I102" s="132"/>
      <c r="J102" s="133">
        <f t="shared" si="10"/>
        <v>0</v>
      </c>
      <c r="K102" s="129" t="s">
        <v>157</v>
      </c>
      <c r="L102" s="32"/>
      <c r="M102" s="134" t="s">
        <v>19</v>
      </c>
      <c r="N102" s="135" t="s">
        <v>43</v>
      </c>
      <c r="P102" s="136">
        <f t="shared" si="11"/>
        <v>0</v>
      </c>
      <c r="Q102" s="136">
        <v>0</v>
      </c>
      <c r="R102" s="136">
        <f t="shared" si="12"/>
        <v>0</v>
      </c>
      <c r="S102" s="136">
        <v>0</v>
      </c>
      <c r="T102" s="137">
        <f t="shared" si="13"/>
        <v>0</v>
      </c>
      <c r="AR102" s="138" t="s">
        <v>141</v>
      </c>
      <c r="AT102" s="138" t="s">
        <v>136</v>
      </c>
      <c r="AU102" s="138" t="s">
        <v>80</v>
      </c>
      <c r="AY102" s="17" t="s">
        <v>133</v>
      </c>
      <c r="BE102" s="139">
        <f t="shared" si="14"/>
        <v>0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7" t="s">
        <v>80</v>
      </c>
      <c r="BK102" s="139">
        <f t="shared" si="19"/>
        <v>0</v>
      </c>
      <c r="BL102" s="17" t="s">
        <v>141</v>
      </c>
      <c r="BM102" s="138" t="s">
        <v>267</v>
      </c>
    </row>
    <row r="103" spans="2:65" s="1" customFormat="1" ht="16.5" customHeight="1">
      <c r="B103" s="32"/>
      <c r="C103" s="127" t="s">
        <v>218</v>
      </c>
      <c r="D103" s="127" t="s">
        <v>136</v>
      </c>
      <c r="E103" s="128" t="s">
        <v>904</v>
      </c>
      <c r="F103" s="129" t="s">
        <v>905</v>
      </c>
      <c r="G103" s="130" t="s">
        <v>899</v>
      </c>
      <c r="H103" s="131">
        <v>3</v>
      </c>
      <c r="I103" s="132"/>
      <c r="J103" s="133">
        <f t="shared" si="10"/>
        <v>0</v>
      </c>
      <c r="K103" s="129" t="s">
        <v>157</v>
      </c>
      <c r="L103" s="32"/>
      <c r="M103" s="134" t="s">
        <v>19</v>
      </c>
      <c r="N103" s="135" t="s">
        <v>43</v>
      </c>
      <c r="P103" s="136">
        <f t="shared" si="11"/>
        <v>0</v>
      </c>
      <c r="Q103" s="136">
        <v>0</v>
      </c>
      <c r="R103" s="136">
        <f t="shared" si="12"/>
        <v>0</v>
      </c>
      <c r="S103" s="136">
        <v>0</v>
      </c>
      <c r="T103" s="137">
        <f t="shared" si="13"/>
        <v>0</v>
      </c>
      <c r="AR103" s="138" t="s">
        <v>141</v>
      </c>
      <c r="AT103" s="138" t="s">
        <v>136</v>
      </c>
      <c r="AU103" s="138" t="s">
        <v>80</v>
      </c>
      <c r="AY103" s="17" t="s">
        <v>133</v>
      </c>
      <c r="BE103" s="139">
        <f t="shared" si="14"/>
        <v>0</v>
      </c>
      <c r="BF103" s="139">
        <f t="shared" si="15"/>
        <v>0</v>
      </c>
      <c r="BG103" s="139">
        <f t="shared" si="16"/>
        <v>0</v>
      </c>
      <c r="BH103" s="139">
        <f t="shared" si="17"/>
        <v>0</v>
      </c>
      <c r="BI103" s="139">
        <f t="shared" si="18"/>
        <v>0</v>
      </c>
      <c r="BJ103" s="17" t="s">
        <v>80</v>
      </c>
      <c r="BK103" s="139">
        <f t="shared" si="19"/>
        <v>0</v>
      </c>
      <c r="BL103" s="17" t="s">
        <v>141</v>
      </c>
      <c r="BM103" s="138" t="s">
        <v>272</v>
      </c>
    </row>
    <row r="104" spans="2:65" s="1" customFormat="1" ht="21.75" customHeight="1">
      <c r="B104" s="32"/>
      <c r="C104" s="127" t="s">
        <v>7</v>
      </c>
      <c r="D104" s="127" t="s">
        <v>136</v>
      </c>
      <c r="E104" s="128" t="s">
        <v>906</v>
      </c>
      <c r="F104" s="129" t="s">
        <v>907</v>
      </c>
      <c r="G104" s="130" t="s">
        <v>899</v>
      </c>
      <c r="H104" s="131">
        <v>3</v>
      </c>
      <c r="I104" s="132"/>
      <c r="J104" s="133">
        <f t="shared" si="10"/>
        <v>0</v>
      </c>
      <c r="K104" s="129" t="s">
        <v>157</v>
      </c>
      <c r="L104" s="32"/>
      <c r="M104" s="134" t="s">
        <v>19</v>
      </c>
      <c r="N104" s="135" t="s">
        <v>43</v>
      </c>
      <c r="P104" s="136">
        <f t="shared" si="11"/>
        <v>0</v>
      </c>
      <c r="Q104" s="136">
        <v>0</v>
      </c>
      <c r="R104" s="136">
        <f t="shared" si="12"/>
        <v>0</v>
      </c>
      <c r="S104" s="136">
        <v>0</v>
      </c>
      <c r="T104" s="137">
        <f t="shared" si="13"/>
        <v>0</v>
      </c>
      <c r="AR104" s="138" t="s">
        <v>141</v>
      </c>
      <c r="AT104" s="138" t="s">
        <v>136</v>
      </c>
      <c r="AU104" s="138" t="s">
        <v>80</v>
      </c>
      <c r="AY104" s="17" t="s">
        <v>133</v>
      </c>
      <c r="BE104" s="139">
        <f t="shared" si="14"/>
        <v>0</v>
      </c>
      <c r="BF104" s="139">
        <f t="shared" si="15"/>
        <v>0</v>
      </c>
      <c r="BG104" s="139">
        <f t="shared" si="16"/>
        <v>0</v>
      </c>
      <c r="BH104" s="139">
        <f t="shared" si="17"/>
        <v>0</v>
      </c>
      <c r="BI104" s="139">
        <f t="shared" si="18"/>
        <v>0</v>
      </c>
      <c r="BJ104" s="17" t="s">
        <v>80</v>
      </c>
      <c r="BK104" s="139">
        <f t="shared" si="19"/>
        <v>0</v>
      </c>
      <c r="BL104" s="17" t="s">
        <v>141</v>
      </c>
      <c r="BM104" s="138" t="s">
        <v>277</v>
      </c>
    </row>
    <row r="105" spans="2:65" s="1" customFormat="1" ht="16.5" customHeight="1">
      <c r="B105" s="32"/>
      <c r="C105" s="127" t="s">
        <v>222</v>
      </c>
      <c r="D105" s="127" t="s">
        <v>136</v>
      </c>
      <c r="E105" s="128" t="s">
        <v>908</v>
      </c>
      <c r="F105" s="129" t="s">
        <v>909</v>
      </c>
      <c r="G105" s="130" t="s">
        <v>899</v>
      </c>
      <c r="H105" s="131">
        <v>3</v>
      </c>
      <c r="I105" s="132"/>
      <c r="J105" s="133">
        <f t="shared" si="10"/>
        <v>0</v>
      </c>
      <c r="K105" s="129" t="s">
        <v>157</v>
      </c>
      <c r="L105" s="32"/>
      <c r="M105" s="134" t="s">
        <v>19</v>
      </c>
      <c r="N105" s="135" t="s">
        <v>43</v>
      </c>
      <c r="P105" s="136">
        <f t="shared" si="11"/>
        <v>0</v>
      </c>
      <c r="Q105" s="136">
        <v>0</v>
      </c>
      <c r="R105" s="136">
        <f t="shared" si="12"/>
        <v>0</v>
      </c>
      <c r="S105" s="136">
        <v>0</v>
      </c>
      <c r="T105" s="137">
        <f t="shared" si="13"/>
        <v>0</v>
      </c>
      <c r="AR105" s="138" t="s">
        <v>141</v>
      </c>
      <c r="AT105" s="138" t="s">
        <v>136</v>
      </c>
      <c r="AU105" s="138" t="s">
        <v>80</v>
      </c>
      <c r="AY105" s="17" t="s">
        <v>133</v>
      </c>
      <c r="BE105" s="139">
        <f t="shared" si="14"/>
        <v>0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7" t="s">
        <v>80</v>
      </c>
      <c r="BK105" s="139">
        <f t="shared" si="19"/>
        <v>0</v>
      </c>
      <c r="BL105" s="17" t="s">
        <v>141</v>
      </c>
      <c r="BM105" s="138" t="s">
        <v>282</v>
      </c>
    </row>
    <row r="106" spans="2:65" s="1" customFormat="1" ht="16.5" customHeight="1">
      <c r="B106" s="32"/>
      <c r="C106" s="127" t="s">
        <v>285</v>
      </c>
      <c r="D106" s="127" t="s">
        <v>136</v>
      </c>
      <c r="E106" s="128" t="s">
        <v>910</v>
      </c>
      <c r="F106" s="129" t="s">
        <v>911</v>
      </c>
      <c r="G106" s="130" t="s">
        <v>899</v>
      </c>
      <c r="H106" s="131">
        <v>3</v>
      </c>
      <c r="I106" s="132"/>
      <c r="J106" s="133">
        <f t="shared" si="10"/>
        <v>0</v>
      </c>
      <c r="K106" s="129" t="s">
        <v>157</v>
      </c>
      <c r="L106" s="32"/>
      <c r="M106" s="134" t="s">
        <v>19</v>
      </c>
      <c r="N106" s="135" t="s">
        <v>43</v>
      </c>
      <c r="P106" s="136">
        <f t="shared" si="11"/>
        <v>0</v>
      </c>
      <c r="Q106" s="136">
        <v>0</v>
      </c>
      <c r="R106" s="136">
        <f t="shared" si="12"/>
        <v>0</v>
      </c>
      <c r="S106" s="136">
        <v>0</v>
      </c>
      <c r="T106" s="137">
        <f t="shared" si="13"/>
        <v>0</v>
      </c>
      <c r="AR106" s="138" t="s">
        <v>141</v>
      </c>
      <c r="AT106" s="138" t="s">
        <v>136</v>
      </c>
      <c r="AU106" s="138" t="s">
        <v>80</v>
      </c>
      <c r="AY106" s="17" t="s">
        <v>133</v>
      </c>
      <c r="BE106" s="139">
        <f t="shared" si="14"/>
        <v>0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7" t="s">
        <v>80</v>
      </c>
      <c r="BK106" s="139">
        <f t="shared" si="19"/>
        <v>0</v>
      </c>
      <c r="BL106" s="17" t="s">
        <v>141</v>
      </c>
      <c r="BM106" s="138" t="s">
        <v>288</v>
      </c>
    </row>
    <row r="107" spans="2:65" s="1" customFormat="1" ht="16.5" customHeight="1">
      <c r="B107" s="32"/>
      <c r="C107" s="127" t="s">
        <v>225</v>
      </c>
      <c r="D107" s="127" t="s">
        <v>136</v>
      </c>
      <c r="E107" s="128" t="s">
        <v>912</v>
      </c>
      <c r="F107" s="129" t="s">
        <v>913</v>
      </c>
      <c r="G107" s="130" t="s">
        <v>899</v>
      </c>
      <c r="H107" s="131">
        <v>6</v>
      </c>
      <c r="I107" s="132"/>
      <c r="J107" s="133">
        <f t="shared" si="10"/>
        <v>0</v>
      </c>
      <c r="K107" s="129" t="s">
        <v>157</v>
      </c>
      <c r="L107" s="32"/>
      <c r="M107" s="134" t="s">
        <v>19</v>
      </c>
      <c r="N107" s="135" t="s">
        <v>43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141</v>
      </c>
      <c r="AT107" s="138" t="s">
        <v>136</v>
      </c>
      <c r="AU107" s="138" t="s">
        <v>80</v>
      </c>
      <c r="AY107" s="17" t="s">
        <v>133</v>
      </c>
      <c r="BE107" s="139">
        <f t="shared" si="14"/>
        <v>0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7" t="s">
        <v>80</v>
      </c>
      <c r="BK107" s="139">
        <f t="shared" si="19"/>
        <v>0</v>
      </c>
      <c r="BL107" s="17" t="s">
        <v>141</v>
      </c>
      <c r="BM107" s="138" t="s">
        <v>294</v>
      </c>
    </row>
    <row r="108" spans="2:65" s="1" customFormat="1" ht="16.5" customHeight="1">
      <c r="B108" s="32"/>
      <c r="C108" s="127" t="s">
        <v>299</v>
      </c>
      <c r="D108" s="127" t="s">
        <v>136</v>
      </c>
      <c r="E108" s="128" t="s">
        <v>914</v>
      </c>
      <c r="F108" s="129" t="s">
        <v>915</v>
      </c>
      <c r="G108" s="130" t="s">
        <v>247</v>
      </c>
      <c r="H108" s="131">
        <v>40</v>
      </c>
      <c r="I108" s="132"/>
      <c r="J108" s="133">
        <f t="shared" si="10"/>
        <v>0</v>
      </c>
      <c r="K108" s="129" t="s">
        <v>157</v>
      </c>
      <c r="L108" s="32"/>
      <c r="M108" s="134" t="s">
        <v>19</v>
      </c>
      <c r="N108" s="135" t="s">
        <v>43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141</v>
      </c>
      <c r="AT108" s="138" t="s">
        <v>136</v>
      </c>
      <c r="AU108" s="138" t="s">
        <v>80</v>
      </c>
      <c r="AY108" s="17" t="s">
        <v>133</v>
      </c>
      <c r="BE108" s="139">
        <f t="shared" si="14"/>
        <v>0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7" t="s">
        <v>80</v>
      </c>
      <c r="BK108" s="139">
        <f t="shared" si="19"/>
        <v>0</v>
      </c>
      <c r="BL108" s="17" t="s">
        <v>141</v>
      </c>
      <c r="BM108" s="138" t="s">
        <v>302</v>
      </c>
    </row>
    <row r="109" spans="2:65" s="1" customFormat="1" ht="21.75" customHeight="1">
      <c r="B109" s="32"/>
      <c r="C109" s="127" t="s">
        <v>230</v>
      </c>
      <c r="D109" s="127" t="s">
        <v>136</v>
      </c>
      <c r="E109" s="128" t="s">
        <v>916</v>
      </c>
      <c r="F109" s="129" t="s">
        <v>917</v>
      </c>
      <c r="G109" s="130" t="s">
        <v>217</v>
      </c>
      <c r="H109" s="131">
        <v>8</v>
      </c>
      <c r="I109" s="132"/>
      <c r="J109" s="133">
        <f t="shared" si="10"/>
        <v>0</v>
      </c>
      <c r="K109" s="129" t="s">
        <v>157</v>
      </c>
      <c r="L109" s="32"/>
      <c r="M109" s="182" t="s">
        <v>19</v>
      </c>
      <c r="N109" s="183" t="s">
        <v>43</v>
      </c>
      <c r="O109" s="145"/>
      <c r="P109" s="184">
        <f t="shared" si="11"/>
        <v>0</v>
      </c>
      <c r="Q109" s="184">
        <v>0</v>
      </c>
      <c r="R109" s="184">
        <f t="shared" si="12"/>
        <v>0</v>
      </c>
      <c r="S109" s="184">
        <v>0</v>
      </c>
      <c r="T109" s="185">
        <f t="shared" si="13"/>
        <v>0</v>
      </c>
      <c r="AR109" s="138" t="s">
        <v>141</v>
      </c>
      <c r="AT109" s="138" t="s">
        <v>136</v>
      </c>
      <c r="AU109" s="138" t="s">
        <v>80</v>
      </c>
      <c r="AY109" s="17" t="s">
        <v>133</v>
      </c>
      <c r="BE109" s="139">
        <f t="shared" si="14"/>
        <v>0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7" t="s">
        <v>80</v>
      </c>
      <c r="BK109" s="139">
        <f t="shared" si="19"/>
        <v>0</v>
      </c>
      <c r="BL109" s="17" t="s">
        <v>141</v>
      </c>
      <c r="BM109" s="138" t="s">
        <v>306</v>
      </c>
    </row>
    <row r="110" spans="2:65" s="1" customFormat="1" ht="6.95" customHeight="1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2"/>
    </row>
  </sheetData>
  <sheetProtection algorithmName="SHA-512" hashValue="l5rFZzIKCLe9yKwuzpCv+HZYK9V+5YLbZB+iLmcRuW8BX0lQE1olqKZCjHjV08E34xQliBISwxWUYcJ00SbWng==" saltValue="6Zi3+9vhVj3CDt/fpTLUx0aRr+y3EM7vyKrXi3IwoE/HsID3Q/UoNRmwLfRp+bbIt8lmUBZU2uJaN2xlcPsQ7w==" spinCount="100000" sheet="1" objects="1" scenarios="1" formatColumns="0" formatRows="0" autoFilter="0"/>
  <autoFilter ref="C80:K109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8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Sportovní hala Sušice - Venkovní stavební objekty</v>
      </c>
      <c r="F7" s="309"/>
      <c r="G7" s="309"/>
      <c r="H7" s="309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16.5" customHeight="1">
      <c r="B9" s="32"/>
      <c r="E9" s="275" t="s">
        <v>918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Vyplň údaj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19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81"/>
      <c r="G18" s="281"/>
      <c r="H18" s="281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86" t="s">
        <v>19</v>
      </c>
      <c r="F27" s="286"/>
      <c r="G27" s="286"/>
      <c r="H27" s="286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ROUND(J82,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ROUND((SUM(BE82:BE107)),  2)</f>
        <v>0</v>
      </c>
      <c r="I33" s="89">
        <v>0.21</v>
      </c>
      <c r="J33" s="88">
        <f>ROUND(((SUM(BE82:BE107))*I33),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ROUND((SUM(BF82:BF107)),  2)</f>
        <v>0</v>
      </c>
      <c r="I34" s="89">
        <v>0.12</v>
      </c>
      <c r="J34" s="88">
        <f>ROUND(((SUM(BF82:BF107))*I34),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ROUND((SUM(BG82:BG107)),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ROUND((SUM(BH82:BH107)),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ROUND((SUM(BI82:BI107)),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113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Sportovní hala Sušice - Venkovní stavební objekty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111</v>
      </c>
      <c r="L49" s="32"/>
    </row>
    <row r="50" spans="2:47" s="1" customFormat="1" ht="16.5" customHeight="1">
      <c r="B50" s="32"/>
      <c r="E50" s="275" t="str">
        <f>E9</f>
        <v>SO-05 - Řad/přípojka - vodovod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Vyplň údaj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24</v>
      </c>
      <c r="F54" s="25" t="str">
        <f>E15</f>
        <v>Město Sušice, nám. Svobody 138, 342 01 Sušice</v>
      </c>
      <c r="I54" s="27" t="s">
        <v>30</v>
      </c>
      <c r="J54" s="30" t="str">
        <f>E21</f>
        <v>APRIS s.r.o</v>
      </c>
      <c r="L54" s="32"/>
    </row>
    <row r="55" spans="2:47" s="1" customFormat="1" ht="15.2" customHeight="1">
      <c r="B55" s="32"/>
      <c r="C55" s="27" t="s">
        <v>28</v>
      </c>
      <c r="F55" s="25" t="str">
        <f>IF(E18="","",E18)</f>
        <v>Vyplň údaj</v>
      </c>
      <c r="I55" s="27" t="s">
        <v>35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114</v>
      </c>
      <c r="D57" s="90"/>
      <c r="E57" s="90"/>
      <c r="F57" s="90"/>
      <c r="G57" s="90"/>
      <c r="H57" s="90"/>
      <c r="I57" s="90"/>
      <c r="J57" s="97" t="s">
        <v>115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J82</f>
        <v>0</v>
      </c>
      <c r="L59" s="32"/>
      <c r="AU59" s="17" t="s">
        <v>116</v>
      </c>
    </row>
    <row r="60" spans="2:47" s="8" customFormat="1" ht="24.95" customHeight="1">
      <c r="B60" s="99"/>
      <c r="D60" s="100" t="s">
        <v>919</v>
      </c>
      <c r="E60" s="101"/>
      <c r="F60" s="101"/>
      <c r="G60" s="101"/>
      <c r="H60" s="101"/>
      <c r="I60" s="101"/>
      <c r="J60" s="102">
        <f>J83</f>
        <v>0</v>
      </c>
      <c r="L60" s="99"/>
    </row>
    <row r="61" spans="2:47" s="8" customFormat="1" ht="24.95" customHeight="1">
      <c r="B61" s="99"/>
      <c r="D61" s="100" t="s">
        <v>920</v>
      </c>
      <c r="E61" s="101"/>
      <c r="F61" s="101"/>
      <c r="G61" s="101"/>
      <c r="H61" s="101"/>
      <c r="I61" s="101"/>
      <c r="J61" s="102">
        <f>J94</f>
        <v>0</v>
      </c>
      <c r="L61" s="99"/>
    </row>
    <row r="62" spans="2:47" s="8" customFormat="1" ht="24.95" customHeight="1">
      <c r="B62" s="99"/>
      <c r="D62" s="100" t="s">
        <v>921</v>
      </c>
      <c r="E62" s="101"/>
      <c r="F62" s="101"/>
      <c r="G62" s="101"/>
      <c r="H62" s="101"/>
      <c r="I62" s="101"/>
      <c r="J62" s="102">
        <f>J103</f>
        <v>0</v>
      </c>
      <c r="L62" s="99"/>
    </row>
    <row r="63" spans="2:47" s="1" customFormat="1" ht="21.75" customHeight="1">
      <c r="B63" s="32"/>
      <c r="L63" s="32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2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2"/>
    </row>
    <row r="69" spans="2:12" s="1" customFormat="1" ht="24.95" customHeight="1">
      <c r="B69" s="32"/>
      <c r="C69" s="21" t="s">
        <v>119</v>
      </c>
      <c r="L69" s="32"/>
    </row>
    <row r="70" spans="2:12" s="1" customFormat="1" ht="6.95" customHeight="1">
      <c r="B70" s="32"/>
      <c r="L70" s="32"/>
    </row>
    <row r="71" spans="2:12" s="1" customFormat="1" ht="12" customHeight="1">
      <c r="B71" s="32"/>
      <c r="C71" s="27" t="s">
        <v>16</v>
      </c>
      <c r="L71" s="32"/>
    </row>
    <row r="72" spans="2:12" s="1" customFormat="1" ht="16.5" customHeight="1">
      <c r="B72" s="32"/>
      <c r="E72" s="308" t="str">
        <f>E7</f>
        <v>Sportovní hala Sušice - Venkovní stavební objekty</v>
      </c>
      <c r="F72" s="309"/>
      <c r="G72" s="309"/>
      <c r="H72" s="309"/>
      <c r="L72" s="32"/>
    </row>
    <row r="73" spans="2:12" s="1" customFormat="1" ht="12" customHeight="1">
      <c r="B73" s="32"/>
      <c r="C73" s="27" t="s">
        <v>111</v>
      </c>
      <c r="L73" s="32"/>
    </row>
    <row r="74" spans="2:12" s="1" customFormat="1" ht="16.5" customHeight="1">
      <c r="B74" s="32"/>
      <c r="E74" s="275" t="str">
        <f>E9</f>
        <v>SO-05 - Řad/přípojka - vodovod</v>
      </c>
      <c r="F74" s="310"/>
      <c r="G74" s="310"/>
      <c r="H74" s="310"/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7" t="s">
        <v>21</v>
      </c>
      <c r="F76" s="25" t="str">
        <f>F12</f>
        <v xml:space="preserve"> </v>
      </c>
      <c r="I76" s="27" t="s">
        <v>23</v>
      </c>
      <c r="J76" s="49" t="str">
        <f>IF(J12="","",J12)</f>
        <v>Vyplň údaj</v>
      </c>
      <c r="L76" s="32"/>
    </row>
    <row r="77" spans="2:12" s="1" customFormat="1" ht="6.95" customHeight="1">
      <c r="B77" s="32"/>
      <c r="L77" s="32"/>
    </row>
    <row r="78" spans="2:12" s="1" customFormat="1" ht="15.2" customHeight="1">
      <c r="B78" s="32"/>
      <c r="C78" s="27" t="s">
        <v>24</v>
      </c>
      <c r="F78" s="25" t="str">
        <f>E15</f>
        <v>Město Sušice, nám. Svobody 138, 342 01 Sušice</v>
      </c>
      <c r="I78" s="27" t="s">
        <v>30</v>
      </c>
      <c r="J78" s="30" t="str">
        <f>E21</f>
        <v>APRIS s.r.o</v>
      </c>
      <c r="L78" s="32"/>
    </row>
    <row r="79" spans="2:12" s="1" customFormat="1" ht="15.2" customHeight="1">
      <c r="B79" s="32"/>
      <c r="C79" s="27" t="s">
        <v>28</v>
      </c>
      <c r="F79" s="25" t="str">
        <f>IF(E18="","",E18)</f>
        <v>Vyplň údaj</v>
      </c>
      <c r="I79" s="27" t="s">
        <v>35</v>
      </c>
      <c r="J79" s="30" t="str">
        <f>E24</f>
        <v xml:space="preserve"> </v>
      </c>
      <c r="L79" s="32"/>
    </row>
    <row r="80" spans="2:12" s="1" customFormat="1" ht="10.35" customHeight="1">
      <c r="B80" s="32"/>
      <c r="L80" s="32"/>
    </row>
    <row r="81" spans="2:65" s="10" customFormat="1" ht="29.25" customHeight="1">
      <c r="B81" s="107"/>
      <c r="C81" s="108" t="s">
        <v>120</v>
      </c>
      <c r="D81" s="109" t="s">
        <v>57</v>
      </c>
      <c r="E81" s="109" t="s">
        <v>53</v>
      </c>
      <c r="F81" s="109" t="s">
        <v>54</v>
      </c>
      <c r="G81" s="109" t="s">
        <v>121</v>
      </c>
      <c r="H81" s="109" t="s">
        <v>122</v>
      </c>
      <c r="I81" s="109" t="s">
        <v>123</v>
      </c>
      <c r="J81" s="109" t="s">
        <v>115</v>
      </c>
      <c r="K81" s="110" t="s">
        <v>124</v>
      </c>
      <c r="L81" s="107"/>
      <c r="M81" s="56" t="s">
        <v>19</v>
      </c>
      <c r="N81" s="57" t="s">
        <v>42</v>
      </c>
      <c r="O81" s="57" t="s">
        <v>125</v>
      </c>
      <c r="P81" s="57" t="s">
        <v>126</v>
      </c>
      <c r="Q81" s="57" t="s">
        <v>127</v>
      </c>
      <c r="R81" s="57" t="s">
        <v>128</v>
      </c>
      <c r="S81" s="57" t="s">
        <v>129</v>
      </c>
      <c r="T81" s="58" t="s">
        <v>130</v>
      </c>
    </row>
    <row r="82" spans="2:65" s="1" customFormat="1" ht="22.9" customHeight="1">
      <c r="B82" s="32"/>
      <c r="C82" s="61" t="s">
        <v>131</v>
      </c>
      <c r="J82" s="111">
        <f>BK82</f>
        <v>0</v>
      </c>
      <c r="L82" s="32"/>
      <c r="M82" s="59"/>
      <c r="N82" s="50"/>
      <c r="O82" s="50"/>
      <c r="P82" s="112">
        <f>P83+P94+P103</f>
        <v>0</v>
      </c>
      <c r="Q82" s="50"/>
      <c r="R82" s="112">
        <f>R83+R94+R103</f>
        <v>0</v>
      </c>
      <c r="S82" s="50"/>
      <c r="T82" s="113">
        <f>T83+T94+T103</f>
        <v>0</v>
      </c>
      <c r="AT82" s="17" t="s">
        <v>71</v>
      </c>
      <c r="AU82" s="17" t="s">
        <v>116</v>
      </c>
      <c r="BK82" s="114">
        <f>BK83+BK94+BK103</f>
        <v>0</v>
      </c>
    </row>
    <row r="83" spans="2:65" s="11" customFormat="1" ht="25.9" customHeight="1">
      <c r="B83" s="115"/>
      <c r="D83" s="116" t="s">
        <v>71</v>
      </c>
      <c r="E83" s="117" t="s">
        <v>922</v>
      </c>
      <c r="F83" s="117" t="s">
        <v>176</v>
      </c>
      <c r="I83" s="118"/>
      <c r="J83" s="119">
        <f>BK83</f>
        <v>0</v>
      </c>
      <c r="L83" s="115"/>
      <c r="M83" s="120"/>
      <c r="P83" s="121">
        <f>SUM(P84:P93)</f>
        <v>0</v>
      </c>
      <c r="R83" s="121">
        <f>SUM(R84:R93)</f>
        <v>0</v>
      </c>
      <c r="T83" s="122">
        <f>SUM(T84:T93)</f>
        <v>0</v>
      </c>
      <c r="AR83" s="116" t="s">
        <v>80</v>
      </c>
      <c r="AT83" s="123" t="s">
        <v>71</v>
      </c>
      <c r="AU83" s="123" t="s">
        <v>72</v>
      </c>
      <c r="AY83" s="116" t="s">
        <v>133</v>
      </c>
      <c r="BK83" s="124">
        <f>SUM(BK84:BK93)</f>
        <v>0</v>
      </c>
    </row>
    <row r="84" spans="2:65" s="1" customFormat="1" ht="16.5" customHeight="1">
      <c r="B84" s="32"/>
      <c r="C84" s="127" t="s">
        <v>80</v>
      </c>
      <c r="D84" s="127" t="s">
        <v>136</v>
      </c>
      <c r="E84" s="128" t="s">
        <v>923</v>
      </c>
      <c r="F84" s="129" t="s">
        <v>864</v>
      </c>
      <c r="G84" s="130" t="s">
        <v>186</v>
      </c>
      <c r="H84" s="131">
        <v>68</v>
      </c>
      <c r="I84" s="132"/>
      <c r="J84" s="133">
        <f t="shared" ref="J84:J93" si="0">ROUND(I84*H84,2)</f>
        <v>0</v>
      </c>
      <c r="K84" s="129" t="s">
        <v>157</v>
      </c>
      <c r="L84" s="32"/>
      <c r="M84" s="134" t="s">
        <v>19</v>
      </c>
      <c r="N84" s="135" t="s">
        <v>43</v>
      </c>
      <c r="P84" s="136">
        <f t="shared" ref="P84:P93" si="1">O84*H84</f>
        <v>0</v>
      </c>
      <c r="Q84" s="136">
        <v>0</v>
      </c>
      <c r="R84" s="136">
        <f t="shared" ref="R84:R93" si="2">Q84*H84</f>
        <v>0</v>
      </c>
      <c r="S84" s="136">
        <v>0</v>
      </c>
      <c r="T84" s="137">
        <f t="shared" ref="T84:T93" si="3">S84*H84</f>
        <v>0</v>
      </c>
      <c r="AR84" s="138" t="s">
        <v>141</v>
      </c>
      <c r="AT84" s="138" t="s">
        <v>136</v>
      </c>
      <c r="AU84" s="138" t="s">
        <v>80</v>
      </c>
      <c r="AY84" s="17" t="s">
        <v>133</v>
      </c>
      <c r="BE84" s="139">
        <f t="shared" ref="BE84:BE93" si="4">IF(N84="základní",J84,0)</f>
        <v>0</v>
      </c>
      <c r="BF84" s="139">
        <f t="shared" ref="BF84:BF93" si="5">IF(N84="snížená",J84,0)</f>
        <v>0</v>
      </c>
      <c r="BG84" s="139">
        <f t="shared" ref="BG84:BG93" si="6">IF(N84="zákl. přenesená",J84,0)</f>
        <v>0</v>
      </c>
      <c r="BH84" s="139">
        <f t="shared" ref="BH84:BH93" si="7">IF(N84="sníž. přenesená",J84,0)</f>
        <v>0</v>
      </c>
      <c r="BI84" s="139">
        <f t="shared" ref="BI84:BI93" si="8">IF(N84="nulová",J84,0)</f>
        <v>0</v>
      </c>
      <c r="BJ84" s="17" t="s">
        <v>80</v>
      </c>
      <c r="BK84" s="139">
        <f t="shared" ref="BK84:BK93" si="9">ROUND(I84*H84,2)</f>
        <v>0</v>
      </c>
      <c r="BL84" s="17" t="s">
        <v>141</v>
      </c>
      <c r="BM84" s="138" t="s">
        <v>82</v>
      </c>
    </row>
    <row r="85" spans="2:65" s="1" customFormat="1" ht="21.75" customHeight="1">
      <c r="B85" s="32"/>
      <c r="C85" s="127" t="s">
        <v>82</v>
      </c>
      <c r="D85" s="127" t="s">
        <v>136</v>
      </c>
      <c r="E85" s="128" t="s">
        <v>924</v>
      </c>
      <c r="F85" s="129" t="s">
        <v>866</v>
      </c>
      <c r="G85" s="130" t="s">
        <v>186</v>
      </c>
      <c r="H85" s="131">
        <v>4.7</v>
      </c>
      <c r="I85" s="132"/>
      <c r="J85" s="133">
        <f t="shared" si="0"/>
        <v>0</v>
      </c>
      <c r="K85" s="129" t="s">
        <v>157</v>
      </c>
      <c r="L85" s="32"/>
      <c r="M85" s="134" t="s">
        <v>19</v>
      </c>
      <c r="N85" s="135" t="s">
        <v>43</v>
      </c>
      <c r="P85" s="136">
        <f t="shared" si="1"/>
        <v>0</v>
      </c>
      <c r="Q85" s="136">
        <v>0</v>
      </c>
      <c r="R85" s="136">
        <f t="shared" si="2"/>
        <v>0</v>
      </c>
      <c r="S85" s="136">
        <v>0</v>
      </c>
      <c r="T85" s="137">
        <f t="shared" si="3"/>
        <v>0</v>
      </c>
      <c r="AR85" s="138" t="s">
        <v>141</v>
      </c>
      <c r="AT85" s="138" t="s">
        <v>136</v>
      </c>
      <c r="AU85" s="138" t="s">
        <v>80</v>
      </c>
      <c r="AY85" s="17" t="s">
        <v>133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7" t="s">
        <v>80</v>
      </c>
      <c r="BK85" s="139">
        <f t="shared" si="9"/>
        <v>0</v>
      </c>
      <c r="BL85" s="17" t="s">
        <v>141</v>
      </c>
      <c r="BM85" s="138" t="s">
        <v>141</v>
      </c>
    </row>
    <row r="86" spans="2:65" s="1" customFormat="1" ht="21.75" customHeight="1">
      <c r="B86" s="32"/>
      <c r="C86" s="127" t="s">
        <v>147</v>
      </c>
      <c r="D86" s="127" t="s">
        <v>136</v>
      </c>
      <c r="E86" s="128" t="s">
        <v>925</v>
      </c>
      <c r="F86" s="129" t="s">
        <v>872</v>
      </c>
      <c r="G86" s="130" t="s">
        <v>186</v>
      </c>
      <c r="H86" s="131">
        <v>12.5</v>
      </c>
      <c r="I86" s="132"/>
      <c r="J86" s="133">
        <f t="shared" si="0"/>
        <v>0</v>
      </c>
      <c r="K86" s="129" t="s">
        <v>157</v>
      </c>
      <c r="L86" s="32"/>
      <c r="M86" s="134" t="s">
        <v>19</v>
      </c>
      <c r="N86" s="135" t="s">
        <v>43</v>
      </c>
      <c r="P86" s="136">
        <f t="shared" si="1"/>
        <v>0</v>
      </c>
      <c r="Q86" s="136">
        <v>0</v>
      </c>
      <c r="R86" s="136">
        <f t="shared" si="2"/>
        <v>0</v>
      </c>
      <c r="S86" s="136">
        <v>0</v>
      </c>
      <c r="T86" s="137">
        <f t="shared" si="3"/>
        <v>0</v>
      </c>
      <c r="AR86" s="138" t="s">
        <v>141</v>
      </c>
      <c r="AT86" s="138" t="s">
        <v>136</v>
      </c>
      <c r="AU86" s="138" t="s">
        <v>80</v>
      </c>
      <c r="AY86" s="17" t="s">
        <v>133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7" t="s">
        <v>80</v>
      </c>
      <c r="BK86" s="139">
        <f t="shared" si="9"/>
        <v>0</v>
      </c>
      <c r="BL86" s="17" t="s">
        <v>141</v>
      </c>
      <c r="BM86" s="138" t="s">
        <v>150</v>
      </c>
    </row>
    <row r="87" spans="2:65" s="1" customFormat="1" ht="16.5" customHeight="1">
      <c r="B87" s="32"/>
      <c r="C87" s="127" t="s">
        <v>141</v>
      </c>
      <c r="D87" s="127" t="s">
        <v>136</v>
      </c>
      <c r="E87" s="128" t="s">
        <v>926</v>
      </c>
      <c r="F87" s="129" t="s">
        <v>874</v>
      </c>
      <c r="G87" s="130" t="s">
        <v>186</v>
      </c>
      <c r="H87" s="131">
        <v>50.8</v>
      </c>
      <c r="I87" s="132"/>
      <c r="J87" s="133">
        <f t="shared" si="0"/>
        <v>0</v>
      </c>
      <c r="K87" s="129" t="s">
        <v>157</v>
      </c>
      <c r="L87" s="32"/>
      <c r="M87" s="134" t="s">
        <v>19</v>
      </c>
      <c r="N87" s="135" t="s">
        <v>43</v>
      </c>
      <c r="P87" s="136">
        <f t="shared" si="1"/>
        <v>0</v>
      </c>
      <c r="Q87" s="136">
        <v>0</v>
      </c>
      <c r="R87" s="136">
        <f t="shared" si="2"/>
        <v>0</v>
      </c>
      <c r="S87" s="136">
        <v>0</v>
      </c>
      <c r="T87" s="137">
        <f t="shared" si="3"/>
        <v>0</v>
      </c>
      <c r="AR87" s="138" t="s">
        <v>141</v>
      </c>
      <c r="AT87" s="138" t="s">
        <v>136</v>
      </c>
      <c r="AU87" s="138" t="s">
        <v>80</v>
      </c>
      <c r="AY87" s="17" t="s">
        <v>133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7" t="s">
        <v>80</v>
      </c>
      <c r="BK87" s="139">
        <f t="shared" si="9"/>
        <v>0</v>
      </c>
      <c r="BL87" s="17" t="s">
        <v>141</v>
      </c>
      <c r="BM87" s="138" t="s">
        <v>166</v>
      </c>
    </row>
    <row r="88" spans="2:65" s="1" customFormat="1" ht="21.75" customHeight="1">
      <c r="B88" s="32"/>
      <c r="C88" s="127" t="s">
        <v>195</v>
      </c>
      <c r="D88" s="127" t="s">
        <v>136</v>
      </c>
      <c r="E88" s="128" t="s">
        <v>927</v>
      </c>
      <c r="F88" s="129" t="s">
        <v>876</v>
      </c>
      <c r="G88" s="130" t="s">
        <v>186</v>
      </c>
      <c r="H88" s="131">
        <v>50.8</v>
      </c>
      <c r="I88" s="132"/>
      <c r="J88" s="133">
        <f t="shared" si="0"/>
        <v>0</v>
      </c>
      <c r="K88" s="129" t="s">
        <v>157</v>
      </c>
      <c r="L88" s="32"/>
      <c r="M88" s="134" t="s">
        <v>19</v>
      </c>
      <c r="N88" s="135" t="s">
        <v>43</v>
      </c>
      <c r="P88" s="136">
        <f t="shared" si="1"/>
        <v>0</v>
      </c>
      <c r="Q88" s="136">
        <v>0</v>
      </c>
      <c r="R88" s="136">
        <f t="shared" si="2"/>
        <v>0</v>
      </c>
      <c r="S88" s="136">
        <v>0</v>
      </c>
      <c r="T88" s="137">
        <f t="shared" si="3"/>
        <v>0</v>
      </c>
      <c r="AR88" s="138" t="s">
        <v>141</v>
      </c>
      <c r="AT88" s="138" t="s">
        <v>136</v>
      </c>
      <c r="AU88" s="138" t="s">
        <v>80</v>
      </c>
      <c r="AY88" s="17" t="s">
        <v>133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7" t="s">
        <v>80</v>
      </c>
      <c r="BK88" s="139">
        <f t="shared" si="9"/>
        <v>0</v>
      </c>
      <c r="BL88" s="17" t="s">
        <v>141</v>
      </c>
      <c r="BM88" s="138" t="s">
        <v>198</v>
      </c>
    </row>
    <row r="89" spans="2:65" s="1" customFormat="1" ht="24.2" customHeight="1">
      <c r="B89" s="32"/>
      <c r="C89" s="127" t="s">
        <v>150</v>
      </c>
      <c r="D89" s="127" t="s">
        <v>136</v>
      </c>
      <c r="E89" s="128" t="s">
        <v>928</v>
      </c>
      <c r="F89" s="129" t="s">
        <v>878</v>
      </c>
      <c r="G89" s="130" t="s">
        <v>186</v>
      </c>
      <c r="H89" s="131">
        <v>17.2</v>
      </c>
      <c r="I89" s="132"/>
      <c r="J89" s="133">
        <f t="shared" si="0"/>
        <v>0</v>
      </c>
      <c r="K89" s="129" t="s">
        <v>157</v>
      </c>
      <c r="L89" s="32"/>
      <c r="M89" s="134" t="s">
        <v>19</v>
      </c>
      <c r="N89" s="135" t="s">
        <v>43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141</v>
      </c>
      <c r="AT89" s="138" t="s">
        <v>136</v>
      </c>
      <c r="AU89" s="138" t="s">
        <v>80</v>
      </c>
      <c r="AY89" s="17" t="s">
        <v>133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7" t="s">
        <v>80</v>
      </c>
      <c r="BK89" s="139">
        <f t="shared" si="9"/>
        <v>0</v>
      </c>
      <c r="BL89" s="17" t="s">
        <v>141</v>
      </c>
      <c r="BM89" s="138" t="s">
        <v>8</v>
      </c>
    </row>
    <row r="90" spans="2:65" s="1" customFormat="1" ht="24.2" customHeight="1">
      <c r="B90" s="32"/>
      <c r="C90" s="127" t="s">
        <v>203</v>
      </c>
      <c r="D90" s="127" t="s">
        <v>136</v>
      </c>
      <c r="E90" s="128" t="s">
        <v>929</v>
      </c>
      <c r="F90" s="129" t="s">
        <v>880</v>
      </c>
      <c r="G90" s="130" t="s">
        <v>186</v>
      </c>
      <c r="H90" s="131">
        <v>86</v>
      </c>
      <c r="I90" s="132"/>
      <c r="J90" s="133">
        <f t="shared" si="0"/>
        <v>0</v>
      </c>
      <c r="K90" s="129" t="s">
        <v>157</v>
      </c>
      <c r="L90" s="32"/>
      <c r="M90" s="134" t="s">
        <v>19</v>
      </c>
      <c r="N90" s="135" t="s">
        <v>43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141</v>
      </c>
      <c r="AT90" s="138" t="s">
        <v>136</v>
      </c>
      <c r="AU90" s="138" t="s">
        <v>80</v>
      </c>
      <c r="AY90" s="17" t="s">
        <v>133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7" t="s">
        <v>80</v>
      </c>
      <c r="BK90" s="139">
        <f t="shared" si="9"/>
        <v>0</v>
      </c>
      <c r="BL90" s="17" t="s">
        <v>141</v>
      </c>
      <c r="BM90" s="138" t="s">
        <v>206</v>
      </c>
    </row>
    <row r="91" spans="2:65" s="1" customFormat="1" ht="16.5" customHeight="1">
      <c r="B91" s="32"/>
      <c r="C91" s="127" t="s">
        <v>166</v>
      </c>
      <c r="D91" s="127" t="s">
        <v>136</v>
      </c>
      <c r="E91" s="128" t="s">
        <v>930</v>
      </c>
      <c r="F91" s="129" t="s">
        <v>882</v>
      </c>
      <c r="G91" s="130" t="s">
        <v>186</v>
      </c>
      <c r="H91" s="131">
        <v>17.2</v>
      </c>
      <c r="I91" s="132"/>
      <c r="J91" s="133">
        <f t="shared" si="0"/>
        <v>0</v>
      </c>
      <c r="K91" s="129" t="s">
        <v>157</v>
      </c>
      <c r="L91" s="32"/>
      <c r="M91" s="134" t="s">
        <v>19</v>
      </c>
      <c r="N91" s="135" t="s">
        <v>43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141</v>
      </c>
      <c r="AT91" s="138" t="s">
        <v>136</v>
      </c>
      <c r="AU91" s="138" t="s">
        <v>80</v>
      </c>
      <c r="AY91" s="17" t="s">
        <v>133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7" t="s">
        <v>80</v>
      </c>
      <c r="BK91" s="139">
        <f t="shared" si="9"/>
        <v>0</v>
      </c>
      <c r="BL91" s="17" t="s">
        <v>141</v>
      </c>
      <c r="BM91" s="138" t="s">
        <v>208</v>
      </c>
    </row>
    <row r="92" spans="2:65" s="1" customFormat="1" ht="16.5" customHeight="1">
      <c r="B92" s="32"/>
      <c r="C92" s="127" t="s">
        <v>209</v>
      </c>
      <c r="D92" s="127" t="s">
        <v>136</v>
      </c>
      <c r="E92" s="128" t="s">
        <v>931</v>
      </c>
      <c r="F92" s="129" t="s">
        <v>884</v>
      </c>
      <c r="G92" s="130" t="s">
        <v>179</v>
      </c>
      <c r="H92" s="131">
        <v>170</v>
      </c>
      <c r="I92" s="132"/>
      <c r="J92" s="133">
        <f t="shared" si="0"/>
        <v>0</v>
      </c>
      <c r="K92" s="129" t="s">
        <v>157</v>
      </c>
      <c r="L92" s="32"/>
      <c r="M92" s="134" t="s">
        <v>19</v>
      </c>
      <c r="N92" s="135" t="s">
        <v>43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141</v>
      </c>
      <c r="AT92" s="138" t="s">
        <v>136</v>
      </c>
      <c r="AU92" s="138" t="s">
        <v>80</v>
      </c>
      <c r="AY92" s="17" t="s">
        <v>133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80</v>
      </c>
      <c r="BK92" s="139">
        <f t="shared" si="9"/>
        <v>0</v>
      </c>
      <c r="BL92" s="17" t="s">
        <v>141</v>
      </c>
      <c r="BM92" s="138" t="s">
        <v>212</v>
      </c>
    </row>
    <row r="93" spans="2:65" s="1" customFormat="1" ht="16.5" customHeight="1">
      <c r="B93" s="32"/>
      <c r="C93" s="127" t="s">
        <v>198</v>
      </c>
      <c r="D93" s="127" t="s">
        <v>136</v>
      </c>
      <c r="E93" s="128" t="s">
        <v>932</v>
      </c>
      <c r="F93" s="129" t="s">
        <v>886</v>
      </c>
      <c r="G93" s="130" t="s">
        <v>179</v>
      </c>
      <c r="H93" s="131">
        <v>170</v>
      </c>
      <c r="I93" s="132"/>
      <c r="J93" s="133">
        <f t="shared" si="0"/>
        <v>0</v>
      </c>
      <c r="K93" s="129" t="s">
        <v>157</v>
      </c>
      <c r="L93" s="32"/>
      <c r="M93" s="134" t="s">
        <v>19</v>
      </c>
      <c r="N93" s="135" t="s">
        <v>43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141</v>
      </c>
      <c r="AT93" s="138" t="s">
        <v>136</v>
      </c>
      <c r="AU93" s="138" t="s">
        <v>80</v>
      </c>
      <c r="AY93" s="17" t="s">
        <v>133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7" t="s">
        <v>80</v>
      </c>
      <c r="BK93" s="139">
        <f t="shared" si="9"/>
        <v>0</v>
      </c>
      <c r="BL93" s="17" t="s">
        <v>141</v>
      </c>
      <c r="BM93" s="138" t="s">
        <v>218</v>
      </c>
    </row>
    <row r="94" spans="2:65" s="11" customFormat="1" ht="25.9" customHeight="1">
      <c r="B94" s="115"/>
      <c r="D94" s="116" t="s">
        <v>71</v>
      </c>
      <c r="E94" s="117" t="s">
        <v>933</v>
      </c>
      <c r="F94" s="117" t="s">
        <v>581</v>
      </c>
      <c r="I94" s="118"/>
      <c r="J94" s="119">
        <f>BK94</f>
        <v>0</v>
      </c>
      <c r="L94" s="115"/>
      <c r="M94" s="120"/>
      <c r="P94" s="121">
        <f>SUM(P95:P102)</f>
        <v>0</v>
      </c>
      <c r="R94" s="121">
        <f>SUM(R95:R102)</f>
        <v>0</v>
      </c>
      <c r="T94" s="122">
        <f>SUM(T95:T102)</f>
        <v>0</v>
      </c>
      <c r="AR94" s="116" t="s">
        <v>80</v>
      </c>
      <c r="AT94" s="123" t="s">
        <v>71</v>
      </c>
      <c r="AU94" s="123" t="s">
        <v>72</v>
      </c>
      <c r="AY94" s="116" t="s">
        <v>133</v>
      </c>
      <c r="BK94" s="124">
        <f>SUM(BK95:BK102)</f>
        <v>0</v>
      </c>
    </row>
    <row r="95" spans="2:65" s="1" customFormat="1" ht="24.2" customHeight="1">
      <c r="B95" s="32"/>
      <c r="C95" s="127" t="s">
        <v>219</v>
      </c>
      <c r="D95" s="127" t="s">
        <v>136</v>
      </c>
      <c r="E95" s="128" t="s">
        <v>934</v>
      </c>
      <c r="F95" s="129" t="s">
        <v>935</v>
      </c>
      <c r="G95" s="130" t="s">
        <v>247</v>
      </c>
      <c r="H95" s="131">
        <v>7</v>
      </c>
      <c r="I95" s="132"/>
      <c r="J95" s="133">
        <f t="shared" ref="J95:J102" si="10">ROUND(I95*H95,2)</f>
        <v>0</v>
      </c>
      <c r="K95" s="129" t="s">
        <v>157</v>
      </c>
      <c r="L95" s="32"/>
      <c r="M95" s="134" t="s">
        <v>19</v>
      </c>
      <c r="N95" s="135" t="s">
        <v>43</v>
      </c>
      <c r="P95" s="136">
        <f t="shared" ref="P95:P102" si="11">O95*H95</f>
        <v>0</v>
      </c>
      <c r="Q95" s="136">
        <v>0</v>
      </c>
      <c r="R95" s="136">
        <f t="shared" ref="R95:R102" si="12">Q95*H95</f>
        <v>0</v>
      </c>
      <c r="S95" s="136">
        <v>0</v>
      </c>
      <c r="T95" s="137">
        <f t="shared" ref="T95:T102" si="13">S95*H95</f>
        <v>0</v>
      </c>
      <c r="AR95" s="138" t="s">
        <v>141</v>
      </c>
      <c r="AT95" s="138" t="s">
        <v>136</v>
      </c>
      <c r="AU95" s="138" t="s">
        <v>80</v>
      </c>
      <c r="AY95" s="17" t="s">
        <v>133</v>
      </c>
      <c r="BE95" s="139">
        <f t="shared" ref="BE95:BE102" si="14">IF(N95="základní",J95,0)</f>
        <v>0</v>
      </c>
      <c r="BF95" s="139">
        <f t="shared" ref="BF95:BF102" si="15">IF(N95="snížená",J95,0)</f>
        <v>0</v>
      </c>
      <c r="BG95" s="139">
        <f t="shared" ref="BG95:BG102" si="16">IF(N95="zákl. přenesená",J95,0)</f>
        <v>0</v>
      </c>
      <c r="BH95" s="139">
        <f t="shared" ref="BH95:BH102" si="17">IF(N95="sníž. přenesená",J95,0)</f>
        <v>0</v>
      </c>
      <c r="BI95" s="139">
        <f t="shared" ref="BI95:BI102" si="18">IF(N95="nulová",J95,0)</f>
        <v>0</v>
      </c>
      <c r="BJ95" s="17" t="s">
        <v>80</v>
      </c>
      <c r="BK95" s="139">
        <f t="shared" ref="BK95:BK102" si="19">ROUND(I95*H95,2)</f>
        <v>0</v>
      </c>
      <c r="BL95" s="17" t="s">
        <v>141</v>
      </c>
      <c r="BM95" s="138" t="s">
        <v>222</v>
      </c>
    </row>
    <row r="96" spans="2:65" s="1" customFormat="1" ht="21.75" customHeight="1">
      <c r="B96" s="32"/>
      <c r="C96" s="127" t="s">
        <v>8</v>
      </c>
      <c r="D96" s="127" t="s">
        <v>136</v>
      </c>
      <c r="E96" s="128" t="s">
        <v>936</v>
      </c>
      <c r="F96" s="129" t="s">
        <v>937</v>
      </c>
      <c r="G96" s="130" t="s">
        <v>247</v>
      </c>
      <c r="H96" s="131">
        <v>40</v>
      </c>
      <c r="I96" s="132"/>
      <c r="J96" s="133">
        <f t="shared" si="10"/>
        <v>0</v>
      </c>
      <c r="K96" s="129" t="s">
        <v>157</v>
      </c>
      <c r="L96" s="32"/>
      <c r="M96" s="134" t="s">
        <v>19</v>
      </c>
      <c r="N96" s="135" t="s">
        <v>43</v>
      </c>
      <c r="P96" s="136">
        <f t="shared" si="11"/>
        <v>0</v>
      </c>
      <c r="Q96" s="136">
        <v>0</v>
      </c>
      <c r="R96" s="136">
        <f t="shared" si="12"/>
        <v>0</v>
      </c>
      <c r="S96" s="136">
        <v>0</v>
      </c>
      <c r="T96" s="137">
        <f t="shared" si="13"/>
        <v>0</v>
      </c>
      <c r="AR96" s="138" t="s">
        <v>141</v>
      </c>
      <c r="AT96" s="138" t="s">
        <v>136</v>
      </c>
      <c r="AU96" s="138" t="s">
        <v>80</v>
      </c>
      <c r="AY96" s="17" t="s">
        <v>133</v>
      </c>
      <c r="BE96" s="139">
        <f t="shared" si="14"/>
        <v>0</v>
      </c>
      <c r="BF96" s="139">
        <f t="shared" si="15"/>
        <v>0</v>
      </c>
      <c r="BG96" s="139">
        <f t="shared" si="16"/>
        <v>0</v>
      </c>
      <c r="BH96" s="139">
        <f t="shared" si="17"/>
        <v>0</v>
      </c>
      <c r="BI96" s="139">
        <f t="shared" si="18"/>
        <v>0</v>
      </c>
      <c r="BJ96" s="17" t="s">
        <v>80</v>
      </c>
      <c r="BK96" s="139">
        <f t="shared" si="19"/>
        <v>0</v>
      </c>
      <c r="BL96" s="17" t="s">
        <v>141</v>
      </c>
      <c r="BM96" s="138" t="s">
        <v>225</v>
      </c>
    </row>
    <row r="97" spans="2:65" s="1" customFormat="1" ht="24.2" customHeight="1">
      <c r="B97" s="32"/>
      <c r="C97" s="127" t="s">
        <v>227</v>
      </c>
      <c r="D97" s="127" t="s">
        <v>136</v>
      </c>
      <c r="E97" s="128" t="s">
        <v>938</v>
      </c>
      <c r="F97" s="129" t="s">
        <v>939</v>
      </c>
      <c r="G97" s="130" t="s">
        <v>899</v>
      </c>
      <c r="H97" s="131">
        <v>1</v>
      </c>
      <c r="I97" s="132"/>
      <c r="J97" s="133">
        <f t="shared" si="10"/>
        <v>0</v>
      </c>
      <c r="K97" s="129" t="s">
        <v>157</v>
      </c>
      <c r="L97" s="32"/>
      <c r="M97" s="134" t="s">
        <v>19</v>
      </c>
      <c r="N97" s="135" t="s">
        <v>43</v>
      </c>
      <c r="P97" s="136">
        <f t="shared" si="11"/>
        <v>0</v>
      </c>
      <c r="Q97" s="136">
        <v>0</v>
      </c>
      <c r="R97" s="136">
        <f t="shared" si="12"/>
        <v>0</v>
      </c>
      <c r="S97" s="136">
        <v>0</v>
      </c>
      <c r="T97" s="137">
        <f t="shared" si="13"/>
        <v>0</v>
      </c>
      <c r="AR97" s="138" t="s">
        <v>141</v>
      </c>
      <c r="AT97" s="138" t="s">
        <v>136</v>
      </c>
      <c r="AU97" s="138" t="s">
        <v>80</v>
      </c>
      <c r="AY97" s="17" t="s">
        <v>133</v>
      </c>
      <c r="BE97" s="139">
        <f t="shared" si="14"/>
        <v>0</v>
      </c>
      <c r="BF97" s="139">
        <f t="shared" si="15"/>
        <v>0</v>
      </c>
      <c r="BG97" s="139">
        <f t="shared" si="16"/>
        <v>0</v>
      </c>
      <c r="BH97" s="139">
        <f t="shared" si="17"/>
        <v>0</v>
      </c>
      <c r="BI97" s="139">
        <f t="shared" si="18"/>
        <v>0</v>
      </c>
      <c r="BJ97" s="17" t="s">
        <v>80</v>
      </c>
      <c r="BK97" s="139">
        <f t="shared" si="19"/>
        <v>0</v>
      </c>
      <c r="BL97" s="17" t="s">
        <v>141</v>
      </c>
      <c r="BM97" s="138" t="s">
        <v>230</v>
      </c>
    </row>
    <row r="98" spans="2:65" s="1" customFormat="1" ht="16.5" customHeight="1">
      <c r="B98" s="32"/>
      <c r="C98" s="127" t="s">
        <v>206</v>
      </c>
      <c r="D98" s="127" t="s">
        <v>136</v>
      </c>
      <c r="E98" s="128" t="s">
        <v>940</v>
      </c>
      <c r="F98" s="129" t="s">
        <v>941</v>
      </c>
      <c r="G98" s="130" t="s">
        <v>247</v>
      </c>
      <c r="H98" s="131">
        <v>40</v>
      </c>
      <c r="I98" s="132"/>
      <c r="J98" s="133">
        <f t="shared" si="10"/>
        <v>0</v>
      </c>
      <c r="K98" s="129" t="s">
        <v>157</v>
      </c>
      <c r="L98" s="32"/>
      <c r="M98" s="134" t="s">
        <v>19</v>
      </c>
      <c r="N98" s="135" t="s">
        <v>43</v>
      </c>
      <c r="P98" s="136">
        <f t="shared" si="11"/>
        <v>0</v>
      </c>
      <c r="Q98" s="136">
        <v>0</v>
      </c>
      <c r="R98" s="136">
        <f t="shared" si="12"/>
        <v>0</v>
      </c>
      <c r="S98" s="136">
        <v>0</v>
      </c>
      <c r="T98" s="137">
        <f t="shared" si="13"/>
        <v>0</v>
      </c>
      <c r="AR98" s="138" t="s">
        <v>141</v>
      </c>
      <c r="AT98" s="138" t="s">
        <v>136</v>
      </c>
      <c r="AU98" s="138" t="s">
        <v>80</v>
      </c>
      <c r="AY98" s="17" t="s">
        <v>133</v>
      </c>
      <c r="BE98" s="139">
        <f t="shared" si="14"/>
        <v>0</v>
      </c>
      <c r="BF98" s="139">
        <f t="shared" si="15"/>
        <v>0</v>
      </c>
      <c r="BG98" s="139">
        <f t="shared" si="16"/>
        <v>0</v>
      </c>
      <c r="BH98" s="139">
        <f t="shared" si="17"/>
        <v>0</v>
      </c>
      <c r="BI98" s="139">
        <f t="shared" si="18"/>
        <v>0</v>
      </c>
      <c r="BJ98" s="17" t="s">
        <v>80</v>
      </c>
      <c r="BK98" s="139">
        <f t="shared" si="19"/>
        <v>0</v>
      </c>
      <c r="BL98" s="17" t="s">
        <v>141</v>
      </c>
      <c r="BM98" s="138" t="s">
        <v>232</v>
      </c>
    </row>
    <row r="99" spans="2:65" s="1" customFormat="1" ht="21.75" customHeight="1">
      <c r="B99" s="32"/>
      <c r="C99" s="127" t="s">
        <v>234</v>
      </c>
      <c r="D99" s="127" t="s">
        <v>136</v>
      </c>
      <c r="E99" s="128" t="s">
        <v>942</v>
      </c>
      <c r="F99" s="129" t="s">
        <v>943</v>
      </c>
      <c r="G99" s="130" t="s">
        <v>247</v>
      </c>
      <c r="H99" s="131">
        <v>40</v>
      </c>
      <c r="I99" s="132"/>
      <c r="J99" s="133">
        <f t="shared" si="10"/>
        <v>0</v>
      </c>
      <c r="K99" s="129" t="s">
        <v>157</v>
      </c>
      <c r="L99" s="32"/>
      <c r="M99" s="134" t="s">
        <v>19</v>
      </c>
      <c r="N99" s="135" t="s">
        <v>43</v>
      </c>
      <c r="P99" s="136">
        <f t="shared" si="11"/>
        <v>0</v>
      </c>
      <c r="Q99" s="136">
        <v>0</v>
      </c>
      <c r="R99" s="136">
        <f t="shared" si="12"/>
        <v>0</v>
      </c>
      <c r="S99" s="136">
        <v>0</v>
      </c>
      <c r="T99" s="137">
        <f t="shared" si="13"/>
        <v>0</v>
      </c>
      <c r="AR99" s="138" t="s">
        <v>141</v>
      </c>
      <c r="AT99" s="138" t="s">
        <v>136</v>
      </c>
      <c r="AU99" s="138" t="s">
        <v>80</v>
      </c>
      <c r="AY99" s="17" t="s">
        <v>133</v>
      </c>
      <c r="BE99" s="139">
        <f t="shared" si="14"/>
        <v>0</v>
      </c>
      <c r="BF99" s="139">
        <f t="shared" si="15"/>
        <v>0</v>
      </c>
      <c r="BG99" s="139">
        <f t="shared" si="16"/>
        <v>0</v>
      </c>
      <c r="BH99" s="139">
        <f t="shared" si="17"/>
        <v>0</v>
      </c>
      <c r="BI99" s="139">
        <f t="shared" si="18"/>
        <v>0</v>
      </c>
      <c r="BJ99" s="17" t="s">
        <v>80</v>
      </c>
      <c r="BK99" s="139">
        <f t="shared" si="19"/>
        <v>0</v>
      </c>
      <c r="BL99" s="17" t="s">
        <v>141</v>
      </c>
      <c r="BM99" s="138" t="s">
        <v>237</v>
      </c>
    </row>
    <row r="100" spans="2:65" s="1" customFormat="1" ht="16.5" customHeight="1">
      <c r="B100" s="32"/>
      <c r="C100" s="127" t="s">
        <v>208</v>
      </c>
      <c r="D100" s="127" t="s">
        <v>136</v>
      </c>
      <c r="E100" s="128" t="s">
        <v>944</v>
      </c>
      <c r="F100" s="129" t="s">
        <v>945</v>
      </c>
      <c r="G100" s="130" t="s">
        <v>247</v>
      </c>
      <c r="H100" s="131">
        <v>40</v>
      </c>
      <c r="I100" s="132"/>
      <c r="J100" s="133">
        <f t="shared" si="10"/>
        <v>0</v>
      </c>
      <c r="K100" s="129" t="s">
        <v>157</v>
      </c>
      <c r="L100" s="32"/>
      <c r="M100" s="134" t="s">
        <v>19</v>
      </c>
      <c r="N100" s="135" t="s">
        <v>43</v>
      </c>
      <c r="P100" s="136">
        <f t="shared" si="11"/>
        <v>0</v>
      </c>
      <c r="Q100" s="136">
        <v>0</v>
      </c>
      <c r="R100" s="136">
        <f t="shared" si="12"/>
        <v>0</v>
      </c>
      <c r="S100" s="136">
        <v>0</v>
      </c>
      <c r="T100" s="137">
        <f t="shared" si="13"/>
        <v>0</v>
      </c>
      <c r="AR100" s="138" t="s">
        <v>141</v>
      </c>
      <c r="AT100" s="138" t="s">
        <v>136</v>
      </c>
      <c r="AU100" s="138" t="s">
        <v>80</v>
      </c>
      <c r="AY100" s="17" t="s">
        <v>133</v>
      </c>
      <c r="BE100" s="139">
        <f t="shared" si="14"/>
        <v>0</v>
      </c>
      <c r="BF100" s="139">
        <f t="shared" si="15"/>
        <v>0</v>
      </c>
      <c r="BG100" s="139">
        <f t="shared" si="16"/>
        <v>0</v>
      </c>
      <c r="BH100" s="139">
        <f t="shared" si="17"/>
        <v>0</v>
      </c>
      <c r="BI100" s="139">
        <f t="shared" si="18"/>
        <v>0</v>
      </c>
      <c r="BJ100" s="17" t="s">
        <v>80</v>
      </c>
      <c r="BK100" s="139">
        <f t="shared" si="19"/>
        <v>0</v>
      </c>
      <c r="BL100" s="17" t="s">
        <v>141</v>
      </c>
      <c r="BM100" s="138" t="s">
        <v>248</v>
      </c>
    </row>
    <row r="101" spans="2:65" s="1" customFormat="1" ht="21.75" customHeight="1">
      <c r="B101" s="32"/>
      <c r="C101" s="127" t="s">
        <v>251</v>
      </c>
      <c r="D101" s="127" t="s">
        <v>136</v>
      </c>
      <c r="E101" s="128" t="s">
        <v>946</v>
      </c>
      <c r="F101" s="129" t="s">
        <v>947</v>
      </c>
      <c r="G101" s="130" t="s">
        <v>217</v>
      </c>
      <c r="H101" s="131">
        <v>0.5</v>
      </c>
      <c r="I101" s="132"/>
      <c r="J101" s="133">
        <f t="shared" si="10"/>
        <v>0</v>
      </c>
      <c r="K101" s="129" t="s">
        <v>157</v>
      </c>
      <c r="L101" s="32"/>
      <c r="M101" s="134" t="s">
        <v>19</v>
      </c>
      <c r="N101" s="135" t="s">
        <v>43</v>
      </c>
      <c r="P101" s="136">
        <f t="shared" si="11"/>
        <v>0</v>
      </c>
      <c r="Q101" s="136">
        <v>0</v>
      </c>
      <c r="R101" s="136">
        <f t="shared" si="12"/>
        <v>0</v>
      </c>
      <c r="S101" s="136">
        <v>0</v>
      </c>
      <c r="T101" s="137">
        <f t="shared" si="13"/>
        <v>0</v>
      </c>
      <c r="AR101" s="138" t="s">
        <v>141</v>
      </c>
      <c r="AT101" s="138" t="s">
        <v>136</v>
      </c>
      <c r="AU101" s="138" t="s">
        <v>80</v>
      </c>
      <c r="AY101" s="17" t="s">
        <v>133</v>
      </c>
      <c r="BE101" s="139">
        <f t="shared" si="14"/>
        <v>0</v>
      </c>
      <c r="BF101" s="139">
        <f t="shared" si="15"/>
        <v>0</v>
      </c>
      <c r="BG101" s="139">
        <f t="shared" si="16"/>
        <v>0</v>
      </c>
      <c r="BH101" s="139">
        <f t="shared" si="17"/>
        <v>0</v>
      </c>
      <c r="BI101" s="139">
        <f t="shared" si="18"/>
        <v>0</v>
      </c>
      <c r="BJ101" s="17" t="s">
        <v>80</v>
      </c>
      <c r="BK101" s="139">
        <f t="shared" si="19"/>
        <v>0</v>
      </c>
      <c r="BL101" s="17" t="s">
        <v>141</v>
      </c>
      <c r="BM101" s="138" t="s">
        <v>254</v>
      </c>
    </row>
    <row r="102" spans="2:65" s="1" customFormat="1" ht="16.5" customHeight="1">
      <c r="B102" s="32"/>
      <c r="C102" s="127" t="s">
        <v>212</v>
      </c>
      <c r="D102" s="127" t="s">
        <v>136</v>
      </c>
      <c r="E102" s="128" t="s">
        <v>948</v>
      </c>
      <c r="F102" s="129" t="s">
        <v>949</v>
      </c>
      <c r="G102" s="130" t="s">
        <v>217</v>
      </c>
      <c r="H102" s="131">
        <v>0.2</v>
      </c>
      <c r="I102" s="132"/>
      <c r="J102" s="133">
        <f t="shared" si="10"/>
        <v>0</v>
      </c>
      <c r="K102" s="129" t="s">
        <v>157</v>
      </c>
      <c r="L102" s="32"/>
      <c r="M102" s="134" t="s">
        <v>19</v>
      </c>
      <c r="N102" s="135" t="s">
        <v>43</v>
      </c>
      <c r="P102" s="136">
        <f t="shared" si="11"/>
        <v>0</v>
      </c>
      <c r="Q102" s="136">
        <v>0</v>
      </c>
      <c r="R102" s="136">
        <f t="shared" si="12"/>
        <v>0</v>
      </c>
      <c r="S102" s="136">
        <v>0</v>
      </c>
      <c r="T102" s="137">
        <f t="shared" si="13"/>
        <v>0</v>
      </c>
      <c r="AR102" s="138" t="s">
        <v>141</v>
      </c>
      <c r="AT102" s="138" t="s">
        <v>136</v>
      </c>
      <c r="AU102" s="138" t="s">
        <v>80</v>
      </c>
      <c r="AY102" s="17" t="s">
        <v>133</v>
      </c>
      <c r="BE102" s="139">
        <f t="shared" si="14"/>
        <v>0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7" t="s">
        <v>80</v>
      </c>
      <c r="BK102" s="139">
        <f t="shared" si="19"/>
        <v>0</v>
      </c>
      <c r="BL102" s="17" t="s">
        <v>141</v>
      </c>
      <c r="BM102" s="138" t="s">
        <v>262</v>
      </c>
    </row>
    <row r="103" spans="2:65" s="11" customFormat="1" ht="25.9" customHeight="1">
      <c r="B103" s="115"/>
      <c r="D103" s="116" t="s">
        <v>71</v>
      </c>
      <c r="E103" s="117" t="s">
        <v>950</v>
      </c>
      <c r="F103" s="117" t="s">
        <v>532</v>
      </c>
      <c r="I103" s="118"/>
      <c r="J103" s="119">
        <f>BK103</f>
        <v>0</v>
      </c>
      <c r="L103" s="115"/>
      <c r="M103" s="120"/>
      <c r="P103" s="121">
        <f>SUM(P104:P107)</f>
        <v>0</v>
      </c>
      <c r="R103" s="121">
        <f>SUM(R104:R107)</f>
        <v>0</v>
      </c>
      <c r="T103" s="122">
        <f>SUM(T104:T107)</f>
        <v>0</v>
      </c>
      <c r="AR103" s="116" t="s">
        <v>80</v>
      </c>
      <c r="AT103" s="123" t="s">
        <v>71</v>
      </c>
      <c r="AU103" s="123" t="s">
        <v>72</v>
      </c>
      <c r="AY103" s="116" t="s">
        <v>133</v>
      </c>
      <c r="BK103" s="124">
        <f>SUM(BK104:BK107)</f>
        <v>0</v>
      </c>
    </row>
    <row r="104" spans="2:65" s="1" customFormat="1" ht="16.5" customHeight="1">
      <c r="B104" s="32"/>
      <c r="C104" s="127" t="s">
        <v>264</v>
      </c>
      <c r="D104" s="127" t="s">
        <v>136</v>
      </c>
      <c r="E104" s="128" t="s">
        <v>951</v>
      </c>
      <c r="F104" s="129" t="s">
        <v>952</v>
      </c>
      <c r="G104" s="130" t="s">
        <v>186</v>
      </c>
      <c r="H104" s="131">
        <v>0.3</v>
      </c>
      <c r="I104" s="132"/>
      <c r="J104" s="133">
        <f>ROUND(I104*H104,2)</f>
        <v>0</v>
      </c>
      <c r="K104" s="129" t="s">
        <v>157</v>
      </c>
      <c r="L104" s="32"/>
      <c r="M104" s="134" t="s">
        <v>19</v>
      </c>
      <c r="N104" s="135" t="s">
        <v>43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141</v>
      </c>
      <c r="AT104" s="138" t="s">
        <v>136</v>
      </c>
      <c r="AU104" s="138" t="s">
        <v>80</v>
      </c>
      <c r="AY104" s="17" t="s">
        <v>133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80</v>
      </c>
      <c r="BK104" s="139">
        <f>ROUND(I104*H104,2)</f>
        <v>0</v>
      </c>
      <c r="BL104" s="17" t="s">
        <v>141</v>
      </c>
      <c r="BM104" s="138" t="s">
        <v>267</v>
      </c>
    </row>
    <row r="105" spans="2:65" s="1" customFormat="1" ht="16.5" customHeight="1">
      <c r="B105" s="32"/>
      <c r="C105" s="127" t="s">
        <v>218</v>
      </c>
      <c r="D105" s="127" t="s">
        <v>136</v>
      </c>
      <c r="E105" s="128" t="s">
        <v>953</v>
      </c>
      <c r="F105" s="129" t="s">
        <v>954</v>
      </c>
      <c r="G105" s="130" t="s">
        <v>179</v>
      </c>
      <c r="H105" s="131">
        <v>1</v>
      </c>
      <c r="I105" s="132"/>
      <c r="J105" s="133">
        <f>ROUND(I105*H105,2)</f>
        <v>0</v>
      </c>
      <c r="K105" s="129" t="s">
        <v>157</v>
      </c>
      <c r="L105" s="32"/>
      <c r="M105" s="134" t="s">
        <v>19</v>
      </c>
      <c r="N105" s="135" t="s">
        <v>43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141</v>
      </c>
      <c r="AT105" s="138" t="s">
        <v>136</v>
      </c>
      <c r="AU105" s="138" t="s">
        <v>80</v>
      </c>
      <c r="AY105" s="17" t="s">
        <v>133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80</v>
      </c>
      <c r="BK105" s="139">
        <f>ROUND(I105*H105,2)</f>
        <v>0</v>
      </c>
      <c r="BL105" s="17" t="s">
        <v>141</v>
      </c>
      <c r="BM105" s="138" t="s">
        <v>272</v>
      </c>
    </row>
    <row r="106" spans="2:65" s="1" customFormat="1" ht="24.2" customHeight="1">
      <c r="B106" s="32"/>
      <c r="C106" s="127" t="s">
        <v>7</v>
      </c>
      <c r="D106" s="127" t="s">
        <v>136</v>
      </c>
      <c r="E106" s="128" t="s">
        <v>955</v>
      </c>
      <c r="F106" s="129" t="s">
        <v>956</v>
      </c>
      <c r="G106" s="130" t="s">
        <v>899</v>
      </c>
      <c r="H106" s="131">
        <v>3</v>
      </c>
      <c r="I106" s="132"/>
      <c r="J106" s="133">
        <f>ROUND(I106*H106,2)</f>
        <v>0</v>
      </c>
      <c r="K106" s="129" t="s">
        <v>157</v>
      </c>
      <c r="L106" s="32"/>
      <c r="M106" s="134" t="s">
        <v>19</v>
      </c>
      <c r="N106" s="135" t="s">
        <v>43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141</v>
      </c>
      <c r="AT106" s="138" t="s">
        <v>136</v>
      </c>
      <c r="AU106" s="138" t="s">
        <v>80</v>
      </c>
      <c r="AY106" s="17" t="s">
        <v>133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80</v>
      </c>
      <c r="BK106" s="139">
        <f>ROUND(I106*H106,2)</f>
        <v>0</v>
      </c>
      <c r="BL106" s="17" t="s">
        <v>141</v>
      </c>
      <c r="BM106" s="138" t="s">
        <v>277</v>
      </c>
    </row>
    <row r="107" spans="2:65" s="1" customFormat="1" ht="24.2" customHeight="1">
      <c r="B107" s="32"/>
      <c r="C107" s="127" t="s">
        <v>222</v>
      </c>
      <c r="D107" s="127" t="s">
        <v>136</v>
      </c>
      <c r="E107" s="128" t="s">
        <v>957</v>
      </c>
      <c r="F107" s="129" t="s">
        <v>958</v>
      </c>
      <c r="G107" s="130" t="s">
        <v>899</v>
      </c>
      <c r="H107" s="131">
        <v>5</v>
      </c>
      <c r="I107" s="132"/>
      <c r="J107" s="133">
        <f>ROUND(I107*H107,2)</f>
        <v>0</v>
      </c>
      <c r="K107" s="129" t="s">
        <v>157</v>
      </c>
      <c r="L107" s="32"/>
      <c r="M107" s="182" t="s">
        <v>19</v>
      </c>
      <c r="N107" s="183" t="s">
        <v>43</v>
      </c>
      <c r="O107" s="145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AR107" s="138" t="s">
        <v>141</v>
      </c>
      <c r="AT107" s="138" t="s">
        <v>136</v>
      </c>
      <c r="AU107" s="138" t="s">
        <v>80</v>
      </c>
      <c r="AY107" s="17" t="s">
        <v>133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7" t="s">
        <v>80</v>
      </c>
      <c r="BK107" s="139">
        <f>ROUND(I107*H107,2)</f>
        <v>0</v>
      </c>
      <c r="BL107" s="17" t="s">
        <v>141</v>
      </c>
      <c r="BM107" s="138" t="s">
        <v>282</v>
      </c>
    </row>
    <row r="108" spans="2:65" s="1" customFormat="1" ht="6.95" customHeight="1"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32"/>
    </row>
  </sheetData>
  <sheetProtection algorithmName="SHA-512" hashValue="JwAq/CnpEepBEeqDDwRdeYepdx9SptOHoqVnh0lV0/9dIZjJK9U/R6PQqC7tKHuVunhj12L0yecDC/1gOdtIEA==" saltValue="vC0d3Jab5foKaODUx7gMxJkYkPKaYIRUA0upNoCELx5WIYpH5z71p8zF6vmd8cjNcocK5+QCEiOqKF9HCS4PJw==" spinCount="100000" sheet="1" objects="1" scenarios="1" formatColumns="0" formatRows="0" autoFilter="0"/>
  <autoFilter ref="C81:K107" xr:uid="{00000000-0009-0000-0000-000006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04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100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Sportovní hala Sušice - Venkovní stavební objekty</v>
      </c>
      <c r="F7" s="309"/>
      <c r="G7" s="309"/>
      <c r="H7" s="309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16.5" customHeight="1">
      <c r="B9" s="32"/>
      <c r="E9" s="275" t="s">
        <v>959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Vyplň údaj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19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81"/>
      <c r="G18" s="281"/>
      <c r="H18" s="281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86" t="s">
        <v>19</v>
      </c>
      <c r="F27" s="286"/>
      <c r="G27" s="286"/>
      <c r="H27" s="286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ROUND(J80,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ROUND((SUM(BE80:BE103)),  2)</f>
        <v>0</v>
      </c>
      <c r="I33" s="89">
        <v>0.21</v>
      </c>
      <c r="J33" s="88">
        <f>ROUND(((SUM(BE80:BE103))*I33),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ROUND((SUM(BF80:BF103)),  2)</f>
        <v>0</v>
      </c>
      <c r="I34" s="89">
        <v>0.12</v>
      </c>
      <c r="J34" s="88">
        <f>ROUND(((SUM(BF80:BF103))*I34),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ROUND((SUM(BG80:BG103)),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ROUND((SUM(BH80:BH103)),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ROUND((SUM(BI80:BI103)),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113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Sportovní hala Sušice - Venkovní stavební objekty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111</v>
      </c>
      <c r="L49" s="32"/>
    </row>
    <row r="50" spans="2:47" s="1" customFormat="1" ht="16.5" customHeight="1">
      <c r="B50" s="32"/>
      <c r="E50" s="275" t="str">
        <f>E9</f>
        <v>SO-06 - Přípojka - teplovod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Vyplň údaj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24</v>
      </c>
      <c r="F54" s="25" t="str">
        <f>E15</f>
        <v>Město Sušice, nám. Svobody 138, 342 01 Sušice</v>
      </c>
      <c r="I54" s="27" t="s">
        <v>30</v>
      </c>
      <c r="J54" s="30" t="str">
        <f>E21</f>
        <v>APRIS s.r.o</v>
      </c>
      <c r="L54" s="32"/>
    </row>
    <row r="55" spans="2:47" s="1" customFormat="1" ht="15.2" customHeight="1">
      <c r="B55" s="32"/>
      <c r="C55" s="27" t="s">
        <v>28</v>
      </c>
      <c r="F55" s="25" t="str">
        <f>IF(E18="","",E18)</f>
        <v>Vyplň údaj</v>
      </c>
      <c r="I55" s="27" t="s">
        <v>35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114</v>
      </c>
      <c r="D57" s="90"/>
      <c r="E57" s="90"/>
      <c r="F57" s="90"/>
      <c r="G57" s="90"/>
      <c r="H57" s="90"/>
      <c r="I57" s="90"/>
      <c r="J57" s="97" t="s">
        <v>115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J80</f>
        <v>0</v>
      </c>
      <c r="L59" s="32"/>
      <c r="AU59" s="17" t="s">
        <v>116</v>
      </c>
    </row>
    <row r="60" spans="2:47" s="8" customFormat="1" ht="24.95" customHeight="1">
      <c r="B60" s="99"/>
      <c r="D60" s="100" t="s">
        <v>960</v>
      </c>
      <c r="E60" s="101"/>
      <c r="F60" s="101"/>
      <c r="G60" s="101"/>
      <c r="H60" s="101"/>
      <c r="I60" s="101"/>
      <c r="J60" s="102">
        <f>J81</f>
        <v>0</v>
      </c>
      <c r="L60" s="99"/>
    </row>
    <row r="61" spans="2:47" s="1" customFormat="1" ht="21.75" customHeight="1">
      <c r="B61" s="32"/>
      <c r="L61" s="32"/>
    </row>
    <row r="62" spans="2:47" s="1" customFormat="1" ht="6.95" customHeight="1"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32"/>
    </row>
    <row r="66" spans="2:63" s="1" customFormat="1" ht="6.95" customHeight="1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2"/>
    </row>
    <row r="67" spans="2:63" s="1" customFormat="1" ht="24.95" customHeight="1">
      <c r="B67" s="32"/>
      <c r="C67" s="21" t="s">
        <v>119</v>
      </c>
      <c r="L67" s="32"/>
    </row>
    <row r="68" spans="2:63" s="1" customFormat="1" ht="6.95" customHeight="1">
      <c r="B68" s="32"/>
      <c r="L68" s="32"/>
    </row>
    <row r="69" spans="2:63" s="1" customFormat="1" ht="12" customHeight="1">
      <c r="B69" s="32"/>
      <c r="C69" s="27" t="s">
        <v>16</v>
      </c>
      <c r="L69" s="32"/>
    </row>
    <row r="70" spans="2:63" s="1" customFormat="1" ht="16.5" customHeight="1">
      <c r="B70" s="32"/>
      <c r="E70" s="308" t="str">
        <f>E7</f>
        <v>Sportovní hala Sušice - Venkovní stavební objekty</v>
      </c>
      <c r="F70" s="309"/>
      <c r="G70" s="309"/>
      <c r="H70" s="309"/>
      <c r="L70" s="32"/>
    </row>
    <row r="71" spans="2:63" s="1" customFormat="1" ht="12" customHeight="1">
      <c r="B71" s="32"/>
      <c r="C71" s="27" t="s">
        <v>111</v>
      </c>
      <c r="L71" s="32"/>
    </row>
    <row r="72" spans="2:63" s="1" customFormat="1" ht="16.5" customHeight="1">
      <c r="B72" s="32"/>
      <c r="E72" s="275" t="str">
        <f>E9</f>
        <v>SO-06 - Přípojka - teplovod</v>
      </c>
      <c r="F72" s="310"/>
      <c r="G72" s="310"/>
      <c r="H72" s="310"/>
      <c r="L72" s="32"/>
    </row>
    <row r="73" spans="2:63" s="1" customFormat="1" ht="6.95" customHeight="1">
      <c r="B73" s="32"/>
      <c r="L73" s="32"/>
    </row>
    <row r="74" spans="2:63" s="1" customFormat="1" ht="12" customHeight="1">
      <c r="B74" s="32"/>
      <c r="C74" s="27" t="s">
        <v>21</v>
      </c>
      <c r="F74" s="25" t="str">
        <f>F12</f>
        <v xml:space="preserve"> </v>
      </c>
      <c r="I74" s="27" t="s">
        <v>23</v>
      </c>
      <c r="J74" s="49" t="str">
        <f>IF(J12="","",J12)</f>
        <v>Vyplň údaj</v>
      </c>
      <c r="L74" s="32"/>
    </row>
    <row r="75" spans="2:63" s="1" customFormat="1" ht="6.95" customHeight="1">
      <c r="B75" s="32"/>
      <c r="L75" s="32"/>
    </row>
    <row r="76" spans="2:63" s="1" customFormat="1" ht="15.2" customHeight="1">
      <c r="B76" s="32"/>
      <c r="C76" s="27" t="s">
        <v>24</v>
      </c>
      <c r="F76" s="25" t="str">
        <f>E15</f>
        <v>Město Sušice, nám. Svobody 138, 342 01 Sušice</v>
      </c>
      <c r="I76" s="27" t="s">
        <v>30</v>
      </c>
      <c r="J76" s="30" t="str">
        <f>E21</f>
        <v>APRIS s.r.o</v>
      </c>
      <c r="L76" s="32"/>
    </row>
    <row r="77" spans="2:63" s="1" customFormat="1" ht="15.2" customHeight="1">
      <c r="B77" s="32"/>
      <c r="C77" s="27" t="s">
        <v>28</v>
      </c>
      <c r="F77" s="25" t="str">
        <f>IF(E18="","",E18)</f>
        <v>Vyplň údaj</v>
      </c>
      <c r="I77" s="27" t="s">
        <v>35</v>
      </c>
      <c r="J77" s="30" t="str">
        <f>E24</f>
        <v xml:space="preserve"> </v>
      </c>
      <c r="L77" s="32"/>
    </row>
    <row r="78" spans="2:63" s="1" customFormat="1" ht="10.35" customHeight="1">
      <c r="B78" s="32"/>
      <c r="L78" s="32"/>
    </row>
    <row r="79" spans="2:63" s="10" customFormat="1" ht="29.25" customHeight="1">
      <c r="B79" s="107"/>
      <c r="C79" s="108" t="s">
        <v>120</v>
      </c>
      <c r="D79" s="109" t="s">
        <v>57</v>
      </c>
      <c r="E79" s="109" t="s">
        <v>53</v>
      </c>
      <c r="F79" s="109" t="s">
        <v>54</v>
      </c>
      <c r="G79" s="109" t="s">
        <v>121</v>
      </c>
      <c r="H79" s="109" t="s">
        <v>122</v>
      </c>
      <c r="I79" s="109" t="s">
        <v>123</v>
      </c>
      <c r="J79" s="109" t="s">
        <v>115</v>
      </c>
      <c r="K79" s="110" t="s">
        <v>124</v>
      </c>
      <c r="L79" s="107"/>
      <c r="M79" s="56" t="s">
        <v>19</v>
      </c>
      <c r="N79" s="57" t="s">
        <v>42</v>
      </c>
      <c r="O79" s="57" t="s">
        <v>125</v>
      </c>
      <c r="P79" s="57" t="s">
        <v>126</v>
      </c>
      <c r="Q79" s="57" t="s">
        <v>127</v>
      </c>
      <c r="R79" s="57" t="s">
        <v>128</v>
      </c>
      <c r="S79" s="57" t="s">
        <v>129</v>
      </c>
      <c r="T79" s="58" t="s">
        <v>130</v>
      </c>
    </row>
    <row r="80" spans="2:63" s="1" customFormat="1" ht="22.9" customHeight="1">
      <c r="B80" s="32"/>
      <c r="C80" s="61" t="s">
        <v>131</v>
      </c>
      <c r="J80" s="111">
        <f>BK80</f>
        <v>0</v>
      </c>
      <c r="L80" s="32"/>
      <c r="M80" s="59"/>
      <c r="N80" s="50"/>
      <c r="O80" s="50"/>
      <c r="P80" s="112">
        <f>P81</f>
        <v>0</v>
      </c>
      <c r="Q80" s="50"/>
      <c r="R80" s="112">
        <f>R81</f>
        <v>0</v>
      </c>
      <c r="S80" s="50"/>
      <c r="T80" s="113">
        <f>T81</f>
        <v>0</v>
      </c>
      <c r="AT80" s="17" t="s">
        <v>71</v>
      </c>
      <c r="AU80" s="17" t="s">
        <v>116</v>
      </c>
      <c r="BK80" s="114">
        <f>BK81</f>
        <v>0</v>
      </c>
    </row>
    <row r="81" spans="2:65" s="11" customFormat="1" ht="25.9" customHeight="1">
      <c r="B81" s="115"/>
      <c r="D81" s="116" t="s">
        <v>71</v>
      </c>
      <c r="E81" s="117" t="s">
        <v>961</v>
      </c>
      <c r="F81" s="117" t="s">
        <v>962</v>
      </c>
      <c r="I81" s="118"/>
      <c r="J81" s="119">
        <f>BK81</f>
        <v>0</v>
      </c>
      <c r="L81" s="115"/>
      <c r="M81" s="120"/>
      <c r="P81" s="121">
        <f>SUM(P82:P103)</f>
        <v>0</v>
      </c>
      <c r="R81" s="121">
        <f>SUM(R82:R103)</f>
        <v>0</v>
      </c>
      <c r="T81" s="122">
        <f>SUM(T82:T103)</f>
        <v>0</v>
      </c>
      <c r="AR81" s="116" t="s">
        <v>80</v>
      </c>
      <c r="AT81" s="123" t="s">
        <v>71</v>
      </c>
      <c r="AU81" s="123" t="s">
        <v>72</v>
      </c>
      <c r="AY81" s="116" t="s">
        <v>133</v>
      </c>
      <c r="BK81" s="124">
        <f>SUM(BK82:BK103)</f>
        <v>0</v>
      </c>
    </row>
    <row r="82" spans="2:65" s="1" customFormat="1" ht="24.2" customHeight="1">
      <c r="B82" s="32"/>
      <c r="C82" s="127" t="s">
        <v>80</v>
      </c>
      <c r="D82" s="127" t="s">
        <v>136</v>
      </c>
      <c r="E82" s="128" t="s">
        <v>963</v>
      </c>
      <c r="F82" s="129" t="s">
        <v>964</v>
      </c>
      <c r="G82" s="130" t="s">
        <v>247</v>
      </c>
      <c r="H82" s="131">
        <v>500</v>
      </c>
      <c r="I82" s="132"/>
      <c r="J82" s="133">
        <f t="shared" ref="J82:J103" si="0">ROUND(I82*H82,2)</f>
        <v>0</v>
      </c>
      <c r="K82" s="129" t="s">
        <v>157</v>
      </c>
      <c r="L82" s="32"/>
      <c r="M82" s="134" t="s">
        <v>19</v>
      </c>
      <c r="N82" s="135" t="s">
        <v>43</v>
      </c>
      <c r="P82" s="136">
        <f t="shared" ref="P82:P103" si="1">O82*H82</f>
        <v>0</v>
      </c>
      <c r="Q82" s="136">
        <v>0</v>
      </c>
      <c r="R82" s="136">
        <f t="shared" ref="R82:R103" si="2">Q82*H82</f>
        <v>0</v>
      </c>
      <c r="S82" s="136">
        <v>0</v>
      </c>
      <c r="T82" s="137">
        <f t="shared" ref="T82:T103" si="3">S82*H82</f>
        <v>0</v>
      </c>
      <c r="AR82" s="138" t="s">
        <v>141</v>
      </c>
      <c r="AT82" s="138" t="s">
        <v>136</v>
      </c>
      <c r="AU82" s="138" t="s">
        <v>80</v>
      </c>
      <c r="AY82" s="17" t="s">
        <v>133</v>
      </c>
      <c r="BE82" s="139">
        <f t="shared" ref="BE82:BE103" si="4">IF(N82="základní",J82,0)</f>
        <v>0</v>
      </c>
      <c r="BF82" s="139">
        <f t="shared" ref="BF82:BF103" si="5">IF(N82="snížená",J82,0)</f>
        <v>0</v>
      </c>
      <c r="BG82" s="139">
        <f t="shared" ref="BG82:BG103" si="6">IF(N82="zákl. přenesená",J82,0)</f>
        <v>0</v>
      </c>
      <c r="BH82" s="139">
        <f t="shared" ref="BH82:BH103" si="7">IF(N82="sníž. přenesená",J82,0)</f>
        <v>0</v>
      </c>
      <c r="BI82" s="139">
        <f t="shared" ref="BI82:BI103" si="8">IF(N82="nulová",J82,0)</f>
        <v>0</v>
      </c>
      <c r="BJ82" s="17" t="s">
        <v>80</v>
      </c>
      <c r="BK82" s="139">
        <f t="shared" ref="BK82:BK103" si="9">ROUND(I82*H82,2)</f>
        <v>0</v>
      </c>
      <c r="BL82" s="17" t="s">
        <v>141</v>
      </c>
      <c r="BM82" s="138" t="s">
        <v>82</v>
      </c>
    </row>
    <row r="83" spans="2:65" s="1" customFormat="1" ht="16.5" customHeight="1">
      <c r="B83" s="32"/>
      <c r="C83" s="127" t="s">
        <v>82</v>
      </c>
      <c r="D83" s="127" t="s">
        <v>136</v>
      </c>
      <c r="E83" s="128" t="s">
        <v>965</v>
      </c>
      <c r="F83" s="129" t="s">
        <v>966</v>
      </c>
      <c r="G83" s="130" t="s">
        <v>899</v>
      </c>
      <c r="H83" s="131">
        <v>1</v>
      </c>
      <c r="I83" s="132"/>
      <c r="J83" s="133">
        <f t="shared" si="0"/>
        <v>0</v>
      </c>
      <c r="K83" s="129" t="s">
        <v>157</v>
      </c>
      <c r="L83" s="32"/>
      <c r="M83" s="134" t="s">
        <v>19</v>
      </c>
      <c r="N83" s="135" t="s">
        <v>43</v>
      </c>
      <c r="P83" s="136">
        <f t="shared" si="1"/>
        <v>0</v>
      </c>
      <c r="Q83" s="136">
        <v>0</v>
      </c>
      <c r="R83" s="136">
        <f t="shared" si="2"/>
        <v>0</v>
      </c>
      <c r="S83" s="136">
        <v>0</v>
      </c>
      <c r="T83" s="137">
        <f t="shared" si="3"/>
        <v>0</v>
      </c>
      <c r="AR83" s="138" t="s">
        <v>141</v>
      </c>
      <c r="AT83" s="138" t="s">
        <v>136</v>
      </c>
      <c r="AU83" s="138" t="s">
        <v>80</v>
      </c>
      <c r="AY83" s="17" t="s">
        <v>133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7" t="s">
        <v>80</v>
      </c>
      <c r="BK83" s="139">
        <f t="shared" si="9"/>
        <v>0</v>
      </c>
      <c r="BL83" s="17" t="s">
        <v>141</v>
      </c>
      <c r="BM83" s="138" t="s">
        <v>141</v>
      </c>
    </row>
    <row r="84" spans="2:65" s="1" customFormat="1" ht="16.5" customHeight="1">
      <c r="B84" s="32"/>
      <c r="C84" s="127" t="s">
        <v>147</v>
      </c>
      <c r="D84" s="127" t="s">
        <v>136</v>
      </c>
      <c r="E84" s="128" t="s">
        <v>967</v>
      </c>
      <c r="F84" s="129" t="s">
        <v>968</v>
      </c>
      <c r="G84" s="130" t="s">
        <v>899</v>
      </c>
      <c r="H84" s="131">
        <v>4</v>
      </c>
      <c r="I84" s="132"/>
      <c r="J84" s="133">
        <f t="shared" si="0"/>
        <v>0</v>
      </c>
      <c r="K84" s="129" t="s">
        <v>157</v>
      </c>
      <c r="L84" s="32"/>
      <c r="M84" s="134" t="s">
        <v>19</v>
      </c>
      <c r="N84" s="135" t="s">
        <v>43</v>
      </c>
      <c r="P84" s="136">
        <f t="shared" si="1"/>
        <v>0</v>
      </c>
      <c r="Q84" s="136">
        <v>0</v>
      </c>
      <c r="R84" s="136">
        <f t="shared" si="2"/>
        <v>0</v>
      </c>
      <c r="S84" s="136">
        <v>0</v>
      </c>
      <c r="T84" s="137">
        <f t="shared" si="3"/>
        <v>0</v>
      </c>
      <c r="AR84" s="138" t="s">
        <v>141</v>
      </c>
      <c r="AT84" s="138" t="s">
        <v>136</v>
      </c>
      <c r="AU84" s="138" t="s">
        <v>80</v>
      </c>
      <c r="AY84" s="17" t="s">
        <v>133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7" t="s">
        <v>80</v>
      </c>
      <c r="BK84" s="139">
        <f t="shared" si="9"/>
        <v>0</v>
      </c>
      <c r="BL84" s="17" t="s">
        <v>141</v>
      </c>
      <c r="BM84" s="138" t="s">
        <v>150</v>
      </c>
    </row>
    <row r="85" spans="2:65" s="1" customFormat="1" ht="16.5" customHeight="1">
      <c r="B85" s="32"/>
      <c r="C85" s="127" t="s">
        <v>141</v>
      </c>
      <c r="D85" s="127" t="s">
        <v>136</v>
      </c>
      <c r="E85" s="128" t="s">
        <v>969</v>
      </c>
      <c r="F85" s="129" t="s">
        <v>970</v>
      </c>
      <c r="G85" s="130" t="s">
        <v>247</v>
      </c>
      <c r="H85" s="131">
        <v>35</v>
      </c>
      <c r="I85" s="132"/>
      <c r="J85" s="133">
        <f t="shared" si="0"/>
        <v>0</v>
      </c>
      <c r="K85" s="129" t="s">
        <v>157</v>
      </c>
      <c r="L85" s="32"/>
      <c r="M85" s="134" t="s">
        <v>19</v>
      </c>
      <c r="N85" s="135" t="s">
        <v>43</v>
      </c>
      <c r="P85" s="136">
        <f t="shared" si="1"/>
        <v>0</v>
      </c>
      <c r="Q85" s="136">
        <v>0</v>
      </c>
      <c r="R85" s="136">
        <f t="shared" si="2"/>
        <v>0</v>
      </c>
      <c r="S85" s="136">
        <v>0</v>
      </c>
      <c r="T85" s="137">
        <f t="shared" si="3"/>
        <v>0</v>
      </c>
      <c r="AR85" s="138" t="s">
        <v>141</v>
      </c>
      <c r="AT85" s="138" t="s">
        <v>136</v>
      </c>
      <c r="AU85" s="138" t="s">
        <v>80</v>
      </c>
      <c r="AY85" s="17" t="s">
        <v>133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7" t="s">
        <v>80</v>
      </c>
      <c r="BK85" s="139">
        <f t="shared" si="9"/>
        <v>0</v>
      </c>
      <c r="BL85" s="17" t="s">
        <v>141</v>
      </c>
      <c r="BM85" s="138" t="s">
        <v>166</v>
      </c>
    </row>
    <row r="86" spans="2:65" s="1" customFormat="1" ht="16.5" customHeight="1">
      <c r="B86" s="32"/>
      <c r="C86" s="127" t="s">
        <v>195</v>
      </c>
      <c r="D86" s="127" t="s">
        <v>136</v>
      </c>
      <c r="E86" s="128" t="s">
        <v>971</v>
      </c>
      <c r="F86" s="129" t="s">
        <v>972</v>
      </c>
      <c r="G86" s="130" t="s">
        <v>899</v>
      </c>
      <c r="H86" s="131">
        <v>2</v>
      </c>
      <c r="I86" s="132"/>
      <c r="J86" s="133">
        <f t="shared" si="0"/>
        <v>0</v>
      </c>
      <c r="K86" s="129" t="s">
        <v>157</v>
      </c>
      <c r="L86" s="32"/>
      <c r="M86" s="134" t="s">
        <v>19</v>
      </c>
      <c r="N86" s="135" t="s">
        <v>43</v>
      </c>
      <c r="P86" s="136">
        <f t="shared" si="1"/>
        <v>0</v>
      </c>
      <c r="Q86" s="136">
        <v>0</v>
      </c>
      <c r="R86" s="136">
        <f t="shared" si="2"/>
        <v>0</v>
      </c>
      <c r="S86" s="136">
        <v>0</v>
      </c>
      <c r="T86" s="137">
        <f t="shared" si="3"/>
        <v>0</v>
      </c>
      <c r="AR86" s="138" t="s">
        <v>141</v>
      </c>
      <c r="AT86" s="138" t="s">
        <v>136</v>
      </c>
      <c r="AU86" s="138" t="s">
        <v>80</v>
      </c>
      <c r="AY86" s="17" t="s">
        <v>133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7" t="s">
        <v>80</v>
      </c>
      <c r="BK86" s="139">
        <f t="shared" si="9"/>
        <v>0</v>
      </c>
      <c r="BL86" s="17" t="s">
        <v>141</v>
      </c>
      <c r="BM86" s="138" t="s">
        <v>198</v>
      </c>
    </row>
    <row r="87" spans="2:65" s="1" customFormat="1" ht="16.5" customHeight="1">
      <c r="B87" s="32"/>
      <c r="C87" s="127" t="s">
        <v>150</v>
      </c>
      <c r="D87" s="127" t="s">
        <v>136</v>
      </c>
      <c r="E87" s="128" t="s">
        <v>973</v>
      </c>
      <c r="F87" s="129" t="s">
        <v>974</v>
      </c>
      <c r="G87" s="130" t="s">
        <v>247</v>
      </c>
      <c r="H87" s="131">
        <v>35</v>
      </c>
      <c r="I87" s="132"/>
      <c r="J87" s="133">
        <f t="shared" si="0"/>
        <v>0</v>
      </c>
      <c r="K87" s="129" t="s">
        <v>157</v>
      </c>
      <c r="L87" s="32"/>
      <c r="M87" s="134" t="s">
        <v>19</v>
      </c>
      <c r="N87" s="135" t="s">
        <v>43</v>
      </c>
      <c r="P87" s="136">
        <f t="shared" si="1"/>
        <v>0</v>
      </c>
      <c r="Q87" s="136">
        <v>0</v>
      </c>
      <c r="R87" s="136">
        <f t="shared" si="2"/>
        <v>0</v>
      </c>
      <c r="S87" s="136">
        <v>0</v>
      </c>
      <c r="T87" s="137">
        <f t="shared" si="3"/>
        <v>0</v>
      </c>
      <c r="AR87" s="138" t="s">
        <v>141</v>
      </c>
      <c r="AT87" s="138" t="s">
        <v>136</v>
      </c>
      <c r="AU87" s="138" t="s">
        <v>80</v>
      </c>
      <c r="AY87" s="17" t="s">
        <v>133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7" t="s">
        <v>80</v>
      </c>
      <c r="BK87" s="139">
        <f t="shared" si="9"/>
        <v>0</v>
      </c>
      <c r="BL87" s="17" t="s">
        <v>141</v>
      </c>
      <c r="BM87" s="138" t="s">
        <v>8</v>
      </c>
    </row>
    <row r="88" spans="2:65" s="1" customFormat="1" ht="16.5" customHeight="1">
      <c r="B88" s="32"/>
      <c r="C88" s="127" t="s">
        <v>203</v>
      </c>
      <c r="D88" s="127" t="s">
        <v>136</v>
      </c>
      <c r="E88" s="128" t="s">
        <v>975</v>
      </c>
      <c r="F88" s="129" t="s">
        <v>976</v>
      </c>
      <c r="G88" s="130" t="s">
        <v>433</v>
      </c>
      <c r="H88" s="131">
        <v>1</v>
      </c>
      <c r="I88" s="132"/>
      <c r="J88" s="133">
        <f t="shared" si="0"/>
        <v>0</v>
      </c>
      <c r="K88" s="129" t="s">
        <v>157</v>
      </c>
      <c r="L88" s="32"/>
      <c r="M88" s="134" t="s">
        <v>19</v>
      </c>
      <c r="N88" s="135" t="s">
        <v>43</v>
      </c>
      <c r="P88" s="136">
        <f t="shared" si="1"/>
        <v>0</v>
      </c>
      <c r="Q88" s="136">
        <v>0</v>
      </c>
      <c r="R88" s="136">
        <f t="shared" si="2"/>
        <v>0</v>
      </c>
      <c r="S88" s="136">
        <v>0</v>
      </c>
      <c r="T88" s="137">
        <f t="shared" si="3"/>
        <v>0</v>
      </c>
      <c r="AR88" s="138" t="s">
        <v>141</v>
      </c>
      <c r="AT88" s="138" t="s">
        <v>136</v>
      </c>
      <c r="AU88" s="138" t="s">
        <v>80</v>
      </c>
      <c r="AY88" s="17" t="s">
        <v>133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7" t="s">
        <v>80</v>
      </c>
      <c r="BK88" s="139">
        <f t="shared" si="9"/>
        <v>0</v>
      </c>
      <c r="BL88" s="17" t="s">
        <v>141</v>
      </c>
      <c r="BM88" s="138" t="s">
        <v>206</v>
      </c>
    </row>
    <row r="89" spans="2:65" s="1" customFormat="1" ht="16.5" customHeight="1">
      <c r="B89" s="32"/>
      <c r="C89" s="127" t="s">
        <v>166</v>
      </c>
      <c r="D89" s="127" t="s">
        <v>136</v>
      </c>
      <c r="E89" s="128" t="s">
        <v>977</v>
      </c>
      <c r="F89" s="129" t="s">
        <v>978</v>
      </c>
      <c r="G89" s="130" t="s">
        <v>433</v>
      </c>
      <c r="H89" s="131">
        <v>1</v>
      </c>
      <c r="I89" s="132"/>
      <c r="J89" s="133">
        <f t="shared" si="0"/>
        <v>0</v>
      </c>
      <c r="K89" s="129" t="s">
        <v>157</v>
      </c>
      <c r="L89" s="32"/>
      <c r="M89" s="134" t="s">
        <v>19</v>
      </c>
      <c r="N89" s="135" t="s">
        <v>43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141</v>
      </c>
      <c r="AT89" s="138" t="s">
        <v>136</v>
      </c>
      <c r="AU89" s="138" t="s">
        <v>80</v>
      </c>
      <c r="AY89" s="17" t="s">
        <v>133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7" t="s">
        <v>80</v>
      </c>
      <c r="BK89" s="139">
        <f t="shared" si="9"/>
        <v>0</v>
      </c>
      <c r="BL89" s="17" t="s">
        <v>141</v>
      </c>
      <c r="BM89" s="138" t="s">
        <v>208</v>
      </c>
    </row>
    <row r="90" spans="2:65" s="1" customFormat="1" ht="24.2" customHeight="1">
      <c r="B90" s="32"/>
      <c r="C90" s="127" t="s">
        <v>209</v>
      </c>
      <c r="D90" s="127" t="s">
        <v>136</v>
      </c>
      <c r="E90" s="128" t="s">
        <v>979</v>
      </c>
      <c r="F90" s="129" t="s">
        <v>980</v>
      </c>
      <c r="G90" s="130" t="s">
        <v>247</v>
      </c>
      <c r="H90" s="131">
        <v>100</v>
      </c>
      <c r="I90" s="132"/>
      <c r="J90" s="133">
        <f t="shared" si="0"/>
        <v>0</v>
      </c>
      <c r="K90" s="129" t="s">
        <v>157</v>
      </c>
      <c r="L90" s="32"/>
      <c r="M90" s="134" t="s">
        <v>19</v>
      </c>
      <c r="N90" s="135" t="s">
        <v>43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141</v>
      </c>
      <c r="AT90" s="138" t="s">
        <v>136</v>
      </c>
      <c r="AU90" s="138" t="s">
        <v>80</v>
      </c>
      <c r="AY90" s="17" t="s">
        <v>133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7" t="s">
        <v>80</v>
      </c>
      <c r="BK90" s="139">
        <f t="shared" si="9"/>
        <v>0</v>
      </c>
      <c r="BL90" s="17" t="s">
        <v>141</v>
      </c>
      <c r="BM90" s="138" t="s">
        <v>212</v>
      </c>
    </row>
    <row r="91" spans="2:65" s="1" customFormat="1" ht="16.5" customHeight="1">
      <c r="B91" s="32"/>
      <c r="C91" s="127" t="s">
        <v>198</v>
      </c>
      <c r="D91" s="127" t="s">
        <v>136</v>
      </c>
      <c r="E91" s="128" t="s">
        <v>981</v>
      </c>
      <c r="F91" s="129" t="s">
        <v>982</v>
      </c>
      <c r="G91" s="130" t="s">
        <v>186</v>
      </c>
      <c r="H91" s="131">
        <v>30</v>
      </c>
      <c r="I91" s="132"/>
      <c r="J91" s="133">
        <f t="shared" si="0"/>
        <v>0</v>
      </c>
      <c r="K91" s="129" t="s">
        <v>157</v>
      </c>
      <c r="L91" s="32"/>
      <c r="M91" s="134" t="s">
        <v>19</v>
      </c>
      <c r="N91" s="135" t="s">
        <v>43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141</v>
      </c>
      <c r="AT91" s="138" t="s">
        <v>136</v>
      </c>
      <c r="AU91" s="138" t="s">
        <v>80</v>
      </c>
      <c r="AY91" s="17" t="s">
        <v>133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7" t="s">
        <v>80</v>
      </c>
      <c r="BK91" s="139">
        <f t="shared" si="9"/>
        <v>0</v>
      </c>
      <c r="BL91" s="17" t="s">
        <v>141</v>
      </c>
      <c r="BM91" s="138" t="s">
        <v>218</v>
      </c>
    </row>
    <row r="92" spans="2:65" s="1" customFormat="1" ht="16.5" customHeight="1">
      <c r="B92" s="32"/>
      <c r="C92" s="127" t="s">
        <v>219</v>
      </c>
      <c r="D92" s="127" t="s">
        <v>136</v>
      </c>
      <c r="E92" s="128" t="s">
        <v>983</v>
      </c>
      <c r="F92" s="129" t="s">
        <v>984</v>
      </c>
      <c r="G92" s="130" t="s">
        <v>247</v>
      </c>
      <c r="H92" s="131">
        <v>250</v>
      </c>
      <c r="I92" s="132"/>
      <c r="J92" s="133">
        <f t="shared" si="0"/>
        <v>0</v>
      </c>
      <c r="K92" s="129" t="s">
        <v>157</v>
      </c>
      <c r="L92" s="32"/>
      <c r="M92" s="134" t="s">
        <v>19</v>
      </c>
      <c r="N92" s="135" t="s">
        <v>43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141</v>
      </c>
      <c r="AT92" s="138" t="s">
        <v>136</v>
      </c>
      <c r="AU92" s="138" t="s">
        <v>80</v>
      </c>
      <c r="AY92" s="17" t="s">
        <v>133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80</v>
      </c>
      <c r="BK92" s="139">
        <f t="shared" si="9"/>
        <v>0</v>
      </c>
      <c r="BL92" s="17" t="s">
        <v>141</v>
      </c>
      <c r="BM92" s="138" t="s">
        <v>222</v>
      </c>
    </row>
    <row r="93" spans="2:65" s="1" customFormat="1" ht="16.5" customHeight="1">
      <c r="B93" s="32"/>
      <c r="C93" s="127" t="s">
        <v>8</v>
      </c>
      <c r="D93" s="127" t="s">
        <v>136</v>
      </c>
      <c r="E93" s="128" t="s">
        <v>985</v>
      </c>
      <c r="F93" s="129" t="s">
        <v>986</v>
      </c>
      <c r="G93" s="130" t="s">
        <v>247</v>
      </c>
      <c r="H93" s="131">
        <v>250</v>
      </c>
      <c r="I93" s="132"/>
      <c r="J93" s="133">
        <f t="shared" si="0"/>
        <v>0</v>
      </c>
      <c r="K93" s="129" t="s">
        <v>157</v>
      </c>
      <c r="L93" s="32"/>
      <c r="M93" s="134" t="s">
        <v>19</v>
      </c>
      <c r="N93" s="135" t="s">
        <v>43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141</v>
      </c>
      <c r="AT93" s="138" t="s">
        <v>136</v>
      </c>
      <c r="AU93" s="138" t="s">
        <v>80</v>
      </c>
      <c r="AY93" s="17" t="s">
        <v>133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7" t="s">
        <v>80</v>
      </c>
      <c r="BK93" s="139">
        <f t="shared" si="9"/>
        <v>0</v>
      </c>
      <c r="BL93" s="17" t="s">
        <v>141</v>
      </c>
      <c r="BM93" s="138" t="s">
        <v>225</v>
      </c>
    </row>
    <row r="94" spans="2:65" s="1" customFormat="1" ht="33" customHeight="1">
      <c r="B94" s="32"/>
      <c r="C94" s="127" t="s">
        <v>227</v>
      </c>
      <c r="D94" s="127" t="s">
        <v>136</v>
      </c>
      <c r="E94" s="128" t="s">
        <v>987</v>
      </c>
      <c r="F94" s="129" t="s">
        <v>988</v>
      </c>
      <c r="G94" s="130" t="s">
        <v>186</v>
      </c>
      <c r="H94" s="131">
        <v>450</v>
      </c>
      <c r="I94" s="132"/>
      <c r="J94" s="133">
        <f t="shared" si="0"/>
        <v>0</v>
      </c>
      <c r="K94" s="129" t="s">
        <v>157</v>
      </c>
      <c r="L94" s="32"/>
      <c r="M94" s="134" t="s">
        <v>19</v>
      </c>
      <c r="N94" s="135" t="s">
        <v>43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141</v>
      </c>
      <c r="AT94" s="138" t="s">
        <v>136</v>
      </c>
      <c r="AU94" s="138" t="s">
        <v>80</v>
      </c>
      <c r="AY94" s="17" t="s">
        <v>133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7" t="s">
        <v>80</v>
      </c>
      <c r="BK94" s="139">
        <f t="shared" si="9"/>
        <v>0</v>
      </c>
      <c r="BL94" s="17" t="s">
        <v>141</v>
      </c>
      <c r="BM94" s="138" t="s">
        <v>230</v>
      </c>
    </row>
    <row r="95" spans="2:65" s="1" customFormat="1" ht="24.2" customHeight="1">
      <c r="B95" s="32"/>
      <c r="C95" s="127" t="s">
        <v>206</v>
      </c>
      <c r="D95" s="127" t="s">
        <v>136</v>
      </c>
      <c r="E95" s="128" t="s">
        <v>989</v>
      </c>
      <c r="F95" s="129" t="s">
        <v>990</v>
      </c>
      <c r="G95" s="130" t="s">
        <v>433</v>
      </c>
      <c r="H95" s="131">
        <v>1</v>
      </c>
      <c r="I95" s="132"/>
      <c r="J95" s="133">
        <f t="shared" si="0"/>
        <v>0</v>
      </c>
      <c r="K95" s="129" t="s">
        <v>157</v>
      </c>
      <c r="L95" s="32"/>
      <c r="M95" s="134" t="s">
        <v>19</v>
      </c>
      <c r="N95" s="135" t="s">
        <v>43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141</v>
      </c>
      <c r="AT95" s="138" t="s">
        <v>136</v>
      </c>
      <c r="AU95" s="138" t="s">
        <v>80</v>
      </c>
      <c r="AY95" s="17" t="s">
        <v>133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7" t="s">
        <v>80</v>
      </c>
      <c r="BK95" s="139">
        <f t="shared" si="9"/>
        <v>0</v>
      </c>
      <c r="BL95" s="17" t="s">
        <v>141</v>
      </c>
      <c r="BM95" s="138" t="s">
        <v>232</v>
      </c>
    </row>
    <row r="96" spans="2:65" s="1" customFormat="1" ht="16.5" customHeight="1">
      <c r="B96" s="32"/>
      <c r="C96" s="127" t="s">
        <v>234</v>
      </c>
      <c r="D96" s="127" t="s">
        <v>136</v>
      </c>
      <c r="E96" s="128" t="s">
        <v>991</v>
      </c>
      <c r="F96" s="129" t="s">
        <v>992</v>
      </c>
      <c r="G96" s="130" t="s">
        <v>993</v>
      </c>
      <c r="H96" s="131">
        <v>5</v>
      </c>
      <c r="I96" s="132"/>
      <c r="J96" s="133">
        <f t="shared" si="0"/>
        <v>0</v>
      </c>
      <c r="K96" s="129" t="s">
        <v>157</v>
      </c>
      <c r="L96" s="32"/>
      <c r="M96" s="134" t="s">
        <v>19</v>
      </c>
      <c r="N96" s="135" t="s">
        <v>43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141</v>
      </c>
      <c r="AT96" s="138" t="s">
        <v>136</v>
      </c>
      <c r="AU96" s="138" t="s">
        <v>80</v>
      </c>
      <c r="AY96" s="17" t="s">
        <v>133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7" t="s">
        <v>80</v>
      </c>
      <c r="BK96" s="139">
        <f t="shared" si="9"/>
        <v>0</v>
      </c>
      <c r="BL96" s="17" t="s">
        <v>141</v>
      </c>
      <c r="BM96" s="138" t="s">
        <v>237</v>
      </c>
    </row>
    <row r="97" spans="2:65" s="1" customFormat="1" ht="21.75" customHeight="1">
      <c r="B97" s="32"/>
      <c r="C97" s="127" t="s">
        <v>208</v>
      </c>
      <c r="D97" s="127" t="s">
        <v>136</v>
      </c>
      <c r="E97" s="128" t="s">
        <v>994</v>
      </c>
      <c r="F97" s="129" t="s">
        <v>995</v>
      </c>
      <c r="G97" s="130" t="s">
        <v>433</v>
      </c>
      <c r="H97" s="131">
        <v>1</v>
      </c>
      <c r="I97" s="132"/>
      <c r="J97" s="133">
        <f t="shared" si="0"/>
        <v>0</v>
      </c>
      <c r="K97" s="129" t="s">
        <v>157</v>
      </c>
      <c r="L97" s="32"/>
      <c r="M97" s="134" t="s">
        <v>19</v>
      </c>
      <c r="N97" s="135" t="s">
        <v>43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141</v>
      </c>
      <c r="AT97" s="138" t="s">
        <v>136</v>
      </c>
      <c r="AU97" s="138" t="s">
        <v>80</v>
      </c>
      <c r="AY97" s="17" t="s">
        <v>133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7" t="s">
        <v>80</v>
      </c>
      <c r="BK97" s="139">
        <f t="shared" si="9"/>
        <v>0</v>
      </c>
      <c r="BL97" s="17" t="s">
        <v>141</v>
      </c>
      <c r="BM97" s="138" t="s">
        <v>248</v>
      </c>
    </row>
    <row r="98" spans="2:65" s="1" customFormat="1" ht="16.5" customHeight="1">
      <c r="B98" s="32"/>
      <c r="C98" s="127" t="s">
        <v>251</v>
      </c>
      <c r="D98" s="127" t="s">
        <v>136</v>
      </c>
      <c r="E98" s="128" t="s">
        <v>996</v>
      </c>
      <c r="F98" s="129" t="s">
        <v>997</v>
      </c>
      <c r="G98" s="130" t="s">
        <v>899</v>
      </c>
      <c r="H98" s="131">
        <v>4</v>
      </c>
      <c r="I98" s="132"/>
      <c r="J98" s="133">
        <f t="shared" si="0"/>
        <v>0</v>
      </c>
      <c r="K98" s="129" t="s">
        <v>157</v>
      </c>
      <c r="L98" s="32"/>
      <c r="M98" s="134" t="s">
        <v>19</v>
      </c>
      <c r="N98" s="135" t="s">
        <v>43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141</v>
      </c>
      <c r="AT98" s="138" t="s">
        <v>136</v>
      </c>
      <c r="AU98" s="138" t="s">
        <v>80</v>
      </c>
      <c r="AY98" s="17" t="s">
        <v>133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7" t="s">
        <v>80</v>
      </c>
      <c r="BK98" s="139">
        <f t="shared" si="9"/>
        <v>0</v>
      </c>
      <c r="BL98" s="17" t="s">
        <v>141</v>
      </c>
      <c r="BM98" s="138" t="s">
        <v>254</v>
      </c>
    </row>
    <row r="99" spans="2:65" s="1" customFormat="1" ht="21.75" customHeight="1">
      <c r="B99" s="32"/>
      <c r="C99" s="127" t="s">
        <v>212</v>
      </c>
      <c r="D99" s="127" t="s">
        <v>136</v>
      </c>
      <c r="E99" s="128" t="s">
        <v>998</v>
      </c>
      <c r="F99" s="129" t="s">
        <v>999</v>
      </c>
      <c r="G99" s="130" t="s">
        <v>433</v>
      </c>
      <c r="H99" s="131">
        <v>1</v>
      </c>
      <c r="I99" s="132"/>
      <c r="J99" s="133">
        <f t="shared" si="0"/>
        <v>0</v>
      </c>
      <c r="K99" s="129" t="s">
        <v>157</v>
      </c>
      <c r="L99" s="32"/>
      <c r="M99" s="134" t="s">
        <v>19</v>
      </c>
      <c r="N99" s="135" t="s">
        <v>43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141</v>
      </c>
      <c r="AT99" s="138" t="s">
        <v>136</v>
      </c>
      <c r="AU99" s="138" t="s">
        <v>80</v>
      </c>
      <c r="AY99" s="17" t="s">
        <v>133</v>
      </c>
      <c r="BE99" s="139">
        <f t="shared" si="4"/>
        <v>0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7" t="s">
        <v>80</v>
      </c>
      <c r="BK99" s="139">
        <f t="shared" si="9"/>
        <v>0</v>
      </c>
      <c r="BL99" s="17" t="s">
        <v>141</v>
      </c>
      <c r="BM99" s="138" t="s">
        <v>262</v>
      </c>
    </row>
    <row r="100" spans="2:65" s="1" customFormat="1" ht="16.5" customHeight="1">
      <c r="B100" s="32"/>
      <c r="C100" s="127" t="s">
        <v>264</v>
      </c>
      <c r="D100" s="127" t="s">
        <v>136</v>
      </c>
      <c r="E100" s="128" t="s">
        <v>1000</v>
      </c>
      <c r="F100" s="129" t="s">
        <v>1001</v>
      </c>
      <c r="G100" s="130" t="s">
        <v>433</v>
      </c>
      <c r="H100" s="131">
        <v>1</v>
      </c>
      <c r="I100" s="132"/>
      <c r="J100" s="133">
        <f t="shared" si="0"/>
        <v>0</v>
      </c>
      <c r="K100" s="129" t="s">
        <v>157</v>
      </c>
      <c r="L100" s="32"/>
      <c r="M100" s="134" t="s">
        <v>19</v>
      </c>
      <c r="N100" s="135" t="s">
        <v>43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141</v>
      </c>
      <c r="AT100" s="138" t="s">
        <v>136</v>
      </c>
      <c r="AU100" s="138" t="s">
        <v>80</v>
      </c>
      <c r="AY100" s="17" t="s">
        <v>133</v>
      </c>
      <c r="BE100" s="139">
        <f t="shared" si="4"/>
        <v>0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7" t="s">
        <v>80</v>
      </c>
      <c r="BK100" s="139">
        <f t="shared" si="9"/>
        <v>0</v>
      </c>
      <c r="BL100" s="17" t="s">
        <v>141</v>
      </c>
      <c r="BM100" s="138" t="s">
        <v>267</v>
      </c>
    </row>
    <row r="101" spans="2:65" s="1" customFormat="1" ht="16.5" customHeight="1">
      <c r="B101" s="32"/>
      <c r="C101" s="127" t="s">
        <v>218</v>
      </c>
      <c r="D101" s="127" t="s">
        <v>136</v>
      </c>
      <c r="E101" s="128" t="s">
        <v>1002</v>
      </c>
      <c r="F101" s="129" t="s">
        <v>1003</v>
      </c>
      <c r="G101" s="130" t="s">
        <v>433</v>
      </c>
      <c r="H101" s="131">
        <v>1</v>
      </c>
      <c r="I101" s="132"/>
      <c r="J101" s="133">
        <f t="shared" si="0"/>
        <v>0</v>
      </c>
      <c r="K101" s="129" t="s">
        <v>157</v>
      </c>
      <c r="L101" s="32"/>
      <c r="M101" s="134" t="s">
        <v>19</v>
      </c>
      <c r="N101" s="135" t="s">
        <v>43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141</v>
      </c>
      <c r="AT101" s="138" t="s">
        <v>136</v>
      </c>
      <c r="AU101" s="138" t="s">
        <v>80</v>
      </c>
      <c r="AY101" s="17" t="s">
        <v>133</v>
      </c>
      <c r="BE101" s="139">
        <f t="shared" si="4"/>
        <v>0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7" t="s">
        <v>80</v>
      </c>
      <c r="BK101" s="139">
        <f t="shared" si="9"/>
        <v>0</v>
      </c>
      <c r="BL101" s="17" t="s">
        <v>141</v>
      </c>
      <c r="BM101" s="138" t="s">
        <v>272</v>
      </c>
    </row>
    <row r="102" spans="2:65" s="1" customFormat="1" ht="16.5" customHeight="1">
      <c r="B102" s="32"/>
      <c r="C102" s="127" t="s">
        <v>7</v>
      </c>
      <c r="D102" s="127" t="s">
        <v>136</v>
      </c>
      <c r="E102" s="128" t="s">
        <v>1004</v>
      </c>
      <c r="F102" s="129" t="s">
        <v>1005</v>
      </c>
      <c r="G102" s="130" t="s">
        <v>433</v>
      </c>
      <c r="H102" s="131">
        <v>1</v>
      </c>
      <c r="I102" s="132"/>
      <c r="J102" s="133">
        <f t="shared" si="0"/>
        <v>0</v>
      </c>
      <c r="K102" s="129" t="s">
        <v>157</v>
      </c>
      <c r="L102" s="32"/>
      <c r="M102" s="134" t="s">
        <v>19</v>
      </c>
      <c r="N102" s="135" t="s">
        <v>43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141</v>
      </c>
      <c r="AT102" s="138" t="s">
        <v>136</v>
      </c>
      <c r="AU102" s="138" t="s">
        <v>80</v>
      </c>
      <c r="AY102" s="17" t="s">
        <v>133</v>
      </c>
      <c r="BE102" s="139">
        <f t="shared" si="4"/>
        <v>0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7" t="s">
        <v>80</v>
      </c>
      <c r="BK102" s="139">
        <f t="shared" si="9"/>
        <v>0</v>
      </c>
      <c r="BL102" s="17" t="s">
        <v>141</v>
      </c>
      <c r="BM102" s="138" t="s">
        <v>277</v>
      </c>
    </row>
    <row r="103" spans="2:65" s="1" customFormat="1" ht="16.5" customHeight="1">
      <c r="B103" s="32"/>
      <c r="C103" s="127" t="s">
        <v>222</v>
      </c>
      <c r="D103" s="127" t="s">
        <v>136</v>
      </c>
      <c r="E103" s="128" t="s">
        <v>1006</v>
      </c>
      <c r="F103" s="129" t="s">
        <v>1007</v>
      </c>
      <c r="G103" s="130" t="s">
        <v>433</v>
      </c>
      <c r="H103" s="131">
        <v>1</v>
      </c>
      <c r="I103" s="132"/>
      <c r="J103" s="133">
        <f t="shared" si="0"/>
        <v>0</v>
      </c>
      <c r="K103" s="129" t="s">
        <v>157</v>
      </c>
      <c r="L103" s="32"/>
      <c r="M103" s="182" t="s">
        <v>19</v>
      </c>
      <c r="N103" s="183" t="s">
        <v>43</v>
      </c>
      <c r="O103" s="145"/>
      <c r="P103" s="184">
        <f t="shared" si="1"/>
        <v>0</v>
      </c>
      <c r="Q103" s="184">
        <v>0</v>
      </c>
      <c r="R103" s="184">
        <f t="shared" si="2"/>
        <v>0</v>
      </c>
      <c r="S103" s="184">
        <v>0</v>
      </c>
      <c r="T103" s="185">
        <f t="shared" si="3"/>
        <v>0</v>
      </c>
      <c r="AR103" s="138" t="s">
        <v>141</v>
      </c>
      <c r="AT103" s="138" t="s">
        <v>136</v>
      </c>
      <c r="AU103" s="138" t="s">
        <v>80</v>
      </c>
      <c r="AY103" s="17" t="s">
        <v>133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7" t="s">
        <v>80</v>
      </c>
      <c r="BK103" s="139">
        <f t="shared" si="9"/>
        <v>0</v>
      </c>
      <c r="BL103" s="17" t="s">
        <v>141</v>
      </c>
      <c r="BM103" s="138" t="s">
        <v>282</v>
      </c>
    </row>
    <row r="104" spans="2:65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2"/>
    </row>
  </sheetData>
  <sheetProtection algorithmName="SHA-512" hashValue="eRQ2YKQxiG3cHWfCB0JKYLVLxWEsoydHofb9de6+rGDJKiwdPgpNWGJdvBBZfYq+g8cf5aCH2vBQXEjsObm4XQ==" saltValue="fGYeNZFgS7oEx5NsOaV90DnSTTv5MFNKdORFimrKJqsVcvfufZExYgzlC6wnKcYfXUXoh5RBJQLKG8pf+cEZMw==" spinCount="100000" sheet="1" objects="1" scenarios="1" formatColumns="0" formatRows="0" autoFilter="0"/>
  <autoFilter ref="C79:K103" xr:uid="{00000000-0009-0000-0000-000007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02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103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Sportovní hala Sušice - Venkovní stavební objekty</v>
      </c>
      <c r="F7" s="309"/>
      <c r="G7" s="309"/>
      <c r="H7" s="309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16.5" customHeight="1">
      <c r="B9" s="32"/>
      <c r="E9" s="275" t="s">
        <v>1008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Vyplň údaj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19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81"/>
      <c r="G18" s="281"/>
      <c r="H18" s="281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86" t="s">
        <v>19</v>
      </c>
      <c r="F27" s="286"/>
      <c r="G27" s="286"/>
      <c r="H27" s="286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ROUND(J82,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ROUND((SUM(BE82:BE101)),  2)</f>
        <v>0</v>
      </c>
      <c r="I33" s="89">
        <v>0.21</v>
      </c>
      <c r="J33" s="88">
        <f>ROUND(((SUM(BE82:BE101))*I33),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ROUND((SUM(BF82:BF101)),  2)</f>
        <v>0</v>
      </c>
      <c r="I34" s="89">
        <v>0.12</v>
      </c>
      <c r="J34" s="88">
        <f>ROUND(((SUM(BF82:BF101))*I34),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ROUND((SUM(BG82:BG101)),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ROUND((SUM(BH82:BH101)),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ROUND((SUM(BI82:BI101)),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113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Sportovní hala Sušice - Venkovní stavební objekty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111</v>
      </c>
      <c r="L49" s="32"/>
    </row>
    <row r="50" spans="2:47" s="1" customFormat="1" ht="16.5" customHeight="1">
      <c r="B50" s="32"/>
      <c r="E50" s="275" t="str">
        <f>E9</f>
        <v>SO-07 - Areálové rozvody elektrické energie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Vyplň údaj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24</v>
      </c>
      <c r="F54" s="25" t="str">
        <f>E15</f>
        <v>Město Sušice, nám. Svobody 138, 342 01 Sušice</v>
      </c>
      <c r="I54" s="27" t="s">
        <v>30</v>
      </c>
      <c r="J54" s="30" t="str">
        <f>E21</f>
        <v>APRIS s.r.o</v>
      </c>
      <c r="L54" s="32"/>
    </row>
    <row r="55" spans="2:47" s="1" customFormat="1" ht="15.2" customHeight="1">
      <c r="B55" s="32"/>
      <c r="C55" s="27" t="s">
        <v>28</v>
      </c>
      <c r="F55" s="25" t="str">
        <f>IF(E18="","",E18)</f>
        <v>Vyplň údaj</v>
      </c>
      <c r="I55" s="27" t="s">
        <v>35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114</v>
      </c>
      <c r="D57" s="90"/>
      <c r="E57" s="90"/>
      <c r="F57" s="90"/>
      <c r="G57" s="90"/>
      <c r="H57" s="90"/>
      <c r="I57" s="90"/>
      <c r="J57" s="97" t="s">
        <v>115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J82</f>
        <v>0</v>
      </c>
      <c r="L59" s="32"/>
      <c r="AU59" s="17" t="s">
        <v>116</v>
      </c>
    </row>
    <row r="60" spans="2:47" s="8" customFormat="1" ht="24.95" customHeight="1">
      <c r="B60" s="99"/>
      <c r="D60" s="100" t="s">
        <v>1009</v>
      </c>
      <c r="E60" s="101"/>
      <c r="F60" s="101"/>
      <c r="G60" s="101"/>
      <c r="H60" s="101"/>
      <c r="I60" s="101"/>
      <c r="J60" s="102">
        <f>J83</f>
        <v>0</v>
      </c>
      <c r="L60" s="99"/>
    </row>
    <row r="61" spans="2:47" s="8" customFormat="1" ht="24.95" customHeight="1">
      <c r="B61" s="99"/>
      <c r="D61" s="100" t="s">
        <v>1010</v>
      </c>
      <c r="E61" s="101"/>
      <c r="F61" s="101"/>
      <c r="G61" s="101"/>
      <c r="H61" s="101"/>
      <c r="I61" s="101"/>
      <c r="J61" s="102">
        <f>J89</f>
        <v>0</v>
      </c>
      <c r="L61" s="99"/>
    </row>
    <row r="62" spans="2:47" s="8" customFormat="1" ht="24.95" customHeight="1">
      <c r="B62" s="99"/>
      <c r="D62" s="100" t="s">
        <v>1011</v>
      </c>
      <c r="E62" s="101"/>
      <c r="F62" s="101"/>
      <c r="G62" s="101"/>
      <c r="H62" s="101"/>
      <c r="I62" s="101"/>
      <c r="J62" s="102">
        <f>J98</f>
        <v>0</v>
      </c>
      <c r="L62" s="99"/>
    </row>
    <row r="63" spans="2:47" s="1" customFormat="1" ht="21.75" customHeight="1">
      <c r="B63" s="32"/>
      <c r="L63" s="32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2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2"/>
    </row>
    <row r="69" spans="2:12" s="1" customFormat="1" ht="24.95" customHeight="1">
      <c r="B69" s="32"/>
      <c r="C69" s="21" t="s">
        <v>119</v>
      </c>
      <c r="L69" s="32"/>
    </row>
    <row r="70" spans="2:12" s="1" customFormat="1" ht="6.95" customHeight="1">
      <c r="B70" s="32"/>
      <c r="L70" s="32"/>
    </row>
    <row r="71" spans="2:12" s="1" customFormat="1" ht="12" customHeight="1">
      <c r="B71" s="32"/>
      <c r="C71" s="27" t="s">
        <v>16</v>
      </c>
      <c r="L71" s="32"/>
    </row>
    <row r="72" spans="2:12" s="1" customFormat="1" ht="16.5" customHeight="1">
      <c r="B72" s="32"/>
      <c r="E72" s="308" t="str">
        <f>E7</f>
        <v>Sportovní hala Sušice - Venkovní stavební objekty</v>
      </c>
      <c r="F72" s="309"/>
      <c r="G72" s="309"/>
      <c r="H72" s="309"/>
      <c r="L72" s="32"/>
    </row>
    <row r="73" spans="2:12" s="1" customFormat="1" ht="12" customHeight="1">
      <c r="B73" s="32"/>
      <c r="C73" s="27" t="s">
        <v>111</v>
      </c>
      <c r="L73" s="32"/>
    </row>
    <row r="74" spans="2:12" s="1" customFormat="1" ht="16.5" customHeight="1">
      <c r="B74" s="32"/>
      <c r="E74" s="275" t="str">
        <f>E9</f>
        <v>SO-07 - Areálové rozvody elektrické energie</v>
      </c>
      <c r="F74" s="310"/>
      <c r="G74" s="310"/>
      <c r="H74" s="310"/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7" t="s">
        <v>21</v>
      </c>
      <c r="F76" s="25" t="str">
        <f>F12</f>
        <v xml:space="preserve"> </v>
      </c>
      <c r="I76" s="27" t="s">
        <v>23</v>
      </c>
      <c r="J76" s="49" t="str">
        <f>IF(J12="","",J12)</f>
        <v>Vyplň údaj</v>
      </c>
      <c r="L76" s="32"/>
    </row>
    <row r="77" spans="2:12" s="1" customFormat="1" ht="6.95" customHeight="1">
      <c r="B77" s="32"/>
      <c r="L77" s="32"/>
    </row>
    <row r="78" spans="2:12" s="1" customFormat="1" ht="15.2" customHeight="1">
      <c r="B78" s="32"/>
      <c r="C78" s="27" t="s">
        <v>24</v>
      </c>
      <c r="F78" s="25" t="str">
        <f>E15</f>
        <v>Město Sušice, nám. Svobody 138, 342 01 Sušice</v>
      </c>
      <c r="I78" s="27" t="s">
        <v>30</v>
      </c>
      <c r="J78" s="30" t="str">
        <f>E21</f>
        <v>APRIS s.r.o</v>
      </c>
      <c r="L78" s="32"/>
    </row>
    <row r="79" spans="2:12" s="1" customFormat="1" ht="15.2" customHeight="1">
      <c r="B79" s="32"/>
      <c r="C79" s="27" t="s">
        <v>28</v>
      </c>
      <c r="F79" s="25" t="str">
        <f>IF(E18="","",E18)</f>
        <v>Vyplň údaj</v>
      </c>
      <c r="I79" s="27" t="s">
        <v>35</v>
      </c>
      <c r="J79" s="30" t="str">
        <f>E24</f>
        <v xml:space="preserve"> </v>
      </c>
      <c r="L79" s="32"/>
    </row>
    <row r="80" spans="2:12" s="1" customFormat="1" ht="10.35" customHeight="1">
      <c r="B80" s="32"/>
      <c r="L80" s="32"/>
    </row>
    <row r="81" spans="2:65" s="10" customFormat="1" ht="29.25" customHeight="1">
      <c r="B81" s="107"/>
      <c r="C81" s="108" t="s">
        <v>120</v>
      </c>
      <c r="D81" s="109" t="s">
        <v>57</v>
      </c>
      <c r="E81" s="109" t="s">
        <v>53</v>
      </c>
      <c r="F81" s="109" t="s">
        <v>54</v>
      </c>
      <c r="G81" s="109" t="s">
        <v>121</v>
      </c>
      <c r="H81" s="109" t="s">
        <v>122</v>
      </c>
      <c r="I81" s="109" t="s">
        <v>123</v>
      </c>
      <c r="J81" s="109" t="s">
        <v>115</v>
      </c>
      <c r="K81" s="110" t="s">
        <v>124</v>
      </c>
      <c r="L81" s="107"/>
      <c r="M81" s="56" t="s">
        <v>19</v>
      </c>
      <c r="N81" s="57" t="s">
        <v>42</v>
      </c>
      <c r="O81" s="57" t="s">
        <v>125</v>
      </c>
      <c r="P81" s="57" t="s">
        <v>126</v>
      </c>
      <c r="Q81" s="57" t="s">
        <v>127</v>
      </c>
      <c r="R81" s="57" t="s">
        <v>128</v>
      </c>
      <c r="S81" s="57" t="s">
        <v>129</v>
      </c>
      <c r="T81" s="58" t="s">
        <v>130</v>
      </c>
    </row>
    <row r="82" spans="2:65" s="1" customFormat="1" ht="22.9" customHeight="1">
      <c r="B82" s="32"/>
      <c r="C82" s="61" t="s">
        <v>131</v>
      </c>
      <c r="J82" s="111">
        <f>BK82</f>
        <v>0</v>
      </c>
      <c r="L82" s="32"/>
      <c r="M82" s="59"/>
      <c r="N82" s="50"/>
      <c r="O82" s="50"/>
      <c r="P82" s="112">
        <f>P83+P89+P98</f>
        <v>0</v>
      </c>
      <c r="Q82" s="50"/>
      <c r="R82" s="112">
        <f>R83+R89+R98</f>
        <v>0</v>
      </c>
      <c r="S82" s="50"/>
      <c r="T82" s="113">
        <f>T83+T89+T98</f>
        <v>0</v>
      </c>
      <c r="AT82" s="17" t="s">
        <v>71</v>
      </c>
      <c r="AU82" s="17" t="s">
        <v>116</v>
      </c>
      <c r="BK82" s="114">
        <f>BK83+BK89+BK98</f>
        <v>0</v>
      </c>
    </row>
    <row r="83" spans="2:65" s="11" customFormat="1" ht="25.9" customHeight="1">
      <c r="B83" s="115"/>
      <c r="D83" s="116" t="s">
        <v>71</v>
      </c>
      <c r="E83" s="117" t="s">
        <v>1012</v>
      </c>
      <c r="F83" s="117" t="s">
        <v>1013</v>
      </c>
      <c r="I83" s="118"/>
      <c r="J83" s="119">
        <f>BK83</f>
        <v>0</v>
      </c>
      <c r="L83" s="115"/>
      <c r="M83" s="120"/>
      <c r="P83" s="121">
        <f>SUM(P84:P88)</f>
        <v>0</v>
      </c>
      <c r="R83" s="121">
        <f>SUM(R84:R88)</f>
        <v>0</v>
      </c>
      <c r="T83" s="122">
        <f>SUM(T84:T88)</f>
        <v>0</v>
      </c>
      <c r="AR83" s="116" t="s">
        <v>80</v>
      </c>
      <c r="AT83" s="123" t="s">
        <v>71</v>
      </c>
      <c r="AU83" s="123" t="s">
        <v>72</v>
      </c>
      <c r="AY83" s="116" t="s">
        <v>133</v>
      </c>
      <c r="BK83" s="124">
        <f>SUM(BK84:BK88)</f>
        <v>0</v>
      </c>
    </row>
    <row r="84" spans="2:65" s="1" customFormat="1" ht="37.9" customHeight="1">
      <c r="B84" s="32"/>
      <c r="C84" s="127" t="s">
        <v>80</v>
      </c>
      <c r="D84" s="127" t="s">
        <v>136</v>
      </c>
      <c r="E84" s="128" t="s">
        <v>1014</v>
      </c>
      <c r="F84" s="129" t="s">
        <v>1015</v>
      </c>
      <c r="G84" s="130" t="s">
        <v>899</v>
      </c>
      <c r="H84" s="131">
        <v>1</v>
      </c>
      <c r="I84" s="132"/>
      <c r="J84" s="133">
        <f>ROUND(I84*H84,2)</f>
        <v>0</v>
      </c>
      <c r="K84" s="129" t="s">
        <v>157</v>
      </c>
      <c r="L84" s="32"/>
      <c r="M84" s="134" t="s">
        <v>19</v>
      </c>
      <c r="N84" s="135" t="s">
        <v>43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141</v>
      </c>
      <c r="AT84" s="138" t="s">
        <v>136</v>
      </c>
      <c r="AU84" s="138" t="s">
        <v>80</v>
      </c>
      <c r="AY84" s="17" t="s">
        <v>133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7" t="s">
        <v>80</v>
      </c>
      <c r="BK84" s="139">
        <f>ROUND(I84*H84,2)</f>
        <v>0</v>
      </c>
      <c r="BL84" s="17" t="s">
        <v>141</v>
      </c>
      <c r="BM84" s="138" t="s">
        <v>82</v>
      </c>
    </row>
    <row r="85" spans="2:65" s="1" customFormat="1" ht="16.5" customHeight="1">
      <c r="B85" s="32"/>
      <c r="C85" s="127" t="s">
        <v>82</v>
      </c>
      <c r="D85" s="127" t="s">
        <v>136</v>
      </c>
      <c r="E85" s="128" t="s">
        <v>1016</v>
      </c>
      <c r="F85" s="129" t="s">
        <v>1017</v>
      </c>
      <c r="G85" s="130" t="s">
        <v>247</v>
      </c>
      <c r="H85" s="131">
        <v>92</v>
      </c>
      <c r="I85" s="132"/>
      <c r="J85" s="133">
        <f>ROUND(I85*H85,2)</f>
        <v>0</v>
      </c>
      <c r="K85" s="129" t="s">
        <v>157</v>
      </c>
      <c r="L85" s="32"/>
      <c r="M85" s="134" t="s">
        <v>19</v>
      </c>
      <c r="N85" s="135" t="s">
        <v>43</v>
      </c>
      <c r="P85" s="136">
        <f>O85*H85</f>
        <v>0</v>
      </c>
      <c r="Q85" s="136">
        <v>0</v>
      </c>
      <c r="R85" s="136">
        <f>Q85*H85</f>
        <v>0</v>
      </c>
      <c r="S85" s="136">
        <v>0</v>
      </c>
      <c r="T85" s="137">
        <f>S85*H85</f>
        <v>0</v>
      </c>
      <c r="AR85" s="138" t="s">
        <v>141</v>
      </c>
      <c r="AT85" s="138" t="s">
        <v>136</v>
      </c>
      <c r="AU85" s="138" t="s">
        <v>80</v>
      </c>
      <c r="AY85" s="17" t="s">
        <v>133</v>
      </c>
      <c r="BE85" s="139">
        <f>IF(N85="základní",J85,0)</f>
        <v>0</v>
      </c>
      <c r="BF85" s="139">
        <f>IF(N85="snížená",J85,0)</f>
        <v>0</v>
      </c>
      <c r="BG85" s="139">
        <f>IF(N85="zákl. přenesená",J85,0)</f>
        <v>0</v>
      </c>
      <c r="BH85" s="139">
        <f>IF(N85="sníž. přenesená",J85,0)</f>
        <v>0</v>
      </c>
      <c r="BI85" s="139">
        <f>IF(N85="nulová",J85,0)</f>
        <v>0</v>
      </c>
      <c r="BJ85" s="17" t="s">
        <v>80</v>
      </c>
      <c r="BK85" s="139">
        <f>ROUND(I85*H85,2)</f>
        <v>0</v>
      </c>
      <c r="BL85" s="17" t="s">
        <v>141</v>
      </c>
      <c r="BM85" s="138" t="s">
        <v>141</v>
      </c>
    </row>
    <row r="86" spans="2:65" s="1" customFormat="1" ht="16.5" customHeight="1">
      <c r="B86" s="32"/>
      <c r="C86" s="127" t="s">
        <v>147</v>
      </c>
      <c r="D86" s="127" t="s">
        <v>136</v>
      </c>
      <c r="E86" s="128" t="s">
        <v>1018</v>
      </c>
      <c r="F86" s="129" t="s">
        <v>1019</v>
      </c>
      <c r="G86" s="130" t="s">
        <v>247</v>
      </c>
      <c r="H86" s="131">
        <v>46</v>
      </c>
      <c r="I86" s="132"/>
      <c r="J86" s="133">
        <f>ROUND(I86*H86,2)</f>
        <v>0</v>
      </c>
      <c r="K86" s="129" t="s">
        <v>157</v>
      </c>
      <c r="L86" s="32"/>
      <c r="M86" s="134" t="s">
        <v>19</v>
      </c>
      <c r="N86" s="135" t="s">
        <v>43</v>
      </c>
      <c r="P86" s="136">
        <f>O86*H86</f>
        <v>0</v>
      </c>
      <c r="Q86" s="136">
        <v>0</v>
      </c>
      <c r="R86" s="136">
        <f>Q86*H86</f>
        <v>0</v>
      </c>
      <c r="S86" s="136">
        <v>0</v>
      </c>
      <c r="T86" s="137">
        <f>S86*H86</f>
        <v>0</v>
      </c>
      <c r="AR86" s="138" t="s">
        <v>141</v>
      </c>
      <c r="AT86" s="138" t="s">
        <v>136</v>
      </c>
      <c r="AU86" s="138" t="s">
        <v>80</v>
      </c>
      <c r="AY86" s="17" t="s">
        <v>133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7" t="s">
        <v>80</v>
      </c>
      <c r="BK86" s="139">
        <f>ROUND(I86*H86,2)</f>
        <v>0</v>
      </c>
      <c r="BL86" s="17" t="s">
        <v>141</v>
      </c>
      <c r="BM86" s="138" t="s">
        <v>150</v>
      </c>
    </row>
    <row r="87" spans="2:65" s="1" customFormat="1" ht="16.5" customHeight="1">
      <c r="B87" s="32"/>
      <c r="C87" s="127" t="s">
        <v>141</v>
      </c>
      <c r="D87" s="127" t="s">
        <v>136</v>
      </c>
      <c r="E87" s="128" t="s">
        <v>1020</v>
      </c>
      <c r="F87" s="129" t="s">
        <v>1021</v>
      </c>
      <c r="G87" s="130" t="s">
        <v>899</v>
      </c>
      <c r="H87" s="131">
        <v>2</v>
      </c>
      <c r="I87" s="132"/>
      <c r="J87" s="133">
        <f>ROUND(I87*H87,2)</f>
        <v>0</v>
      </c>
      <c r="K87" s="129" t="s">
        <v>157</v>
      </c>
      <c r="L87" s="32"/>
      <c r="M87" s="134" t="s">
        <v>19</v>
      </c>
      <c r="N87" s="135" t="s">
        <v>43</v>
      </c>
      <c r="P87" s="136">
        <f>O87*H87</f>
        <v>0</v>
      </c>
      <c r="Q87" s="136">
        <v>0</v>
      </c>
      <c r="R87" s="136">
        <f>Q87*H87</f>
        <v>0</v>
      </c>
      <c r="S87" s="136">
        <v>0</v>
      </c>
      <c r="T87" s="137">
        <f>S87*H87</f>
        <v>0</v>
      </c>
      <c r="AR87" s="138" t="s">
        <v>141</v>
      </c>
      <c r="AT87" s="138" t="s">
        <v>136</v>
      </c>
      <c r="AU87" s="138" t="s">
        <v>80</v>
      </c>
      <c r="AY87" s="17" t="s">
        <v>133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7" t="s">
        <v>80</v>
      </c>
      <c r="BK87" s="139">
        <f>ROUND(I87*H87,2)</f>
        <v>0</v>
      </c>
      <c r="BL87" s="17" t="s">
        <v>141</v>
      </c>
      <c r="BM87" s="138" t="s">
        <v>166</v>
      </c>
    </row>
    <row r="88" spans="2:65" s="1" customFormat="1" ht="16.5" customHeight="1">
      <c r="B88" s="32"/>
      <c r="C88" s="127" t="s">
        <v>195</v>
      </c>
      <c r="D88" s="127" t="s">
        <v>136</v>
      </c>
      <c r="E88" s="128" t="s">
        <v>1022</v>
      </c>
      <c r="F88" s="129" t="s">
        <v>1023</v>
      </c>
      <c r="G88" s="130" t="s">
        <v>899</v>
      </c>
      <c r="H88" s="131">
        <v>1</v>
      </c>
      <c r="I88" s="132"/>
      <c r="J88" s="133">
        <f>ROUND(I88*H88,2)</f>
        <v>0</v>
      </c>
      <c r="K88" s="129" t="s">
        <v>157</v>
      </c>
      <c r="L88" s="32"/>
      <c r="M88" s="134" t="s">
        <v>19</v>
      </c>
      <c r="N88" s="135" t="s">
        <v>43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141</v>
      </c>
      <c r="AT88" s="138" t="s">
        <v>136</v>
      </c>
      <c r="AU88" s="138" t="s">
        <v>80</v>
      </c>
      <c r="AY88" s="17" t="s">
        <v>133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80</v>
      </c>
      <c r="BK88" s="139">
        <f>ROUND(I88*H88,2)</f>
        <v>0</v>
      </c>
      <c r="BL88" s="17" t="s">
        <v>141</v>
      </c>
      <c r="BM88" s="138" t="s">
        <v>198</v>
      </c>
    </row>
    <row r="89" spans="2:65" s="11" customFormat="1" ht="25.9" customHeight="1">
      <c r="B89" s="115"/>
      <c r="D89" s="116" t="s">
        <v>71</v>
      </c>
      <c r="E89" s="117" t="s">
        <v>1024</v>
      </c>
      <c r="F89" s="117" t="s">
        <v>176</v>
      </c>
      <c r="I89" s="118"/>
      <c r="J89" s="119">
        <f>BK89</f>
        <v>0</v>
      </c>
      <c r="L89" s="115"/>
      <c r="M89" s="120"/>
      <c r="P89" s="121">
        <f>SUM(P90:P97)</f>
        <v>0</v>
      </c>
      <c r="R89" s="121">
        <f>SUM(R90:R97)</f>
        <v>0</v>
      </c>
      <c r="T89" s="122">
        <f>SUM(T90:T97)</f>
        <v>0</v>
      </c>
      <c r="AR89" s="116" t="s">
        <v>80</v>
      </c>
      <c r="AT89" s="123" t="s">
        <v>71</v>
      </c>
      <c r="AU89" s="123" t="s">
        <v>72</v>
      </c>
      <c r="AY89" s="116" t="s">
        <v>133</v>
      </c>
      <c r="BK89" s="124">
        <f>SUM(BK90:BK97)</f>
        <v>0</v>
      </c>
    </row>
    <row r="90" spans="2:65" s="1" customFormat="1" ht="49.15" customHeight="1">
      <c r="B90" s="32"/>
      <c r="C90" s="127" t="s">
        <v>150</v>
      </c>
      <c r="D90" s="127" t="s">
        <v>136</v>
      </c>
      <c r="E90" s="128" t="s">
        <v>1025</v>
      </c>
      <c r="F90" s="129" t="s">
        <v>1026</v>
      </c>
      <c r="G90" s="130" t="s">
        <v>899</v>
      </c>
      <c r="H90" s="131">
        <v>1</v>
      </c>
      <c r="I90" s="132"/>
      <c r="J90" s="133">
        <f t="shared" ref="J90:J97" si="0">ROUND(I90*H90,2)</f>
        <v>0</v>
      </c>
      <c r="K90" s="129" t="s">
        <v>157</v>
      </c>
      <c r="L90" s="32"/>
      <c r="M90" s="134" t="s">
        <v>19</v>
      </c>
      <c r="N90" s="135" t="s">
        <v>43</v>
      </c>
      <c r="P90" s="136">
        <f t="shared" ref="P90:P97" si="1">O90*H90</f>
        <v>0</v>
      </c>
      <c r="Q90" s="136">
        <v>0</v>
      </c>
      <c r="R90" s="136">
        <f t="shared" ref="R90:R97" si="2">Q90*H90</f>
        <v>0</v>
      </c>
      <c r="S90" s="136">
        <v>0</v>
      </c>
      <c r="T90" s="137">
        <f t="shared" ref="T90:T97" si="3">S90*H90</f>
        <v>0</v>
      </c>
      <c r="AR90" s="138" t="s">
        <v>141</v>
      </c>
      <c r="AT90" s="138" t="s">
        <v>136</v>
      </c>
      <c r="AU90" s="138" t="s">
        <v>80</v>
      </c>
      <c r="AY90" s="17" t="s">
        <v>133</v>
      </c>
      <c r="BE90" s="139">
        <f t="shared" ref="BE90:BE97" si="4">IF(N90="základní",J90,0)</f>
        <v>0</v>
      </c>
      <c r="BF90" s="139">
        <f t="shared" ref="BF90:BF97" si="5">IF(N90="snížená",J90,0)</f>
        <v>0</v>
      </c>
      <c r="BG90" s="139">
        <f t="shared" ref="BG90:BG97" si="6">IF(N90="zákl. přenesená",J90,0)</f>
        <v>0</v>
      </c>
      <c r="BH90" s="139">
        <f t="shared" ref="BH90:BH97" si="7">IF(N90="sníž. přenesená",J90,0)</f>
        <v>0</v>
      </c>
      <c r="BI90" s="139">
        <f t="shared" ref="BI90:BI97" si="8">IF(N90="nulová",J90,0)</f>
        <v>0</v>
      </c>
      <c r="BJ90" s="17" t="s">
        <v>80</v>
      </c>
      <c r="BK90" s="139">
        <f t="shared" ref="BK90:BK97" si="9">ROUND(I90*H90,2)</f>
        <v>0</v>
      </c>
      <c r="BL90" s="17" t="s">
        <v>141</v>
      </c>
      <c r="BM90" s="138" t="s">
        <v>8</v>
      </c>
    </row>
    <row r="91" spans="2:65" s="1" customFormat="1" ht="16.5" customHeight="1">
      <c r="B91" s="32"/>
      <c r="C91" s="127" t="s">
        <v>203</v>
      </c>
      <c r="D91" s="127" t="s">
        <v>136</v>
      </c>
      <c r="E91" s="128" t="s">
        <v>1027</v>
      </c>
      <c r="F91" s="129" t="s">
        <v>1028</v>
      </c>
      <c r="G91" s="130" t="s">
        <v>247</v>
      </c>
      <c r="H91" s="131">
        <v>46</v>
      </c>
      <c r="I91" s="132"/>
      <c r="J91" s="133">
        <f t="shared" si="0"/>
        <v>0</v>
      </c>
      <c r="K91" s="129" t="s">
        <v>157</v>
      </c>
      <c r="L91" s="32"/>
      <c r="M91" s="134" t="s">
        <v>19</v>
      </c>
      <c r="N91" s="135" t="s">
        <v>43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141</v>
      </c>
      <c r="AT91" s="138" t="s">
        <v>136</v>
      </c>
      <c r="AU91" s="138" t="s">
        <v>80</v>
      </c>
      <c r="AY91" s="17" t="s">
        <v>133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7" t="s">
        <v>80</v>
      </c>
      <c r="BK91" s="139">
        <f t="shared" si="9"/>
        <v>0</v>
      </c>
      <c r="BL91" s="17" t="s">
        <v>141</v>
      </c>
      <c r="BM91" s="138" t="s">
        <v>206</v>
      </c>
    </row>
    <row r="92" spans="2:65" s="1" customFormat="1" ht="16.5" customHeight="1">
      <c r="B92" s="32"/>
      <c r="C92" s="127" t="s">
        <v>166</v>
      </c>
      <c r="D92" s="127" t="s">
        <v>136</v>
      </c>
      <c r="E92" s="128" t="s">
        <v>1029</v>
      </c>
      <c r="F92" s="129" t="s">
        <v>1030</v>
      </c>
      <c r="G92" s="130" t="s">
        <v>247</v>
      </c>
      <c r="H92" s="131">
        <v>46</v>
      </c>
      <c r="I92" s="132"/>
      <c r="J92" s="133">
        <f t="shared" si="0"/>
        <v>0</v>
      </c>
      <c r="K92" s="129" t="s">
        <v>157</v>
      </c>
      <c r="L92" s="32"/>
      <c r="M92" s="134" t="s">
        <v>19</v>
      </c>
      <c r="N92" s="135" t="s">
        <v>43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141</v>
      </c>
      <c r="AT92" s="138" t="s">
        <v>136</v>
      </c>
      <c r="AU92" s="138" t="s">
        <v>80</v>
      </c>
      <c r="AY92" s="17" t="s">
        <v>133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80</v>
      </c>
      <c r="BK92" s="139">
        <f t="shared" si="9"/>
        <v>0</v>
      </c>
      <c r="BL92" s="17" t="s">
        <v>141</v>
      </c>
      <c r="BM92" s="138" t="s">
        <v>208</v>
      </c>
    </row>
    <row r="93" spans="2:65" s="1" customFormat="1" ht="24.2" customHeight="1">
      <c r="B93" s="32"/>
      <c r="C93" s="127" t="s">
        <v>209</v>
      </c>
      <c r="D93" s="127" t="s">
        <v>136</v>
      </c>
      <c r="E93" s="128" t="s">
        <v>1031</v>
      </c>
      <c r="F93" s="129" t="s">
        <v>1032</v>
      </c>
      <c r="G93" s="130" t="s">
        <v>247</v>
      </c>
      <c r="H93" s="131">
        <v>46</v>
      </c>
      <c r="I93" s="132"/>
      <c r="J93" s="133">
        <f t="shared" si="0"/>
        <v>0</v>
      </c>
      <c r="K93" s="129" t="s">
        <v>157</v>
      </c>
      <c r="L93" s="32"/>
      <c r="M93" s="134" t="s">
        <v>19</v>
      </c>
      <c r="N93" s="135" t="s">
        <v>43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141</v>
      </c>
      <c r="AT93" s="138" t="s">
        <v>136</v>
      </c>
      <c r="AU93" s="138" t="s">
        <v>80</v>
      </c>
      <c r="AY93" s="17" t="s">
        <v>133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7" t="s">
        <v>80</v>
      </c>
      <c r="BK93" s="139">
        <f t="shared" si="9"/>
        <v>0</v>
      </c>
      <c r="BL93" s="17" t="s">
        <v>141</v>
      </c>
      <c r="BM93" s="138" t="s">
        <v>212</v>
      </c>
    </row>
    <row r="94" spans="2:65" s="1" customFormat="1" ht="16.5" customHeight="1">
      <c r="B94" s="32"/>
      <c r="C94" s="127" t="s">
        <v>198</v>
      </c>
      <c r="D94" s="127" t="s">
        <v>136</v>
      </c>
      <c r="E94" s="128" t="s">
        <v>1033</v>
      </c>
      <c r="F94" s="129" t="s">
        <v>1034</v>
      </c>
      <c r="G94" s="130" t="s">
        <v>186</v>
      </c>
      <c r="H94" s="131">
        <v>1</v>
      </c>
      <c r="I94" s="132"/>
      <c r="J94" s="133">
        <f t="shared" si="0"/>
        <v>0</v>
      </c>
      <c r="K94" s="129" t="s">
        <v>157</v>
      </c>
      <c r="L94" s="32"/>
      <c r="M94" s="134" t="s">
        <v>19</v>
      </c>
      <c r="N94" s="135" t="s">
        <v>43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141</v>
      </c>
      <c r="AT94" s="138" t="s">
        <v>136</v>
      </c>
      <c r="AU94" s="138" t="s">
        <v>80</v>
      </c>
      <c r="AY94" s="17" t="s">
        <v>133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7" t="s">
        <v>80</v>
      </c>
      <c r="BK94" s="139">
        <f t="shared" si="9"/>
        <v>0</v>
      </c>
      <c r="BL94" s="17" t="s">
        <v>141</v>
      </c>
      <c r="BM94" s="138" t="s">
        <v>218</v>
      </c>
    </row>
    <row r="95" spans="2:65" s="1" customFormat="1" ht="16.5" customHeight="1">
      <c r="B95" s="32"/>
      <c r="C95" s="127" t="s">
        <v>219</v>
      </c>
      <c r="D95" s="127" t="s">
        <v>136</v>
      </c>
      <c r="E95" s="128" t="s">
        <v>1035</v>
      </c>
      <c r="F95" s="129" t="s">
        <v>1036</v>
      </c>
      <c r="G95" s="130" t="s">
        <v>179</v>
      </c>
      <c r="H95" s="131">
        <v>28</v>
      </c>
      <c r="I95" s="132"/>
      <c r="J95" s="133">
        <f t="shared" si="0"/>
        <v>0</v>
      </c>
      <c r="K95" s="129" t="s">
        <v>157</v>
      </c>
      <c r="L95" s="32"/>
      <c r="M95" s="134" t="s">
        <v>19</v>
      </c>
      <c r="N95" s="135" t="s">
        <v>43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141</v>
      </c>
      <c r="AT95" s="138" t="s">
        <v>136</v>
      </c>
      <c r="AU95" s="138" t="s">
        <v>80</v>
      </c>
      <c r="AY95" s="17" t="s">
        <v>133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7" t="s">
        <v>80</v>
      </c>
      <c r="BK95" s="139">
        <f t="shared" si="9"/>
        <v>0</v>
      </c>
      <c r="BL95" s="17" t="s">
        <v>141</v>
      </c>
      <c r="BM95" s="138" t="s">
        <v>222</v>
      </c>
    </row>
    <row r="96" spans="2:65" s="1" customFormat="1" ht="24.2" customHeight="1">
      <c r="B96" s="32"/>
      <c r="C96" s="127" t="s">
        <v>8</v>
      </c>
      <c r="D96" s="127" t="s">
        <v>136</v>
      </c>
      <c r="E96" s="128" t="s">
        <v>1037</v>
      </c>
      <c r="F96" s="129" t="s">
        <v>1038</v>
      </c>
      <c r="G96" s="130" t="s">
        <v>247</v>
      </c>
      <c r="H96" s="131">
        <v>46</v>
      </c>
      <c r="I96" s="132"/>
      <c r="J96" s="133">
        <f t="shared" si="0"/>
        <v>0</v>
      </c>
      <c r="K96" s="129" t="s">
        <v>157</v>
      </c>
      <c r="L96" s="32"/>
      <c r="M96" s="134" t="s">
        <v>19</v>
      </c>
      <c r="N96" s="135" t="s">
        <v>43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141</v>
      </c>
      <c r="AT96" s="138" t="s">
        <v>136</v>
      </c>
      <c r="AU96" s="138" t="s">
        <v>80</v>
      </c>
      <c r="AY96" s="17" t="s">
        <v>133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7" t="s">
        <v>80</v>
      </c>
      <c r="BK96" s="139">
        <f t="shared" si="9"/>
        <v>0</v>
      </c>
      <c r="BL96" s="17" t="s">
        <v>141</v>
      </c>
      <c r="BM96" s="138" t="s">
        <v>225</v>
      </c>
    </row>
    <row r="97" spans="2:65" s="1" customFormat="1" ht="24.2" customHeight="1">
      <c r="B97" s="32"/>
      <c r="C97" s="127" t="s">
        <v>227</v>
      </c>
      <c r="D97" s="127" t="s">
        <v>136</v>
      </c>
      <c r="E97" s="128" t="s">
        <v>1039</v>
      </c>
      <c r="F97" s="129" t="s">
        <v>1040</v>
      </c>
      <c r="G97" s="130" t="s">
        <v>247</v>
      </c>
      <c r="H97" s="131">
        <v>46</v>
      </c>
      <c r="I97" s="132"/>
      <c r="J97" s="133">
        <f t="shared" si="0"/>
        <v>0</v>
      </c>
      <c r="K97" s="129" t="s">
        <v>157</v>
      </c>
      <c r="L97" s="32"/>
      <c r="M97" s="134" t="s">
        <v>19</v>
      </c>
      <c r="N97" s="135" t="s">
        <v>43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141</v>
      </c>
      <c r="AT97" s="138" t="s">
        <v>136</v>
      </c>
      <c r="AU97" s="138" t="s">
        <v>80</v>
      </c>
      <c r="AY97" s="17" t="s">
        <v>133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7" t="s">
        <v>80</v>
      </c>
      <c r="BK97" s="139">
        <f t="shared" si="9"/>
        <v>0</v>
      </c>
      <c r="BL97" s="17" t="s">
        <v>141</v>
      </c>
      <c r="BM97" s="138" t="s">
        <v>230</v>
      </c>
    </row>
    <row r="98" spans="2:65" s="11" customFormat="1" ht="25.9" customHeight="1">
      <c r="B98" s="115"/>
      <c r="D98" s="116" t="s">
        <v>71</v>
      </c>
      <c r="E98" s="117" t="s">
        <v>1041</v>
      </c>
      <c r="F98" s="117" t="s">
        <v>1042</v>
      </c>
      <c r="I98" s="118"/>
      <c r="J98" s="119">
        <f>BK98</f>
        <v>0</v>
      </c>
      <c r="L98" s="115"/>
      <c r="M98" s="120"/>
      <c r="P98" s="121">
        <f>SUM(P99:P101)</f>
        <v>0</v>
      </c>
      <c r="R98" s="121">
        <f>SUM(R99:R101)</f>
        <v>0</v>
      </c>
      <c r="T98" s="122">
        <f>SUM(T99:T101)</f>
        <v>0</v>
      </c>
      <c r="AR98" s="116" t="s">
        <v>80</v>
      </c>
      <c r="AT98" s="123" t="s">
        <v>71</v>
      </c>
      <c r="AU98" s="123" t="s">
        <v>72</v>
      </c>
      <c r="AY98" s="116" t="s">
        <v>133</v>
      </c>
      <c r="BK98" s="124">
        <f>SUM(BK99:BK101)</f>
        <v>0</v>
      </c>
    </row>
    <row r="99" spans="2:65" s="1" customFormat="1" ht="16.5" customHeight="1">
      <c r="B99" s="32"/>
      <c r="C99" s="127" t="s">
        <v>206</v>
      </c>
      <c r="D99" s="127" t="s">
        <v>136</v>
      </c>
      <c r="E99" s="128" t="s">
        <v>1043</v>
      </c>
      <c r="F99" s="129" t="s">
        <v>1044</v>
      </c>
      <c r="G99" s="130" t="s">
        <v>450</v>
      </c>
      <c r="H99" s="131">
        <v>6</v>
      </c>
      <c r="I99" s="132"/>
      <c r="J99" s="133">
        <f>ROUND(I99*H99,2)</f>
        <v>0</v>
      </c>
      <c r="K99" s="129" t="s">
        <v>157</v>
      </c>
      <c r="L99" s="32"/>
      <c r="M99" s="134" t="s">
        <v>19</v>
      </c>
      <c r="N99" s="135" t="s">
        <v>43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141</v>
      </c>
      <c r="AT99" s="138" t="s">
        <v>136</v>
      </c>
      <c r="AU99" s="138" t="s">
        <v>80</v>
      </c>
      <c r="AY99" s="17" t="s">
        <v>133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80</v>
      </c>
      <c r="BK99" s="139">
        <f>ROUND(I99*H99,2)</f>
        <v>0</v>
      </c>
      <c r="BL99" s="17" t="s">
        <v>141</v>
      </c>
      <c r="BM99" s="138" t="s">
        <v>232</v>
      </c>
    </row>
    <row r="100" spans="2:65" s="1" customFormat="1" ht="16.5" customHeight="1">
      <c r="B100" s="32"/>
      <c r="C100" s="127" t="s">
        <v>234</v>
      </c>
      <c r="D100" s="127" t="s">
        <v>136</v>
      </c>
      <c r="E100" s="128" t="s">
        <v>1045</v>
      </c>
      <c r="F100" s="129" t="s">
        <v>1046</v>
      </c>
      <c r="G100" s="130" t="s">
        <v>450</v>
      </c>
      <c r="H100" s="131">
        <v>4</v>
      </c>
      <c r="I100" s="132"/>
      <c r="J100" s="133">
        <f>ROUND(I100*H100,2)</f>
        <v>0</v>
      </c>
      <c r="K100" s="129" t="s">
        <v>157</v>
      </c>
      <c r="L100" s="32"/>
      <c r="M100" s="134" t="s">
        <v>19</v>
      </c>
      <c r="N100" s="135" t="s">
        <v>43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141</v>
      </c>
      <c r="AT100" s="138" t="s">
        <v>136</v>
      </c>
      <c r="AU100" s="138" t="s">
        <v>80</v>
      </c>
      <c r="AY100" s="17" t="s">
        <v>133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7" t="s">
        <v>80</v>
      </c>
      <c r="BK100" s="139">
        <f>ROUND(I100*H100,2)</f>
        <v>0</v>
      </c>
      <c r="BL100" s="17" t="s">
        <v>141</v>
      </c>
      <c r="BM100" s="138" t="s">
        <v>237</v>
      </c>
    </row>
    <row r="101" spans="2:65" s="1" customFormat="1" ht="16.5" customHeight="1">
      <c r="B101" s="32"/>
      <c r="C101" s="127" t="s">
        <v>208</v>
      </c>
      <c r="D101" s="127" t="s">
        <v>136</v>
      </c>
      <c r="E101" s="128" t="s">
        <v>1047</v>
      </c>
      <c r="F101" s="129" t="s">
        <v>1048</v>
      </c>
      <c r="G101" s="130" t="s">
        <v>450</v>
      </c>
      <c r="H101" s="131">
        <v>10</v>
      </c>
      <c r="I101" s="132"/>
      <c r="J101" s="133">
        <f>ROUND(I101*H101,2)</f>
        <v>0</v>
      </c>
      <c r="K101" s="129" t="s">
        <v>157</v>
      </c>
      <c r="L101" s="32"/>
      <c r="M101" s="182" t="s">
        <v>19</v>
      </c>
      <c r="N101" s="183" t="s">
        <v>43</v>
      </c>
      <c r="O101" s="145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AR101" s="138" t="s">
        <v>141</v>
      </c>
      <c r="AT101" s="138" t="s">
        <v>136</v>
      </c>
      <c r="AU101" s="138" t="s">
        <v>80</v>
      </c>
      <c r="AY101" s="17" t="s">
        <v>133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7" t="s">
        <v>80</v>
      </c>
      <c r="BK101" s="139">
        <f>ROUND(I101*H101,2)</f>
        <v>0</v>
      </c>
      <c r="BL101" s="17" t="s">
        <v>141</v>
      </c>
      <c r="BM101" s="138" t="s">
        <v>248</v>
      </c>
    </row>
    <row r="102" spans="2:65" s="1" customFormat="1" ht="6.95" customHeight="1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2"/>
    </row>
  </sheetData>
  <sheetProtection algorithmName="SHA-512" hashValue="YAGhh6Xwdd9hJLjtqSBqR6XJd2i1YlbJ7l+RRxNMKuq0G+ITrKm9H+Mde60BzXA05mnlN/1PE8MaeMBZ0Y2eog==" saltValue="kcpwbm5gHdwN+LMtJbythUJdN4NLkn0fHl6YGWi+y/trwD89j1CigYLscYz7lXi9/ad6A7k6AjfXhciJ73hv+w==" spinCount="100000" sheet="1" objects="1" scenarios="1" formatColumns="0" formatRows="0" autoFilter="0"/>
  <autoFilter ref="C81:K101" xr:uid="{00000000-0009-0000-0000-000008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VRN - Vedlejší rozpočtové...</vt:lpstr>
      <vt:lpstr>ON - Ostatní náklady</vt:lpstr>
      <vt:lpstr>SO-02 - Areál - dopravní ...</vt:lpstr>
      <vt:lpstr>SO-03 - Systém likvidace ...</vt:lpstr>
      <vt:lpstr>SO-04 - Řad-přípojka - ka...</vt:lpstr>
      <vt:lpstr>SO-05 - Řad-přípojka - vo...</vt:lpstr>
      <vt:lpstr>SO-06 - Přípojka - teplovod</vt:lpstr>
      <vt:lpstr>SO-07 - Areálové rozvody ...</vt:lpstr>
      <vt:lpstr>SO-09 - Veřejné osvětlení</vt:lpstr>
      <vt:lpstr>SO-10 - Sadové úpravy</vt:lpstr>
      <vt:lpstr>Pokyny pro vyplnění</vt:lpstr>
      <vt:lpstr>'ON - Ostatní náklady'!Názvy_tisku</vt:lpstr>
      <vt:lpstr>'Rekapitulace stavby'!Názvy_tisku</vt:lpstr>
      <vt:lpstr>'SO-02 - Areál - dopravní ...'!Názvy_tisku</vt:lpstr>
      <vt:lpstr>'SO-03 - Systém likvidace ...'!Názvy_tisku</vt:lpstr>
      <vt:lpstr>'SO-04 - Řad-přípojka - ka...'!Názvy_tisku</vt:lpstr>
      <vt:lpstr>'SO-05 - Řad-přípojka - vo...'!Názvy_tisku</vt:lpstr>
      <vt:lpstr>'SO-06 - Přípojka - teplovod'!Názvy_tisku</vt:lpstr>
      <vt:lpstr>'SO-07 - Areálové rozvody ...'!Názvy_tisku</vt:lpstr>
      <vt:lpstr>'SO-09 - Veřejné osvětlení'!Názvy_tisku</vt:lpstr>
      <vt:lpstr>'SO-10 - Sadové úpravy'!Názvy_tisku</vt:lpstr>
      <vt:lpstr>'VRN - Vedlejší rozpočtové...'!Názvy_tisku</vt:lpstr>
      <vt:lpstr>'ON - Ostatní náklady'!Oblast_tisku</vt:lpstr>
      <vt:lpstr>'Pokyny pro vyplnění'!Oblast_tisku</vt:lpstr>
      <vt:lpstr>'Rekapitulace stavby'!Oblast_tisku</vt:lpstr>
      <vt:lpstr>'SO-02 - Areál - dopravní ...'!Oblast_tisku</vt:lpstr>
      <vt:lpstr>'SO-03 - Systém likvidace ...'!Oblast_tisku</vt:lpstr>
      <vt:lpstr>'SO-04 - Řad-přípojka - ka...'!Oblast_tisku</vt:lpstr>
      <vt:lpstr>'SO-05 - Řad-přípojka - vo...'!Oblast_tisku</vt:lpstr>
      <vt:lpstr>'SO-06 - Přípojka - teplovod'!Oblast_tisku</vt:lpstr>
      <vt:lpstr>'SO-07 - Areálové rozvody ...'!Oblast_tisku</vt:lpstr>
      <vt:lpstr>'SO-09 - Veřejné osvětlení'!Oblast_tisku</vt:lpstr>
      <vt:lpstr>'SO-10 - Sadové úpravy'!Oblast_tisku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Soňa Koubová</dc:creator>
  <cp:lastModifiedBy>Soňa Koubová (APRIS s.r.o.)</cp:lastModifiedBy>
  <dcterms:created xsi:type="dcterms:W3CDTF">2024-07-09T08:40:11Z</dcterms:created>
  <dcterms:modified xsi:type="dcterms:W3CDTF">2024-07-09T08:42:30Z</dcterms:modified>
</cp:coreProperties>
</file>