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anielfanta/Desktop/Veřejné zakázky/EPS - Sušice/Final/"/>
    </mc:Choice>
  </mc:AlternateContent>
  <xr:revisionPtr revIDLastSave="0" documentId="8_{376E38D7-42C3-104B-A0CA-2EF31260EAC4}" xr6:coauthVersionLast="47" xr6:coauthVersionMax="47" xr10:uidLastSave="{00000000-0000-0000-0000-000000000000}"/>
  <bookViews>
    <workbookView xWindow="0" yWindow="500" windowWidth="28800" windowHeight="16640" xr2:uid="{00000000-000D-0000-FFFF-FFFF00000000}"/>
  </bookViews>
  <sheets>
    <sheet name="Rekapitulace stavby" sheetId="1" r:id="rId1"/>
    <sheet name="SO01 - Vlastní objekt" sheetId="2" r:id="rId2"/>
    <sheet name="SO02 - Výtahová šachta 1...." sheetId="3" r:id="rId3"/>
    <sheet name="SO03 - Přístavba kuchyňsk..." sheetId="4" r:id="rId4"/>
    <sheet name="SO04 - Vedlejší rozpočtov..." sheetId="5" r:id="rId5"/>
  </sheets>
  <definedNames>
    <definedName name="_xlnm._FilterDatabase" localSheetId="1" hidden="1">'SO01 - Vlastní objekt'!$C$150:$K$2002</definedName>
    <definedName name="_xlnm._FilterDatabase" localSheetId="2" hidden="1">'SO02 - Výtahová šachta 1....'!$C$143:$K$955</definedName>
    <definedName name="_xlnm._FilterDatabase" localSheetId="3" hidden="1">'SO03 - Přístavba kuchyňsk...'!$C$144:$K$746</definedName>
    <definedName name="_xlnm._FilterDatabase" localSheetId="4" hidden="1">'SO04 - Vedlejší rozpočtov...'!$C$116:$K$126</definedName>
    <definedName name="_xlnm.Print_Titles" localSheetId="0">'Rekapitulace stavby'!$92:$92</definedName>
    <definedName name="_xlnm.Print_Titles" localSheetId="1">'SO01 - Vlastní objekt'!$150:$150</definedName>
    <definedName name="_xlnm.Print_Titles" localSheetId="2">'SO02 - Výtahová šachta 1....'!$143:$143</definedName>
    <definedName name="_xlnm.Print_Titles" localSheetId="3">'SO03 - Přístavba kuchyňsk...'!$144:$144</definedName>
    <definedName name="_xlnm.Print_Titles" localSheetId="4">'SO04 - Vedlejší rozpočtov...'!$116:$116</definedName>
    <definedName name="_xlnm.Print_Area" localSheetId="0">'Rekapitulace stavby'!$D$4:$AO$76,'Rekapitulace stavby'!$C$82:$AQ$99</definedName>
    <definedName name="_xlnm.Print_Area" localSheetId="1">'SO01 - Vlastní objekt'!$C$4:$J$76,'SO01 - Vlastní objekt'!$C$82:$J$132,'SO01 - Vlastní objekt'!$C$138:$J$2002</definedName>
    <definedName name="_xlnm.Print_Area" localSheetId="2">'SO02 - Výtahová šachta 1....'!$C$4:$J$76,'SO02 - Výtahová šachta 1....'!$C$82:$J$125,'SO02 - Výtahová šachta 1....'!$C$131:$J$955</definedName>
    <definedName name="_xlnm.Print_Area" localSheetId="3">'SO03 - Přístavba kuchyňsk...'!$C$4:$J$76,'SO03 - Přístavba kuchyňsk...'!$C$82:$J$126,'SO03 - Přístavba kuchyňsk...'!$C$132:$J$746</definedName>
    <definedName name="_xlnm.Print_Area" localSheetId="4">'SO04 - Vedlejší rozpočtov...'!$C$4:$J$76,'SO04 - Vedlejší rozpočtov...'!$C$82:$J$98,'SO04 - Vedlejší rozpočtov...'!$C$104:$J$126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J114" i="5"/>
  <c r="J113" i="5"/>
  <c r="F111" i="5"/>
  <c r="E109" i="5"/>
  <c r="J92" i="5"/>
  <c r="J91" i="5"/>
  <c r="F89" i="5"/>
  <c r="E87" i="5"/>
  <c r="J18" i="5"/>
  <c r="E18" i="5"/>
  <c r="F92" i="5"/>
  <c r="J17" i="5"/>
  <c r="J15" i="5"/>
  <c r="E15" i="5"/>
  <c r="F113" i="5"/>
  <c r="J14" i="5"/>
  <c r="J12" i="5"/>
  <c r="J111" i="5"/>
  <c r="E7" i="5"/>
  <c r="E107" i="5" s="1"/>
  <c r="J37" i="4"/>
  <c r="J36" i="4"/>
  <c r="AY97" i="1"/>
  <c r="J35" i="4"/>
  <c r="AX97" i="1" s="1"/>
  <c r="BI744" i="4"/>
  <c r="BH744" i="4"/>
  <c r="BG744" i="4"/>
  <c r="BF744" i="4"/>
  <c r="T744" i="4"/>
  <c r="T743" i="4"/>
  <c r="R744" i="4"/>
  <c r="R743" i="4"/>
  <c r="P744" i="4"/>
  <c r="P743" i="4"/>
  <c r="BI737" i="4"/>
  <c r="BH737" i="4"/>
  <c r="BG737" i="4"/>
  <c r="BF737" i="4"/>
  <c r="T737" i="4"/>
  <c r="R737" i="4"/>
  <c r="P737" i="4"/>
  <c r="BI731" i="4"/>
  <c r="BH731" i="4"/>
  <c r="BG731" i="4"/>
  <c r="BF731" i="4"/>
  <c r="T731" i="4"/>
  <c r="R731" i="4"/>
  <c r="P731" i="4"/>
  <c r="BI725" i="4"/>
  <c r="BH725" i="4"/>
  <c r="BG725" i="4"/>
  <c r="BF725" i="4"/>
  <c r="T725" i="4"/>
  <c r="R725" i="4"/>
  <c r="P725" i="4"/>
  <c r="BI722" i="4"/>
  <c r="BH722" i="4"/>
  <c r="BG722" i="4"/>
  <c r="BF722" i="4"/>
  <c r="T722" i="4"/>
  <c r="R722" i="4"/>
  <c r="P722" i="4"/>
  <c r="BI719" i="4"/>
  <c r="BH719" i="4"/>
  <c r="BG719" i="4"/>
  <c r="BF719" i="4"/>
  <c r="T719" i="4"/>
  <c r="R719" i="4"/>
  <c r="P719" i="4"/>
  <c r="BI714" i="4"/>
  <c r="BH714" i="4"/>
  <c r="BG714" i="4"/>
  <c r="BF714" i="4"/>
  <c r="T714" i="4"/>
  <c r="R714" i="4"/>
  <c r="P714" i="4"/>
  <c r="BI712" i="4"/>
  <c r="BH712" i="4"/>
  <c r="BG712" i="4"/>
  <c r="BF712" i="4"/>
  <c r="T712" i="4"/>
  <c r="R712" i="4"/>
  <c r="P712" i="4"/>
  <c r="BI709" i="4"/>
  <c r="BH709" i="4"/>
  <c r="BG709" i="4"/>
  <c r="BF709" i="4"/>
  <c r="T709" i="4"/>
  <c r="R709" i="4"/>
  <c r="P709" i="4"/>
  <c r="BI706" i="4"/>
  <c r="BH706" i="4"/>
  <c r="BG706" i="4"/>
  <c r="BF706" i="4"/>
  <c r="T706" i="4"/>
  <c r="R706" i="4"/>
  <c r="P706" i="4"/>
  <c r="BI703" i="4"/>
  <c r="BH703" i="4"/>
  <c r="BG703" i="4"/>
  <c r="BF703" i="4"/>
  <c r="T703" i="4"/>
  <c r="R703" i="4"/>
  <c r="P703" i="4"/>
  <c r="BI700" i="4"/>
  <c r="BH700" i="4"/>
  <c r="BG700" i="4"/>
  <c r="BF700" i="4"/>
  <c r="T700" i="4"/>
  <c r="R700" i="4"/>
  <c r="P700" i="4"/>
  <c r="BI697" i="4"/>
  <c r="BH697" i="4"/>
  <c r="BG697" i="4"/>
  <c r="BF697" i="4"/>
  <c r="T697" i="4"/>
  <c r="R697" i="4"/>
  <c r="P697" i="4"/>
  <c r="BI693" i="4"/>
  <c r="BH693" i="4"/>
  <c r="BG693" i="4"/>
  <c r="BF693" i="4"/>
  <c r="T693" i="4"/>
  <c r="R693" i="4"/>
  <c r="P693" i="4"/>
  <c r="BI690" i="4"/>
  <c r="BH690" i="4"/>
  <c r="BG690" i="4"/>
  <c r="BF690" i="4"/>
  <c r="T690" i="4"/>
  <c r="R690" i="4"/>
  <c r="P690" i="4"/>
  <c r="BI687" i="4"/>
  <c r="BH687" i="4"/>
  <c r="BG687" i="4"/>
  <c r="BF687" i="4"/>
  <c r="T687" i="4"/>
  <c r="R687" i="4"/>
  <c r="P687" i="4"/>
  <c r="BI684" i="4"/>
  <c r="BH684" i="4"/>
  <c r="BG684" i="4"/>
  <c r="BF684" i="4"/>
  <c r="T684" i="4"/>
  <c r="R684" i="4"/>
  <c r="P684" i="4"/>
  <c r="BI681" i="4"/>
  <c r="BH681" i="4"/>
  <c r="BG681" i="4"/>
  <c r="BF681" i="4"/>
  <c r="T681" i="4"/>
  <c r="R681" i="4"/>
  <c r="P681" i="4"/>
  <c r="BI680" i="4"/>
  <c r="BH680" i="4"/>
  <c r="BG680" i="4"/>
  <c r="BF680" i="4"/>
  <c r="T680" i="4"/>
  <c r="R680" i="4"/>
  <c r="P680" i="4"/>
  <c r="BI679" i="4"/>
  <c r="BH679" i="4"/>
  <c r="BG679" i="4"/>
  <c r="BF679" i="4"/>
  <c r="T679" i="4"/>
  <c r="R679" i="4"/>
  <c r="P679" i="4"/>
  <c r="BI674" i="4"/>
  <c r="BH674" i="4"/>
  <c r="BG674" i="4"/>
  <c r="BF674" i="4"/>
  <c r="T674" i="4"/>
  <c r="R674" i="4"/>
  <c r="P674" i="4"/>
  <c r="BI671" i="4"/>
  <c r="BH671" i="4"/>
  <c r="BG671" i="4"/>
  <c r="BF671" i="4"/>
  <c r="T671" i="4"/>
  <c r="R671" i="4"/>
  <c r="P671" i="4"/>
  <c r="BI670" i="4"/>
  <c r="BH670" i="4"/>
  <c r="BG670" i="4"/>
  <c r="BF670" i="4"/>
  <c r="T670" i="4"/>
  <c r="R670" i="4"/>
  <c r="P670" i="4"/>
  <c r="BI669" i="4"/>
  <c r="BH669" i="4"/>
  <c r="BG669" i="4"/>
  <c r="BF669" i="4"/>
  <c r="T669" i="4"/>
  <c r="R669" i="4"/>
  <c r="P669" i="4"/>
  <c r="BI668" i="4"/>
  <c r="BH668" i="4"/>
  <c r="BG668" i="4"/>
  <c r="BF668" i="4"/>
  <c r="T668" i="4"/>
  <c r="R668" i="4"/>
  <c r="P668" i="4"/>
  <c r="BI665" i="4"/>
  <c r="BH665" i="4"/>
  <c r="BG665" i="4"/>
  <c r="BF665" i="4"/>
  <c r="T665" i="4"/>
  <c r="R665" i="4"/>
  <c r="P665" i="4"/>
  <c r="BI663" i="4"/>
  <c r="BH663" i="4"/>
  <c r="BG663" i="4"/>
  <c r="BF663" i="4"/>
  <c r="T663" i="4"/>
  <c r="R663" i="4"/>
  <c r="P663" i="4"/>
  <c r="BI659" i="4"/>
  <c r="BH659" i="4"/>
  <c r="BG659" i="4"/>
  <c r="BF659" i="4"/>
  <c r="T659" i="4"/>
  <c r="R659" i="4"/>
  <c r="P659" i="4"/>
  <c r="BI656" i="4"/>
  <c r="BH656" i="4"/>
  <c r="BG656" i="4"/>
  <c r="BF656" i="4"/>
  <c r="T656" i="4"/>
  <c r="R656" i="4"/>
  <c r="P656" i="4"/>
  <c r="BI654" i="4"/>
  <c r="BH654" i="4"/>
  <c r="BG654" i="4"/>
  <c r="BF654" i="4"/>
  <c r="T654" i="4"/>
  <c r="R654" i="4"/>
  <c r="P654" i="4"/>
  <c r="BI651" i="4"/>
  <c r="BH651" i="4"/>
  <c r="BG651" i="4"/>
  <c r="BF651" i="4"/>
  <c r="T651" i="4"/>
  <c r="R651" i="4"/>
  <c r="P651" i="4"/>
  <c r="BI648" i="4"/>
  <c r="BH648" i="4"/>
  <c r="BG648" i="4"/>
  <c r="BF648" i="4"/>
  <c r="T648" i="4"/>
  <c r="R648" i="4"/>
  <c r="P648" i="4"/>
  <c r="BI643" i="4"/>
  <c r="BH643" i="4"/>
  <c r="BG643" i="4"/>
  <c r="BF643" i="4"/>
  <c r="T643" i="4"/>
  <c r="R643" i="4"/>
  <c r="P643" i="4"/>
  <c r="BI640" i="4"/>
  <c r="BH640" i="4"/>
  <c r="BG640" i="4"/>
  <c r="BF640" i="4"/>
  <c r="T640" i="4"/>
  <c r="R640" i="4"/>
  <c r="P640" i="4"/>
  <c r="BI637" i="4"/>
  <c r="BH637" i="4"/>
  <c r="BG637" i="4"/>
  <c r="BF637" i="4"/>
  <c r="T637" i="4"/>
  <c r="R637" i="4"/>
  <c r="P637" i="4"/>
  <c r="BI634" i="4"/>
  <c r="BH634" i="4"/>
  <c r="BG634" i="4"/>
  <c r="BF634" i="4"/>
  <c r="T634" i="4"/>
  <c r="R634" i="4"/>
  <c r="P634" i="4"/>
  <c r="BI631" i="4"/>
  <c r="BH631" i="4"/>
  <c r="BG631" i="4"/>
  <c r="BF631" i="4"/>
  <c r="T631" i="4"/>
  <c r="R631" i="4"/>
  <c r="P631" i="4"/>
  <c r="BI628" i="4"/>
  <c r="BH628" i="4"/>
  <c r="BG628" i="4"/>
  <c r="BF628" i="4"/>
  <c r="T628" i="4"/>
  <c r="R628" i="4"/>
  <c r="P628" i="4"/>
  <c r="BI625" i="4"/>
  <c r="BH625" i="4"/>
  <c r="BG625" i="4"/>
  <c r="BF625" i="4"/>
  <c r="T625" i="4"/>
  <c r="R625" i="4"/>
  <c r="P625" i="4"/>
  <c r="BI622" i="4"/>
  <c r="BH622" i="4"/>
  <c r="BG622" i="4"/>
  <c r="BF622" i="4"/>
  <c r="T622" i="4"/>
  <c r="R622" i="4"/>
  <c r="P622" i="4"/>
  <c r="BI620" i="4"/>
  <c r="BH620" i="4"/>
  <c r="BG620" i="4"/>
  <c r="BF620" i="4"/>
  <c r="T620" i="4"/>
  <c r="R620" i="4"/>
  <c r="P620" i="4"/>
  <c r="BI618" i="4"/>
  <c r="BH618" i="4"/>
  <c r="BG618" i="4"/>
  <c r="BF618" i="4"/>
  <c r="T618" i="4"/>
  <c r="R618" i="4"/>
  <c r="P618" i="4"/>
  <c r="BI617" i="4"/>
  <c r="BH617" i="4"/>
  <c r="BG617" i="4"/>
  <c r="BF617" i="4"/>
  <c r="T617" i="4"/>
  <c r="R617" i="4"/>
  <c r="P617" i="4"/>
  <c r="BI614" i="4"/>
  <c r="BH614" i="4"/>
  <c r="BG614" i="4"/>
  <c r="BF614" i="4"/>
  <c r="T614" i="4"/>
  <c r="R614" i="4"/>
  <c r="P614" i="4"/>
  <c r="BI612" i="4"/>
  <c r="BH612" i="4"/>
  <c r="BG612" i="4"/>
  <c r="BF612" i="4"/>
  <c r="T612" i="4"/>
  <c r="R612" i="4"/>
  <c r="P612" i="4"/>
  <c r="BI610" i="4"/>
  <c r="BH610" i="4"/>
  <c r="BG610" i="4"/>
  <c r="BF610" i="4"/>
  <c r="T610" i="4"/>
  <c r="R610" i="4"/>
  <c r="P610" i="4"/>
  <c r="BI607" i="4"/>
  <c r="BH607" i="4"/>
  <c r="BG607" i="4"/>
  <c r="BF607" i="4"/>
  <c r="T607" i="4"/>
  <c r="R607" i="4"/>
  <c r="P607" i="4"/>
  <c r="BI604" i="4"/>
  <c r="BH604" i="4"/>
  <c r="BG604" i="4"/>
  <c r="BF604" i="4"/>
  <c r="T604" i="4"/>
  <c r="R604" i="4"/>
  <c r="P604" i="4"/>
  <c r="BI601" i="4"/>
  <c r="BH601" i="4"/>
  <c r="BG601" i="4"/>
  <c r="BF601" i="4"/>
  <c r="T601" i="4"/>
  <c r="R601" i="4"/>
  <c r="P601" i="4"/>
  <c r="BI600" i="4"/>
  <c r="BH600" i="4"/>
  <c r="BG600" i="4"/>
  <c r="BF600" i="4"/>
  <c r="T600" i="4"/>
  <c r="R600" i="4"/>
  <c r="P600" i="4"/>
  <c r="BI597" i="4"/>
  <c r="BH597" i="4"/>
  <c r="BG597" i="4"/>
  <c r="BF597" i="4"/>
  <c r="T597" i="4"/>
  <c r="R597" i="4"/>
  <c r="P597" i="4"/>
  <c r="BI595" i="4"/>
  <c r="BH595" i="4"/>
  <c r="BG595" i="4"/>
  <c r="BF595" i="4"/>
  <c r="T595" i="4"/>
  <c r="R595" i="4"/>
  <c r="P595" i="4"/>
  <c r="BI593" i="4"/>
  <c r="BH593" i="4"/>
  <c r="BG593" i="4"/>
  <c r="BF593" i="4"/>
  <c r="T593" i="4"/>
  <c r="R593" i="4"/>
  <c r="P593" i="4"/>
  <c r="BI590" i="4"/>
  <c r="BH590" i="4"/>
  <c r="BG590" i="4"/>
  <c r="BF590" i="4"/>
  <c r="T590" i="4"/>
  <c r="R590" i="4"/>
  <c r="P590" i="4"/>
  <c r="BI585" i="4"/>
  <c r="BH585" i="4"/>
  <c r="BG585" i="4"/>
  <c r="BF585" i="4"/>
  <c r="T585" i="4"/>
  <c r="R585" i="4"/>
  <c r="P585" i="4"/>
  <c r="BI584" i="4"/>
  <c r="BH584" i="4"/>
  <c r="BG584" i="4"/>
  <c r="BF584" i="4"/>
  <c r="T584" i="4"/>
  <c r="R584" i="4"/>
  <c r="P584" i="4"/>
  <c r="BI583" i="4"/>
  <c r="BH583" i="4"/>
  <c r="BG583" i="4"/>
  <c r="BF583" i="4"/>
  <c r="T583" i="4"/>
  <c r="R583" i="4"/>
  <c r="P583" i="4"/>
  <c r="BI582" i="4"/>
  <c r="BH582" i="4"/>
  <c r="BG582" i="4"/>
  <c r="BF582" i="4"/>
  <c r="T582" i="4"/>
  <c r="R582" i="4"/>
  <c r="P582" i="4"/>
  <c r="BI579" i="4"/>
  <c r="BH579" i="4"/>
  <c r="BG579" i="4"/>
  <c r="BF579" i="4"/>
  <c r="T579" i="4"/>
  <c r="R579" i="4"/>
  <c r="P579" i="4"/>
  <c r="BI577" i="4"/>
  <c r="BH577" i="4"/>
  <c r="BG577" i="4"/>
  <c r="BF577" i="4"/>
  <c r="T577" i="4"/>
  <c r="R577" i="4"/>
  <c r="P577" i="4"/>
  <c r="BI573" i="4"/>
  <c r="BH573" i="4"/>
  <c r="BG573" i="4"/>
  <c r="BF573" i="4"/>
  <c r="T573" i="4"/>
  <c r="R573" i="4"/>
  <c r="P573" i="4"/>
  <c r="BI570" i="4"/>
  <c r="BH570" i="4"/>
  <c r="BG570" i="4"/>
  <c r="BF570" i="4"/>
  <c r="T570" i="4"/>
  <c r="R570" i="4"/>
  <c r="P570" i="4"/>
  <c r="BI567" i="4"/>
  <c r="BH567" i="4"/>
  <c r="BG567" i="4"/>
  <c r="BF567" i="4"/>
  <c r="T567" i="4"/>
  <c r="R567" i="4"/>
  <c r="P567" i="4"/>
  <c r="BI564" i="4"/>
  <c r="BH564" i="4"/>
  <c r="BG564" i="4"/>
  <c r="BF564" i="4"/>
  <c r="T564" i="4"/>
  <c r="R564" i="4"/>
  <c r="P564" i="4"/>
  <c r="BI560" i="4"/>
  <c r="BH560" i="4"/>
  <c r="BG560" i="4"/>
  <c r="BF560" i="4"/>
  <c r="T560" i="4"/>
  <c r="R560" i="4"/>
  <c r="P560" i="4"/>
  <c r="BI556" i="4"/>
  <c r="BH556" i="4"/>
  <c r="BG556" i="4"/>
  <c r="BF556" i="4"/>
  <c r="T556" i="4"/>
  <c r="R556" i="4"/>
  <c r="P556" i="4"/>
  <c r="BI553" i="4"/>
  <c r="BH553" i="4"/>
  <c r="BG553" i="4"/>
  <c r="BF553" i="4"/>
  <c r="T553" i="4"/>
  <c r="R553" i="4"/>
  <c r="P553" i="4"/>
  <c r="BI550" i="4"/>
  <c r="BH550" i="4"/>
  <c r="BG550" i="4"/>
  <c r="BF550" i="4"/>
  <c r="T550" i="4"/>
  <c r="R550" i="4"/>
  <c r="P550" i="4"/>
  <c r="BI548" i="4"/>
  <c r="BH548" i="4"/>
  <c r="BG548" i="4"/>
  <c r="BF548" i="4"/>
  <c r="T548" i="4"/>
  <c r="R548" i="4"/>
  <c r="P548" i="4"/>
  <c r="BI544" i="4"/>
  <c r="BH544" i="4"/>
  <c r="BG544" i="4"/>
  <c r="BF544" i="4"/>
  <c r="T544" i="4"/>
  <c r="R544" i="4"/>
  <c r="P544" i="4"/>
  <c r="BI541" i="4"/>
  <c r="BH541" i="4"/>
  <c r="BG541" i="4"/>
  <c r="BF541" i="4"/>
  <c r="T541" i="4"/>
  <c r="R541" i="4"/>
  <c r="P541" i="4"/>
  <c r="BI537" i="4"/>
  <c r="BH537" i="4"/>
  <c r="BG537" i="4"/>
  <c r="BF537" i="4"/>
  <c r="T537" i="4"/>
  <c r="R537" i="4"/>
  <c r="P537" i="4"/>
  <c r="BI534" i="4"/>
  <c r="BH534" i="4"/>
  <c r="BG534" i="4"/>
  <c r="BF534" i="4"/>
  <c r="T534" i="4"/>
  <c r="R534" i="4"/>
  <c r="P534" i="4"/>
  <c r="BI531" i="4"/>
  <c r="BH531" i="4"/>
  <c r="BG531" i="4"/>
  <c r="BF531" i="4"/>
  <c r="T531" i="4"/>
  <c r="R531" i="4"/>
  <c r="P531" i="4"/>
  <c r="BI528" i="4"/>
  <c r="BH528" i="4"/>
  <c r="BG528" i="4"/>
  <c r="BF528" i="4"/>
  <c r="T528" i="4"/>
  <c r="R528" i="4"/>
  <c r="P528" i="4"/>
  <c r="BI525" i="4"/>
  <c r="BH525" i="4"/>
  <c r="BG525" i="4"/>
  <c r="BF525" i="4"/>
  <c r="T525" i="4"/>
  <c r="R525" i="4"/>
  <c r="P525" i="4"/>
  <c r="BI522" i="4"/>
  <c r="BH522" i="4"/>
  <c r="BG522" i="4"/>
  <c r="BF522" i="4"/>
  <c r="T522" i="4"/>
  <c r="R522" i="4"/>
  <c r="P522" i="4"/>
  <c r="BI519" i="4"/>
  <c r="BH519" i="4"/>
  <c r="BG519" i="4"/>
  <c r="BF519" i="4"/>
  <c r="T519" i="4"/>
  <c r="R519" i="4"/>
  <c r="P519" i="4"/>
  <c r="BI516" i="4"/>
  <c r="BH516" i="4"/>
  <c r="BG516" i="4"/>
  <c r="BF516" i="4"/>
  <c r="T516" i="4"/>
  <c r="R516" i="4"/>
  <c r="P516" i="4"/>
  <c r="BI511" i="4"/>
  <c r="BH511" i="4"/>
  <c r="BG511" i="4"/>
  <c r="BF511" i="4"/>
  <c r="T511" i="4"/>
  <c r="R511" i="4"/>
  <c r="P511" i="4"/>
  <c r="BI505" i="4"/>
  <c r="BH505" i="4"/>
  <c r="BG505" i="4"/>
  <c r="BF505" i="4"/>
  <c r="T505" i="4"/>
  <c r="R505" i="4"/>
  <c r="P505" i="4"/>
  <c r="BI499" i="4"/>
  <c r="BH499" i="4"/>
  <c r="BG499" i="4"/>
  <c r="BF499" i="4"/>
  <c r="T499" i="4"/>
  <c r="R499" i="4"/>
  <c r="P499" i="4"/>
  <c r="BI496" i="4"/>
  <c r="BH496" i="4"/>
  <c r="BG496" i="4"/>
  <c r="BF496" i="4"/>
  <c r="T496" i="4"/>
  <c r="R496" i="4"/>
  <c r="P496" i="4"/>
  <c r="BI493" i="4"/>
  <c r="BH493" i="4"/>
  <c r="BG493" i="4"/>
  <c r="BF493" i="4"/>
  <c r="T493" i="4"/>
  <c r="R493" i="4"/>
  <c r="P493" i="4"/>
  <c r="BI487" i="4"/>
  <c r="BH487" i="4"/>
  <c r="BG487" i="4"/>
  <c r="BF487" i="4"/>
  <c r="T487" i="4"/>
  <c r="R487" i="4"/>
  <c r="P487" i="4"/>
  <c r="BI484" i="4"/>
  <c r="BH484" i="4"/>
  <c r="BG484" i="4"/>
  <c r="BF484" i="4"/>
  <c r="T484" i="4"/>
  <c r="R484" i="4"/>
  <c r="P484" i="4"/>
  <c r="BI481" i="4"/>
  <c r="BH481" i="4"/>
  <c r="BG481" i="4"/>
  <c r="BF481" i="4"/>
  <c r="T481" i="4"/>
  <c r="R481" i="4"/>
  <c r="P481" i="4"/>
  <c r="BI477" i="4"/>
  <c r="BH477" i="4"/>
  <c r="BG477" i="4"/>
  <c r="BF477" i="4"/>
  <c r="T477" i="4"/>
  <c r="T476" i="4"/>
  <c r="R477" i="4"/>
  <c r="R476" i="4"/>
  <c r="P477" i="4"/>
  <c r="P476" i="4"/>
  <c r="BI473" i="4"/>
  <c r="BH473" i="4"/>
  <c r="BG473" i="4"/>
  <c r="BF473" i="4"/>
  <c r="T473" i="4"/>
  <c r="R473" i="4"/>
  <c r="P473" i="4"/>
  <c r="BI470" i="4"/>
  <c r="BH470" i="4"/>
  <c r="BG470" i="4"/>
  <c r="BF470" i="4"/>
  <c r="T470" i="4"/>
  <c r="R470" i="4"/>
  <c r="P470" i="4"/>
  <c r="BI467" i="4"/>
  <c r="BH467" i="4"/>
  <c r="BG467" i="4"/>
  <c r="BF467" i="4"/>
  <c r="T467" i="4"/>
  <c r="R467" i="4"/>
  <c r="P467" i="4"/>
  <c r="BI464" i="4"/>
  <c r="BH464" i="4"/>
  <c r="BG464" i="4"/>
  <c r="BF464" i="4"/>
  <c r="T464" i="4"/>
  <c r="R464" i="4"/>
  <c r="P464" i="4"/>
  <c r="BI461" i="4"/>
  <c r="BH461" i="4"/>
  <c r="BG461" i="4"/>
  <c r="BF461" i="4"/>
  <c r="T461" i="4"/>
  <c r="R461" i="4"/>
  <c r="P461" i="4"/>
  <c r="BI459" i="4"/>
  <c r="BH459" i="4"/>
  <c r="BG459" i="4"/>
  <c r="BF459" i="4"/>
  <c r="T459" i="4"/>
  <c r="R459" i="4"/>
  <c r="P459" i="4"/>
  <c r="BI457" i="4"/>
  <c r="BH457" i="4"/>
  <c r="BG457" i="4"/>
  <c r="BF457" i="4"/>
  <c r="T457" i="4"/>
  <c r="R457" i="4"/>
  <c r="P457" i="4"/>
  <c r="BI453" i="4"/>
  <c r="BH453" i="4"/>
  <c r="BG453" i="4"/>
  <c r="BF453" i="4"/>
  <c r="T453" i="4"/>
  <c r="R453" i="4"/>
  <c r="P453" i="4"/>
  <c r="BI450" i="4"/>
  <c r="BH450" i="4"/>
  <c r="BG450" i="4"/>
  <c r="BF450" i="4"/>
  <c r="T450" i="4"/>
  <c r="R450" i="4"/>
  <c r="P450" i="4"/>
  <c r="BI447" i="4"/>
  <c r="BH447" i="4"/>
  <c r="BG447" i="4"/>
  <c r="BF447" i="4"/>
  <c r="T447" i="4"/>
  <c r="R447" i="4"/>
  <c r="P447" i="4"/>
  <c r="BI444" i="4"/>
  <c r="BH444" i="4"/>
  <c r="BG444" i="4"/>
  <c r="BF444" i="4"/>
  <c r="T444" i="4"/>
  <c r="R444" i="4"/>
  <c r="P444" i="4"/>
  <c r="BI440" i="4"/>
  <c r="BH440" i="4"/>
  <c r="BG440" i="4"/>
  <c r="BF440" i="4"/>
  <c r="T440" i="4"/>
  <c r="R440" i="4"/>
  <c r="P440" i="4"/>
  <c r="BI437" i="4"/>
  <c r="BH437" i="4"/>
  <c r="BG437" i="4"/>
  <c r="BF437" i="4"/>
  <c r="T437" i="4"/>
  <c r="R437" i="4"/>
  <c r="P437" i="4"/>
  <c r="BI434" i="4"/>
  <c r="BH434" i="4"/>
  <c r="BG434" i="4"/>
  <c r="BF434" i="4"/>
  <c r="T434" i="4"/>
  <c r="R434" i="4"/>
  <c r="P434" i="4"/>
  <c r="BI430" i="4"/>
  <c r="BH430" i="4"/>
  <c r="BG430" i="4"/>
  <c r="BF430" i="4"/>
  <c r="T430" i="4"/>
  <c r="R430" i="4"/>
  <c r="P430" i="4"/>
  <c r="BI427" i="4"/>
  <c r="BH427" i="4"/>
  <c r="BG427" i="4"/>
  <c r="BF427" i="4"/>
  <c r="T427" i="4"/>
  <c r="R427" i="4"/>
  <c r="P427" i="4"/>
  <c r="BI423" i="4"/>
  <c r="BH423" i="4"/>
  <c r="BG423" i="4"/>
  <c r="BF423" i="4"/>
  <c r="T423" i="4"/>
  <c r="R423" i="4"/>
  <c r="P423" i="4"/>
  <c r="BI420" i="4"/>
  <c r="BH420" i="4"/>
  <c r="BG420" i="4"/>
  <c r="BF420" i="4"/>
  <c r="T420" i="4"/>
  <c r="R420" i="4"/>
  <c r="P420" i="4"/>
  <c r="BI417" i="4"/>
  <c r="BH417" i="4"/>
  <c r="BG417" i="4"/>
  <c r="BF417" i="4"/>
  <c r="T417" i="4"/>
  <c r="R417" i="4"/>
  <c r="P417" i="4"/>
  <c r="BI414" i="4"/>
  <c r="BH414" i="4"/>
  <c r="BG414" i="4"/>
  <c r="BF414" i="4"/>
  <c r="T414" i="4"/>
  <c r="R414" i="4"/>
  <c r="P414" i="4"/>
  <c r="BI407" i="4"/>
  <c r="BH407" i="4"/>
  <c r="BG407" i="4"/>
  <c r="BF407" i="4"/>
  <c r="T407" i="4"/>
  <c r="R407" i="4"/>
  <c r="P407" i="4"/>
  <c r="BI404" i="4"/>
  <c r="BH404" i="4"/>
  <c r="BG404" i="4"/>
  <c r="BF404" i="4"/>
  <c r="T404" i="4"/>
  <c r="R404" i="4"/>
  <c r="P404" i="4"/>
  <c r="BI401" i="4"/>
  <c r="BH401" i="4"/>
  <c r="BG401" i="4"/>
  <c r="BF401" i="4"/>
  <c r="T401" i="4"/>
  <c r="R401" i="4"/>
  <c r="P401" i="4"/>
  <c r="BI398" i="4"/>
  <c r="BH398" i="4"/>
  <c r="BG398" i="4"/>
  <c r="BF398" i="4"/>
  <c r="T398" i="4"/>
  <c r="R398" i="4"/>
  <c r="P398" i="4"/>
  <c r="BI395" i="4"/>
  <c r="BH395" i="4"/>
  <c r="BG395" i="4"/>
  <c r="BF395" i="4"/>
  <c r="T395" i="4"/>
  <c r="R395" i="4"/>
  <c r="P395" i="4"/>
  <c r="BI392" i="4"/>
  <c r="BH392" i="4"/>
  <c r="BG392" i="4"/>
  <c r="BF392" i="4"/>
  <c r="T392" i="4"/>
  <c r="R392" i="4"/>
  <c r="P392" i="4"/>
  <c r="BI385" i="4"/>
  <c r="BH385" i="4"/>
  <c r="BG385" i="4"/>
  <c r="BF385" i="4"/>
  <c r="T385" i="4"/>
  <c r="R385" i="4"/>
  <c r="P385" i="4"/>
  <c r="BI382" i="4"/>
  <c r="BH382" i="4"/>
  <c r="BG382" i="4"/>
  <c r="BF382" i="4"/>
  <c r="T382" i="4"/>
  <c r="R382" i="4"/>
  <c r="P382" i="4"/>
  <c r="BI379" i="4"/>
  <c r="BH379" i="4"/>
  <c r="BG379" i="4"/>
  <c r="BF379" i="4"/>
  <c r="T379" i="4"/>
  <c r="R379" i="4"/>
  <c r="P379" i="4"/>
  <c r="BI376" i="4"/>
  <c r="BH376" i="4"/>
  <c r="BG376" i="4"/>
  <c r="BF376" i="4"/>
  <c r="T376" i="4"/>
  <c r="R376" i="4"/>
  <c r="P376" i="4"/>
  <c r="BI373" i="4"/>
  <c r="BH373" i="4"/>
  <c r="BG373" i="4"/>
  <c r="BF373" i="4"/>
  <c r="T373" i="4"/>
  <c r="R373" i="4"/>
  <c r="P373" i="4"/>
  <c r="BI370" i="4"/>
  <c r="BH370" i="4"/>
  <c r="BG370" i="4"/>
  <c r="BF370" i="4"/>
  <c r="T370" i="4"/>
  <c r="R370" i="4"/>
  <c r="P370" i="4"/>
  <c r="BI366" i="4"/>
  <c r="BH366" i="4"/>
  <c r="BG366" i="4"/>
  <c r="BF366" i="4"/>
  <c r="T366" i="4"/>
  <c r="R366" i="4"/>
  <c r="P366" i="4"/>
  <c r="BI363" i="4"/>
  <c r="BH363" i="4"/>
  <c r="BG363" i="4"/>
  <c r="BF363" i="4"/>
  <c r="T363" i="4"/>
  <c r="R363" i="4"/>
  <c r="P363" i="4"/>
  <c r="BI359" i="4"/>
  <c r="BH359" i="4"/>
  <c r="BG359" i="4"/>
  <c r="BF359" i="4"/>
  <c r="T359" i="4"/>
  <c r="R359" i="4"/>
  <c r="P359" i="4"/>
  <c r="BI356" i="4"/>
  <c r="BH356" i="4"/>
  <c r="BG356" i="4"/>
  <c r="BF356" i="4"/>
  <c r="T356" i="4"/>
  <c r="R356" i="4"/>
  <c r="P356" i="4"/>
  <c r="BI354" i="4"/>
  <c r="BH354" i="4"/>
  <c r="BG354" i="4"/>
  <c r="BF354" i="4"/>
  <c r="T354" i="4"/>
  <c r="R354" i="4"/>
  <c r="P354" i="4"/>
  <c r="BI351" i="4"/>
  <c r="BH351" i="4"/>
  <c r="BG351" i="4"/>
  <c r="BF351" i="4"/>
  <c r="T351" i="4"/>
  <c r="R351" i="4"/>
  <c r="P351" i="4"/>
  <c r="BI348" i="4"/>
  <c r="BH348" i="4"/>
  <c r="BG348" i="4"/>
  <c r="BF348" i="4"/>
  <c r="T348" i="4"/>
  <c r="R348" i="4"/>
  <c r="P348" i="4"/>
  <c r="BI345" i="4"/>
  <c r="BH345" i="4"/>
  <c r="BG345" i="4"/>
  <c r="BF345" i="4"/>
  <c r="T345" i="4"/>
  <c r="R345" i="4"/>
  <c r="P345" i="4"/>
  <c r="BI342" i="4"/>
  <c r="BH342" i="4"/>
  <c r="BG342" i="4"/>
  <c r="BF342" i="4"/>
  <c r="T342" i="4"/>
  <c r="R342" i="4"/>
  <c r="P342" i="4"/>
  <c r="BI339" i="4"/>
  <c r="BH339" i="4"/>
  <c r="BG339" i="4"/>
  <c r="BF339" i="4"/>
  <c r="T339" i="4"/>
  <c r="R339" i="4"/>
  <c r="P339" i="4"/>
  <c r="BI336" i="4"/>
  <c r="BH336" i="4"/>
  <c r="BG336" i="4"/>
  <c r="BF336" i="4"/>
  <c r="T336" i="4"/>
  <c r="R336" i="4"/>
  <c r="P336" i="4"/>
  <c r="BI333" i="4"/>
  <c r="BH333" i="4"/>
  <c r="BG333" i="4"/>
  <c r="BF333" i="4"/>
  <c r="T333" i="4"/>
  <c r="R333" i="4"/>
  <c r="P333" i="4"/>
  <c r="BI330" i="4"/>
  <c r="BH330" i="4"/>
  <c r="BG330" i="4"/>
  <c r="BF330" i="4"/>
  <c r="T330" i="4"/>
  <c r="R330" i="4"/>
  <c r="P330" i="4"/>
  <c r="BI327" i="4"/>
  <c r="BH327" i="4"/>
  <c r="BG327" i="4"/>
  <c r="BF327" i="4"/>
  <c r="T327" i="4"/>
  <c r="R327" i="4"/>
  <c r="P327" i="4"/>
  <c r="BI323" i="4"/>
  <c r="BH323" i="4"/>
  <c r="BG323" i="4"/>
  <c r="BF323" i="4"/>
  <c r="T323" i="4"/>
  <c r="R323" i="4"/>
  <c r="P323" i="4"/>
  <c r="BI321" i="4"/>
  <c r="BH321" i="4"/>
  <c r="BG321" i="4"/>
  <c r="BF321" i="4"/>
  <c r="T321" i="4"/>
  <c r="R321" i="4"/>
  <c r="P321" i="4"/>
  <c r="BI318" i="4"/>
  <c r="BH318" i="4"/>
  <c r="BG318" i="4"/>
  <c r="BF318" i="4"/>
  <c r="T318" i="4"/>
  <c r="R318" i="4"/>
  <c r="P318" i="4"/>
  <c r="BI315" i="4"/>
  <c r="BH315" i="4"/>
  <c r="BG315" i="4"/>
  <c r="BF315" i="4"/>
  <c r="T315" i="4"/>
  <c r="R315" i="4"/>
  <c r="P315" i="4"/>
  <c r="BI313" i="4"/>
  <c r="BH313" i="4"/>
  <c r="BG313" i="4"/>
  <c r="BF313" i="4"/>
  <c r="T313" i="4"/>
  <c r="R313" i="4"/>
  <c r="P313" i="4"/>
  <c r="BI311" i="4"/>
  <c r="BH311" i="4"/>
  <c r="BG311" i="4"/>
  <c r="BF311" i="4"/>
  <c r="T311" i="4"/>
  <c r="R311" i="4"/>
  <c r="P311" i="4"/>
  <c r="BI307" i="4"/>
  <c r="BH307" i="4"/>
  <c r="BG307" i="4"/>
  <c r="BF307" i="4"/>
  <c r="T307" i="4"/>
  <c r="R307" i="4"/>
  <c r="P307" i="4"/>
  <c r="BI302" i="4"/>
  <c r="BH302" i="4"/>
  <c r="BG302" i="4"/>
  <c r="BF302" i="4"/>
  <c r="T302" i="4"/>
  <c r="R302" i="4"/>
  <c r="P302" i="4"/>
  <c r="BI298" i="4"/>
  <c r="BH298" i="4"/>
  <c r="BG298" i="4"/>
  <c r="BF298" i="4"/>
  <c r="T298" i="4"/>
  <c r="R298" i="4"/>
  <c r="P298" i="4"/>
  <c r="BI294" i="4"/>
  <c r="BH294" i="4"/>
  <c r="BG294" i="4"/>
  <c r="BF294" i="4"/>
  <c r="T294" i="4"/>
  <c r="R294" i="4"/>
  <c r="P294" i="4"/>
  <c r="BI289" i="4"/>
  <c r="BH289" i="4"/>
  <c r="BG289" i="4"/>
  <c r="BF289" i="4"/>
  <c r="T289" i="4"/>
  <c r="R289" i="4"/>
  <c r="P289" i="4"/>
  <c r="BI287" i="4"/>
  <c r="BH287" i="4"/>
  <c r="BG287" i="4"/>
  <c r="BF287" i="4"/>
  <c r="T287" i="4"/>
  <c r="R287" i="4"/>
  <c r="P287" i="4"/>
  <c r="BI281" i="4"/>
  <c r="BH281" i="4"/>
  <c r="BG281" i="4"/>
  <c r="BF281" i="4"/>
  <c r="T281" i="4"/>
  <c r="R281" i="4"/>
  <c r="P281" i="4"/>
  <c r="BI275" i="4"/>
  <c r="BH275" i="4"/>
  <c r="BG275" i="4"/>
  <c r="BF275" i="4"/>
  <c r="T275" i="4"/>
  <c r="R275" i="4"/>
  <c r="P275" i="4"/>
  <c r="BI272" i="4"/>
  <c r="BH272" i="4"/>
  <c r="BG272" i="4"/>
  <c r="BF272" i="4"/>
  <c r="T272" i="4"/>
  <c r="R272" i="4"/>
  <c r="P272" i="4"/>
  <c r="BI270" i="4"/>
  <c r="BH270" i="4"/>
  <c r="BG270" i="4"/>
  <c r="BF270" i="4"/>
  <c r="T270" i="4"/>
  <c r="R270" i="4"/>
  <c r="P270" i="4"/>
  <c r="BI264" i="4"/>
  <c r="BH264" i="4"/>
  <c r="BG264" i="4"/>
  <c r="BF264" i="4"/>
  <c r="T264" i="4"/>
  <c r="R264" i="4"/>
  <c r="P264" i="4"/>
  <c r="BI262" i="4"/>
  <c r="BH262" i="4"/>
  <c r="BG262" i="4"/>
  <c r="BF262" i="4"/>
  <c r="T262" i="4"/>
  <c r="R262" i="4"/>
  <c r="P262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3" i="4"/>
  <c r="BH253" i="4"/>
  <c r="BG253" i="4"/>
  <c r="BF253" i="4"/>
  <c r="T253" i="4"/>
  <c r="R253" i="4"/>
  <c r="P253" i="4"/>
  <c r="BI248" i="4"/>
  <c r="BH248" i="4"/>
  <c r="BG248" i="4"/>
  <c r="BF248" i="4"/>
  <c r="T248" i="4"/>
  <c r="R248" i="4"/>
  <c r="P248" i="4"/>
  <c r="BI246" i="4"/>
  <c r="BH246" i="4"/>
  <c r="BG246" i="4"/>
  <c r="BF246" i="4"/>
  <c r="T246" i="4"/>
  <c r="R246" i="4"/>
  <c r="P246" i="4"/>
  <c r="BI241" i="4"/>
  <c r="BH241" i="4"/>
  <c r="BG241" i="4"/>
  <c r="BF241" i="4"/>
  <c r="T241" i="4"/>
  <c r="R241" i="4"/>
  <c r="P241" i="4"/>
  <c r="BI236" i="4"/>
  <c r="BH236" i="4"/>
  <c r="BG236" i="4"/>
  <c r="BF236" i="4"/>
  <c r="T236" i="4"/>
  <c r="R236" i="4"/>
  <c r="P236" i="4"/>
  <c r="BI233" i="4"/>
  <c r="BH233" i="4"/>
  <c r="BG233" i="4"/>
  <c r="BF233" i="4"/>
  <c r="T233" i="4"/>
  <c r="R233" i="4"/>
  <c r="P233" i="4"/>
  <c r="BI231" i="4"/>
  <c r="BH231" i="4"/>
  <c r="BG231" i="4"/>
  <c r="BF231" i="4"/>
  <c r="T231" i="4"/>
  <c r="R231" i="4"/>
  <c r="P231" i="4"/>
  <c r="BI228" i="4"/>
  <c r="BH228" i="4"/>
  <c r="BG228" i="4"/>
  <c r="BF228" i="4"/>
  <c r="T228" i="4"/>
  <c r="R228" i="4"/>
  <c r="P228" i="4"/>
  <c r="BI225" i="4"/>
  <c r="BH225" i="4"/>
  <c r="BG225" i="4"/>
  <c r="BF225" i="4"/>
  <c r="T225" i="4"/>
  <c r="R225" i="4"/>
  <c r="P225" i="4"/>
  <c r="BI222" i="4"/>
  <c r="BH222" i="4"/>
  <c r="BG222" i="4"/>
  <c r="BF222" i="4"/>
  <c r="T222" i="4"/>
  <c r="R222" i="4"/>
  <c r="P222" i="4"/>
  <c r="BI219" i="4"/>
  <c r="BH219" i="4"/>
  <c r="BG219" i="4"/>
  <c r="BF219" i="4"/>
  <c r="T219" i="4"/>
  <c r="R219" i="4"/>
  <c r="P219" i="4"/>
  <c r="BI216" i="4"/>
  <c r="BH216" i="4"/>
  <c r="BG216" i="4"/>
  <c r="BF216" i="4"/>
  <c r="T216" i="4"/>
  <c r="R216" i="4"/>
  <c r="P216" i="4"/>
  <c r="BI213" i="4"/>
  <c r="BH213" i="4"/>
  <c r="BG213" i="4"/>
  <c r="BF213" i="4"/>
  <c r="T213" i="4"/>
  <c r="R213" i="4"/>
  <c r="P213" i="4"/>
  <c r="BI210" i="4"/>
  <c r="BH210" i="4"/>
  <c r="BG210" i="4"/>
  <c r="BF210" i="4"/>
  <c r="T210" i="4"/>
  <c r="R210" i="4"/>
  <c r="P210" i="4"/>
  <c r="BI207" i="4"/>
  <c r="BH207" i="4"/>
  <c r="BG207" i="4"/>
  <c r="BF207" i="4"/>
  <c r="T207" i="4"/>
  <c r="R207" i="4"/>
  <c r="P207" i="4"/>
  <c r="BI202" i="4"/>
  <c r="BH202" i="4"/>
  <c r="BG202" i="4"/>
  <c r="BF202" i="4"/>
  <c r="T202" i="4"/>
  <c r="R202" i="4"/>
  <c r="P202" i="4"/>
  <c r="BI199" i="4"/>
  <c r="BH199" i="4"/>
  <c r="BG199" i="4"/>
  <c r="BF199" i="4"/>
  <c r="T199" i="4"/>
  <c r="R199" i="4"/>
  <c r="P199" i="4"/>
  <c r="BI194" i="4"/>
  <c r="BH194" i="4"/>
  <c r="BG194" i="4"/>
  <c r="BF194" i="4"/>
  <c r="T194" i="4"/>
  <c r="R194" i="4"/>
  <c r="P194" i="4"/>
  <c r="BI190" i="4"/>
  <c r="BH190" i="4"/>
  <c r="BG190" i="4"/>
  <c r="BF190" i="4"/>
  <c r="T190" i="4"/>
  <c r="R190" i="4"/>
  <c r="P190" i="4"/>
  <c r="BI187" i="4"/>
  <c r="BH187" i="4"/>
  <c r="BG187" i="4"/>
  <c r="BF187" i="4"/>
  <c r="T187" i="4"/>
  <c r="R187" i="4"/>
  <c r="P187" i="4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79" i="4"/>
  <c r="BH179" i="4"/>
  <c r="BG179" i="4"/>
  <c r="BF179" i="4"/>
  <c r="T179" i="4"/>
  <c r="R179" i="4"/>
  <c r="P179" i="4"/>
  <c r="BI176" i="4"/>
  <c r="BH176" i="4"/>
  <c r="BG176" i="4"/>
  <c r="BF176" i="4"/>
  <c r="T176" i="4"/>
  <c r="R176" i="4"/>
  <c r="P176" i="4"/>
  <c r="BI173" i="4"/>
  <c r="BH173" i="4"/>
  <c r="BG173" i="4"/>
  <c r="BF173" i="4"/>
  <c r="T173" i="4"/>
  <c r="R173" i="4"/>
  <c r="P173" i="4"/>
  <c r="BI170" i="4"/>
  <c r="BH170" i="4"/>
  <c r="BG170" i="4"/>
  <c r="BF170" i="4"/>
  <c r="T170" i="4"/>
  <c r="R170" i="4"/>
  <c r="P170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J142" i="4"/>
  <c r="J141" i="4"/>
  <c r="F139" i="4"/>
  <c r="E137" i="4"/>
  <c r="J92" i="4"/>
  <c r="J91" i="4"/>
  <c r="F89" i="4"/>
  <c r="E87" i="4"/>
  <c r="J18" i="4"/>
  <c r="E18" i="4"/>
  <c r="F142" i="4" s="1"/>
  <c r="J17" i="4"/>
  <c r="J15" i="4"/>
  <c r="E15" i="4"/>
  <c r="F91" i="4" s="1"/>
  <c r="J14" i="4"/>
  <c r="J12" i="4"/>
  <c r="J139" i="4"/>
  <c r="E7" i="4"/>
  <c r="E85" i="4"/>
  <c r="J37" i="3"/>
  <c r="J36" i="3"/>
  <c r="AY96" i="1" s="1"/>
  <c r="J35" i="3"/>
  <c r="AX96" i="1" s="1"/>
  <c r="BI951" i="3"/>
  <c r="BH951" i="3"/>
  <c r="BG951" i="3"/>
  <c r="BF951" i="3"/>
  <c r="T951" i="3"/>
  <c r="T950" i="3" s="1"/>
  <c r="R951" i="3"/>
  <c r="R950" i="3" s="1"/>
  <c r="P951" i="3"/>
  <c r="P950" i="3" s="1"/>
  <c r="BI947" i="3"/>
  <c r="BH947" i="3"/>
  <c r="BG947" i="3"/>
  <c r="BF947" i="3"/>
  <c r="T947" i="3"/>
  <c r="R947" i="3"/>
  <c r="P947" i="3"/>
  <c r="BI944" i="3"/>
  <c r="BH944" i="3"/>
  <c r="BG944" i="3"/>
  <c r="BF944" i="3"/>
  <c r="T944" i="3"/>
  <c r="R944" i="3"/>
  <c r="P944" i="3"/>
  <c r="BI938" i="3"/>
  <c r="BH938" i="3"/>
  <c r="BG938" i="3"/>
  <c r="BF938" i="3"/>
  <c r="T938" i="3"/>
  <c r="R938" i="3"/>
  <c r="P938" i="3"/>
  <c r="BI932" i="3"/>
  <c r="BH932" i="3"/>
  <c r="BG932" i="3"/>
  <c r="BF932" i="3"/>
  <c r="T932" i="3"/>
  <c r="R932" i="3"/>
  <c r="P932" i="3"/>
  <c r="BI926" i="3"/>
  <c r="BH926" i="3"/>
  <c r="BG926" i="3"/>
  <c r="BF926" i="3"/>
  <c r="T926" i="3"/>
  <c r="R926" i="3"/>
  <c r="P926" i="3"/>
  <c r="BI923" i="3"/>
  <c r="BH923" i="3"/>
  <c r="BG923" i="3"/>
  <c r="BF923" i="3"/>
  <c r="T923" i="3"/>
  <c r="R923" i="3"/>
  <c r="P923" i="3"/>
  <c r="BI921" i="3"/>
  <c r="BH921" i="3"/>
  <c r="BG921" i="3"/>
  <c r="BF921" i="3"/>
  <c r="T921" i="3"/>
  <c r="R921" i="3"/>
  <c r="P921" i="3"/>
  <c r="BI915" i="3"/>
  <c r="BH915" i="3"/>
  <c r="BG915" i="3"/>
  <c r="BF915" i="3"/>
  <c r="T915" i="3"/>
  <c r="R915" i="3"/>
  <c r="P915" i="3"/>
  <c r="BI910" i="3"/>
  <c r="BH910" i="3"/>
  <c r="BG910" i="3"/>
  <c r="BF910" i="3"/>
  <c r="T910" i="3"/>
  <c r="R910" i="3"/>
  <c r="P910" i="3"/>
  <c r="BI908" i="3"/>
  <c r="BH908" i="3"/>
  <c r="BG908" i="3"/>
  <c r="BF908" i="3"/>
  <c r="T908" i="3"/>
  <c r="R908" i="3"/>
  <c r="P908" i="3"/>
  <c r="BI903" i="3"/>
  <c r="BH903" i="3"/>
  <c r="BG903" i="3"/>
  <c r="BF903" i="3"/>
  <c r="T903" i="3"/>
  <c r="R903" i="3"/>
  <c r="P903" i="3"/>
  <c r="BI900" i="3"/>
  <c r="BH900" i="3"/>
  <c r="BG900" i="3"/>
  <c r="BF900" i="3"/>
  <c r="T900" i="3"/>
  <c r="R900" i="3"/>
  <c r="P900" i="3"/>
  <c r="BI897" i="3"/>
  <c r="BH897" i="3"/>
  <c r="BG897" i="3"/>
  <c r="BF897" i="3"/>
  <c r="T897" i="3"/>
  <c r="R897" i="3"/>
  <c r="P897" i="3"/>
  <c r="BI895" i="3"/>
  <c r="BH895" i="3"/>
  <c r="BG895" i="3"/>
  <c r="BF895" i="3"/>
  <c r="T895" i="3"/>
  <c r="R895" i="3"/>
  <c r="P895" i="3"/>
  <c r="BI894" i="3"/>
  <c r="BH894" i="3"/>
  <c r="BG894" i="3"/>
  <c r="BF894" i="3"/>
  <c r="T894" i="3"/>
  <c r="R894" i="3"/>
  <c r="P894" i="3"/>
  <c r="BI893" i="3"/>
  <c r="BH893" i="3"/>
  <c r="BG893" i="3"/>
  <c r="BF893" i="3"/>
  <c r="T893" i="3"/>
  <c r="R893" i="3"/>
  <c r="P893" i="3"/>
  <c r="BI890" i="3"/>
  <c r="BH890" i="3"/>
  <c r="BG890" i="3"/>
  <c r="BF890" i="3"/>
  <c r="T890" i="3"/>
  <c r="R890" i="3"/>
  <c r="P890" i="3"/>
  <c r="BI889" i="3"/>
  <c r="BH889" i="3"/>
  <c r="BG889" i="3"/>
  <c r="BF889" i="3"/>
  <c r="T889" i="3"/>
  <c r="R889" i="3"/>
  <c r="P889" i="3"/>
  <c r="BI888" i="3"/>
  <c r="BH888" i="3"/>
  <c r="BG888" i="3"/>
  <c r="BF888" i="3"/>
  <c r="T888" i="3"/>
  <c r="R888" i="3"/>
  <c r="P888" i="3"/>
  <c r="BI887" i="3"/>
  <c r="BH887" i="3"/>
  <c r="BG887" i="3"/>
  <c r="BF887" i="3"/>
  <c r="T887" i="3"/>
  <c r="R887" i="3"/>
  <c r="P887" i="3"/>
  <c r="BI886" i="3"/>
  <c r="BH886" i="3"/>
  <c r="BG886" i="3"/>
  <c r="BF886" i="3"/>
  <c r="T886" i="3"/>
  <c r="R886" i="3"/>
  <c r="P886" i="3"/>
  <c r="BI885" i="3"/>
  <c r="BH885" i="3"/>
  <c r="BG885" i="3"/>
  <c r="BF885" i="3"/>
  <c r="T885" i="3"/>
  <c r="R885" i="3"/>
  <c r="P885" i="3"/>
  <c r="BI882" i="3"/>
  <c r="BH882" i="3"/>
  <c r="BG882" i="3"/>
  <c r="BF882" i="3"/>
  <c r="T882" i="3"/>
  <c r="R882" i="3"/>
  <c r="P882" i="3"/>
  <c r="BI878" i="3"/>
  <c r="BH878" i="3"/>
  <c r="BG878" i="3"/>
  <c r="BF878" i="3"/>
  <c r="T878" i="3"/>
  <c r="R878" i="3"/>
  <c r="P878" i="3"/>
  <c r="BI875" i="3"/>
  <c r="BH875" i="3"/>
  <c r="BG875" i="3"/>
  <c r="BF875" i="3"/>
  <c r="T875" i="3"/>
  <c r="R875" i="3"/>
  <c r="P875" i="3"/>
  <c r="BI872" i="3"/>
  <c r="BH872" i="3"/>
  <c r="BG872" i="3"/>
  <c r="BF872" i="3"/>
  <c r="T872" i="3"/>
  <c r="R872" i="3"/>
  <c r="P872" i="3"/>
  <c r="BI869" i="3"/>
  <c r="BH869" i="3"/>
  <c r="BG869" i="3"/>
  <c r="BF869" i="3"/>
  <c r="T869" i="3"/>
  <c r="R869" i="3"/>
  <c r="P869" i="3"/>
  <c r="BI866" i="3"/>
  <c r="BH866" i="3"/>
  <c r="BG866" i="3"/>
  <c r="BF866" i="3"/>
  <c r="T866" i="3"/>
  <c r="R866" i="3"/>
  <c r="P866" i="3"/>
  <c r="BI864" i="3"/>
  <c r="BH864" i="3"/>
  <c r="BG864" i="3"/>
  <c r="BF864" i="3"/>
  <c r="T864" i="3"/>
  <c r="R864" i="3"/>
  <c r="P864" i="3"/>
  <c r="BI861" i="3"/>
  <c r="BH861" i="3"/>
  <c r="BG861" i="3"/>
  <c r="BF861" i="3"/>
  <c r="T861" i="3"/>
  <c r="R861" i="3"/>
  <c r="P861" i="3"/>
  <c r="BI859" i="3"/>
  <c r="BH859" i="3"/>
  <c r="BG859" i="3"/>
  <c r="BF859" i="3"/>
  <c r="T859" i="3"/>
  <c r="R859" i="3"/>
  <c r="P859" i="3"/>
  <c r="BI856" i="3"/>
  <c r="BH856" i="3"/>
  <c r="BG856" i="3"/>
  <c r="BF856" i="3"/>
  <c r="T856" i="3"/>
  <c r="R856" i="3"/>
  <c r="P856" i="3"/>
  <c r="BI853" i="3"/>
  <c r="BH853" i="3"/>
  <c r="BG853" i="3"/>
  <c r="BF853" i="3"/>
  <c r="T853" i="3"/>
  <c r="R853" i="3"/>
  <c r="P853" i="3"/>
  <c r="BI848" i="3"/>
  <c r="BH848" i="3"/>
  <c r="BG848" i="3"/>
  <c r="BF848" i="3"/>
  <c r="T848" i="3"/>
  <c r="R848" i="3"/>
  <c r="P848" i="3"/>
  <c r="BI845" i="3"/>
  <c r="BH845" i="3"/>
  <c r="BG845" i="3"/>
  <c r="BF845" i="3"/>
  <c r="T845" i="3"/>
  <c r="R845" i="3"/>
  <c r="P845" i="3"/>
  <c r="BI843" i="3"/>
  <c r="BH843" i="3"/>
  <c r="BG843" i="3"/>
  <c r="BF843" i="3"/>
  <c r="T843" i="3"/>
  <c r="R843" i="3"/>
  <c r="P843" i="3"/>
  <c r="BI840" i="3"/>
  <c r="BH840" i="3"/>
  <c r="BG840" i="3"/>
  <c r="BF840" i="3"/>
  <c r="T840" i="3"/>
  <c r="R840" i="3"/>
  <c r="P840" i="3"/>
  <c r="BI835" i="3"/>
  <c r="BH835" i="3"/>
  <c r="BG835" i="3"/>
  <c r="BF835" i="3"/>
  <c r="T835" i="3"/>
  <c r="R835" i="3"/>
  <c r="P835" i="3"/>
  <c r="BI830" i="3"/>
  <c r="BH830" i="3"/>
  <c r="BG830" i="3"/>
  <c r="BF830" i="3"/>
  <c r="T830" i="3"/>
  <c r="R830" i="3"/>
  <c r="P830" i="3"/>
  <c r="BI827" i="3"/>
  <c r="BH827" i="3"/>
  <c r="BG827" i="3"/>
  <c r="BF827" i="3"/>
  <c r="T827" i="3"/>
  <c r="R827" i="3"/>
  <c r="P827" i="3"/>
  <c r="BI824" i="3"/>
  <c r="BH824" i="3"/>
  <c r="BG824" i="3"/>
  <c r="BF824" i="3"/>
  <c r="T824" i="3"/>
  <c r="R824" i="3"/>
  <c r="P824" i="3"/>
  <c r="BI819" i="3"/>
  <c r="BH819" i="3"/>
  <c r="BG819" i="3"/>
  <c r="BF819" i="3"/>
  <c r="T819" i="3"/>
  <c r="R819" i="3"/>
  <c r="P819" i="3"/>
  <c r="BI816" i="3"/>
  <c r="BH816" i="3"/>
  <c r="BG816" i="3"/>
  <c r="BF816" i="3"/>
  <c r="T816" i="3"/>
  <c r="R816" i="3"/>
  <c r="P816" i="3"/>
  <c r="BI813" i="3"/>
  <c r="BH813" i="3"/>
  <c r="BG813" i="3"/>
  <c r="BF813" i="3"/>
  <c r="T813" i="3"/>
  <c r="R813" i="3"/>
  <c r="P813" i="3"/>
  <c r="BI807" i="3"/>
  <c r="BH807" i="3"/>
  <c r="BG807" i="3"/>
  <c r="BF807" i="3"/>
  <c r="T807" i="3"/>
  <c r="R807" i="3"/>
  <c r="P807" i="3"/>
  <c r="BI804" i="3"/>
  <c r="BH804" i="3"/>
  <c r="BG804" i="3"/>
  <c r="BF804" i="3"/>
  <c r="T804" i="3"/>
  <c r="R804" i="3"/>
  <c r="P804" i="3"/>
  <c r="BI799" i="3"/>
  <c r="BH799" i="3"/>
  <c r="BG799" i="3"/>
  <c r="BF799" i="3"/>
  <c r="T799" i="3"/>
  <c r="R799" i="3"/>
  <c r="P799" i="3"/>
  <c r="BI793" i="3"/>
  <c r="BH793" i="3"/>
  <c r="BG793" i="3"/>
  <c r="BF793" i="3"/>
  <c r="T793" i="3"/>
  <c r="R793" i="3"/>
  <c r="P793" i="3"/>
  <c r="BI788" i="3"/>
  <c r="BH788" i="3"/>
  <c r="BG788" i="3"/>
  <c r="BF788" i="3"/>
  <c r="T788" i="3"/>
  <c r="R788" i="3"/>
  <c r="P788" i="3"/>
  <c r="BI781" i="3"/>
  <c r="BH781" i="3"/>
  <c r="BG781" i="3"/>
  <c r="BF781" i="3"/>
  <c r="T781" i="3"/>
  <c r="R781" i="3"/>
  <c r="P781" i="3"/>
  <c r="BI778" i="3"/>
  <c r="BH778" i="3"/>
  <c r="BG778" i="3"/>
  <c r="BF778" i="3"/>
  <c r="T778" i="3"/>
  <c r="R778" i="3"/>
  <c r="P778" i="3"/>
  <c r="BI773" i="3"/>
  <c r="BH773" i="3"/>
  <c r="BG773" i="3"/>
  <c r="BF773" i="3"/>
  <c r="T773" i="3"/>
  <c r="R773" i="3"/>
  <c r="P773" i="3"/>
  <c r="BI770" i="3"/>
  <c r="BH770" i="3"/>
  <c r="BG770" i="3"/>
  <c r="BF770" i="3"/>
  <c r="T770" i="3"/>
  <c r="R770" i="3"/>
  <c r="P770" i="3"/>
  <c r="BI767" i="3"/>
  <c r="BH767" i="3"/>
  <c r="BG767" i="3"/>
  <c r="BF767" i="3"/>
  <c r="T767" i="3"/>
  <c r="R767" i="3"/>
  <c r="P767" i="3"/>
  <c r="BI765" i="3"/>
  <c r="BH765" i="3"/>
  <c r="BG765" i="3"/>
  <c r="BF765" i="3"/>
  <c r="T765" i="3"/>
  <c r="R765" i="3"/>
  <c r="P765" i="3"/>
  <c r="BI762" i="3"/>
  <c r="BH762" i="3"/>
  <c r="BG762" i="3"/>
  <c r="BF762" i="3"/>
  <c r="T762" i="3"/>
  <c r="R762" i="3"/>
  <c r="P762" i="3"/>
  <c r="BI759" i="3"/>
  <c r="BH759" i="3"/>
  <c r="BG759" i="3"/>
  <c r="BF759" i="3"/>
  <c r="T759" i="3"/>
  <c r="R759" i="3"/>
  <c r="P759" i="3"/>
  <c r="BI754" i="3"/>
  <c r="BH754" i="3"/>
  <c r="BG754" i="3"/>
  <c r="BF754" i="3"/>
  <c r="T754" i="3"/>
  <c r="R754" i="3"/>
  <c r="P754" i="3"/>
  <c r="BI751" i="3"/>
  <c r="BH751" i="3"/>
  <c r="BG751" i="3"/>
  <c r="BF751" i="3"/>
  <c r="T751" i="3"/>
  <c r="R751" i="3"/>
  <c r="P751" i="3"/>
  <c r="BI749" i="3"/>
  <c r="BH749" i="3"/>
  <c r="BG749" i="3"/>
  <c r="BF749" i="3"/>
  <c r="T749" i="3"/>
  <c r="R749" i="3"/>
  <c r="P749" i="3"/>
  <c r="BI746" i="3"/>
  <c r="BH746" i="3"/>
  <c r="BG746" i="3"/>
  <c r="BF746" i="3"/>
  <c r="T746" i="3"/>
  <c r="R746" i="3"/>
  <c r="P746" i="3"/>
  <c r="BI744" i="3"/>
  <c r="BH744" i="3"/>
  <c r="BG744" i="3"/>
  <c r="BF744" i="3"/>
  <c r="T744" i="3"/>
  <c r="R744" i="3"/>
  <c r="P744" i="3"/>
  <c r="BI742" i="3"/>
  <c r="BH742" i="3"/>
  <c r="BG742" i="3"/>
  <c r="BF742" i="3"/>
  <c r="T742" i="3"/>
  <c r="R742" i="3"/>
  <c r="P742" i="3"/>
  <c r="BI741" i="3"/>
  <c r="BH741" i="3"/>
  <c r="BG741" i="3"/>
  <c r="BF741" i="3"/>
  <c r="T741" i="3"/>
  <c r="R741" i="3"/>
  <c r="P741" i="3"/>
  <c r="BI738" i="3"/>
  <c r="BH738" i="3"/>
  <c r="BG738" i="3"/>
  <c r="BF738" i="3"/>
  <c r="T738" i="3"/>
  <c r="R738" i="3"/>
  <c r="P738" i="3"/>
  <c r="BI734" i="3"/>
  <c r="BH734" i="3"/>
  <c r="BG734" i="3"/>
  <c r="BF734" i="3"/>
  <c r="T734" i="3"/>
  <c r="R734" i="3"/>
  <c r="P734" i="3"/>
  <c r="BI731" i="3"/>
  <c r="BH731" i="3"/>
  <c r="BG731" i="3"/>
  <c r="BF731" i="3"/>
  <c r="T731" i="3"/>
  <c r="R731" i="3"/>
  <c r="P731" i="3"/>
  <c r="BI727" i="3"/>
  <c r="BH727" i="3"/>
  <c r="BG727" i="3"/>
  <c r="BF727" i="3"/>
  <c r="T727" i="3"/>
  <c r="R727" i="3"/>
  <c r="P727" i="3"/>
  <c r="BI721" i="3"/>
  <c r="BH721" i="3"/>
  <c r="BG721" i="3"/>
  <c r="BF721" i="3"/>
  <c r="T721" i="3"/>
  <c r="R721" i="3"/>
  <c r="P721" i="3"/>
  <c r="BI715" i="3"/>
  <c r="BH715" i="3"/>
  <c r="BG715" i="3"/>
  <c r="BF715" i="3"/>
  <c r="T715" i="3"/>
  <c r="R715" i="3"/>
  <c r="P715" i="3"/>
  <c r="BI711" i="3"/>
  <c r="BH711" i="3"/>
  <c r="BG711" i="3"/>
  <c r="BF711" i="3"/>
  <c r="T711" i="3"/>
  <c r="R711" i="3"/>
  <c r="P711" i="3"/>
  <c r="BI707" i="3"/>
  <c r="BH707" i="3"/>
  <c r="BG707" i="3"/>
  <c r="BF707" i="3"/>
  <c r="T707" i="3"/>
  <c r="R707" i="3"/>
  <c r="P707" i="3"/>
  <c r="BI704" i="3"/>
  <c r="BH704" i="3"/>
  <c r="BG704" i="3"/>
  <c r="BF704" i="3"/>
  <c r="T704" i="3"/>
  <c r="R704" i="3"/>
  <c r="P704" i="3"/>
  <c r="BI701" i="3"/>
  <c r="BH701" i="3"/>
  <c r="BG701" i="3"/>
  <c r="BF701" i="3"/>
  <c r="T701" i="3"/>
  <c r="R701" i="3"/>
  <c r="P701" i="3"/>
  <c r="BI695" i="3"/>
  <c r="BH695" i="3"/>
  <c r="BG695" i="3"/>
  <c r="BF695" i="3"/>
  <c r="T695" i="3"/>
  <c r="R695" i="3"/>
  <c r="P695" i="3"/>
  <c r="BI690" i="3"/>
  <c r="BH690" i="3"/>
  <c r="BG690" i="3"/>
  <c r="BF690" i="3"/>
  <c r="T690" i="3"/>
  <c r="R690" i="3"/>
  <c r="P690" i="3"/>
  <c r="BI684" i="3"/>
  <c r="BH684" i="3"/>
  <c r="BG684" i="3"/>
  <c r="BF684" i="3"/>
  <c r="T684" i="3"/>
  <c r="R684" i="3"/>
  <c r="P684" i="3"/>
  <c r="BI679" i="3"/>
  <c r="BH679" i="3"/>
  <c r="BG679" i="3"/>
  <c r="BF679" i="3"/>
  <c r="T679" i="3"/>
  <c r="R679" i="3"/>
  <c r="P679" i="3"/>
  <c r="BI676" i="3"/>
  <c r="BH676" i="3"/>
  <c r="BG676" i="3"/>
  <c r="BF676" i="3"/>
  <c r="T676" i="3"/>
  <c r="R676" i="3"/>
  <c r="P676" i="3"/>
  <c r="BI671" i="3"/>
  <c r="BH671" i="3"/>
  <c r="BG671" i="3"/>
  <c r="BF671" i="3"/>
  <c r="T671" i="3"/>
  <c r="R671" i="3"/>
  <c r="P671" i="3"/>
  <c r="BI668" i="3"/>
  <c r="BH668" i="3"/>
  <c r="BG668" i="3"/>
  <c r="BF668" i="3"/>
  <c r="T668" i="3"/>
  <c r="R668" i="3"/>
  <c r="P668" i="3"/>
  <c r="BI665" i="3"/>
  <c r="BH665" i="3"/>
  <c r="BG665" i="3"/>
  <c r="BF665" i="3"/>
  <c r="T665" i="3"/>
  <c r="R665" i="3"/>
  <c r="P665" i="3"/>
  <c r="BI660" i="3"/>
  <c r="BH660" i="3"/>
  <c r="BG660" i="3"/>
  <c r="BF660" i="3"/>
  <c r="T660" i="3"/>
  <c r="R660" i="3"/>
  <c r="P660" i="3"/>
  <c r="BI657" i="3"/>
  <c r="BH657" i="3"/>
  <c r="BG657" i="3"/>
  <c r="BF657" i="3"/>
  <c r="T657" i="3"/>
  <c r="R657" i="3"/>
  <c r="P657" i="3"/>
  <c r="BI654" i="3"/>
  <c r="BH654" i="3"/>
  <c r="BG654" i="3"/>
  <c r="BF654" i="3"/>
  <c r="T654" i="3"/>
  <c r="R654" i="3"/>
  <c r="P654" i="3"/>
  <c r="BI650" i="3"/>
  <c r="BH650" i="3"/>
  <c r="BG650" i="3"/>
  <c r="BF650" i="3"/>
  <c r="T650" i="3"/>
  <c r="R650" i="3"/>
  <c r="P650" i="3"/>
  <c r="BI644" i="3"/>
  <c r="BH644" i="3"/>
  <c r="BG644" i="3"/>
  <c r="BF644" i="3"/>
  <c r="T644" i="3"/>
  <c r="R644" i="3"/>
  <c r="P644" i="3"/>
  <c r="BI638" i="3"/>
  <c r="BH638" i="3"/>
  <c r="BG638" i="3"/>
  <c r="BF638" i="3"/>
  <c r="T638" i="3"/>
  <c r="R638" i="3"/>
  <c r="P638" i="3"/>
  <c r="BI634" i="3"/>
  <c r="BH634" i="3"/>
  <c r="BG634" i="3"/>
  <c r="BF634" i="3"/>
  <c r="T634" i="3"/>
  <c r="R634" i="3"/>
  <c r="P634" i="3"/>
  <c r="BI627" i="3"/>
  <c r="BH627" i="3"/>
  <c r="BG627" i="3"/>
  <c r="BF627" i="3"/>
  <c r="T627" i="3"/>
  <c r="R627" i="3"/>
  <c r="P627" i="3"/>
  <c r="BI624" i="3"/>
  <c r="BH624" i="3"/>
  <c r="BG624" i="3"/>
  <c r="BF624" i="3"/>
  <c r="T624" i="3"/>
  <c r="R624" i="3"/>
  <c r="P624" i="3"/>
  <c r="BI621" i="3"/>
  <c r="BH621" i="3"/>
  <c r="BG621" i="3"/>
  <c r="BF621" i="3"/>
  <c r="T621" i="3"/>
  <c r="R621" i="3"/>
  <c r="P621" i="3"/>
  <c r="BI615" i="3"/>
  <c r="BH615" i="3"/>
  <c r="BG615" i="3"/>
  <c r="BF615" i="3"/>
  <c r="T615" i="3"/>
  <c r="R615" i="3"/>
  <c r="P615" i="3"/>
  <c r="BI611" i="3"/>
  <c r="BH611" i="3"/>
  <c r="BG611" i="3"/>
  <c r="BF611" i="3"/>
  <c r="T611" i="3"/>
  <c r="R611" i="3"/>
  <c r="P611" i="3"/>
  <c r="BI604" i="3"/>
  <c r="BH604" i="3"/>
  <c r="BG604" i="3"/>
  <c r="BF604" i="3"/>
  <c r="T604" i="3"/>
  <c r="R604" i="3"/>
  <c r="P604" i="3"/>
  <c r="BI600" i="3"/>
  <c r="BH600" i="3"/>
  <c r="BG600" i="3"/>
  <c r="BF600" i="3"/>
  <c r="T600" i="3"/>
  <c r="T599" i="3" s="1"/>
  <c r="R600" i="3"/>
  <c r="R599" i="3"/>
  <c r="P600" i="3"/>
  <c r="P599" i="3" s="1"/>
  <c r="BI596" i="3"/>
  <c r="BH596" i="3"/>
  <c r="BG596" i="3"/>
  <c r="BF596" i="3"/>
  <c r="T596" i="3"/>
  <c r="R596" i="3"/>
  <c r="P596" i="3"/>
  <c r="BI593" i="3"/>
  <c r="BH593" i="3"/>
  <c r="BG593" i="3"/>
  <c r="BF593" i="3"/>
  <c r="T593" i="3"/>
  <c r="R593" i="3"/>
  <c r="P593" i="3"/>
  <c r="BI590" i="3"/>
  <c r="BH590" i="3"/>
  <c r="BG590" i="3"/>
  <c r="BF590" i="3"/>
  <c r="T590" i="3"/>
  <c r="R590" i="3"/>
  <c r="P590" i="3"/>
  <c r="BI587" i="3"/>
  <c r="BH587" i="3"/>
  <c r="BG587" i="3"/>
  <c r="BF587" i="3"/>
  <c r="T587" i="3"/>
  <c r="R587" i="3"/>
  <c r="P587" i="3"/>
  <c r="BI584" i="3"/>
  <c r="BH584" i="3"/>
  <c r="BG584" i="3"/>
  <c r="BF584" i="3"/>
  <c r="T584" i="3"/>
  <c r="R584" i="3"/>
  <c r="P584" i="3"/>
  <c r="BI581" i="3"/>
  <c r="BH581" i="3"/>
  <c r="BG581" i="3"/>
  <c r="BF581" i="3"/>
  <c r="T581" i="3"/>
  <c r="R581" i="3"/>
  <c r="P581" i="3"/>
  <c r="BI579" i="3"/>
  <c r="BH579" i="3"/>
  <c r="BG579" i="3"/>
  <c r="BF579" i="3"/>
  <c r="T579" i="3"/>
  <c r="R579" i="3"/>
  <c r="P579" i="3"/>
  <c r="BI577" i="3"/>
  <c r="BH577" i="3"/>
  <c r="BG577" i="3"/>
  <c r="BF577" i="3"/>
  <c r="T577" i="3"/>
  <c r="R577" i="3"/>
  <c r="P577" i="3"/>
  <c r="BI573" i="3"/>
  <c r="BH573" i="3"/>
  <c r="BG573" i="3"/>
  <c r="BF573" i="3"/>
  <c r="T573" i="3"/>
  <c r="R573" i="3"/>
  <c r="P573" i="3"/>
  <c r="BI570" i="3"/>
  <c r="BH570" i="3"/>
  <c r="BG570" i="3"/>
  <c r="BF570" i="3"/>
  <c r="T570" i="3"/>
  <c r="R570" i="3"/>
  <c r="P570" i="3"/>
  <c r="BI567" i="3"/>
  <c r="BH567" i="3"/>
  <c r="BG567" i="3"/>
  <c r="BF567" i="3"/>
  <c r="T567" i="3"/>
  <c r="R567" i="3"/>
  <c r="P567" i="3"/>
  <c r="BI564" i="3"/>
  <c r="BH564" i="3"/>
  <c r="BG564" i="3"/>
  <c r="BF564" i="3"/>
  <c r="T564" i="3"/>
  <c r="R564" i="3"/>
  <c r="P564" i="3"/>
  <c r="BI558" i="3"/>
  <c r="BH558" i="3"/>
  <c r="BG558" i="3"/>
  <c r="BF558" i="3"/>
  <c r="T558" i="3"/>
  <c r="R558" i="3"/>
  <c r="P558" i="3"/>
  <c r="BI555" i="3"/>
  <c r="BH555" i="3"/>
  <c r="BG555" i="3"/>
  <c r="BF555" i="3"/>
  <c r="T555" i="3"/>
  <c r="R555" i="3"/>
  <c r="P555" i="3"/>
  <c r="BI549" i="3"/>
  <c r="BH549" i="3"/>
  <c r="BG549" i="3"/>
  <c r="BF549" i="3"/>
  <c r="T549" i="3"/>
  <c r="R549" i="3"/>
  <c r="P549" i="3"/>
  <c r="BI546" i="3"/>
  <c r="BH546" i="3"/>
  <c r="BG546" i="3"/>
  <c r="BF546" i="3"/>
  <c r="T546" i="3"/>
  <c r="R546" i="3"/>
  <c r="P546" i="3"/>
  <c r="BI543" i="3"/>
  <c r="BH543" i="3"/>
  <c r="BG543" i="3"/>
  <c r="BF543" i="3"/>
  <c r="T543" i="3"/>
  <c r="R543" i="3"/>
  <c r="P543" i="3"/>
  <c r="BI540" i="3"/>
  <c r="BH540" i="3"/>
  <c r="BG540" i="3"/>
  <c r="BF540" i="3"/>
  <c r="T540" i="3"/>
  <c r="R540" i="3"/>
  <c r="P540" i="3"/>
  <c r="BI535" i="3"/>
  <c r="BH535" i="3"/>
  <c r="BG535" i="3"/>
  <c r="BF535" i="3"/>
  <c r="T535" i="3"/>
  <c r="R535" i="3"/>
  <c r="P535" i="3"/>
  <c r="BI531" i="3"/>
  <c r="BH531" i="3"/>
  <c r="BG531" i="3"/>
  <c r="BF531" i="3"/>
  <c r="T531" i="3"/>
  <c r="R531" i="3"/>
  <c r="P531" i="3"/>
  <c r="BI528" i="3"/>
  <c r="BH528" i="3"/>
  <c r="BG528" i="3"/>
  <c r="BF528" i="3"/>
  <c r="T528" i="3"/>
  <c r="R528" i="3"/>
  <c r="P528" i="3"/>
  <c r="BI524" i="3"/>
  <c r="BH524" i="3"/>
  <c r="BG524" i="3"/>
  <c r="BF524" i="3"/>
  <c r="T524" i="3"/>
  <c r="R524" i="3"/>
  <c r="P524" i="3"/>
  <c r="BI519" i="3"/>
  <c r="BH519" i="3"/>
  <c r="BG519" i="3"/>
  <c r="BF519" i="3"/>
  <c r="T519" i="3"/>
  <c r="R519" i="3"/>
  <c r="P519" i="3"/>
  <c r="BI517" i="3"/>
  <c r="BH517" i="3"/>
  <c r="BG517" i="3"/>
  <c r="BF517" i="3"/>
  <c r="T517" i="3"/>
  <c r="R517" i="3"/>
  <c r="P517" i="3"/>
  <c r="BI511" i="3"/>
  <c r="BH511" i="3"/>
  <c r="BG511" i="3"/>
  <c r="BF511" i="3"/>
  <c r="T511" i="3"/>
  <c r="R511" i="3"/>
  <c r="P511" i="3"/>
  <c r="BI507" i="3"/>
  <c r="BH507" i="3"/>
  <c r="BG507" i="3"/>
  <c r="BF507" i="3"/>
  <c r="T507" i="3"/>
  <c r="R507" i="3"/>
  <c r="P507" i="3"/>
  <c r="BI503" i="3"/>
  <c r="BH503" i="3"/>
  <c r="BG503" i="3"/>
  <c r="BF503" i="3"/>
  <c r="T503" i="3"/>
  <c r="R503" i="3"/>
  <c r="P503" i="3"/>
  <c r="BI501" i="3"/>
  <c r="BH501" i="3"/>
  <c r="BG501" i="3"/>
  <c r="BF501" i="3"/>
  <c r="T501" i="3"/>
  <c r="R501" i="3"/>
  <c r="P501" i="3"/>
  <c r="BI497" i="3"/>
  <c r="BH497" i="3"/>
  <c r="BG497" i="3"/>
  <c r="BF497" i="3"/>
  <c r="T497" i="3"/>
  <c r="R497" i="3"/>
  <c r="P497" i="3"/>
  <c r="BI493" i="3"/>
  <c r="BH493" i="3"/>
  <c r="BG493" i="3"/>
  <c r="BF493" i="3"/>
  <c r="T493" i="3"/>
  <c r="R493" i="3"/>
  <c r="P493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5" i="3"/>
  <c r="BH485" i="3"/>
  <c r="BG485" i="3"/>
  <c r="BF485" i="3"/>
  <c r="T485" i="3"/>
  <c r="R485" i="3"/>
  <c r="P485" i="3"/>
  <c r="BI481" i="3"/>
  <c r="BH481" i="3"/>
  <c r="BG481" i="3"/>
  <c r="BF481" i="3"/>
  <c r="T481" i="3"/>
  <c r="R481" i="3"/>
  <c r="P481" i="3"/>
  <c r="BI477" i="3"/>
  <c r="BH477" i="3"/>
  <c r="BG477" i="3"/>
  <c r="BF477" i="3"/>
  <c r="T477" i="3"/>
  <c r="R477" i="3"/>
  <c r="P477" i="3"/>
  <c r="BI473" i="3"/>
  <c r="BH473" i="3"/>
  <c r="BG473" i="3"/>
  <c r="BF473" i="3"/>
  <c r="T473" i="3"/>
  <c r="R473" i="3"/>
  <c r="P473" i="3"/>
  <c r="BI469" i="3"/>
  <c r="BH469" i="3"/>
  <c r="BG469" i="3"/>
  <c r="BF469" i="3"/>
  <c r="T469" i="3"/>
  <c r="R469" i="3"/>
  <c r="P469" i="3"/>
  <c r="BI466" i="3"/>
  <c r="BH466" i="3"/>
  <c r="BG466" i="3"/>
  <c r="BF466" i="3"/>
  <c r="T466" i="3"/>
  <c r="R466" i="3"/>
  <c r="P466" i="3"/>
  <c r="BI464" i="3"/>
  <c r="BH464" i="3"/>
  <c r="BG464" i="3"/>
  <c r="BF464" i="3"/>
  <c r="T464" i="3"/>
  <c r="R464" i="3"/>
  <c r="P464" i="3"/>
  <c r="BI462" i="3"/>
  <c r="BH462" i="3"/>
  <c r="BG462" i="3"/>
  <c r="BF462" i="3"/>
  <c r="T462" i="3"/>
  <c r="R462" i="3"/>
  <c r="P462" i="3"/>
  <c r="BI460" i="3"/>
  <c r="BH460" i="3"/>
  <c r="BG460" i="3"/>
  <c r="BF460" i="3"/>
  <c r="T460" i="3"/>
  <c r="R460" i="3"/>
  <c r="P460" i="3"/>
  <c r="BI456" i="3"/>
  <c r="BH456" i="3"/>
  <c r="BG456" i="3"/>
  <c r="BF456" i="3"/>
  <c r="T456" i="3"/>
  <c r="R456" i="3"/>
  <c r="P456" i="3"/>
  <c r="BI453" i="3"/>
  <c r="BH453" i="3"/>
  <c r="BG453" i="3"/>
  <c r="BF453" i="3"/>
  <c r="T453" i="3"/>
  <c r="R453" i="3"/>
  <c r="P453" i="3"/>
  <c r="BI452" i="3"/>
  <c r="BH452" i="3"/>
  <c r="BG452" i="3"/>
  <c r="BF452" i="3"/>
  <c r="T452" i="3"/>
  <c r="R452" i="3"/>
  <c r="P452" i="3"/>
  <c r="BI445" i="3"/>
  <c r="BH445" i="3"/>
  <c r="BG445" i="3"/>
  <c r="BF445" i="3"/>
  <c r="T445" i="3"/>
  <c r="R445" i="3"/>
  <c r="P445" i="3"/>
  <c r="BI442" i="3"/>
  <c r="BH442" i="3"/>
  <c r="BG442" i="3"/>
  <c r="BF442" i="3"/>
  <c r="T442" i="3"/>
  <c r="R442" i="3"/>
  <c r="P442" i="3"/>
  <c r="BI439" i="3"/>
  <c r="BH439" i="3"/>
  <c r="BG439" i="3"/>
  <c r="BF439" i="3"/>
  <c r="T439" i="3"/>
  <c r="R439" i="3"/>
  <c r="P439" i="3"/>
  <c r="BI436" i="3"/>
  <c r="BH436" i="3"/>
  <c r="BG436" i="3"/>
  <c r="BF436" i="3"/>
  <c r="T436" i="3"/>
  <c r="R436" i="3"/>
  <c r="P436" i="3"/>
  <c r="BI433" i="3"/>
  <c r="BH433" i="3"/>
  <c r="BG433" i="3"/>
  <c r="BF433" i="3"/>
  <c r="T433" i="3"/>
  <c r="R433" i="3"/>
  <c r="P433" i="3"/>
  <c r="BI430" i="3"/>
  <c r="BH430" i="3"/>
  <c r="BG430" i="3"/>
  <c r="BF430" i="3"/>
  <c r="T430" i="3"/>
  <c r="R430" i="3"/>
  <c r="P430" i="3"/>
  <c r="BI423" i="3"/>
  <c r="BH423" i="3"/>
  <c r="BG423" i="3"/>
  <c r="BF423" i="3"/>
  <c r="T423" i="3"/>
  <c r="R423" i="3"/>
  <c r="P423" i="3"/>
  <c r="BI418" i="3"/>
  <c r="BH418" i="3"/>
  <c r="BG418" i="3"/>
  <c r="BF418" i="3"/>
  <c r="T418" i="3"/>
  <c r="R418" i="3"/>
  <c r="P418" i="3"/>
  <c r="BI415" i="3"/>
  <c r="BH415" i="3"/>
  <c r="BG415" i="3"/>
  <c r="BF415" i="3"/>
  <c r="T415" i="3"/>
  <c r="R415" i="3"/>
  <c r="P415" i="3"/>
  <c r="BI411" i="3"/>
  <c r="BH411" i="3"/>
  <c r="BG411" i="3"/>
  <c r="BF411" i="3"/>
  <c r="T411" i="3"/>
  <c r="R411" i="3"/>
  <c r="P411" i="3"/>
  <c r="BI408" i="3"/>
  <c r="BH408" i="3"/>
  <c r="BG408" i="3"/>
  <c r="BF408" i="3"/>
  <c r="T408" i="3"/>
  <c r="R408" i="3"/>
  <c r="P408" i="3"/>
  <c r="BI404" i="3"/>
  <c r="BH404" i="3"/>
  <c r="BG404" i="3"/>
  <c r="BF404" i="3"/>
  <c r="T404" i="3"/>
  <c r="R404" i="3"/>
  <c r="P404" i="3"/>
  <c r="BI402" i="3"/>
  <c r="BH402" i="3"/>
  <c r="BG402" i="3"/>
  <c r="BF402" i="3"/>
  <c r="T402" i="3"/>
  <c r="R402" i="3"/>
  <c r="P402" i="3"/>
  <c r="BI393" i="3"/>
  <c r="BH393" i="3"/>
  <c r="BG393" i="3"/>
  <c r="BF393" i="3"/>
  <c r="T393" i="3"/>
  <c r="R393" i="3"/>
  <c r="P393" i="3"/>
  <c r="BI389" i="3"/>
  <c r="BH389" i="3"/>
  <c r="BG389" i="3"/>
  <c r="BF389" i="3"/>
  <c r="T389" i="3"/>
  <c r="R389" i="3"/>
  <c r="P389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79" i="3"/>
  <c r="BH379" i="3"/>
  <c r="BG379" i="3"/>
  <c r="BF379" i="3"/>
  <c r="T379" i="3"/>
  <c r="R379" i="3"/>
  <c r="P379" i="3"/>
  <c r="BI376" i="3"/>
  <c r="BH376" i="3"/>
  <c r="BG376" i="3"/>
  <c r="BF376" i="3"/>
  <c r="T376" i="3"/>
  <c r="R376" i="3"/>
  <c r="P376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8" i="3"/>
  <c r="BH368" i="3"/>
  <c r="BG368" i="3"/>
  <c r="BF368" i="3"/>
  <c r="T368" i="3"/>
  <c r="R368" i="3"/>
  <c r="P368" i="3"/>
  <c r="BI365" i="3"/>
  <c r="BH365" i="3"/>
  <c r="BG365" i="3"/>
  <c r="BF365" i="3"/>
  <c r="T365" i="3"/>
  <c r="R365" i="3"/>
  <c r="P365" i="3"/>
  <c r="BI362" i="3"/>
  <c r="BH362" i="3"/>
  <c r="BG362" i="3"/>
  <c r="BF362" i="3"/>
  <c r="T362" i="3"/>
  <c r="R362" i="3"/>
  <c r="P362" i="3"/>
  <c r="BI357" i="3"/>
  <c r="BH357" i="3"/>
  <c r="BG357" i="3"/>
  <c r="BF357" i="3"/>
  <c r="T357" i="3"/>
  <c r="R357" i="3"/>
  <c r="P357" i="3"/>
  <c r="BI354" i="3"/>
  <c r="BH354" i="3"/>
  <c r="BG354" i="3"/>
  <c r="BF354" i="3"/>
  <c r="T354" i="3"/>
  <c r="R354" i="3"/>
  <c r="P354" i="3"/>
  <c r="BI351" i="3"/>
  <c r="BH351" i="3"/>
  <c r="BG351" i="3"/>
  <c r="BF351" i="3"/>
  <c r="T351" i="3"/>
  <c r="R351" i="3"/>
  <c r="P351" i="3"/>
  <c r="BI346" i="3"/>
  <c r="BH346" i="3"/>
  <c r="BG346" i="3"/>
  <c r="BF346" i="3"/>
  <c r="T346" i="3"/>
  <c r="R346" i="3"/>
  <c r="P346" i="3"/>
  <c r="BI344" i="3"/>
  <c r="BH344" i="3"/>
  <c r="BG344" i="3"/>
  <c r="BF344" i="3"/>
  <c r="T344" i="3"/>
  <c r="R344" i="3"/>
  <c r="P344" i="3"/>
  <c r="BI340" i="3"/>
  <c r="BH340" i="3"/>
  <c r="BG340" i="3"/>
  <c r="BF340" i="3"/>
  <c r="T340" i="3"/>
  <c r="R340" i="3"/>
  <c r="P340" i="3"/>
  <c r="BI336" i="3"/>
  <c r="BH336" i="3"/>
  <c r="BG336" i="3"/>
  <c r="BF336" i="3"/>
  <c r="T336" i="3"/>
  <c r="R336" i="3"/>
  <c r="P336" i="3"/>
  <c r="BI332" i="3"/>
  <c r="BH332" i="3"/>
  <c r="BG332" i="3"/>
  <c r="BF332" i="3"/>
  <c r="T332" i="3"/>
  <c r="R332" i="3"/>
  <c r="P332" i="3"/>
  <c r="BI330" i="3"/>
  <c r="BH330" i="3"/>
  <c r="BG330" i="3"/>
  <c r="BF330" i="3"/>
  <c r="T330" i="3"/>
  <c r="R330" i="3"/>
  <c r="P330" i="3"/>
  <c r="BI326" i="3"/>
  <c r="BH326" i="3"/>
  <c r="BG326" i="3"/>
  <c r="BF326" i="3"/>
  <c r="T326" i="3"/>
  <c r="R326" i="3"/>
  <c r="P326" i="3"/>
  <c r="BI322" i="3"/>
  <c r="BH322" i="3"/>
  <c r="BG322" i="3"/>
  <c r="BF322" i="3"/>
  <c r="T322" i="3"/>
  <c r="R322" i="3"/>
  <c r="P322" i="3"/>
  <c r="BI320" i="3"/>
  <c r="BH320" i="3"/>
  <c r="BG320" i="3"/>
  <c r="BF320" i="3"/>
  <c r="T320" i="3"/>
  <c r="R320" i="3"/>
  <c r="P320" i="3"/>
  <c r="BI316" i="3"/>
  <c r="BH316" i="3"/>
  <c r="BG316" i="3"/>
  <c r="BF316" i="3"/>
  <c r="T316" i="3"/>
  <c r="R316" i="3"/>
  <c r="P316" i="3"/>
  <c r="BI311" i="3"/>
  <c r="BH311" i="3"/>
  <c r="BG311" i="3"/>
  <c r="BF311" i="3"/>
  <c r="T311" i="3"/>
  <c r="R311" i="3"/>
  <c r="P311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299" i="3"/>
  <c r="BH299" i="3"/>
  <c r="BG299" i="3"/>
  <c r="BF299" i="3"/>
  <c r="T299" i="3"/>
  <c r="R299" i="3"/>
  <c r="P299" i="3"/>
  <c r="BI294" i="3"/>
  <c r="BH294" i="3"/>
  <c r="BG294" i="3"/>
  <c r="BF294" i="3"/>
  <c r="T294" i="3"/>
  <c r="R294" i="3"/>
  <c r="P294" i="3"/>
  <c r="BI290" i="3"/>
  <c r="BH290" i="3"/>
  <c r="BG290" i="3"/>
  <c r="BF290" i="3"/>
  <c r="T290" i="3"/>
  <c r="R290" i="3"/>
  <c r="P290" i="3"/>
  <c r="BI285" i="3"/>
  <c r="BH285" i="3"/>
  <c r="BG285" i="3"/>
  <c r="BF285" i="3"/>
  <c r="T285" i="3"/>
  <c r="R285" i="3"/>
  <c r="P285" i="3"/>
  <c r="BI281" i="3"/>
  <c r="BH281" i="3"/>
  <c r="BG281" i="3"/>
  <c r="BF281" i="3"/>
  <c r="T281" i="3"/>
  <c r="R281" i="3"/>
  <c r="P281" i="3"/>
  <c r="BI279" i="3"/>
  <c r="BH279" i="3"/>
  <c r="BG279" i="3"/>
  <c r="BF279" i="3"/>
  <c r="T279" i="3"/>
  <c r="R279" i="3"/>
  <c r="P279" i="3"/>
  <c r="BI277" i="3"/>
  <c r="BH277" i="3"/>
  <c r="BG277" i="3"/>
  <c r="BF277" i="3"/>
  <c r="T277" i="3"/>
  <c r="R277" i="3"/>
  <c r="P277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67" i="3"/>
  <c r="BH267" i="3"/>
  <c r="BG267" i="3"/>
  <c r="BF267" i="3"/>
  <c r="T267" i="3"/>
  <c r="R267" i="3"/>
  <c r="P267" i="3"/>
  <c r="BI265" i="3"/>
  <c r="BH265" i="3"/>
  <c r="BG265" i="3"/>
  <c r="BF265" i="3"/>
  <c r="T265" i="3"/>
  <c r="R265" i="3"/>
  <c r="P265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5" i="3"/>
  <c r="BH255" i="3"/>
  <c r="BG255" i="3"/>
  <c r="BF255" i="3"/>
  <c r="T255" i="3"/>
  <c r="R255" i="3"/>
  <c r="P255" i="3"/>
  <c r="BI249" i="3"/>
  <c r="BH249" i="3"/>
  <c r="BG249" i="3"/>
  <c r="BF249" i="3"/>
  <c r="T249" i="3"/>
  <c r="R249" i="3"/>
  <c r="P249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1" i="3"/>
  <c r="BH231" i="3"/>
  <c r="BG231" i="3"/>
  <c r="BF231" i="3"/>
  <c r="T231" i="3"/>
  <c r="R231" i="3"/>
  <c r="P231" i="3"/>
  <c r="BI225" i="3"/>
  <c r="BH225" i="3"/>
  <c r="BG225" i="3"/>
  <c r="BF225" i="3"/>
  <c r="T225" i="3"/>
  <c r="R225" i="3"/>
  <c r="P225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5" i="3"/>
  <c r="BH215" i="3"/>
  <c r="BG215" i="3"/>
  <c r="BF215" i="3"/>
  <c r="T215" i="3"/>
  <c r="R215" i="3"/>
  <c r="P215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3" i="3"/>
  <c r="BH203" i="3"/>
  <c r="BG203" i="3"/>
  <c r="BF203" i="3"/>
  <c r="T203" i="3"/>
  <c r="R203" i="3"/>
  <c r="P203" i="3"/>
  <c r="BI200" i="3"/>
  <c r="BH200" i="3"/>
  <c r="BG200" i="3"/>
  <c r="BF200" i="3"/>
  <c r="T200" i="3"/>
  <c r="R200" i="3"/>
  <c r="P200" i="3"/>
  <c r="BI196" i="3"/>
  <c r="BH196" i="3"/>
  <c r="BG196" i="3"/>
  <c r="BF196" i="3"/>
  <c r="T196" i="3"/>
  <c r="R196" i="3"/>
  <c r="P196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1" i="3"/>
  <c r="BH181" i="3"/>
  <c r="BG181" i="3"/>
  <c r="BF181" i="3"/>
  <c r="T181" i="3"/>
  <c r="R181" i="3"/>
  <c r="P181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J141" i="3"/>
  <c r="J140" i="3"/>
  <c r="F138" i="3"/>
  <c r="E136" i="3"/>
  <c r="J92" i="3"/>
  <c r="J91" i="3"/>
  <c r="F89" i="3"/>
  <c r="E87" i="3"/>
  <c r="J18" i="3"/>
  <c r="E18" i="3"/>
  <c r="F92" i="3"/>
  <c r="J17" i="3"/>
  <c r="J15" i="3"/>
  <c r="E15" i="3"/>
  <c r="F91" i="3" s="1"/>
  <c r="J14" i="3"/>
  <c r="J12" i="3"/>
  <c r="J89" i="3"/>
  <c r="E7" i="3"/>
  <c r="E85" i="3" s="1"/>
  <c r="J37" i="2"/>
  <c r="J36" i="2"/>
  <c r="AY95" i="1" s="1"/>
  <c r="J35" i="2"/>
  <c r="AX95" i="1" s="1"/>
  <c r="BI2002" i="2"/>
  <c r="BH2002" i="2"/>
  <c r="BG2002" i="2"/>
  <c r="BF2002" i="2"/>
  <c r="T2002" i="2"/>
  <c r="R2002" i="2"/>
  <c r="P2002" i="2"/>
  <c r="BI2001" i="2"/>
  <c r="BH2001" i="2"/>
  <c r="BG2001" i="2"/>
  <c r="BF2001" i="2"/>
  <c r="T2001" i="2"/>
  <c r="R2001" i="2"/>
  <c r="P2001" i="2"/>
  <c r="BI2000" i="2"/>
  <c r="BH2000" i="2"/>
  <c r="BG2000" i="2"/>
  <c r="BF2000" i="2"/>
  <c r="T2000" i="2"/>
  <c r="R2000" i="2"/>
  <c r="P2000" i="2"/>
  <c r="BI1999" i="2"/>
  <c r="BH1999" i="2"/>
  <c r="BG1999" i="2"/>
  <c r="BF1999" i="2"/>
  <c r="T1999" i="2"/>
  <c r="R1999" i="2"/>
  <c r="P1999" i="2"/>
  <c r="BI1998" i="2"/>
  <c r="BH1998" i="2"/>
  <c r="BG1998" i="2"/>
  <c r="BF1998" i="2"/>
  <c r="T1998" i="2"/>
  <c r="R1998" i="2"/>
  <c r="P1998" i="2"/>
  <c r="BI1973" i="2"/>
  <c r="BH1973" i="2"/>
  <c r="BG1973" i="2"/>
  <c r="BF1973" i="2"/>
  <c r="T1973" i="2"/>
  <c r="R1973" i="2"/>
  <c r="P1973" i="2"/>
  <c r="BI1918" i="2"/>
  <c r="BH1918" i="2"/>
  <c r="BG1918" i="2"/>
  <c r="BF1918" i="2"/>
  <c r="T1918" i="2"/>
  <c r="R1918" i="2"/>
  <c r="P1918" i="2"/>
  <c r="BI1869" i="2"/>
  <c r="BH1869" i="2"/>
  <c r="BG1869" i="2"/>
  <c r="BF1869" i="2"/>
  <c r="T1869" i="2"/>
  <c r="R1869" i="2"/>
  <c r="P1869" i="2"/>
  <c r="BI1865" i="2"/>
  <c r="BH1865" i="2"/>
  <c r="BG1865" i="2"/>
  <c r="BF1865" i="2"/>
  <c r="T1865" i="2"/>
  <c r="R1865" i="2"/>
  <c r="P1865" i="2"/>
  <c r="BI1862" i="2"/>
  <c r="BH1862" i="2"/>
  <c r="BG1862" i="2"/>
  <c r="BF1862" i="2"/>
  <c r="T1862" i="2"/>
  <c r="R1862" i="2"/>
  <c r="P1862" i="2"/>
  <c r="BI1852" i="2"/>
  <c r="BH1852" i="2"/>
  <c r="BG1852" i="2"/>
  <c r="BF1852" i="2"/>
  <c r="T1852" i="2"/>
  <c r="R1852" i="2"/>
  <c r="P1852" i="2"/>
  <c r="BI1834" i="2"/>
  <c r="BH1834" i="2"/>
  <c r="BG1834" i="2"/>
  <c r="BF1834" i="2"/>
  <c r="T1834" i="2"/>
  <c r="R1834" i="2"/>
  <c r="P1834" i="2"/>
  <c r="BI1831" i="2"/>
  <c r="BH1831" i="2"/>
  <c r="BG1831" i="2"/>
  <c r="BF1831" i="2"/>
  <c r="T1831" i="2"/>
  <c r="R1831" i="2"/>
  <c r="P1831" i="2"/>
  <c r="BI1825" i="2"/>
  <c r="BH1825" i="2"/>
  <c r="BG1825" i="2"/>
  <c r="BF1825" i="2"/>
  <c r="T1825" i="2"/>
  <c r="R1825" i="2"/>
  <c r="P1825" i="2"/>
  <c r="BI1822" i="2"/>
  <c r="BH1822" i="2"/>
  <c r="BG1822" i="2"/>
  <c r="BF1822" i="2"/>
  <c r="T1822" i="2"/>
  <c r="R1822" i="2"/>
  <c r="P1822" i="2"/>
  <c r="BI1820" i="2"/>
  <c r="BH1820" i="2"/>
  <c r="BG1820" i="2"/>
  <c r="BF1820" i="2"/>
  <c r="T1820" i="2"/>
  <c r="R1820" i="2"/>
  <c r="P1820" i="2"/>
  <c r="BI1818" i="2"/>
  <c r="BH1818" i="2"/>
  <c r="BG1818" i="2"/>
  <c r="BF1818" i="2"/>
  <c r="T1818" i="2"/>
  <c r="R1818" i="2"/>
  <c r="P1818" i="2"/>
  <c r="BI1816" i="2"/>
  <c r="BH1816" i="2"/>
  <c r="BG1816" i="2"/>
  <c r="BF1816" i="2"/>
  <c r="T1816" i="2"/>
  <c r="R1816" i="2"/>
  <c r="P1816" i="2"/>
  <c r="BI1809" i="2"/>
  <c r="BH1809" i="2"/>
  <c r="BG1809" i="2"/>
  <c r="BF1809" i="2"/>
  <c r="T1809" i="2"/>
  <c r="R1809" i="2"/>
  <c r="P1809" i="2"/>
  <c r="BI1803" i="2"/>
  <c r="BH1803" i="2"/>
  <c r="BG1803" i="2"/>
  <c r="BF1803" i="2"/>
  <c r="T1803" i="2"/>
  <c r="R1803" i="2"/>
  <c r="P1803" i="2"/>
  <c r="BI1798" i="2"/>
  <c r="BH1798" i="2"/>
  <c r="BG1798" i="2"/>
  <c r="BF1798" i="2"/>
  <c r="T1798" i="2"/>
  <c r="R1798" i="2"/>
  <c r="P1798" i="2"/>
  <c r="BI1795" i="2"/>
  <c r="BH1795" i="2"/>
  <c r="BG1795" i="2"/>
  <c r="BF1795" i="2"/>
  <c r="T1795" i="2"/>
  <c r="R1795" i="2"/>
  <c r="P1795" i="2"/>
  <c r="BI1787" i="2"/>
  <c r="BH1787" i="2"/>
  <c r="BG1787" i="2"/>
  <c r="BF1787" i="2"/>
  <c r="T1787" i="2"/>
  <c r="R1787" i="2"/>
  <c r="P1787" i="2"/>
  <c r="BI1784" i="2"/>
  <c r="BH1784" i="2"/>
  <c r="BG1784" i="2"/>
  <c r="BF1784" i="2"/>
  <c r="T1784" i="2"/>
  <c r="R1784" i="2"/>
  <c r="P1784" i="2"/>
  <c r="BI1781" i="2"/>
  <c r="BH1781" i="2"/>
  <c r="BG1781" i="2"/>
  <c r="BF1781" i="2"/>
  <c r="T1781" i="2"/>
  <c r="R1781" i="2"/>
  <c r="P1781" i="2"/>
  <c r="BI1778" i="2"/>
  <c r="BH1778" i="2"/>
  <c r="BG1778" i="2"/>
  <c r="BF1778" i="2"/>
  <c r="T1778" i="2"/>
  <c r="R1778" i="2"/>
  <c r="P1778" i="2"/>
  <c r="BI1770" i="2"/>
  <c r="BH1770" i="2"/>
  <c r="BG1770" i="2"/>
  <c r="BF1770" i="2"/>
  <c r="T1770" i="2"/>
  <c r="R1770" i="2"/>
  <c r="P1770" i="2"/>
  <c r="BI1767" i="2"/>
  <c r="BH1767" i="2"/>
  <c r="BG1767" i="2"/>
  <c r="BF1767" i="2"/>
  <c r="T1767" i="2"/>
  <c r="R1767" i="2"/>
  <c r="P1767" i="2"/>
  <c r="BI1743" i="2"/>
  <c r="BH1743" i="2"/>
  <c r="BG1743" i="2"/>
  <c r="BF1743" i="2"/>
  <c r="T1743" i="2"/>
  <c r="R1743" i="2"/>
  <c r="P1743" i="2"/>
  <c r="BI1732" i="2"/>
  <c r="BH1732" i="2"/>
  <c r="BG1732" i="2"/>
  <c r="BF1732" i="2"/>
  <c r="T1732" i="2"/>
  <c r="R1732" i="2"/>
  <c r="P1732" i="2"/>
  <c r="BI1722" i="2"/>
  <c r="BH1722" i="2"/>
  <c r="BG1722" i="2"/>
  <c r="BF1722" i="2"/>
  <c r="T1722" i="2"/>
  <c r="R1722" i="2"/>
  <c r="P1722" i="2"/>
  <c r="BI1697" i="2"/>
  <c r="BH1697" i="2"/>
  <c r="BG1697" i="2"/>
  <c r="BF1697" i="2"/>
  <c r="T1697" i="2"/>
  <c r="R1697" i="2"/>
  <c r="P1697" i="2"/>
  <c r="BI1673" i="2"/>
  <c r="BH1673" i="2"/>
  <c r="BG1673" i="2"/>
  <c r="BF1673" i="2"/>
  <c r="T1673" i="2"/>
  <c r="R1673" i="2"/>
  <c r="P1673" i="2"/>
  <c r="BI1667" i="2"/>
  <c r="BH1667" i="2"/>
  <c r="BG1667" i="2"/>
  <c r="BF1667" i="2"/>
  <c r="T1667" i="2"/>
  <c r="R1667" i="2"/>
  <c r="P1667" i="2"/>
  <c r="BI1575" i="2"/>
  <c r="BH1575" i="2"/>
  <c r="BG1575" i="2"/>
  <c r="BF1575" i="2"/>
  <c r="T1575" i="2"/>
  <c r="R1575" i="2"/>
  <c r="P1575" i="2"/>
  <c r="BI1462" i="2"/>
  <c r="BH1462" i="2"/>
  <c r="BG1462" i="2"/>
  <c r="BF1462" i="2"/>
  <c r="T1462" i="2"/>
  <c r="R1462" i="2"/>
  <c r="P1462" i="2"/>
  <c r="BI1455" i="2"/>
  <c r="BH1455" i="2"/>
  <c r="BG1455" i="2"/>
  <c r="BF1455" i="2"/>
  <c r="T1455" i="2"/>
  <c r="R1455" i="2"/>
  <c r="P1455" i="2"/>
  <c r="BI1448" i="2"/>
  <c r="BH1448" i="2"/>
  <c r="BG1448" i="2"/>
  <c r="BF1448" i="2"/>
  <c r="T1448" i="2"/>
  <c r="R1448" i="2"/>
  <c r="P1448" i="2"/>
  <c r="BI1441" i="2"/>
  <c r="BH1441" i="2"/>
  <c r="BG1441" i="2"/>
  <c r="BF1441" i="2"/>
  <c r="T1441" i="2"/>
  <c r="R1441" i="2"/>
  <c r="P1441" i="2"/>
  <c r="BI1434" i="2"/>
  <c r="BH1434" i="2"/>
  <c r="BG1434" i="2"/>
  <c r="BF1434" i="2"/>
  <c r="T1434" i="2"/>
  <c r="R1434" i="2"/>
  <c r="P1434" i="2"/>
  <c r="BI1427" i="2"/>
  <c r="BH1427" i="2"/>
  <c r="BG1427" i="2"/>
  <c r="BF1427" i="2"/>
  <c r="T1427" i="2"/>
  <c r="R1427" i="2"/>
  <c r="P1427" i="2"/>
  <c r="BI1420" i="2"/>
  <c r="BH1420" i="2"/>
  <c r="BG1420" i="2"/>
  <c r="BF1420" i="2"/>
  <c r="T1420" i="2"/>
  <c r="R1420" i="2"/>
  <c r="P1420" i="2"/>
  <c r="BI1418" i="2"/>
  <c r="BH1418" i="2"/>
  <c r="BG1418" i="2"/>
  <c r="BF1418" i="2"/>
  <c r="T1418" i="2"/>
  <c r="R1418" i="2"/>
  <c r="P1418" i="2"/>
  <c r="BI1416" i="2"/>
  <c r="BH1416" i="2"/>
  <c r="BG1416" i="2"/>
  <c r="BF1416" i="2"/>
  <c r="T1416" i="2"/>
  <c r="R1416" i="2"/>
  <c r="P1416" i="2"/>
  <c r="BI1413" i="2"/>
  <c r="BH1413" i="2"/>
  <c r="BG1413" i="2"/>
  <c r="BF1413" i="2"/>
  <c r="T1413" i="2"/>
  <c r="R1413" i="2"/>
  <c r="P1413" i="2"/>
  <c r="BI1410" i="2"/>
  <c r="BH1410" i="2"/>
  <c r="BG1410" i="2"/>
  <c r="BF1410" i="2"/>
  <c r="T1410" i="2"/>
  <c r="R1410" i="2"/>
  <c r="P1410" i="2"/>
  <c r="BI1407" i="2"/>
  <c r="BH1407" i="2"/>
  <c r="BG1407" i="2"/>
  <c r="BF1407" i="2"/>
  <c r="T1407" i="2"/>
  <c r="R1407" i="2"/>
  <c r="P1407" i="2"/>
  <c r="BI1399" i="2"/>
  <c r="BH1399" i="2"/>
  <c r="BG1399" i="2"/>
  <c r="BF1399" i="2"/>
  <c r="T1399" i="2"/>
  <c r="R1399" i="2"/>
  <c r="P1399" i="2"/>
  <c r="BI1393" i="2"/>
  <c r="BH1393" i="2"/>
  <c r="BG1393" i="2"/>
  <c r="BF1393" i="2"/>
  <c r="T1393" i="2"/>
  <c r="R1393" i="2"/>
  <c r="P1393" i="2"/>
  <c r="BI1371" i="2"/>
  <c r="BH1371" i="2"/>
  <c r="BG1371" i="2"/>
  <c r="BF1371" i="2"/>
  <c r="T1371" i="2"/>
  <c r="R1371" i="2"/>
  <c r="P1371" i="2"/>
  <c r="BI1349" i="2"/>
  <c r="BH1349" i="2"/>
  <c r="BG1349" i="2"/>
  <c r="BF1349" i="2"/>
  <c r="T1349" i="2"/>
  <c r="R1349" i="2"/>
  <c r="P1349" i="2"/>
  <c r="BI1328" i="2"/>
  <c r="BH1328" i="2"/>
  <c r="BG1328" i="2"/>
  <c r="BF1328" i="2"/>
  <c r="T1328" i="2"/>
  <c r="R1328" i="2"/>
  <c r="P1328" i="2"/>
  <c r="BI1306" i="2"/>
  <c r="BH1306" i="2"/>
  <c r="BG1306" i="2"/>
  <c r="BF1306" i="2"/>
  <c r="T1306" i="2"/>
  <c r="R1306" i="2"/>
  <c r="P1306" i="2"/>
  <c r="BI1284" i="2"/>
  <c r="BH1284" i="2"/>
  <c r="BG1284" i="2"/>
  <c r="BF1284" i="2"/>
  <c r="T1284" i="2"/>
  <c r="R1284" i="2"/>
  <c r="P1284" i="2"/>
  <c r="BI1282" i="2"/>
  <c r="BH1282" i="2"/>
  <c r="BG1282" i="2"/>
  <c r="BF1282" i="2"/>
  <c r="T1282" i="2"/>
  <c r="T1281" i="2" s="1"/>
  <c r="R1282" i="2"/>
  <c r="R1281" i="2"/>
  <c r="P1282" i="2"/>
  <c r="P1281" i="2" s="1"/>
  <c r="BI1279" i="2"/>
  <c r="BH1279" i="2"/>
  <c r="BG1279" i="2"/>
  <c r="BF1279" i="2"/>
  <c r="T1279" i="2"/>
  <c r="R1279" i="2"/>
  <c r="P1279" i="2"/>
  <c r="BI1278" i="2"/>
  <c r="BH1278" i="2"/>
  <c r="BG1278" i="2"/>
  <c r="BF1278" i="2"/>
  <c r="T1278" i="2"/>
  <c r="R1278" i="2"/>
  <c r="P1278" i="2"/>
  <c r="BI1277" i="2"/>
  <c r="BH1277" i="2"/>
  <c r="BG1277" i="2"/>
  <c r="BF1277" i="2"/>
  <c r="T1277" i="2"/>
  <c r="R1277" i="2"/>
  <c r="P1277" i="2"/>
  <c r="BI1275" i="2"/>
  <c r="BH1275" i="2"/>
  <c r="BG1275" i="2"/>
  <c r="BF1275" i="2"/>
  <c r="T1275" i="2"/>
  <c r="R1275" i="2"/>
  <c r="P1275" i="2"/>
  <c r="BI1273" i="2"/>
  <c r="BH1273" i="2"/>
  <c r="BG1273" i="2"/>
  <c r="BF1273" i="2"/>
  <c r="T1273" i="2"/>
  <c r="R1273" i="2"/>
  <c r="P1273" i="2"/>
  <c r="BI1271" i="2"/>
  <c r="BH1271" i="2"/>
  <c r="BG1271" i="2"/>
  <c r="BF1271" i="2"/>
  <c r="T1271" i="2"/>
  <c r="R1271" i="2"/>
  <c r="P1271" i="2"/>
  <c r="BI1265" i="2"/>
  <c r="BH1265" i="2"/>
  <c r="BG1265" i="2"/>
  <c r="BF1265" i="2"/>
  <c r="T1265" i="2"/>
  <c r="R1265" i="2"/>
  <c r="P1265" i="2"/>
  <c r="BI1264" i="2"/>
  <c r="BH1264" i="2"/>
  <c r="BG1264" i="2"/>
  <c r="BF1264" i="2"/>
  <c r="T1264" i="2"/>
  <c r="R1264" i="2"/>
  <c r="P1264" i="2"/>
  <c r="BI1263" i="2"/>
  <c r="BH1263" i="2"/>
  <c r="BG1263" i="2"/>
  <c r="BF1263" i="2"/>
  <c r="T1263" i="2"/>
  <c r="R1263" i="2"/>
  <c r="P1263" i="2"/>
  <c r="BI1262" i="2"/>
  <c r="BH1262" i="2"/>
  <c r="BG1262" i="2"/>
  <c r="BF1262" i="2"/>
  <c r="T1262" i="2"/>
  <c r="R1262" i="2"/>
  <c r="P1262" i="2"/>
  <c r="BI1261" i="2"/>
  <c r="BH1261" i="2"/>
  <c r="BG1261" i="2"/>
  <c r="BF1261" i="2"/>
  <c r="T1261" i="2"/>
  <c r="R1261" i="2"/>
  <c r="P1261" i="2"/>
  <c r="BI1260" i="2"/>
  <c r="BH1260" i="2"/>
  <c r="BG1260" i="2"/>
  <c r="BF1260" i="2"/>
  <c r="T1260" i="2"/>
  <c r="R1260" i="2"/>
  <c r="P1260" i="2"/>
  <c r="BI1259" i="2"/>
  <c r="BH1259" i="2"/>
  <c r="BG1259" i="2"/>
  <c r="BF1259" i="2"/>
  <c r="T1259" i="2"/>
  <c r="R1259" i="2"/>
  <c r="P1259" i="2"/>
  <c r="BI1258" i="2"/>
  <c r="BH1258" i="2"/>
  <c r="BG1258" i="2"/>
  <c r="BF1258" i="2"/>
  <c r="T1258" i="2"/>
  <c r="R1258" i="2"/>
  <c r="P1258" i="2"/>
  <c r="BI1257" i="2"/>
  <c r="BH1257" i="2"/>
  <c r="BG1257" i="2"/>
  <c r="BF1257" i="2"/>
  <c r="T1257" i="2"/>
  <c r="R1257" i="2"/>
  <c r="P1257" i="2"/>
  <c r="BI1256" i="2"/>
  <c r="BH1256" i="2"/>
  <c r="BG1256" i="2"/>
  <c r="BF1256" i="2"/>
  <c r="T1256" i="2"/>
  <c r="R1256" i="2"/>
  <c r="P1256" i="2"/>
  <c r="BI1255" i="2"/>
  <c r="BH1255" i="2"/>
  <c r="BG1255" i="2"/>
  <c r="BF1255" i="2"/>
  <c r="T1255" i="2"/>
  <c r="R1255" i="2"/>
  <c r="P1255" i="2"/>
  <c r="BI1254" i="2"/>
  <c r="BH1254" i="2"/>
  <c r="BG1254" i="2"/>
  <c r="BF1254" i="2"/>
  <c r="T1254" i="2"/>
  <c r="R1254" i="2"/>
  <c r="P1254" i="2"/>
  <c r="BI1253" i="2"/>
  <c r="BH1253" i="2"/>
  <c r="BG1253" i="2"/>
  <c r="BF1253" i="2"/>
  <c r="T1253" i="2"/>
  <c r="R1253" i="2"/>
  <c r="P1253" i="2"/>
  <c r="BI1252" i="2"/>
  <c r="BH1252" i="2"/>
  <c r="BG1252" i="2"/>
  <c r="BF1252" i="2"/>
  <c r="T1252" i="2"/>
  <c r="R1252" i="2"/>
  <c r="P1252" i="2"/>
  <c r="BI1251" i="2"/>
  <c r="BH1251" i="2"/>
  <c r="BG1251" i="2"/>
  <c r="BF1251" i="2"/>
  <c r="T1251" i="2"/>
  <c r="R1251" i="2"/>
  <c r="P1251" i="2"/>
  <c r="BI1250" i="2"/>
  <c r="BH1250" i="2"/>
  <c r="BG1250" i="2"/>
  <c r="BF1250" i="2"/>
  <c r="T1250" i="2"/>
  <c r="R1250" i="2"/>
  <c r="P1250" i="2"/>
  <c r="BI1249" i="2"/>
  <c r="BH1249" i="2"/>
  <c r="BG1249" i="2"/>
  <c r="BF1249" i="2"/>
  <c r="T1249" i="2"/>
  <c r="R1249" i="2"/>
  <c r="P1249" i="2"/>
  <c r="BI1248" i="2"/>
  <c r="BH1248" i="2"/>
  <c r="BG1248" i="2"/>
  <c r="BF1248" i="2"/>
  <c r="T1248" i="2"/>
  <c r="R1248" i="2"/>
  <c r="P1248" i="2"/>
  <c r="BI1247" i="2"/>
  <c r="BH1247" i="2"/>
  <c r="BG1247" i="2"/>
  <c r="BF1247" i="2"/>
  <c r="T1247" i="2"/>
  <c r="R1247" i="2"/>
  <c r="P1247" i="2"/>
  <c r="BI1246" i="2"/>
  <c r="BH1246" i="2"/>
  <c r="BG1246" i="2"/>
  <c r="BF1246" i="2"/>
  <c r="T1246" i="2"/>
  <c r="R1246" i="2"/>
  <c r="P1246" i="2"/>
  <c r="BI1245" i="2"/>
  <c r="BH1245" i="2"/>
  <c r="BG1245" i="2"/>
  <c r="BF1245" i="2"/>
  <c r="T1245" i="2"/>
  <c r="R1245" i="2"/>
  <c r="P1245" i="2"/>
  <c r="BI1244" i="2"/>
  <c r="BH1244" i="2"/>
  <c r="BG1244" i="2"/>
  <c r="BF1244" i="2"/>
  <c r="T1244" i="2"/>
  <c r="R1244" i="2"/>
  <c r="P1244" i="2"/>
  <c r="BI1243" i="2"/>
  <c r="BH1243" i="2"/>
  <c r="BG1243" i="2"/>
  <c r="BF1243" i="2"/>
  <c r="T1243" i="2"/>
  <c r="R1243" i="2"/>
  <c r="P1243" i="2"/>
  <c r="BI1242" i="2"/>
  <c r="BH1242" i="2"/>
  <c r="BG1242" i="2"/>
  <c r="BF1242" i="2"/>
  <c r="T1242" i="2"/>
  <c r="R1242" i="2"/>
  <c r="P1242" i="2"/>
  <c r="BI1241" i="2"/>
  <c r="BH1241" i="2"/>
  <c r="BG1241" i="2"/>
  <c r="BF1241" i="2"/>
  <c r="T1241" i="2"/>
  <c r="R1241" i="2"/>
  <c r="P1241" i="2"/>
  <c r="BI1240" i="2"/>
  <c r="BH1240" i="2"/>
  <c r="BG1240" i="2"/>
  <c r="BF1240" i="2"/>
  <c r="T1240" i="2"/>
  <c r="R1240" i="2"/>
  <c r="P1240" i="2"/>
  <c r="BI1239" i="2"/>
  <c r="BH1239" i="2"/>
  <c r="BG1239" i="2"/>
  <c r="BF1239" i="2"/>
  <c r="T1239" i="2"/>
  <c r="R1239" i="2"/>
  <c r="P1239" i="2"/>
  <c r="BI1238" i="2"/>
  <c r="BH1238" i="2"/>
  <c r="BG1238" i="2"/>
  <c r="BF1238" i="2"/>
  <c r="T1238" i="2"/>
  <c r="R1238" i="2"/>
  <c r="P1238" i="2"/>
  <c r="BI1237" i="2"/>
  <c r="BH1237" i="2"/>
  <c r="BG1237" i="2"/>
  <c r="BF1237" i="2"/>
  <c r="T1237" i="2"/>
  <c r="R1237" i="2"/>
  <c r="P1237" i="2"/>
  <c r="BI1236" i="2"/>
  <c r="BH1236" i="2"/>
  <c r="BG1236" i="2"/>
  <c r="BF1236" i="2"/>
  <c r="T1236" i="2"/>
  <c r="R1236" i="2"/>
  <c r="P1236" i="2"/>
  <c r="BI1235" i="2"/>
  <c r="BH1235" i="2"/>
  <c r="BG1235" i="2"/>
  <c r="BF1235" i="2"/>
  <c r="T1235" i="2"/>
  <c r="R1235" i="2"/>
  <c r="P1235" i="2"/>
  <c r="BI1234" i="2"/>
  <c r="BH1234" i="2"/>
  <c r="BG1234" i="2"/>
  <c r="BF1234" i="2"/>
  <c r="T1234" i="2"/>
  <c r="R1234" i="2"/>
  <c r="P1234" i="2"/>
  <c r="BI1233" i="2"/>
  <c r="BH1233" i="2"/>
  <c r="BG1233" i="2"/>
  <c r="BF1233" i="2"/>
  <c r="T1233" i="2"/>
  <c r="R1233" i="2"/>
  <c r="P1233" i="2"/>
  <c r="BI1232" i="2"/>
  <c r="BH1232" i="2"/>
  <c r="BG1232" i="2"/>
  <c r="BF1232" i="2"/>
  <c r="T1232" i="2"/>
  <c r="R1232" i="2"/>
  <c r="P1232" i="2"/>
  <c r="BI1231" i="2"/>
  <c r="BH1231" i="2"/>
  <c r="BG1231" i="2"/>
  <c r="BF1231" i="2"/>
  <c r="T1231" i="2"/>
  <c r="R1231" i="2"/>
  <c r="P1231" i="2"/>
  <c r="BI1230" i="2"/>
  <c r="BH1230" i="2"/>
  <c r="BG1230" i="2"/>
  <c r="BF1230" i="2"/>
  <c r="T1230" i="2"/>
  <c r="R1230" i="2"/>
  <c r="P1230" i="2"/>
  <c r="BI1229" i="2"/>
  <c r="BH1229" i="2"/>
  <c r="BG1229" i="2"/>
  <c r="BF1229" i="2"/>
  <c r="T1229" i="2"/>
  <c r="R1229" i="2"/>
  <c r="P1229" i="2"/>
  <c r="BI1228" i="2"/>
  <c r="BH1228" i="2"/>
  <c r="BG1228" i="2"/>
  <c r="BF1228" i="2"/>
  <c r="T1228" i="2"/>
  <c r="R1228" i="2"/>
  <c r="P1228" i="2"/>
  <c r="BI1227" i="2"/>
  <c r="BH1227" i="2"/>
  <c r="BG1227" i="2"/>
  <c r="BF1227" i="2"/>
  <c r="T1227" i="2"/>
  <c r="R1227" i="2"/>
  <c r="P1227" i="2"/>
  <c r="BI1224" i="2"/>
  <c r="BH1224" i="2"/>
  <c r="BG1224" i="2"/>
  <c r="BF1224" i="2"/>
  <c r="T1224" i="2"/>
  <c r="R1224" i="2"/>
  <c r="P1224" i="2"/>
  <c r="BI1222" i="2"/>
  <c r="BH1222" i="2"/>
  <c r="BG1222" i="2"/>
  <c r="BF1222" i="2"/>
  <c r="T1222" i="2"/>
  <c r="R1222" i="2"/>
  <c r="P1222" i="2"/>
  <c r="BI1220" i="2"/>
  <c r="BH1220" i="2"/>
  <c r="BG1220" i="2"/>
  <c r="BF1220" i="2"/>
  <c r="T1220" i="2"/>
  <c r="R1220" i="2"/>
  <c r="P1220" i="2"/>
  <c r="BI1217" i="2"/>
  <c r="BH1217" i="2"/>
  <c r="BG1217" i="2"/>
  <c r="BF1217" i="2"/>
  <c r="T1217" i="2"/>
  <c r="R1217" i="2"/>
  <c r="P1217" i="2"/>
  <c r="BI1210" i="2"/>
  <c r="BH1210" i="2"/>
  <c r="BG1210" i="2"/>
  <c r="BF1210" i="2"/>
  <c r="T1210" i="2"/>
  <c r="R1210" i="2"/>
  <c r="P1210" i="2"/>
  <c r="BI1209" i="2"/>
  <c r="BH1209" i="2"/>
  <c r="BG1209" i="2"/>
  <c r="BF1209" i="2"/>
  <c r="T1209" i="2"/>
  <c r="R1209" i="2"/>
  <c r="P1209" i="2"/>
  <c r="BI1205" i="2"/>
  <c r="BH1205" i="2"/>
  <c r="BG1205" i="2"/>
  <c r="BF1205" i="2"/>
  <c r="T1205" i="2"/>
  <c r="R1205" i="2"/>
  <c r="P1205" i="2"/>
  <c r="BI1203" i="2"/>
  <c r="BH1203" i="2"/>
  <c r="BG1203" i="2"/>
  <c r="BF1203" i="2"/>
  <c r="T1203" i="2"/>
  <c r="R1203" i="2"/>
  <c r="P1203" i="2"/>
  <c r="BI1201" i="2"/>
  <c r="BH1201" i="2"/>
  <c r="BG1201" i="2"/>
  <c r="BF1201" i="2"/>
  <c r="T1201" i="2"/>
  <c r="R1201" i="2"/>
  <c r="P1201" i="2"/>
  <c r="BI1199" i="2"/>
  <c r="BH1199" i="2"/>
  <c r="BG1199" i="2"/>
  <c r="BF1199" i="2"/>
  <c r="T1199" i="2"/>
  <c r="R1199" i="2"/>
  <c r="P1199" i="2"/>
  <c r="BI1197" i="2"/>
  <c r="BH1197" i="2"/>
  <c r="BG1197" i="2"/>
  <c r="BF1197" i="2"/>
  <c r="T1197" i="2"/>
  <c r="R1197" i="2"/>
  <c r="P1197" i="2"/>
  <c r="BI1195" i="2"/>
  <c r="BH1195" i="2"/>
  <c r="BG1195" i="2"/>
  <c r="BF1195" i="2"/>
  <c r="T1195" i="2"/>
  <c r="R1195" i="2"/>
  <c r="P1195" i="2"/>
  <c r="BI1193" i="2"/>
  <c r="BH1193" i="2"/>
  <c r="BG1193" i="2"/>
  <c r="BF1193" i="2"/>
  <c r="T1193" i="2"/>
  <c r="R1193" i="2"/>
  <c r="P1193" i="2"/>
  <c r="BI1187" i="2"/>
  <c r="BH1187" i="2"/>
  <c r="BG1187" i="2"/>
  <c r="BF1187" i="2"/>
  <c r="T1187" i="2"/>
  <c r="R1187" i="2"/>
  <c r="P1187" i="2"/>
  <c r="BI1180" i="2"/>
  <c r="BH1180" i="2"/>
  <c r="BG1180" i="2"/>
  <c r="BF1180" i="2"/>
  <c r="T1180" i="2"/>
  <c r="R1180" i="2"/>
  <c r="P1180" i="2"/>
  <c r="BI1177" i="2"/>
  <c r="BH1177" i="2"/>
  <c r="BG1177" i="2"/>
  <c r="BF1177" i="2"/>
  <c r="T1177" i="2"/>
  <c r="R1177" i="2"/>
  <c r="P1177" i="2"/>
  <c r="BI1170" i="2"/>
  <c r="BH1170" i="2"/>
  <c r="BG1170" i="2"/>
  <c r="BF1170" i="2"/>
  <c r="T1170" i="2"/>
  <c r="R1170" i="2"/>
  <c r="P1170" i="2"/>
  <c r="BI1165" i="2"/>
  <c r="BH1165" i="2"/>
  <c r="BG1165" i="2"/>
  <c r="BF1165" i="2"/>
  <c r="T1165" i="2"/>
  <c r="R1165" i="2"/>
  <c r="P1165" i="2"/>
  <c r="BI1162" i="2"/>
  <c r="BH1162" i="2"/>
  <c r="BG1162" i="2"/>
  <c r="BF1162" i="2"/>
  <c r="T1162" i="2"/>
  <c r="R1162" i="2"/>
  <c r="P1162" i="2"/>
  <c r="BI1159" i="2"/>
  <c r="BH1159" i="2"/>
  <c r="BG1159" i="2"/>
  <c r="BF1159" i="2"/>
  <c r="T1159" i="2"/>
  <c r="R1159" i="2"/>
  <c r="P1159" i="2"/>
  <c r="BI1154" i="2"/>
  <c r="BH1154" i="2"/>
  <c r="BG1154" i="2"/>
  <c r="BF1154" i="2"/>
  <c r="T1154" i="2"/>
  <c r="R1154" i="2"/>
  <c r="P1154" i="2"/>
  <c r="BI1147" i="2"/>
  <c r="BH1147" i="2"/>
  <c r="BG1147" i="2"/>
  <c r="BF1147" i="2"/>
  <c r="T1147" i="2"/>
  <c r="R1147" i="2"/>
  <c r="P1147" i="2"/>
  <c r="BI1144" i="2"/>
  <c r="BH1144" i="2"/>
  <c r="BG1144" i="2"/>
  <c r="BF1144" i="2"/>
  <c r="T1144" i="2"/>
  <c r="R1144" i="2"/>
  <c r="P1144" i="2"/>
  <c r="BI1142" i="2"/>
  <c r="BH1142" i="2"/>
  <c r="BG1142" i="2"/>
  <c r="BF1142" i="2"/>
  <c r="T1142" i="2"/>
  <c r="R1142" i="2"/>
  <c r="P1142" i="2"/>
  <c r="BI1140" i="2"/>
  <c r="BH1140" i="2"/>
  <c r="BG1140" i="2"/>
  <c r="BF1140" i="2"/>
  <c r="T1140" i="2"/>
  <c r="R1140" i="2"/>
  <c r="P1140" i="2"/>
  <c r="BI1138" i="2"/>
  <c r="BH1138" i="2"/>
  <c r="BG1138" i="2"/>
  <c r="BF1138" i="2"/>
  <c r="T1138" i="2"/>
  <c r="R1138" i="2"/>
  <c r="P1138" i="2"/>
  <c r="BI1136" i="2"/>
  <c r="BH1136" i="2"/>
  <c r="BG1136" i="2"/>
  <c r="BF1136" i="2"/>
  <c r="T1136" i="2"/>
  <c r="R1136" i="2"/>
  <c r="P1136" i="2"/>
  <c r="BI1134" i="2"/>
  <c r="BH1134" i="2"/>
  <c r="BG1134" i="2"/>
  <c r="BF1134" i="2"/>
  <c r="T1134" i="2"/>
  <c r="R1134" i="2"/>
  <c r="P1134" i="2"/>
  <c r="BI1132" i="2"/>
  <c r="BH1132" i="2"/>
  <c r="BG1132" i="2"/>
  <c r="BF1132" i="2"/>
  <c r="T1132" i="2"/>
  <c r="R1132" i="2"/>
  <c r="P1132" i="2"/>
  <c r="BI1130" i="2"/>
  <c r="BH1130" i="2"/>
  <c r="BG1130" i="2"/>
  <c r="BF1130" i="2"/>
  <c r="T1130" i="2"/>
  <c r="R1130" i="2"/>
  <c r="P1130" i="2"/>
  <c r="BI1128" i="2"/>
  <c r="BH1128" i="2"/>
  <c r="BG1128" i="2"/>
  <c r="BF1128" i="2"/>
  <c r="T1128" i="2"/>
  <c r="R1128" i="2"/>
  <c r="P1128" i="2"/>
  <c r="BI1126" i="2"/>
  <c r="BH1126" i="2"/>
  <c r="BG1126" i="2"/>
  <c r="BF1126" i="2"/>
  <c r="T1126" i="2"/>
  <c r="R1126" i="2"/>
  <c r="P1126" i="2"/>
  <c r="BI1124" i="2"/>
  <c r="BH1124" i="2"/>
  <c r="BG1124" i="2"/>
  <c r="BF1124" i="2"/>
  <c r="T1124" i="2"/>
  <c r="R1124" i="2"/>
  <c r="P1124" i="2"/>
  <c r="BI1122" i="2"/>
  <c r="BH1122" i="2"/>
  <c r="BG1122" i="2"/>
  <c r="BF1122" i="2"/>
  <c r="T1122" i="2"/>
  <c r="R1122" i="2"/>
  <c r="P1122" i="2"/>
  <c r="BI1120" i="2"/>
  <c r="BH1120" i="2"/>
  <c r="BG1120" i="2"/>
  <c r="BF1120" i="2"/>
  <c r="T1120" i="2"/>
  <c r="R1120" i="2"/>
  <c r="P1120" i="2"/>
  <c r="BI1118" i="2"/>
  <c r="BH1118" i="2"/>
  <c r="BG1118" i="2"/>
  <c r="BF1118" i="2"/>
  <c r="T1118" i="2"/>
  <c r="R1118" i="2"/>
  <c r="P1118" i="2"/>
  <c r="BI1116" i="2"/>
  <c r="BH1116" i="2"/>
  <c r="BG1116" i="2"/>
  <c r="BF1116" i="2"/>
  <c r="T1116" i="2"/>
  <c r="R1116" i="2"/>
  <c r="P1116" i="2"/>
  <c r="BI1114" i="2"/>
  <c r="BH1114" i="2"/>
  <c r="BG1114" i="2"/>
  <c r="BF1114" i="2"/>
  <c r="T1114" i="2"/>
  <c r="R1114" i="2"/>
  <c r="P1114" i="2"/>
  <c r="BI1112" i="2"/>
  <c r="BH1112" i="2"/>
  <c r="BG1112" i="2"/>
  <c r="BF1112" i="2"/>
  <c r="T1112" i="2"/>
  <c r="R1112" i="2"/>
  <c r="P1112" i="2"/>
  <c r="BI1110" i="2"/>
  <c r="BH1110" i="2"/>
  <c r="BG1110" i="2"/>
  <c r="BF1110" i="2"/>
  <c r="T1110" i="2"/>
  <c r="R1110" i="2"/>
  <c r="P1110" i="2"/>
  <c r="BI1108" i="2"/>
  <c r="BH1108" i="2"/>
  <c r="BG1108" i="2"/>
  <c r="BF1108" i="2"/>
  <c r="T1108" i="2"/>
  <c r="R1108" i="2"/>
  <c r="P1108" i="2"/>
  <c r="BI1106" i="2"/>
  <c r="BH1106" i="2"/>
  <c r="BG1106" i="2"/>
  <c r="BF1106" i="2"/>
  <c r="T1106" i="2"/>
  <c r="R1106" i="2"/>
  <c r="P1106" i="2"/>
  <c r="BI1104" i="2"/>
  <c r="BH1104" i="2"/>
  <c r="BG1104" i="2"/>
  <c r="BF1104" i="2"/>
  <c r="T1104" i="2"/>
  <c r="R1104" i="2"/>
  <c r="P1104" i="2"/>
  <c r="BI1102" i="2"/>
  <c r="BH1102" i="2"/>
  <c r="BG1102" i="2"/>
  <c r="BF1102" i="2"/>
  <c r="T1102" i="2"/>
  <c r="R1102" i="2"/>
  <c r="P1102" i="2"/>
  <c r="BI1100" i="2"/>
  <c r="BH1100" i="2"/>
  <c r="BG1100" i="2"/>
  <c r="BF1100" i="2"/>
  <c r="T1100" i="2"/>
  <c r="R1100" i="2"/>
  <c r="P1100" i="2"/>
  <c r="BI1098" i="2"/>
  <c r="BH1098" i="2"/>
  <c r="BG1098" i="2"/>
  <c r="BF1098" i="2"/>
  <c r="T1098" i="2"/>
  <c r="R1098" i="2"/>
  <c r="P1098" i="2"/>
  <c r="BI1096" i="2"/>
  <c r="BH1096" i="2"/>
  <c r="BG1096" i="2"/>
  <c r="BF1096" i="2"/>
  <c r="T1096" i="2"/>
  <c r="R1096" i="2"/>
  <c r="P1096" i="2"/>
  <c r="BI1094" i="2"/>
  <c r="BH1094" i="2"/>
  <c r="BG1094" i="2"/>
  <c r="BF1094" i="2"/>
  <c r="T1094" i="2"/>
  <c r="R1094" i="2"/>
  <c r="P1094" i="2"/>
  <c r="BI1092" i="2"/>
  <c r="BH1092" i="2"/>
  <c r="BG1092" i="2"/>
  <c r="BF1092" i="2"/>
  <c r="T1092" i="2"/>
  <c r="R1092" i="2"/>
  <c r="P1092" i="2"/>
  <c r="BI1090" i="2"/>
  <c r="BH1090" i="2"/>
  <c r="BG1090" i="2"/>
  <c r="BF1090" i="2"/>
  <c r="T1090" i="2"/>
  <c r="R1090" i="2"/>
  <c r="P1090" i="2"/>
  <c r="BI1088" i="2"/>
  <c r="BH1088" i="2"/>
  <c r="BG1088" i="2"/>
  <c r="BF1088" i="2"/>
  <c r="T1088" i="2"/>
  <c r="R1088" i="2"/>
  <c r="P1088" i="2"/>
  <c r="BI1086" i="2"/>
  <c r="BH1086" i="2"/>
  <c r="BG1086" i="2"/>
  <c r="BF1086" i="2"/>
  <c r="T1086" i="2"/>
  <c r="R1086" i="2"/>
  <c r="P1086" i="2"/>
  <c r="BI1083" i="2"/>
  <c r="BH1083" i="2"/>
  <c r="BG1083" i="2"/>
  <c r="BF1083" i="2"/>
  <c r="T1083" i="2"/>
  <c r="R1083" i="2"/>
  <c r="P1083" i="2"/>
  <c r="BI1081" i="2"/>
  <c r="BH1081" i="2"/>
  <c r="BG1081" i="2"/>
  <c r="BF1081" i="2"/>
  <c r="T1081" i="2"/>
  <c r="R1081" i="2"/>
  <c r="P1081" i="2"/>
  <c r="BI1079" i="2"/>
  <c r="BH1079" i="2"/>
  <c r="BG1079" i="2"/>
  <c r="BF1079" i="2"/>
  <c r="T1079" i="2"/>
  <c r="R1079" i="2"/>
  <c r="P1079" i="2"/>
  <c r="BI1077" i="2"/>
  <c r="BH1077" i="2"/>
  <c r="BG1077" i="2"/>
  <c r="BF1077" i="2"/>
  <c r="T1077" i="2"/>
  <c r="R1077" i="2"/>
  <c r="P1077" i="2"/>
  <c r="BI1075" i="2"/>
  <c r="BH1075" i="2"/>
  <c r="BG1075" i="2"/>
  <c r="BF1075" i="2"/>
  <c r="T1075" i="2"/>
  <c r="R1075" i="2"/>
  <c r="P1075" i="2"/>
  <c r="BI1073" i="2"/>
  <c r="BH1073" i="2"/>
  <c r="BG1073" i="2"/>
  <c r="BF1073" i="2"/>
  <c r="T1073" i="2"/>
  <c r="R1073" i="2"/>
  <c r="P1073" i="2"/>
  <c r="BI1071" i="2"/>
  <c r="BH1071" i="2"/>
  <c r="BG1071" i="2"/>
  <c r="BF1071" i="2"/>
  <c r="T1071" i="2"/>
  <c r="R1071" i="2"/>
  <c r="P1071" i="2"/>
  <c r="BI1069" i="2"/>
  <c r="BH1069" i="2"/>
  <c r="BG1069" i="2"/>
  <c r="BF1069" i="2"/>
  <c r="T1069" i="2"/>
  <c r="R1069" i="2"/>
  <c r="P1069" i="2"/>
  <c r="BI1067" i="2"/>
  <c r="BH1067" i="2"/>
  <c r="BG1067" i="2"/>
  <c r="BF1067" i="2"/>
  <c r="T1067" i="2"/>
  <c r="R1067" i="2"/>
  <c r="P1067" i="2"/>
  <c r="BI1065" i="2"/>
  <c r="BH1065" i="2"/>
  <c r="BG1065" i="2"/>
  <c r="BF1065" i="2"/>
  <c r="T1065" i="2"/>
  <c r="R1065" i="2"/>
  <c r="P1065" i="2"/>
  <c r="BI1063" i="2"/>
  <c r="BH1063" i="2"/>
  <c r="BG1063" i="2"/>
  <c r="BF1063" i="2"/>
  <c r="T1063" i="2"/>
  <c r="R1063" i="2"/>
  <c r="P1063" i="2"/>
  <c r="BI1061" i="2"/>
  <c r="BH1061" i="2"/>
  <c r="BG1061" i="2"/>
  <c r="BF1061" i="2"/>
  <c r="T1061" i="2"/>
  <c r="R1061" i="2"/>
  <c r="P1061" i="2"/>
  <c r="BI1059" i="2"/>
  <c r="BH1059" i="2"/>
  <c r="BG1059" i="2"/>
  <c r="BF1059" i="2"/>
  <c r="T1059" i="2"/>
  <c r="R1059" i="2"/>
  <c r="P1059" i="2"/>
  <c r="BI1057" i="2"/>
  <c r="BH1057" i="2"/>
  <c r="BG1057" i="2"/>
  <c r="BF1057" i="2"/>
  <c r="T1057" i="2"/>
  <c r="R1057" i="2"/>
  <c r="P1057" i="2"/>
  <c r="BI1055" i="2"/>
  <c r="BH1055" i="2"/>
  <c r="BG1055" i="2"/>
  <c r="BF1055" i="2"/>
  <c r="T1055" i="2"/>
  <c r="R1055" i="2"/>
  <c r="P1055" i="2"/>
  <c r="BI1053" i="2"/>
  <c r="BH1053" i="2"/>
  <c r="BG1053" i="2"/>
  <c r="BF1053" i="2"/>
  <c r="T1053" i="2"/>
  <c r="R1053" i="2"/>
  <c r="P1053" i="2"/>
  <c r="BI1051" i="2"/>
  <c r="BH1051" i="2"/>
  <c r="BG1051" i="2"/>
  <c r="BF1051" i="2"/>
  <c r="T1051" i="2"/>
  <c r="R1051" i="2"/>
  <c r="P1051" i="2"/>
  <c r="BI1049" i="2"/>
  <c r="BH1049" i="2"/>
  <c r="BG1049" i="2"/>
  <c r="BF1049" i="2"/>
  <c r="T1049" i="2"/>
  <c r="R1049" i="2"/>
  <c r="P1049" i="2"/>
  <c r="BI1047" i="2"/>
  <c r="BH1047" i="2"/>
  <c r="BG1047" i="2"/>
  <c r="BF1047" i="2"/>
  <c r="T1047" i="2"/>
  <c r="R1047" i="2"/>
  <c r="P1047" i="2"/>
  <c r="BI1045" i="2"/>
  <c r="BH1045" i="2"/>
  <c r="BG1045" i="2"/>
  <c r="BF1045" i="2"/>
  <c r="T1045" i="2"/>
  <c r="R1045" i="2"/>
  <c r="P1045" i="2"/>
  <c r="BI1043" i="2"/>
  <c r="BH1043" i="2"/>
  <c r="BG1043" i="2"/>
  <c r="BF1043" i="2"/>
  <c r="T1043" i="2"/>
  <c r="R1043" i="2"/>
  <c r="P1043" i="2"/>
  <c r="BI1041" i="2"/>
  <c r="BH1041" i="2"/>
  <c r="BG1041" i="2"/>
  <c r="BF1041" i="2"/>
  <c r="T1041" i="2"/>
  <c r="R1041" i="2"/>
  <c r="P1041" i="2"/>
  <c r="BI1039" i="2"/>
  <c r="BH1039" i="2"/>
  <c r="BG1039" i="2"/>
  <c r="BF1039" i="2"/>
  <c r="T1039" i="2"/>
  <c r="R1039" i="2"/>
  <c r="P1039" i="2"/>
  <c r="BI1037" i="2"/>
  <c r="BH1037" i="2"/>
  <c r="BG1037" i="2"/>
  <c r="BF1037" i="2"/>
  <c r="T1037" i="2"/>
  <c r="R1037" i="2"/>
  <c r="P1037" i="2"/>
  <c r="BI1035" i="2"/>
  <c r="BH1035" i="2"/>
  <c r="BG1035" i="2"/>
  <c r="BF1035" i="2"/>
  <c r="T1035" i="2"/>
  <c r="R1035" i="2"/>
  <c r="P1035" i="2"/>
  <c r="BI1033" i="2"/>
  <c r="BH1033" i="2"/>
  <c r="BG1033" i="2"/>
  <c r="BF1033" i="2"/>
  <c r="T1033" i="2"/>
  <c r="R1033" i="2"/>
  <c r="P1033" i="2"/>
  <c r="BI1031" i="2"/>
  <c r="BH1031" i="2"/>
  <c r="BG1031" i="2"/>
  <c r="BF1031" i="2"/>
  <c r="T1031" i="2"/>
  <c r="R1031" i="2"/>
  <c r="P1031" i="2"/>
  <c r="BI1029" i="2"/>
  <c r="BH1029" i="2"/>
  <c r="BG1029" i="2"/>
  <c r="BF1029" i="2"/>
  <c r="T1029" i="2"/>
  <c r="R1029" i="2"/>
  <c r="P1029" i="2"/>
  <c r="BI1027" i="2"/>
  <c r="BH1027" i="2"/>
  <c r="BG1027" i="2"/>
  <c r="BF1027" i="2"/>
  <c r="T1027" i="2"/>
  <c r="R1027" i="2"/>
  <c r="P1027" i="2"/>
  <c r="BI1025" i="2"/>
  <c r="BH1025" i="2"/>
  <c r="BG1025" i="2"/>
  <c r="BF1025" i="2"/>
  <c r="T1025" i="2"/>
  <c r="R1025" i="2"/>
  <c r="P1025" i="2"/>
  <c r="BI1023" i="2"/>
  <c r="BH1023" i="2"/>
  <c r="BG1023" i="2"/>
  <c r="BF1023" i="2"/>
  <c r="T1023" i="2"/>
  <c r="R1023" i="2"/>
  <c r="P1023" i="2"/>
  <c r="BI1021" i="2"/>
  <c r="BH1021" i="2"/>
  <c r="BG1021" i="2"/>
  <c r="BF1021" i="2"/>
  <c r="T1021" i="2"/>
  <c r="R1021" i="2"/>
  <c r="P1021" i="2"/>
  <c r="BI1019" i="2"/>
  <c r="BH1019" i="2"/>
  <c r="BG1019" i="2"/>
  <c r="BF1019" i="2"/>
  <c r="T1019" i="2"/>
  <c r="R1019" i="2"/>
  <c r="P1019" i="2"/>
  <c r="BI1017" i="2"/>
  <c r="BH1017" i="2"/>
  <c r="BG1017" i="2"/>
  <c r="BF1017" i="2"/>
  <c r="T1017" i="2"/>
  <c r="R1017" i="2"/>
  <c r="P1017" i="2"/>
  <c r="BI1015" i="2"/>
  <c r="BH1015" i="2"/>
  <c r="BG1015" i="2"/>
  <c r="BF1015" i="2"/>
  <c r="T1015" i="2"/>
  <c r="R1015" i="2"/>
  <c r="P1015" i="2"/>
  <c r="BI1013" i="2"/>
  <c r="BH1013" i="2"/>
  <c r="BG1013" i="2"/>
  <c r="BF1013" i="2"/>
  <c r="T1013" i="2"/>
  <c r="R1013" i="2"/>
  <c r="P1013" i="2"/>
  <c r="BI1011" i="2"/>
  <c r="BH1011" i="2"/>
  <c r="BG1011" i="2"/>
  <c r="BF1011" i="2"/>
  <c r="T1011" i="2"/>
  <c r="R1011" i="2"/>
  <c r="P1011" i="2"/>
  <c r="BI1009" i="2"/>
  <c r="BH1009" i="2"/>
  <c r="BG1009" i="2"/>
  <c r="BF1009" i="2"/>
  <c r="T1009" i="2"/>
  <c r="R1009" i="2"/>
  <c r="P1009" i="2"/>
  <c r="BI1007" i="2"/>
  <c r="BH1007" i="2"/>
  <c r="BG1007" i="2"/>
  <c r="BF1007" i="2"/>
  <c r="T1007" i="2"/>
  <c r="R1007" i="2"/>
  <c r="P1007" i="2"/>
  <c r="BI1005" i="2"/>
  <c r="BH1005" i="2"/>
  <c r="BG1005" i="2"/>
  <c r="BF1005" i="2"/>
  <c r="T1005" i="2"/>
  <c r="R1005" i="2"/>
  <c r="P1005" i="2"/>
  <c r="BI1003" i="2"/>
  <c r="BH1003" i="2"/>
  <c r="BG1003" i="2"/>
  <c r="BF1003" i="2"/>
  <c r="T1003" i="2"/>
  <c r="R1003" i="2"/>
  <c r="P1003" i="2"/>
  <c r="BI1001" i="2"/>
  <c r="BH1001" i="2"/>
  <c r="BG1001" i="2"/>
  <c r="BF1001" i="2"/>
  <c r="T1001" i="2"/>
  <c r="R1001" i="2"/>
  <c r="P1001" i="2"/>
  <c r="BI998" i="2"/>
  <c r="BH998" i="2"/>
  <c r="BG998" i="2"/>
  <c r="BF998" i="2"/>
  <c r="T998" i="2"/>
  <c r="R998" i="2"/>
  <c r="P998" i="2"/>
  <c r="BI996" i="2"/>
  <c r="BH996" i="2"/>
  <c r="BG996" i="2"/>
  <c r="BF996" i="2"/>
  <c r="T996" i="2"/>
  <c r="R996" i="2"/>
  <c r="P996" i="2"/>
  <c r="BI994" i="2"/>
  <c r="BH994" i="2"/>
  <c r="BG994" i="2"/>
  <c r="BF994" i="2"/>
  <c r="T994" i="2"/>
  <c r="R994" i="2"/>
  <c r="P994" i="2"/>
  <c r="BI992" i="2"/>
  <c r="BH992" i="2"/>
  <c r="BG992" i="2"/>
  <c r="BF992" i="2"/>
  <c r="T992" i="2"/>
  <c r="R992" i="2"/>
  <c r="P992" i="2"/>
  <c r="BI990" i="2"/>
  <c r="BH990" i="2"/>
  <c r="BG990" i="2"/>
  <c r="BF990" i="2"/>
  <c r="T990" i="2"/>
  <c r="R990" i="2"/>
  <c r="P990" i="2"/>
  <c r="BI988" i="2"/>
  <c r="BH988" i="2"/>
  <c r="BG988" i="2"/>
  <c r="BF988" i="2"/>
  <c r="T988" i="2"/>
  <c r="R988" i="2"/>
  <c r="P988" i="2"/>
  <c r="BI986" i="2"/>
  <c r="BH986" i="2"/>
  <c r="BG986" i="2"/>
  <c r="BF986" i="2"/>
  <c r="T986" i="2"/>
  <c r="R986" i="2"/>
  <c r="P986" i="2"/>
  <c r="BI984" i="2"/>
  <c r="BH984" i="2"/>
  <c r="BG984" i="2"/>
  <c r="BF984" i="2"/>
  <c r="T984" i="2"/>
  <c r="R984" i="2"/>
  <c r="P984" i="2"/>
  <c r="BI982" i="2"/>
  <c r="BH982" i="2"/>
  <c r="BG982" i="2"/>
  <c r="BF982" i="2"/>
  <c r="T982" i="2"/>
  <c r="R982" i="2"/>
  <c r="P982" i="2"/>
  <c r="BI980" i="2"/>
  <c r="BH980" i="2"/>
  <c r="BG980" i="2"/>
  <c r="BF980" i="2"/>
  <c r="T980" i="2"/>
  <c r="R980" i="2"/>
  <c r="P980" i="2"/>
  <c r="BI978" i="2"/>
  <c r="BH978" i="2"/>
  <c r="BG978" i="2"/>
  <c r="BF978" i="2"/>
  <c r="T978" i="2"/>
  <c r="R978" i="2"/>
  <c r="P978" i="2"/>
  <c r="BI976" i="2"/>
  <c r="BH976" i="2"/>
  <c r="BG976" i="2"/>
  <c r="BF976" i="2"/>
  <c r="T976" i="2"/>
  <c r="R976" i="2"/>
  <c r="P976" i="2"/>
  <c r="BI974" i="2"/>
  <c r="BH974" i="2"/>
  <c r="BG974" i="2"/>
  <c r="BF974" i="2"/>
  <c r="T974" i="2"/>
  <c r="R974" i="2"/>
  <c r="P974" i="2"/>
  <c r="BI972" i="2"/>
  <c r="BH972" i="2"/>
  <c r="BG972" i="2"/>
  <c r="BF972" i="2"/>
  <c r="T972" i="2"/>
  <c r="R972" i="2"/>
  <c r="P972" i="2"/>
  <c r="BI970" i="2"/>
  <c r="BH970" i="2"/>
  <c r="BG970" i="2"/>
  <c r="BF970" i="2"/>
  <c r="T970" i="2"/>
  <c r="R970" i="2"/>
  <c r="P970" i="2"/>
  <c r="BI968" i="2"/>
  <c r="BH968" i="2"/>
  <c r="BG968" i="2"/>
  <c r="BF968" i="2"/>
  <c r="T968" i="2"/>
  <c r="R968" i="2"/>
  <c r="P968" i="2"/>
  <c r="BI966" i="2"/>
  <c r="BH966" i="2"/>
  <c r="BG966" i="2"/>
  <c r="BF966" i="2"/>
  <c r="T966" i="2"/>
  <c r="R966" i="2"/>
  <c r="P966" i="2"/>
  <c r="BI964" i="2"/>
  <c r="BH964" i="2"/>
  <c r="BG964" i="2"/>
  <c r="BF964" i="2"/>
  <c r="T964" i="2"/>
  <c r="R964" i="2"/>
  <c r="P964" i="2"/>
  <c r="BI962" i="2"/>
  <c r="BH962" i="2"/>
  <c r="BG962" i="2"/>
  <c r="BF962" i="2"/>
  <c r="T962" i="2"/>
  <c r="R962" i="2"/>
  <c r="P962" i="2"/>
  <c r="BI960" i="2"/>
  <c r="BH960" i="2"/>
  <c r="BG960" i="2"/>
  <c r="BF960" i="2"/>
  <c r="T960" i="2"/>
  <c r="R960" i="2"/>
  <c r="P960" i="2"/>
  <c r="BI958" i="2"/>
  <c r="BH958" i="2"/>
  <c r="BG958" i="2"/>
  <c r="BF958" i="2"/>
  <c r="T958" i="2"/>
  <c r="R958" i="2"/>
  <c r="P958" i="2"/>
  <c r="BI956" i="2"/>
  <c r="BH956" i="2"/>
  <c r="BG956" i="2"/>
  <c r="BF956" i="2"/>
  <c r="T956" i="2"/>
  <c r="R956" i="2"/>
  <c r="P956" i="2"/>
  <c r="BI954" i="2"/>
  <c r="BH954" i="2"/>
  <c r="BG954" i="2"/>
  <c r="BF954" i="2"/>
  <c r="T954" i="2"/>
  <c r="R954" i="2"/>
  <c r="P954" i="2"/>
  <c r="BI952" i="2"/>
  <c r="BH952" i="2"/>
  <c r="BG952" i="2"/>
  <c r="BF952" i="2"/>
  <c r="T952" i="2"/>
  <c r="R952" i="2"/>
  <c r="P952" i="2"/>
  <c r="BI950" i="2"/>
  <c r="BH950" i="2"/>
  <c r="BG950" i="2"/>
  <c r="BF950" i="2"/>
  <c r="T950" i="2"/>
  <c r="R950" i="2"/>
  <c r="P950" i="2"/>
  <c r="BI948" i="2"/>
  <c r="BH948" i="2"/>
  <c r="BG948" i="2"/>
  <c r="BF948" i="2"/>
  <c r="T948" i="2"/>
  <c r="R948" i="2"/>
  <c r="P948" i="2"/>
  <c r="BI946" i="2"/>
  <c r="BH946" i="2"/>
  <c r="BG946" i="2"/>
  <c r="BF946" i="2"/>
  <c r="T946" i="2"/>
  <c r="R946" i="2"/>
  <c r="P946" i="2"/>
  <c r="BI944" i="2"/>
  <c r="BH944" i="2"/>
  <c r="BG944" i="2"/>
  <c r="BF944" i="2"/>
  <c r="T944" i="2"/>
  <c r="R944" i="2"/>
  <c r="P944" i="2"/>
  <c r="BI942" i="2"/>
  <c r="BH942" i="2"/>
  <c r="BG942" i="2"/>
  <c r="BF942" i="2"/>
  <c r="T942" i="2"/>
  <c r="R942" i="2"/>
  <c r="P942" i="2"/>
  <c r="BI940" i="2"/>
  <c r="BH940" i="2"/>
  <c r="BG940" i="2"/>
  <c r="BF940" i="2"/>
  <c r="T940" i="2"/>
  <c r="R940" i="2"/>
  <c r="P940" i="2"/>
  <c r="BI938" i="2"/>
  <c r="BH938" i="2"/>
  <c r="BG938" i="2"/>
  <c r="BF938" i="2"/>
  <c r="T938" i="2"/>
  <c r="R938" i="2"/>
  <c r="P938" i="2"/>
  <c r="BI936" i="2"/>
  <c r="BH936" i="2"/>
  <c r="BG936" i="2"/>
  <c r="BF936" i="2"/>
  <c r="T936" i="2"/>
  <c r="R936" i="2"/>
  <c r="P936" i="2"/>
  <c r="BI934" i="2"/>
  <c r="BH934" i="2"/>
  <c r="BG934" i="2"/>
  <c r="BF934" i="2"/>
  <c r="T934" i="2"/>
  <c r="R934" i="2"/>
  <c r="P934" i="2"/>
  <c r="BI932" i="2"/>
  <c r="BH932" i="2"/>
  <c r="BG932" i="2"/>
  <c r="BF932" i="2"/>
  <c r="T932" i="2"/>
  <c r="R932" i="2"/>
  <c r="P932" i="2"/>
  <c r="BI930" i="2"/>
  <c r="BH930" i="2"/>
  <c r="BG930" i="2"/>
  <c r="BF930" i="2"/>
  <c r="T930" i="2"/>
  <c r="R930" i="2"/>
  <c r="P930" i="2"/>
  <c r="BI928" i="2"/>
  <c r="BH928" i="2"/>
  <c r="BG928" i="2"/>
  <c r="BF928" i="2"/>
  <c r="T928" i="2"/>
  <c r="R928" i="2"/>
  <c r="P928" i="2"/>
  <c r="BI926" i="2"/>
  <c r="BH926" i="2"/>
  <c r="BG926" i="2"/>
  <c r="BF926" i="2"/>
  <c r="T926" i="2"/>
  <c r="R926" i="2"/>
  <c r="P926" i="2"/>
  <c r="BI924" i="2"/>
  <c r="BH924" i="2"/>
  <c r="BG924" i="2"/>
  <c r="BF924" i="2"/>
  <c r="T924" i="2"/>
  <c r="R924" i="2"/>
  <c r="P924" i="2"/>
  <c r="BI922" i="2"/>
  <c r="BH922" i="2"/>
  <c r="BG922" i="2"/>
  <c r="BF922" i="2"/>
  <c r="T922" i="2"/>
  <c r="R922" i="2"/>
  <c r="P922" i="2"/>
  <c r="BI920" i="2"/>
  <c r="BH920" i="2"/>
  <c r="BG920" i="2"/>
  <c r="BF920" i="2"/>
  <c r="T920" i="2"/>
  <c r="R920" i="2"/>
  <c r="P920" i="2"/>
  <c r="BI918" i="2"/>
  <c r="BH918" i="2"/>
  <c r="BG918" i="2"/>
  <c r="BF918" i="2"/>
  <c r="T918" i="2"/>
  <c r="R918" i="2"/>
  <c r="P918" i="2"/>
  <c r="BI916" i="2"/>
  <c r="BH916" i="2"/>
  <c r="BG916" i="2"/>
  <c r="BF916" i="2"/>
  <c r="T916" i="2"/>
  <c r="R916" i="2"/>
  <c r="P916" i="2"/>
  <c r="BI914" i="2"/>
  <c r="BH914" i="2"/>
  <c r="BG914" i="2"/>
  <c r="BF914" i="2"/>
  <c r="T914" i="2"/>
  <c r="R914" i="2"/>
  <c r="P914" i="2"/>
  <c r="BI912" i="2"/>
  <c r="BH912" i="2"/>
  <c r="BG912" i="2"/>
  <c r="BF912" i="2"/>
  <c r="T912" i="2"/>
  <c r="R912" i="2"/>
  <c r="P912" i="2"/>
  <c r="BI910" i="2"/>
  <c r="BH910" i="2"/>
  <c r="BG910" i="2"/>
  <c r="BF910" i="2"/>
  <c r="T910" i="2"/>
  <c r="R910" i="2"/>
  <c r="P910" i="2"/>
  <c r="BI908" i="2"/>
  <c r="BH908" i="2"/>
  <c r="BG908" i="2"/>
  <c r="BF908" i="2"/>
  <c r="T908" i="2"/>
  <c r="R908" i="2"/>
  <c r="P908" i="2"/>
  <c r="BI906" i="2"/>
  <c r="BH906" i="2"/>
  <c r="BG906" i="2"/>
  <c r="BF906" i="2"/>
  <c r="T906" i="2"/>
  <c r="R906" i="2"/>
  <c r="P906" i="2"/>
  <c r="BI904" i="2"/>
  <c r="BH904" i="2"/>
  <c r="BG904" i="2"/>
  <c r="BF904" i="2"/>
  <c r="T904" i="2"/>
  <c r="R904" i="2"/>
  <c r="P904" i="2"/>
  <c r="BI902" i="2"/>
  <c r="BH902" i="2"/>
  <c r="BG902" i="2"/>
  <c r="BF902" i="2"/>
  <c r="T902" i="2"/>
  <c r="R902" i="2"/>
  <c r="P902" i="2"/>
  <c r="BI900" i="2"/>
  <c r="BH900" i="2"/>
  <c r="BG900" i="2"/>
  <c r="BF900" i="2"/>
  <c r="T900" i="2"/>
  <c r="R900" i="2"/>
  <c r="P900" i="2"/>
  <c r="BI898" i="2"/>
  <c r="BH898" i="2"/>
  <c r="BG898" i="2"/>
  <c r="BF898" i="2"/>
  <c r="T898" i="2"/>
  <c r="R898" i="2"/>
  <c r="P898" i="2"/>
  <c r="BI896" i="2"/>
  <c r="BH896" i="2"/>
  <c r="BG896" i="2"/>
  <c r="BF896" i="2"/>
  <c r="T896" i="2"/>
  <c r="R896" i="2"/>
  <c r="P896" i="2"/>
  <c r="BI894" i="2"/>
  <c r="BH894" i="2"/>
  <c r="BG894" i="2"/>
  <c r="BF894" i="2"/>
  <c r="T894" i="2"/>
  <c r="R894" i="2"/>
  <c r="P894" i="2"/>
  <c r="BI892" i="2"/>
  <c r="BH892" i="2"/>
  <c r="BG892" i="2"/>
  <c r="BF892" i="2"/>
  <c r="T892" i="2"/>
  <c r="R892" i="2"/>
  <c r="P892" i="2"/>
  <c r="BI890" i="2"/>
  <c r="BH890" i="2"/>
  <c r="BG890" i="2"/>
  <c r="BF890" i="2"/>
  <c r="T890" i="2"/>
  <c r="R890" i="2"/>
  <c r="P890" i="2"/>
  <c r="BI888" i="2"/>
  <c r="BH888" i="2"/>
  <c r="BG888" i="2"/>
  <c r="BF888" i="2"/>
  <c r="T888" i="2"/>
  <c r="R888" i="2"/>
  <c r="P888" i="2"/>
  <c r="BI886" i="2"/>
  <c r="BH886" i="2"/>
  <c r="BG886" i="2"/>
  <c r="BF886" i="2"/>
  <c r="T886" i="2"/>
  <c r="R886" i="2"/>
  <c r="P886" i="2"/>
  <c r="BI884" i="2"/>
  <c r="BH884" i="2"/>
  <c r="BG884" i="2"/>
  <c r="BF884" i="2"/>
  <c r="T884" i="2"/>
  <c r="R884" i="2"/>
  <c r="P884" i="2"/>
  <c r="BI882" i="2"/>
  <c r="BH882" i="2"/>
  <c r="BG882" i="2"/>
  <c r="BF882" i="2"/>
  <c r="T882" i="2"/>
  <c r="R882" i="2"/>
  <c r="P882" i="2"/>
  <c r="BI880" i="2"/>
  <c r="BH880" i="2"/>
  <c r="BG880" i="2"/>
  <c r="BF880" i="2"/>
  <c r="T880" i="2"/>
  <c r="R880" i="2"/>
  <c r="P880" i="2"/>
  <c r="BI878" i="2"/>
  <c r="BH878" i="2"/>
  <c r="BG878" i="2"/>
  <c r="BF878" i="2"/>
  <c r="T878" i="2"/>
  <c r="R878" i="2"/>
  <c r="P878" i="2"/>
  <c r="BI876" i="2"/>
  <c r="BH876" i="2"/>
  <c r="BG876" i="2"/>
  <c r="BF876" i="2"/>
  <c r="T876" i="2"/>
  <c r="R876" i="2"/>
  <c r="P876" i="2"/>
  <c r="BI874" i="2"/>
  <c r="BH874" i="2"/>
  <c r="BG874" i="2"/>
  <c r="BF874" i="2"/>
  <c r="T874" i="2"/>
  <c r="R874" i="2"/>
  <c r="P874" i="2"/>
  <c r="BI872" i="2"/>
  <c r="BH872" i="2"/>
  <c r="BG872" i="2"/>
  <c r="BF872" i="2"/>
  <c r="T872" i="2"/>
  <c r="R872" i="2"/>
  <c r="P872" i="2"/>
  <c r="BI870" i="2"/>
  <c r="BH870" i="2"/>
  <c r="BG870" i="2"/>
  <c r="BF870" i="2"/>
  <c r="T870" i="2"/>
  <c r="R870" i="2"/>
  <c r="P870" i="2"/>
  <c r="BI868" i="2"/>
  <c r="BH868" i="2"/>
  <c r="BG868" i="2"/>
  <c r="BF868" i="2"/>
  <c r="T868" i="2"/>
  <c r="R868" i="2"/>
  <c r="P868" i="2"/>
  <c r="BI866" i="2"/>
  <c r="BH866" i="2"/>
  <c r="BG866" i="2"/>
  <c r="BF866" i="2"/>
  <c r="T866" i="2"/>
  <c r="R866" i="2"/>
  <c r="P866" i="2"/>
  <c r="BI864" i="2"/>
  <c r="BH864" i="2"/>
  <c r="BG864" i="2"/>
  <c r="BF864" i="2"/>
  <c r="T864" i="2"/>
  <c r="R864" i="2"/>
  <c r="P864" i="2"/>
  <c r="BI862" i="2"/>
  <c r="BH862" i="2"/>
  <c r="BG862" i="2"/>
  <c r="BF862" i="2"/>
  <c r="T862" i="2"/>
  <c r="R862" i="2"/>
  <c r="P862" i="2"/>
  <c r="BI860" i="2"/>
  <c r="BH860" i="2"/>
  <c r="BG860" i="2"/>
  <c r="BF860" i="2"/>
  <c r="T860" i="2"/>
  <c r="R860" i="2"/>
  <c r="P860" i="2"/>
  <c r="BI858" i="2"/>
  <c r="BH858" i="2"/>
  <c r="BG858" i="2"/>
  <c r="BF858" i="2"/>
  <c r="T858" i="2"/>
  <c r="R858" i="2"/>
  <c r="P858" i="2"/>
  <c r="BI855" i="2"/>
  <c r="BH855" i="2"/>
  <c r="BG855" i="2"/>
  <c r="BF855" i="2"/>
  <c r="T855" i="2"/>
  <c r="R855" i="2"/>
  <c r="P855" i="2"/>
  <c r="BI853" i="2"/>
  <c r="BH853" i="2"/>
  <c r="BG853" i="2"/>
  <c r="BF853" i="2"/>
  <c r="T853" i="2"/>
  <c r="R853" i="2"/>
  <c r="P853" i="2"/>
  <c r="BI851" i="2"/>
  <c r="BH851" i="2"/>
  <c r="BG851" i="2"/>
  <c r="BF851" i="2"/>
  <c r="T851" i="2"/>
  <c r="R851" i="2"/>
  <c r="P851" i="2"/>
  <c r="BI849" i="2"/>
  <c r="BH849" i="2"/>
  <c r="BG849" i="2"/>
  <c r="BF849" i="2"/>
  <c r="T849" i="2"/>
  <c r="R849" i="2"/>
  <c r="P849" i="2"/>
  <c r="BI847" i="2"/>
  <c r="BH847" i="2"/>
  <c r="BG847" i="2"/>
  <c r="BF847" i="2"/>
  <c r="T847" i="2"/>
  <c r="R847" i="2"/>
  <c r="P847" i="2"/>
  <c r="BI845" i="2"/>
  <c r="BH845" i="2"/>
  <c r="BG845" i="2"/>
  <c r="BF845" i="2"/>
  <c r="T845" i="2"/>
  <c r="R845" i="2"/>
  <c r="P845" i="2"/>
  <c r="BI843" i="2"/>
  <c r="BH843" i="2"/>
  <c r="BG843" i="2"/>
  <c r="BF843" i="2"/>
  <c r="T843" i="2"/>
  <c r="R843" i="2"/>
  <c r="P843" i="2"/>
  <c r="BI841" i="2"/>
  <c r="BH841" i="2"/>
  <c r="BG841" i="2"/>
  <c r="BF841" i="2"/>
  <c r="T841" i="2"/>
  <c r="R841" i="2"/>
  <c r="P841" i="2"/>
  <c r="BI839" i="2"/>
  <c r="BH839" i="2"/>
  <c r="BG839" i="2"/>
  <c r="BF839" i="2"/>
  <c r="T839" i="2"/>
  <c r="R839" i="2"/>
  <c r="P839" i="2"/>
  <c r="BI837" i="2"/>
  <c r="BH837" i="2"/>
  <c r="BG837" i="2"/>
  <c r="BF837" i="2"/>
  <c r="T837" i="2"/>
  <c r="R837" i="2"/>
  <c r="P837" i="2"/>
  <c r="BI834" i="2"/>
  <c r="BH834" i="2"/>
  <c r="BG834" i="2"/>
  <c r="BF834" i="2"/>
  <c r="T834" i="2"/>
  <c r="R834" i="2"/>
  <c r="P834" i="2"/>
  <c r="BI832" i="2"/>
  <c r="BH832" i="2"/>
  <c r="BG832" i="2"/>
  <c r="BF832" i="2"/>
  <c r="T832" i="2"/>
  <c r="R832" i="2"/>
  <c r="P832" i="2"/>
  <c r="BI830" i="2"/>
  <c r="BH830" i="2"/>
  <c r="BG830" i="2"/>
  <c r="BF830" i="2"/>
  <c r="T830" i="2"/>
  <c r="R830" i="2"/>
  <c r="P830" i="2"/>
  <c r="BI828" i="2"/>
  <c r="BH828" i="2"/>
  <c r="BG828" i="2"/>
  <c r="BF828" i="2"/>
  <c r="T828" i="2"/>
  <c r="R828" i="2"/>
  <c r="P828" i="2"/>
  <c r="BI826" i="2"/>
  <c r="BH826" i="2"/>
  <c r="BG826" i="2"/>
  <c r="BF826" i="2"/>
  <c r="T826" i="2"/>
  <c r="R826" i="2"/>
  <c r="P826" i="2"/>
  <c r="BI824" i="2"/>
  <c r="BH824" i="2"/>
  <c r="BG824" i="2"/>
  <c r="BF824" i="2"/>
  <c r="T824" i="2"/>
  <c r="R824" i="2"/>
  <c r="P824" i="2"/>
  <c r="BI822" i="2"/>
  <c r="BH822" i="2"/>
  <c r="BG822" i="2"/>
  <c r="BF822" i="2"/>
  <c r="T822" i="2"/>
  <c r="R822" i="2"/>
  <c r="P822" i="2"/>
  <c r="BI821" i="2"/>
  <c r="BH821" i="2"/>
  <c r="BG821" i="2"/>
  <c r="BF821" i="2"/>
  <c r="T821" i="2"/>
  <c r="R821" i="2"/>
  <c r="P821" i="2"/>
  <c r="BI819" i="2"/>
  <c r="BH819" i="2"/>
  <c r="BG819" i="2"/>
  <c r="BF819" i="2"/>
  <c r="T819" i="2"/>
  <c r="R819" i="2"/>
  <c r="P819" i="2"/>
  <c r="BI818" i="2"/>
  <c r="BH818" i="2"/>
  <c r="BG818" i="2"/>
  <c r="BF818" i="2"/>
  <c r="T818" i="2"/>
  <c r="R818" i="2"/>
  <c r="P818" i="2"/>
  <c r="BI815" i="2"/>
  <c r="BH815" i="2"/>
  <c r="BG815" i="2"/>
  <c r="BF815" i="2"/>
  <c r="T815" i="2"/>
  <c r="R815" i="2"/>
  <c r="P815" i="2"/>
  <c r="BI813" i="2"/>
  <c r="BH813" i="2"/>
  <c r="BG813" i="2"/>
  <c r="BF813" i="2"/>
  <c r="T813" i="2"/>
  <c r="R813" i="2"/>
  <c r="P813" i="2"/>
  <c r="BI811" i="2"/>
  <c r="BH811" i="2"/>
  <c r="BG811" i="2"/>
  <c r="BF811" i="2"/>
  <c r="T811" i="2"/>
  <c r="R811" i="2"/>
  <c r="P811" i="2"/>
  <c r="BI809" i="2"/>
  <c r="BH809" i="2"/>
  <c r="BG809" i="2"/>
  <c r="BF809" i="2"/>
  <c r="T809" i="2"/>
  <c r="R809" i="2"/>
  <c r="P809" i="2"/>
  <c r="BI807" i="2"/>
  <c r="BH807" i="2"/>
  <c r="BG807" i="2"/>
  <c r="BF807" i="2"/>
  <c r="T807" i="2"/>
  <c r="R807" i="2"/>
  <c r="P807" i="2"/>
  <c r="BI804" i="2"/>
  <c r="BH804" i="2"/>
  <c r="BG804" i="2"/>
  <c r="BF804" i="2"/>
  <c r="T804" i="2"/>
  <c r="R804" i="2"/>
  <c r="P804" i="2"/>
  <c r="BI801" i="2"/>
  <c r="BH801" i="2"/>
  <c r="BG801" i="2"/>
  <c r="BF801" i="2"/>
  <c r="T801" i="2"/>
  <c r="R801" i="2"/>
  <c r="P801" i="2"/>
  <c r="BI800" i="2"/>
  <c r="BH800" i="2"/>
  <c r="BG800" i="2"/>
  <c r="BF800" i="2"/>
  <c r="T800" i="2"/>
  <c r="R800" i="2"/>
  <c r="P800" i="2"/>
  <c r="BI799" i="2"/>
  <c r="BH799" i="2"/>
  <c r="BG799" i="2"/>
  <c r="BF799" i="2"/>
  <c r="T799" i="2"/>
  <c r="R799" i="2"/>
  <c r="P799" i="2"/>
  <c r="BI796" i="2"/>
  <c r="BH796" i="2"/>
  <c r="BG796" i="2"/>
  <c r="BF796" i="2"/>
  <c r="T796" i="2"/>
  <c r="R796" i="2"/>
  <c r="P796" i="2"/>
  <c r="BI794" i="2"/>
  <c r="BH794" i="2"/>
  <c r="BG794" i="2"/>
  <c r="BF794" i="2"/>
  <c r="T794" i="2"/>
  <c r="R794" i="2"/>
  <c r="P794" i="2"/>
  <c r="BI791" i="2"/>
  <c r="BH791" i="2"/>
  <c r="BG791" i="2"/>
  <c r="BF791" i="2"/>
  <c r="T791" i="2"/>
  <c r="R791" i="2"/>
  <c r="P791" i="2"/>
  <c r="BI788" i="2"/>
  <c r="BH788" i="2"/>
  <c r="BG788" i="2"/>
  <c r="BF788" i="2"/>
  <c r="T788" i="2"/>
  <c r="R788" i="2"/>
  <c r="P788" i="2"/>
  <c r="BI787" i="2"/>
  <c r="BH787" i="2"/>
  <c r="BG787" i="2"/>
  <c r="BF787" i="2"/>
  <c r="T787" i="2"/>
  <c r="R787" i="2"/>
  <c r="P787" i="2"/>
  <c r="BI786" i="2"/>
  <c r="BH786" i="2"/>
  <c r="BG786" i="2"/>
  <c r="BF786" i="2"/>
  <c r="T786" i="2"/>
  <c r="R786" i="2"/>
  <c r="P786" i="2"/>
  <c r="BI785" i="2"/>
  <c r="BH785" i="2"/>
  <c r="BG785" i="2"/>
  <c r="BF785" i="2"/>
  <c r="T785" i="2"/>
  <c r="R785" i="2"/>
  <c r="P785" i="2"/>
  <c r="BI782" i="2"/>
  <c r="BH782" i="2"/>
  <c r="BG782" i="2"/>
  <c r="BF782" i="2"/>
  <c r="T782" i="2"/>
  <c r="R782" i="2"/>
  <c r="P782" i="2"/>
  <c r="BI776" i="2"/>
  <c r="BH776" i="2"/>
  <c r="BG776" i="2"/>
  <c r="BF776" i="2"/>
  <c r="T776" i="2"/>
  <c r="R776" i="2"/>
  <c r="P776" i="2"/>
  <c r="BI771" i="2"/>
  <c r="BH771" i="2"/>
  <c r="BG771" i="2"/>
  <c r="BF771" i="2"/>
  <c r="T771" i="2"/>
  <c r="R771" i="2"/>
  <c r="P771" i="2"/>
  <c r="BI765" i="2"/>
  <c r="BH765" i="2"/>
  <c r="BG765" i="2"/>
  <c r="BF765" i="2"/>
  <c r="T765" i="2"/>
  <c r="R765" i="2"/>
  <c r="P765" i="2"/>
  <c r="BI759" i="2"/>
  <c r="BH759" i="2"/>
  <c r="BG759" i="2"/>
  <c r="BF759" i="2"/>
  <c r="T759" i="2"/>
  <c r="R759" i="2"/>
  <c r="P759" i="2"/>
  <c r="BI754" i="2"/>
  <c r="BH754" i="2"/>
  <c r="BG754" i="2"/>
  <c r="BF754" i="2"/>
  <c r="T754" i="2"/>
  <c r="R754" i="2"/>
  <c r="P754" i="2"/>
  <c r="BI751" i="2"/>
  <c r="BH751" i="2"/>
  <c r="BG751" i="2"/>
  <c r="BF751" i="2"/>
  <c r="T751" i="2"/>
  <c r="R751" i="2"/>
  <c r="P751" i="2"/>
  <c r="BI748" i="2"/>
  <c r="BH748" i="2"/>
  <c r="BG748" i="2"/>
  <c r="BF748" i="2"/>
  <c r="T748" i="2"/>
  <c r="R748" i="2"/>
  <c r="P748" i="2"/>
  <c r="BI743" i="2"/>
  <c r="BH743" i="2"/>
  <c r="BG743" i="2"/>
  <c r="BF743" i="2"/>
  <c r="T743" i="2"/>
  <c r="R743" i="2"/>
  <c r="P743" i="2"/>
  <c r="BI740" i="2"/>
  <c r="BH740" i="2"/>
  <c r="BG740" i="2"/>
  <c r="BF740" i="2"/>
  <c r="T740" i="2"/>
  <c r="R740" i="2"/>
  <c r="P740" i="2"/>
  <c r="BI735" i="2"/>
  <c r="BH735" i="2"/>
  <c r="BG735" i="2"/>
  <c r="BF735" i="2"/>
  <c r="T735" i="2"/>
  <c r="R735" i="2"/>
  <c r="P735" i="2"/>
  <c r="BI731" i="2"/>
  <c r="BH731" i="2"/>
  <c r="BG731" i="2"/>
  <c r="BF731" i="2"/>
  <c r="T731" i="2"/>
  <c r="T730" i="2"/>
  <c r="R731" i="2"/>
  <c r="R730" i="2" s="1"/>
  <c r="P731" i="2"/>
  <c r="P730" i="2"/>
  <c r="BI727" i="2"/>
  <c r="BH727" i="2"/>
  <c r="BG727" i="2"/>
  <c r="BF727" i="2"/>
  <c r="T727" i="2"/>
  <c r="R727" i="2"/>
  <c r="P727" i="2"/>
  <c r="BI725" i="2"/>
  <c r="BH725" i="2"/>
  <c r="BG725" i="2"/>
  <c r="BF725" i="2"/>
  <c r="T725" i="2"/>
  <c r="R725" i="2"/>
  <c r="P725" i="2"/>
  <c r="BI722" i="2"/>
  <c r="BH722" i="2"/>
  <c r="BG722" i="2"/>
  <c r="BF722" i="2"/>
  <c r="T722" i="2"/>
  <c r="R722" i="2"/>
  <c r="P722" i="2"/>
  <c r="BI719" i="2"/>
  <c r="BH719" i="2"/>
  <c r="BG719" i="2"/>
  <c r="BF719" i="2"/>
  <c r="T719" i="2"/>
  <c r="R719" i="2"/>
  <c r="P719" i="2"/>
  <c r="BI716" i="2"/>
  <c r="BH716" i="2"/>
  <c r="BG716" i="2"/>
  <c r="BF716" i="2"/>
  <c r="T716" i="2"/>
  <c r="R716" i="2"/>
  <c r="P716" i="2"/>
  <c r="BI713" i="2"/>
  <c r="BH713" i="2"/>
  <c r="BG713" i="2"/>
  <c r="BF713" i="2"/>
  <c r="T713" i="2"/>
  <c r="R713" i="2"/>
  <c r="P713" i="2"/>
  <c r="BI710" i="2"/>
  <c r="BH710" i="2"/>
  <c r="BG710" i="2"/>
  <c r="BF710" i="2"/>
  <c r="T710" i="2"/>
  <c r="R710" i="2"/>
  <c r="P710" i="2"/>
  <c r="BI707" i="2"/>
  <c r="BH707" i="2"/>
  <c r="BG707" i="2"/>
  <c r="BF707" i="2"/>
  <c r="T707" i="2"/>
  <c r="R707" i="2"/>
  <c r="P707" i="2"/>
  <c r="BI704" i="2"/>
  <c r="BH704" i="2"/>
  <c r="BG704" i="2"/>
  <c r="BF704" i="2"/>
  <c r="T704" i="2"/>
  <c r="R704" i="2"/>
  <c r="P704" i="2"/>
  <c r="BI702" i="2"/>
  <c r="BH702" i="2"/>
  <c r="BG702" i="2"/>
  <c r="BF702" i="2"/>
  <c r="T702" i="2"/>
  <c r="R702" i="2"/>
  <c r="P702" i="2"/>
  <c r="BI699" i="2"/>
  <c r="BH699" i="2"/>
  <c r="BG699" i="2"/>
  <c r="BF699" i="2"/>
  <c r="T699" i="2"/>
  <c r="R699" i="2"/>
  <c r="P699" i="2"/>
  <c r="BI697" i="2"/>
  <c r="BH697" i="2"/>
  <c r="BG697" i="2"/>
  <c r="BF697" i="2"/>
  <c r="T697" i="2"/>
  <c r="R697" i="2"/>
  <c r="P697" i="2"/>
  <c r="BI695" i="2"/>
  <c r="BH695" i="2"/>
  <c r="BG695" i="2"/>
  <c r="BF695" i="2"/>
  <c r="T695" i="2"/>
  <c r="R695" i="2"/>
  <c r="P695" i="2"/>
  <c r="BI691" i="2"/>
  <c r="BH691" i="2"/>
  <c r="BG691" i="2"/>
  <c r="BF691" i="2"/>
  <c r="T691" i="2"/>
  <c r="R691" i="2"/>
  <c r="P691" i="2"/>
  <c r="BI652" i="2"/>
  <c r="BH652" i="2"/>
  <c r="BG652" i="2"/>
  <c r="BF652" i="2"/>
  <c r="T652" i="2"/>
  <c r="R652" i="2"/>
  <c r="P652" i="2"/>
  <c r="BI647" i="2"/>
  <c r="BH647" i="2"/>
  <c r="BG647" i="2"/>
  <c r="BF647" i="2"/>
  <c r="T647" i="2"/>
  <c r="R647" i="2"/>
  <c r="P647" i="2"/>
  <c r="BI644" i="2"/>
  <c r="BH644" i="2"/>
  <c r="BG644" i="2"/>
  <c r="BF644" i="2"/>
  <c r="T644" i="2"/>
  <c r="R644" i="2"/>
  <c r="P644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3" i="2"/>
  <c r="BH633" i="2"/>
  <c r="BG633" i="2"/>
  <c r="BF633" i="2"/>
  <c r="T633" i="2"/>
  <c r="R633" i="2"/>
  <c r="P633" i="2"/>
  <c r="BI628" i="2"/>
  <c r="BH628" i="2"/>
  <c r="BG628" i="2"/>
  <c r="BF628" i="2"/>
  <c r="T628" i="2"/>
  <c r="R628" i="2"/>
  <c r="P628" i="2"/>
  <c r="BI626" i="2"/>
  <c r="BH626" i="2"/>
  <c r="BG626" i="2"/>
  <c r="BF626" i="2"/>
  <c r="T626" i="2"/>
  <c r="R626" i="2"/>
  <c r="P626" i="2"/>
  <c r="BI621" i="2"/>
  <c r="BH621" i="2"/>
  <c r="BG621" i="2"/>
  <c r="BF621" i="2"/>
  <c r="T621" i="2"/>
  <c r="R621" i="2"/>
  <c r="P621" i="2"/>
  <c r="BI618" i="2"/>
  <c r="BH618" i="2"/>
  <c r="BG618" i="2"/>
  <c r="BF618" i="2"/>
  <c r="T618" i="2"/>
  <c r="R618" i="2"/>
  <c r="P618" i="2"/>
  <c r="BI615" i="2"/>
  <c r="BH615" i="2"/>
  <c r="BG615" i="2"/>
  <c r="BF615" i="2"/>
  <c r="T615" i="2"/>
  <c r="R615" i="2"/>
  <c r="P615" i="2"/>
  <c r="BI612" i="2"/>
  <c r="BH612" i="2"/>
  <c r="BG612" i="2"/>
  <c r="BF612" i="2"/>
  <c r="T612" i="2"/>
  <c r="R612" i="2"/>
  <c r="P612" i="2"/>
  <c r="BI609" i="2"/>
  <c r="BH609" i="2"/>
  <c r="BG609" i="2"/>
  <c r="BF609" i="2"/>
  <c r="T609" i="2"/>
  <c r="R609" i="2"/>
  <c r="P609" i="2"/>
  <c r="BI606" i="2"/>
  <c r="BH606" i="2"/>
  <c r="BG606" i="2"/>
  <c r="BF606" i="2"/>
  <c r="T606" i="2"/>
  <c r="R606" i="2"/>
  <c r="P606" i="2"/>
  <c r="BI600" i="2"/>
  <c r="BH600" i="2"/>
  <c r="BG600" i="2"/>
  <c r="BF600" i="2"/>
  <c r="T600" i="2"/>
  <c r="R600" i="2"/>
  <c r="P600" i="2"/>
  <c r="BI593" i="2"/>
  <c r="BH593" i="2"/>
  <c r="BG593" i="2"/>
  <c r="BF593" i="2"/>
  <c r="T593" i="2"/>
  <c r="R593" i="2"/>
  <c r="P593" i="2"/>
  <c r="BI587" i="2"/>
  <c r="BH587" i="2"/>
  <c r="BG587" i="2"/>
  <c r="BF587" i="2"/>
  <c r="T587" i="2"/>
  <c r="R587" i="2"/>
  <c r="P587" i="2"/>
  <c r="BI582" i="2"/>
  <c r="BH582" i="2"/>
  <c r="BG582" i="2"/>
  <c r="BF582" i="2"/>
  <c r="T582" i="2"/>
  <c r="R582" i="2"/>
  <c r="P582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1" i="2"/>
  <c r="BH571" i="2"/>
  <c r="BG571" i="2"/>
  <c r="BF571" i="2"/>
  <c r="T571" i="2"/>
  <c r="R571" i="2"/>
  <c r="P571" i="2"/>
  <c r="BI565" i="2"/>
  <c r="BH565" i="2"/>
  <c r="BG565" i="2"/>
  <c r="BF565" i="2"/>
  <c r="T565" i="2"/>
  <c r="R565" i="2"/>
  <c r="P565" i="2"/>
  <c r="BI560" i="2"/>
  <c r="BH560" i="2"/>
  <c r="BG560" i="2"/>
  <c r="BF560" i="2"/>
  <c r="T560" i="2"/>
  <c r="R560" i="2"/>
  <c r="P560" i="2"/>
  <c r="BI554" i="2"/>
  <c r="BH554" i="2"/>
  <c r="BG554" i="2"/>
  <c r="BF554" i="2"/>
  <c r="T554" i="2"/>
  <c r="R554" i="2"/>
  <c r="P554" i="2"/>
  <c r="BI548" i="2"/>
  <c r="BH548" i="2"/>
  <c r="BG548" i="2"/>
  <c r="BF548" i="2"/>
  <c r="T548" i="2"/>
  <c r="R548" i="2"/>
  <c r="P548" i="2"/>
  <c r="BI543" i="2"/>
  <c r="BH543" i="2"/>
  <c r="BG543" i="2"/>
  <c r="BF543" i="2"/>
  <c r="T543" i="2"/>
  <c r="R543" i="2"/>
  <c r="P543" i="2"/>
  <c r="BI541" i="2"/>
  <c r="BH541" i="2"/>
  <c r="BG541" i="2"/>
  <c r="BF541" i="2"/>
  <c r="T541" i="2"/>
  <c r="R541" i="2"/>
  <c r="P541" i="2"/>
  <c r="BI539" i="2"/>
  <c r="BH539" i="2"/>
  <c r="BG539" i="2"/>
  <c r="BF539" i="2"/>
  <c r="T539" i="2"/>
  <c r="R539" i="2"/>
  <c r="P539" i="2"/>
  <c r="BI537" i="2"/>
  <c r="BH537" i="2"/>
  <c r="BG537" i="2"/>
  <c r="BF537" i="2"/>
  <c r="T537" i="2"/>
  <c r="R537" i="2"/>
  <c r="P537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29" i="2"/>
  <c r="BH529" i="2"/>
  <c r="BG529" i="2"/>
  <c r="BF529" i="2"/>
  <c r="T529" i="2"/>
  <c r="R529" i="2"/>
  <c r="P529" i="2"/>
  <c r="BI522" i="2"/>
  <c r="BH522" i="2"/>
  <c r="BG522" i="2"/>
  <c r="BF522" i="2"/>
  <c r="T522" i="2"/>
  <c r="R522" i="2"/>
  <c r="P522" i="2"/>
  <c r="BI519" i="2"/>
  <c r="BH519" i="2"/>
  <c r="BG519" i="2"/>
  <c r="BF519" i="2"/>
  <c r="T519" i="2"/>
  <c r="R519" i="2"/>
  <c r="P519" i="2"/>
  <c r="BI515" i="2"/>
  <c r="BH515" i="2"/>
  <c r="BG515" i="2"/>
  <c r="BF515" i="2"/>
  <c r="T515" i="2"/>
  <c r="R515" i="2"/>
  <c r="P515" i="2"/>
  <c r="BI511" i="2"/>
  <c r="BH511" i="2"/>
  <c r="BG511" i="2"/>
  <c r="BF511" i="2"/>
  <c r="T511" i="2"/>
  <c r="R511" i="2"/>
  <c r="P511" i="2"/>
  <c r="BI504" i="2"/>
  <c r="BH504" i="2"/>
  <c r="BG504" i="2"/>
  <c r="BF504" i="2"/>
  <c r="T504" i="2"/>
  <c r="R504" i="2"/>
  <c r="P504" i="2"/>
  <c r="BI502" i="2"/>
  <c r="BH502" i="2"/>
  <c r="BG502" i="2"/>
  <c r="BF502" i="2"/>
  <c r="T502" i="2"/>
  <c r="R502" i="2"/>
  <c r="P502" i="2"/>
  <c r="BI497" i="2"/>
  <c r="BH497" i="2"/>
  <c r="BG497" i="2"/>
  <c r="BF497" i="2"/>
  <c r="T497" i="2"/>
  <c r="R497" i="2"/>
  <c r="P497" i="2"/>
  <c r="BI492" i="2"/>
  <c r="BH492" i="2"/>
  <c r="BG492" i="2"/>
  <c r="BF492" i="2"/>
  <c r="T492" i="2"/>
  <c r="R492" i="2"/>
  <c r="P492" i="2"/>
  <c r="BI489" i="2"/>
  <c r="BH489" i="2"/>
  <c r="BG489" i="2"/>
  <c r="BF489" i="2"/>
  <c r="T489" i="2"/>
  <c r="R489" i="2"/>
  <c r="P489" i="2"/>
  <c r="BI487" i="2"/>
  <c r="BH487" i="2"/>
  <c r="BG487" i="2"/>
  <c r="BF487" i="2"/>
  <c r="T487" i="2"/>
  <c r="R487" i="2"/>
  <c r="P487" i="2"/>
  <c r="BI485" i="2"/>
  <c r="BH485" i="2"/>
  <c r="BG485" i="2"/>
  <c r="BF485" i="2"/>
  <c r="T485" i="2"/>
  <c r="R485" i="2"/>
  <c r="P485" i="2"/>
  <c r="BI483" i="2"/>
  <c r="BH483" i="2"/>
  <c r="BG483" i="2"/>
  <c r="BF483" i="2"/>
  <c r="T483" i="2"/>
  <c r="R483" i="2"/>
  <c r="P483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2" i="2"/>
  <c r="BH472" i="2"/>
  <c r="BG472" i="2"/>
  <c r="BF472" i="2"/>
  <c r="T472" i="2"/>
  <c r="R472" i="2"/>
  <c r="P472" i="2"/>
  <c r="BI466" i="2"/>
  <c r="BH466" i="2"/>
  <c r="BG466" i="2"/>
  <c r="BF466" i="2"/>
  <c r="T466" i="2"/>
  <c r="R466" i="2"/>
  <c r="P466" i="2"/>
  <c r="BI461" i="2"/>
  <c r="BH461" i="2"/>
  <c r="BG461" i="2"/>
  <c r="BF461" i="2"/>
  <c r="T461" i="2"/>
  <c r="R461" i="2"/>
  <c r="P461" i="2"/>
  <c r="BI458" i="2"/>
  <c r="BH458" i="2"/>
  <c r="BG458" i="2"/>
  <c r="BF458" i="2"/>
  <c r="T458" i="2"/>
  <c r="R458" i="2"/>
  <c r="P458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23" i="2"/>
  <c r="BH423" i="2"/>
  <c r="BG423" i="2"/>
  <c r="BF423" i="2"/>
  <c r="T423" i="2"/>
  <c r="R423" i="2"/>
  <c r="P423" i="2"/>
  <c r="BI398" i="2"/>
  <c r="BH398" i="2"/>
  <c r="BG398" i="2"/>
  <c r="BF398" i="2"/>
  <c r="T398" i="2"/>
  <c r="R398" i="2"/>
  <c r="P398" i="2"/>
  <c r="BI395" i="2"/>
  <c r="BH395" i="2"/>
  <c r="BG395" i="2"/>
  <c r="BF395" i="2"/>
  <c r="T395" i="2"/>
  <c r="R395" i="2"/>
  <c r="P395" i="2"/>
  <c r="BI355" i="2"/>
  <c r="BH355" i="2"/>
  <c r="BG355" i="2"/>
  <c r="BF355" i="2"/>
  <c r="T355" i="2"/>
  <c r="R355" i="2"/>
  <c r="P355" i="2"/>
  <c r="BI348" i="2"/>
  <c r="BH348" i="2"/>
  <c r="BG348" i="2"/>
  <c r="BF348" i="2"/>
  <c r="T348" i="2"/>
  <c r="R348" i="2"/>
  <c r="P348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07" i="2"/>
  <c r="BH307" i="2"/>
  <c r="BG307" i="2"/>
  <c r="BF307" i="2"/>
  <c r="T307" i="2"/>
  <c r="R307" i="2"/>
  <c r="P307" i="2"/>
  <c r="BI305" i="2"/>
  <c r="BH305" i="2"/>
  <c r="BG305" i="2"/>
  <c r="BF305" i="2"/>
  <c r="T305" i="2"/>
  <c r="R305" i="2"/>
  <c r="P305" i="2"/>
  <c r="BI302" i="2"/>
  <c r="BH302" i="2"/>
  <c r="BG302" i="2"/>
  <c r="BF302" i="2"/>
  <c r="T302" i="2"/>
  <c r="R302" i="2"/>
  <c r="P302" i="2"/>
  <c r="BI297" i="2"/>
  <c r="BH297" i="2"/>
  <c r="BG297" i="2"/>
  <c r="BF297" i="2"/>
  <c r="T297" i="2"/>
  <c r="R297" i="2"/>
  <c r="P297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3" i="2"/>
  <c r="BH233" i="2"/>
  <c r="BG233" i="2"/>
  <c r="BF233" i="2"/>
  <c r="T233" i="2"/>
  <c r="R233" i="2"/>
  <c r="P233" i="2"/>
  <c r="BI226" i="2"/>
  <c r="BH226" i="2"/>
  <c r="BG226" i="2"/>
  <c r="BF226" i="2"/>
  <c r="T226" i="2"/>
  <c r="R226" i="2"/>
  <c r="P226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J148" i="2"/>
  <c r="J147" i="2"/>
  <c r="F145" i="2"/>
  <c r="E143" i="2"/>
  <c r="J92" i="2"/>
  <c r="J91" i="2"/>
  <c r="F89" i="2"/>
  <c r="E87" i="2"/>
  <c r="J18" i="2"/>
  <c r="E18" i="2"/>
  <c r="F92" i="2" s="1"/>
  <c r="J17" i="2"/>
  <c r="J15" i="2"/>
  <c r="E15" i="2"/>
  <c r="F147" i="2" s="1"/>
  <c r="J14" i="2"/>
  <c r="J12" i="2"/>
  <c r="J145" i="2"/>
  <c r="E7" i="2"/>
  <c r="E141" i="2"/>
  <c r="L90" i="1"/>
  <c r="AM90" i="1"/>
  <c r="AM89" i="1"/>
  <c r="L89" i="1"/>
  <c r="AM87" i="1"/>
  <c r="L87" i="1"/>
  <c r="L85" i="1"/>
  <c r="L84" i="1"/>
  <c r="BK1130" i="2"/>
  <c r="J1086" i="2"/>
  <c r="J1067" i="2"/>
  <c r="J982" i="2"/>
  <c r="BK944" i="2"/>
  <c r="J898" i="2"/>
  <c r="BK839" i="2"/>
  <c r="BK815" i="2"/>
  <c r="BK531" i="2"/>
  <c r="BK1170" i="2"/>
  <c r="BK1120" i="2"/>
  <c r="BK1055" i="2"/>
  <c r="J968" i="2"/>
  <c r="J892" i="2"/>
  <c r="BK841" i="2"/>
  <c r="J824" i="2"/>
  <c r="J754" i="2"/>
  <c r="J398" i="2"/>
  <c r="J1217" i="2"/>
  <c r="J1180" i="2"/>
  <c r="BK1088" i="2"/>
  <c r="BK1025" i="2"/>
  <c r="BK327" i="2"/>
  <c r="BK233" i="2"/>
  <c r="J160" i="2"/>
  <c r="BK1128" i="2"/>
  <c r="J1071" i="2"/>
  <c r="J988" i="2"/>
  <c r="J936" i="2"/>
  <c r="BK888" i="2"/>
  <c r="J801" i="2"/>
  <c r="J571" i="2"/>
  <c r="BK535" i="2"/>
  <c r="J302" i="2"/>
  <c r="J1187" i="2"/>
  <c r="J1098" i="2"/>
  <c r="J1025" i="2"/>
  <c r="J849" i="2"/>
  <c r="J519" i="2"/>
  <c r="BK297" i="2"/>
  <c r="BK1159" i="2"/>
  <c r="BK1079" i="2"/>
  <c r="J944" i="2"/>
  <c r="BK898" i="2"/>
  <c r="J855" i="2"/>
  <c r="BK771" i="2"/>
  <c r="BK593" i="2"/>
  <c r="BK511" i="2"/>
  <c r="BK423" i="2"/>
  <c r="J290" i="2"/>
  <c r="BK2000" i="2"/>
  <c r="BK1825" i="2"/>
  <c r="BK1787" i="2"/>
  <c r="J1441" i="2"/>
  <c r="BK1282" i="2"/>
  <c r="J1265" i="2"/>
  <c r="BK1244" i="2"/>
  <c r="BK1228" i="2"/>
  <c r="J1039" i="2"/>
  <c r="J904" i="2"/>
  <c r="BK751" i="2"/>
  <c r="BK543" i="2"/>
  <c r="BK515" i="2"/>
  <c r="J2000" i="2"/>
  <c r="BK1809" i="2"/>
  <c r="BK1455" i="2"/>
  <c r="J1371" i="2"/>
  <c r="J1249" i="2"/>
  <c r="BK1199" i="2"/>
  <c r="BK1112" i="2"/>
  <c r="J1047" i="2"/>
  <c r="J998" i="2"/>
  <c r="J876" i="2"/>
  <c r="J799" i="2"/>
  <c r="BK699" i="2"/>
  <c r="BK641" i="2"/>
  <c r="J612" i="2"/>
  <c r="J485" i="2"/>
  <c r="BK314" i="2"/>
  <c r="BK215" i="2"/>
  <c r="J1820" i="2"/>
  <c r="J1667" i="2"/>
  <c r="J1416" i="2"/>
  <c r="J1273" i="2"/>
  <c r="J1259" i="2"/>
  <c r="BK1243" i="2"/>
  <c r="J1238" i="2"/>
  <c r="BK1147" i="2"/>
  <c r="J1027" i="2"/>
  <c r="BK1013" i="2"/>
  <c r="BK886" i="2"/>
  <c r="J695" i="2"/>
  <c r="J579" i="2"/>
  <c r="BK211" i="2"/>
  <c r="BK1998" i="2"/>
  <c r="J1393" i="2"/>
  <c r="BK1259" i="2"/>
  <c r="J1246" i="2"/>
  <c r="J1210" i="2"/>
  <c r="J1112" i="2"/>
  <c r="BK996" i="2"/>
  <c r="BK978" i="2"/>
  <c r="J866" i="2"/>
  <c r="BK813" i="2"/>
  <c r="BK621" i="2"/>
  <c r="J322" i="2"/>
  <c r="J269" i="2"/>
  <c r="J843" i="3"/>
  <c r="BK704" i="3"/>
  <c r="BK543" i="3"/>
  <c r="BK460" i="3"/>
  <c r="J330" i="3"/>
  <c r="J161" i="3"/>
  <c r="J840" i="3"/>
  <c r="BK754" i="3"/>
  <c r="BK638" i="3"/>
  <c r="BK549" i="3"/>
  <c r="J351" i="3"/>
  <c r="BK285" i="3"/>
  <c r="J239" i="3"/>
  <c r="J827" i="3"/>
  <c r="J660" i="3"/>
  <c r="BK577" i="3"/>
  <c r="J281" i="3"/>
  <c r="J208" i="3"/>
  <c r="BK819" i="3"/>
  <c r="BK781" i="3"/>
  <c r="BK715" i="3"/>
  <c r="BK555" i="3"/>
  <c r="J344" i="3"/>
  <c r="J299" i="3"/>
  <c r="BK816" i="3"/>
  <c r="BK624" i="3"/>
  <c r="BK411" i="3"/>
  <c r="J354" i="3"/>
  <c r="J707" i="3"/>
  <c r="J579" i="3"/>
  <c r="BK418" i="3"/>
  <c r="J219" i="3"/>
  <c r="BK155" i="3"/>
  <c r="BK671" i="3"/>
  <c r="J493" i="3"/>
  <c r="BK464" i="3"/>
  <c r="BK404" i="3"/>
  <c r="BK357" i="3"/>
  <c r="BK316" i="3"/>
  <c r="BK153" i="3"/>
  <c r="J947" i="3"/>
  <c r="J926" i="3"/>
  <c r="J900" i="3"/>
  <c r="J893" i="3"/>
  <c r="J738" i="3"/>
  <c r="J657" i="3"/>
  <c r="J511" i="3"/>
  <c r="BK336" i="3"/>
  <c r="BK211" i="3"/>
  <c r="BK926" i="3"/>
  <c r="BK878" i="3"/>
  <c r="BK788" i="3"/>
  <c r="BK711" i="3"/>
  <c r="J567" i="3"/>
  <c r="J279" i="3"/>
  <c r="BK181" i="3"/>
  <c r="BK845" i="3"/>
  <c r="J665" i="3"/>
  <c r="J430" i="3"/>
  <c r="J923" i="3"/>
  <c r="J888" i="3"/>
  <c r="J596" i="3"/>
  <c r="J489" i="3"/>
  <c r="J393" i="3"/>
  <c r="BK167" i="3"/>
  <c r="BK173" i="3"/>
  <c r="BK597" i="4"/>
  <c r="BK534" i="4"/>
  <c r="J519" i="4"/>
  <c r="BK287" i="4"/>
  <c r="J651" i="4"/>
  <c r="J528" i="4"/>
  <c r="BK401" i="4"/>
  <c r="J231" i="4"/>
  <c r="BK670" i="4"/>
  <c r="BK544" i="4"/>
  <c r="BK420" i="4"/>
  <c r="BK264" i="4"/>
  <c r="BK493" i="4"/>
  <c r="J315" i="4"/>
  <c r="J525" i="4"/>
  <c r="BK459" i="4"/>
  <c r="J336" i="4"/>
  <c r="J213" i="4"/>
  <c r="J157" i="4"/>
  <c r="BK612" i="4"/>
  <c r="J398" i="4"/>
  <c r="BK275" i="4"/>
  <c r="J725" i="4"/>
  <c r="BK690" i="4"/>
  <c r="BK648" i="4"/>
  <c r="J690" i="4"/>
  <c r="BK453" i="4"/>
  <c r="J327" i="4"/>
  <c r="J210" i="4"/>
  <c r="J693" i="4"/>
  <c r="BK470" i="4"/>
  <c r="J323" i="4"/>
  <c r="J236" i="4"/>
  <c r="J706" i="4"/>
  <c r="J584" i="4"/>
  <c r="BK628" i="4"/>
  <c r="J567" i="4"/>
  <c r="BK373" i="4"/>
  <c r="BK173" i="4"/>
  <c r="J125" i="5"/>
  <c r="J1106" i="2"/>
  <c r="BK1075" i="2"/>
  <c r="J1021" i="2"/>
  <c r="J860" i="2"/>
  <c r="BK821" i="2"/>
  <c r="J1205" i="2"/>
  <c r="BK1108" i="2"/>
  <c r="J970" i="2"/>
  <c r="BK914" i="2"/>
  <c r="BK853" i="2"/>
  <c r="BK826" i="2"/>
  <c r="BK776" i="2"/>
  <c r="J529" i="2"/>
  <c r="J1199" i="2"/>
  <c r="J1063" i="2"/>
  <c r="BK1007" i="2"/>
  <c r="J964" i="2"/>
  <c r="BK916" i="2"/>
  <c r="J782" i="2"/>
  <c r="BK487" i="2"/>
  <c r="J215" i="2"/>
  <c r="BK1059" i="2"/>
  <c r="BK912" i="2"/>
  <c r="BK855" i="2"/>
  <c r="BK754" i="2"/>
  <c r="J522" i="2"/>
  <c r="BK290" i="2"/>
  <c r="J1170" i="2"/>
  <c r="J1114" i="2"/>
  <c r="BK970" i="2"/>
  <c r="J906" i="2"/>
  <c r="J722" i="2"/>
  <c r="BK257" i="2"/>
  <c r="J1126" i="2"/>
  <c r="J890" i="2"/>
  <c r="J621" i="2"/>
  <c r="J213" i="2"/>
  <c r="J1209" i="2"/>
  <c r="BK1043" i="2"/>
  <c r="J880" i="2"/>
  <c r="J787" i="2"/>
  <c r="J582" i="2"/>
  <c r="J489" i="2"/>
  <c r="BK261" i="2"/>
  <c r="BK1852" i="2"/>
  <c r="BK1781" i="2"/>
  <c r="J1284" i="2"/>
  <c r="J1247" i="2"/>
  <c r="BK1180" i="2"/>
  <c r="BK982" i="2"/>
  <c r="BK858" i="2"/>
  <c r="J554" i="2"/>
  <c r="BK280" i="2"/>
  <c r="BK1795" i="2"/>
  <c r="J1279" i="2"/>
  <c r="BK1252" i="2"/>
  <c r="J1227" i="2"/>
  <c r="BK1019" i="2"/>
  <c r="J818" i="2"/>
  <c r="BK638" i="2"/>
  <c r="BK307" i="2"/>
  <c r="J165" i="2"/>
  <c r="BK1999" i="2"/>
  <c r="J1818" i="2"/>
  <c r="BK1722" i="2"/>
  <c r="J1413" i="2"/>
  <c r="J1275" i="2"/>
  <c r="BK1256" i="2"/>
  <c r="J1240" i="2"/>
  <c r="J1130" i="2"/>
  <c r="J976" i="2"/>
  <c r="BK837" i="2"/>
  <c r="BK615" i="2"/>
  <c r="BK274" i="2"/>
  <c r="BK1918" i="2"/>
  <c r="J1803" i="2"/>
  <c r="BK1575" i="2"/>
  <c r="J1261" i="2"/>
  <c r="J1245" i="2"/>
  <c r="J1230" i="2"/>
  <c r="J1057" i="2"/>
  <c r="BK1003" i="2"/>
  <c r="BK860" i="2"/>
  <c r="J697" i="2"/>
  <c r="J454" i="2"/>
  <c r="J1462" i="2"/>
  <c r="BK1275" i="2"/>
  <c r="J1233" i="2"/>
  <c r="BK1165" i="2"/>
  <c r="J1005" i="2"/>
  <c r="BK966" i="2"/>
  <c r="J740" i="2"/>
  <c r="J338" i="2"/>
  <c r="BK163" i="2"/>
  <c r="BK762" i="3"/>
  <c r="J517" i="3"/>
  <c r="J442" i="3"/>
  <c r="BK275" i="3"/>
  <c r="J147" i="3"/>
  <c r="BK793" i="3"/>
  <c r="J634" i="3"/>
  <c r="BK546" i="3"/>
  <c r="BK267" i="3"/>
  <c r="BK840" i="3"/>
  <c r="J744" i="3"/>
  <c r="BK389" i="3"/>
  <c r="BK239" i="3"/>
  <c r="J856" i="3"/>
  <c r="BK749" i="3"/>
  <c r="BK477" i="3"/>
  <c r="J211" i="3"/>
  <c r="BK660" i="3"/>
  <c r="BK507" i="3"/>
  <c r="BK368" i="3"/>
  <c r="J676" i="3"/>
  <c r="BK383" i="3"/>
  <c r="BK164" i="3"/>
  <c r="J668" i="3"/>
  <c r="BK436" i="3"/>
  <c r="BK910" i="3"/>
  <c r="J882" i="3"/>
  <c r="J734" i="3"/>
  <c r="BK584" i="3"/>
  <c r="J371" i="3"/>
  <c r="J951" i="3"/>
  <c r="J921" i="3"/>
  <c r="BK890" i="3"/>
  <c r="BK799" i="3"/>
  <c r="J754" i="3"/>
  <c r="J549" i="3"/>
  <c r="BK221" i="3"/>
  <c r="J861" i="3"/>
  <c r="BK690" i="3"/>
  <c r="J460" i="3"/>
  <c r="J374" i="3"/>
  <c r="BK908" i="3"/>
  <c r="J767" i="3"/>
  <c r="J644" i="3"/>
  <c r="BK481" i="3"/>
  <c r="J383" i="3"/>
  <c r="BK650" i="3"/>
  <c r="BK584" i="4"/>
  <c r="J493" i="4"/>
  <c r="BK236" i="4"/>
  <c r="J631" i="4"/>
  <c r="BK473" i="4"/>
  <c r="J270" i="4"/>
  <c r="J184" i="4"/>
  <c r="J570" i="4"/>
  <c r="BK323" i="4"/>
  <c r="J541" i="4"/>
  <c r="J376" i="4"/>
  <c r="J148" i="4"/>
  <c r="BK461" i="4"/>
  <c r="J345" i="4"/>
  <c r="BK248" i="4"/>
  <c r="J668" i="4"/>
  <c r="J487" i="4"/>
  <c r="J246" i="4"/>
  <c r="J709" i="4"/>
  <c r="J670" i="4"/>
  <c r="BK709" i="4"/>
  <c r="BK643" i="4"/>
  <c r="BK457" i="4"/>
  <c r="BK302" i="4"/>
  <c r="BK731" i="4"/>
  <c r="J643" i="4"/>
  <c r="BK366" i="4"/>
  <c r="BK256" i="4"/>
  <c r="J703" i="4"/>
  <c r="J511" i="4"/>
  <c r="J216" i="4"/>
  <c r="BK522" i="4"/>
  <c r="BK311" i="4"/>
  <c r="J151" i="4"/>
  <c r="BK121" i="5"/>
  <c r="BK1229" i="2"/>
  <c r="BK1023" i="2"/>
  <c r="J862" i="2"/>
  <c r="J759" i="2"/>
  <c r="BK1203" i="2"/>
  <c r="J1118" i="2"/>
  <c r="BK1045" i="2"/>
  <c r="BK864" i="2"/>
  <c r="J837" i="2"/>
  <c r="J786" i="2"/>
  <c r="J593" i="2"/>
  <c r="BK1197" i="2"/>
  <c r="BK1071" i="2"/>
  <c r="J1001" i="2"/>
  <c r="BK960" i="2"/>
  <c r="BK804" i="2"/>
  <c r="J533" i="2"/>
  <c r="BK305" i="2"/>
  <c r="BK1073" i="2"/>
  <c r="J1013" i="2"/>
  <c r="BK950" i="2"/>
  <c r="BK906" i="2"/>
  <c r="J751" i="2"/>
  <c r="J472" i="2"/>
  <c r="J171" i="2"/>
  <c r="J1140" i="2"/>
  <c r="J1053" i="2"/>
  <c r="BK958" i="2"/>
  <c r="BK880" i="2"/>
  <c r="J702" i="2"/>
  <c r="J341" i="2"/>
  <c r="J1224" i="2"/>
  <c r="BK1092" i="2"/>
  <c r="J864" i="2"/>
  <c r="J748" i="2"/>
  <c r="J157" i="2"/>
  <c r="J1081" i="2"/>
  <c r="J920" i="2"/>
  <c r="BK872" i="2"/>
  <c r="BK765" i="2"/>
  <c r="J541" i="2"/>
  <c r="BK334" i="2"/>
  <c r="BK198" i="2"/>
  <c r="BK1798" i="2"/>
  <c r="J1575" i="2"/>
  <c r="BK1279" i="2"/>
  <c r="BK1248" i="2"/>
  <c r="BK1236" i="2"/>
  <c r="BK1114" i="2"/>
  <c r="BK980" i="2"/>
  <c r="BK801" i="2"/>
  <c r="BK571" i="2"/>
  <c r="J511" i="2"/>
  <c r="J1918" i="2"/>
  <c r="J1448" i="2"/>
  <c r="BK1261" i="2"/>
  <c r="BK1230" i="2"/>
  <c r="J1088" i="2"/>
  <c r="BK1021" i="2"/>
  <c r="BK868" i="2"/>
  <c r="J609" i="2"/>
  <c r="BK316" i="2"/>
  <c r="J211" i="2"/>
  <c r="BK1973" i="2"/>
  <c r="BK1822" i="2"/>
  <c r="BK1770" i="2"/>
  <c r="BK1441" i="2"/>
  <c r="BK1349" i="2"/>
  <c r="BK1265" i="2"/>
  <c r="J1243" i="2"/>
  <c r="J1229" i="2"/>
  <c r="J972" i="2"/>
  <c r="BK697" i="2"/>
  <c r="J502" i="2"/>
  <c r="BK451" i="2"/>
  <c r="J1999" i="2"/>
  <c r="BK1818" i="2"/>
  <c r="J1722" i="2"/>
  <c r="BK1407" i="2"/>
  <c r="J1250" i="2"/>
  <c r="J1222" i="2"/>
  <c r="BK1051" i="2"/>
  <c r="J974" i="2"/>
  <c r="BK845" i="2"/>
  <c r="J615" i="2"/>
  <c r="J461" i="2"/>
  <c r="BK185" i="2"/>
  <c r="J1399" i="2"/>
  <c r="J1258" i="2"/>
  <c r="J1220" i="2"/>
  <c r="BK1122" i="2"/>
  <c r="J832" i="2"/>
  <c r="J560" i="2"/>
  <c r="BK302" i="2"/>
  <c r="BK848" i="3"/>
  <c r="J584" i="3"/>
  <c r="BK489" i="3"/>
  <c r="J368" i="3"/>
  <c r="BK875" i="3"/>
  <c r="BK778" i="3"/>
  <c r="J627" i="3"/>
  <c r="J497" i="3"/>
  <c r="J259" i="3"/>
  <c r="J762" i="3"/>
  <c r="J611" i="3"/>
  <c r="J290" i="3"/>
  <c r="BK882" i="3"/>
  <c r="BK813" i="3"/>
  <c r="BK744" i="3"/>
  <c r="BK567" i="3"/>
  <c r="BK322" i="3"/>
  <c r="BK824" i="3"/>
  <c r="J524" i="3"/>
  <c r="J336" i="3"/>
  <c r="J581" i="3"/>
  <c r="J415" i="3"/>
  <c r="J203" i="3"/>
  <c r="BK371" i="3"/>
  <c r="BK938" i="3"/>
  <c r="J897" i="3"/>
  <c r="BK894" i="3"/>
  <c r="J869" i="3"/>
  <c r="BK600" i="3"/>
  <c r="J436" i="3"/>
  <c r="BK273" i="3"/>
  <c r="J285" i="3"/>
  <c r="J895" i="3"/>
  <c r="BK864" i="3"/>
  <c r="J759" i="3"/>
  <c r="BK540" i="3"/>
  <c r="J477" i="3"/>
  <c r="BK354" i="3"/>
  <c r="J181" i="3"/>
  <c r="BK332" i="3"/>
  <c r="J607" i="4"/>
  <c r="BK560" i="4"/>
  <c r="J531" i="4"/>
  <c r="BK585" i="4"/>
  <c r="BK440" i="4"/>
  <c r="BK289" i="4"/>
  <c r="BK674" i="4"/>
  <c r="J618" i="4"/>
  <c r="BK382" i="4"/>
  <c r="J298" i="4"/>
  <c r="BK228" i="4"/>
  <c r="BK665" i="4"/>
  <c r="BK499" i="4"/>
  <c r="BK417" i="4"/>
  <c r="BK298" i="4"/>
  <c r="BK583" i="4"/>
  <c r="J499" i="4"/>
  <c r="J437" i="4"/>
  <c r="BK354" i="4"/>
  <c r="J173" i="4"/>
  <c r="BK556" i="4"/>
  <c r="BK487" i="4"/>
  <c r="J453" i="4"/>
  <c r="BK339" i="4"/>
  <c r="BK233" i="4"/>
  <c r="BK210" i="4"/>
  <c r="J163" i="4"/>
  <c r="J648" i="4"/>
  <c r="J516" i="4"/>
  <c r="BK427" i="4"/>
  <c r="BK313" i="4"/>
  <c r="BK165" i="4"/>
  <c r="J697" i="4"/>
  <c r="J680" i="4"/>
  <c r="BK744" i="4"/>
  <c r="BK703" i="4"/>
  <c r="J669" i="4"/>
  <c r="BK577" i="4"/>
  <c r="J414" i="4"/>
  <c r="J366" i="4"/>
  <c r="J275" i="4"/>
  <c r="BK737" i="4"/>
  <c r="BK681" i="4"/>
  <c r="J597" i="4"/>
  <c r="J473" i="4"/>
  <c r="BK342" i="4"/>
  <c r="J219" i="4"/>
  <c r="J712" i="4"/>
  <c r="J610" i="4"/>
  <c r="J481" i="4"/>
  <c r="BK618" i="4"/>
  <c r="BK516" i="4"/>
  <c r="BK398" i="4"/>
  <c r="BK246" i="4"/>
  <c r="J119" i="5"/>
  <c r="J123" i="5"/>
  <c r="BK1224" i="2"/>
  <c r="BK1096" i="2"/>
  <c r="BK1039" i="2"/>
  <c r="BK904" i="2"/>
  <c r="BK822" i="2"/>
  <c r="J765" i="2"/>
  <c r="J192" i="2"/>
  <c r="J1102" i="2"/>
  <c r="J1009" i="2"/>
  <c r="BK926" i="2"/>
  <c r="J796" i="2"/>
  <c r="BK529" i="2"/>
  <c r="BK269" i="2"/>
  <c r="BK1138" i="2"/>
  <c r="J1011" i="2"/>
  <c r="BK946" i="2"/>
  <c r="J894" i="2"/>
  <c r="BK791" i="2"/>
  <c r="J638" i="2"/>
  <c r="BK294" i="2"/>
  <c r="BK1116" i="2"/>
  <c r="BK974" i="2"/>
  <c r="BK908" i="2"/>
  <c r="BK725" i="2"/>
  <c r="BK537" i="2"/>
  <c r="J185" i="2"/>
  <c r="J1094" i="2"/>
  <c r="BK954" i="2"/>
  <c r="J821" i="2"/>
  <c r="BK481" i="2"/>
  <c r="J206" i="2"/>
  <c r="BK1110" i="2"/>
  <c r="J942" i="2"/>
  <c r="J886" i="2"/>
  <c r="BK785" i="2"/>
  <c r="J587" i="2"/>
  <c r="BK329" i="2"/>
  <c r="J2001" i="2"/>
  <c r="J1795" i="2"/>
  <c r="BK1393" i="2"/>
  <c r="J1256" i="2"/>
  <c r="BK1237" i="2"/>
  <c r="J1092" i="2"/>
  <c r="J952" i="2"/>
  <c r="BK579" i="2"/>
  <c r="BK171" i="2"/>
  <c r="J1697" i="2"/>
  <c r="BK1253" i="2"/>
  <c r="J1147" i="2"/>
  <c r="J1037" i="2"/>
  <c r="J980" i="2"/>
  <c r="BK920" i="2"/>
  <c r="J647" i="2"/>
  <c r="BK492" i="2"/>
  <c r="J483" i="2"/>
  <c r="J287" i="2"/>
  <c r="BK1869" i="2"/>
  <c r="J1778" i="2"/>
  <c r="BK1434" i="2"/>
  <c r="BK1263" i="2"/>
  <c r="BK1077" i="2"/>
  <c r="J896" i="2"/>
  <c r="J727" i="2"/>
  <c r="J537" i="2"/>
  <c r="BK287" i="2"/>
  <c r="J853" i="3"/>
  <c r="J555" i="3"/>
  <c r="J485" i="3"/>
  <c r="J340" i="3"/>
  <c r="J813" i="3"/>
  <c r="J593" i="3"/>
  <c r="BK265" i="3"/>
  <c r="J824" i="3"/>
  <c r="J587" i="3"/>
  <c r="J262" i="3"/>
  <c r="BK866" i="3"/>
  <c r="BK746" i="3"/>
  <c r="J473" i="3"/>
  <c r="J316" i="3"/>
  <c r="BK644" i="3"/>
  <c r="J452" i="3"/>
  <c r="J173" i="3"/>
  <c r="BK596" i="3"/>
  <c r="BK453" i="3"/>
  <c r="J332" i="3"/>
  <c r="BK835" i="3"/>
  <c r="BK611" i="3"/>
  <c r="J408" i="3"/>
  <c r="BK344" i="3"/>
  <c r="J528" i="3"/>
  <c r="BK242" i="3"/>
  <c r="J206" i="3"/>
  <c r="J944" i="3"/>
  <c r="J908" i="3"/>
  <c r="BK887" i="3"/>
  <c r="BK765" i="3"/>
  <c r="J679" i="3"/>
  <c r="BK501" i="3"/>
  <c r="J265" i="3"/>
  <c r="BK203" i="3"/>
  <c r="BK161" i="3"/>
  <c r="BK843" i="3"/>
  <c r="J684" i="3"/>
  <c r="J491" i="3"/>
  <c r="J389" i="3"/>
  <c r="J196" i="3"/>
  <c r="BK903" i="3"/>
  <c r="J886" i="3"/>
  <c r="BK727" i="3"/>
  <c r="BK528" i="3"/>
  <c r="BK452" i="3"/>
  <c r="BK215" i="3"/>
  <c r="BK669" i="4"/>
  <c r="BK590" i="4"/>
  <c r="J553" i="4"/>
  <c r="J534" i="4"/>
  <c r="BK395" i="4"/>
  <c r="BK253" i="4"/>
  <c r="BK654" i="4"/>
  <c r="J622" i="4"/>
  <c r="BK550" i="4"/>
  <c r="J420" i="4"/>
  <c r="BK307" i="4"/>
  <c r="J233" i="4"/>
  <c r="J194" i="4"/>
  <c r="BK663" i="4"/>
  <c r="BK477" i="4"/>
  <c r="J342" i="4"/>
  <c r="J573" i="4"/>
  <c r="BK447" i="4"/>
  <c r="BK356" i="4"/>
  <c r="BK182" i="4"/>
  <c r="BK620" i="4"/>
  <c r="BK496" i="4"/>
  <c r="J450" i="4"/>
  <c r="J307" i="4"/>
  <c r="J222" i="4"/>
  <c r="J154" i="4"/>
  <c r="BK614" i="4"/>
  <c r="J459" i="4"/>
  <c r="J359" i="4"/>
  <c r="BK315" i="4"/>
  <c r="J182" i="4"/>
  <c r="BK719" i="4"/>
  <c r="J731" i="4"/>
  <c r="J700" i="4"/>
  <c r="BK582" i="4"/>
  <c r="BK437" i="4"/>
  <c r="J333" i="4"/>
  <c r="BK199" i="4"/>
  <c r="BK700" i="4"/>
  <c r="J663" i="4"/>
  <c r="BK595" i="4"/>
  <c r="J440" i="4"/>
  <c r="BK330" i="4"/>
  <c r="BK179" i="4"/>
  <c r="BK634" i="4"/>
  <c r="BK528" i="4"/>
  <c r="BK351" i="4"/>
  <c r="BK604" i="4"/>
  <c r="BK511" i="4"/>
  <c r="BK385" i="4"/>
  <c r="J262" i="4"/>
  <c r="BK119" i="5"/>
  <c r="J1203" i="2"/>
  <c r="BK1094" i="2"/>
  <c r="BK1031" i="2"/>
  <c r="J946" i="2"/>
  <c r="J926" i="2"/>
  <c r="J841" i="2"/>
  <c r="J811" i="2"/>
  <c r="BK1227" i="2"/>
  <c r="J1128" i="2"/>
  <c r="J1090" i="2"/>
  <c r="J1043" i="2"/>
  <c r="J932" i="2"/>
  <c r="BK878" i="2"/>
  <c r="J843" i="2"/>
  <c r="J815" i="2"/>
  <c r="J719" i="2"/>
  <c r="BK240" i="2"/>
  <c r="J1193" i="2"/>
  <c r="BK1086" i="2"/>
  <c r="J1023" i="2"/>
  <c r="J996" i="2"/>
  <c r="BK984" i="2"/>
  <c r="BK936" i="2"/>
  <c r="BK849" i="2"/>
  <c r="BK652" i="2"/>
  <c r="BK522" i="2"/>
  <c r="J307" i="2"/>
  <c r="BK201" i="2"/>
  <c r="BK1069" i="2"/>
  <c r="J1015" i="2"/>
  <c r="BK942" i="2"/>
  <c r="J910" i="2"/>
  <c r="J872" i="2"/>
  <c r="J771" i="2"/>
  <c r="BK626" i="2"/>
  <c r="J348" i="2"/>
  <c r="J314" i="2"/>
  <c r="J163" i="2"/>
  <c r="J1124" i="2"/>
  <c r="BK1090" i="2"/>
  <c r="J1031" i="2"/>
  <c r="BK882" i="2"/>
  <c r="BK740" i="2"/>
  <c r="BK461" i="2"/>
  <c r="J274" i="2"/>
  <c r="J1197" i="2"/>
  <c r="J1096" i="2"/>
  <c r="J1019" i="2"/>
  <c r="BK832" i="2"/>
  <c r="J776" i="2"/>
  <c r="J327" i="2"/>
  <c r="J201" i="2"/>
  <c r="J1142" i="2"/>
  <c r="J1045" i="2"/>
  <c r="BK938" i="2"/>
  <c r="J878" i="2"/>
  <c r="BK807" i="2"/>
  <c r="J644" i="2"/>
  <c r="J543" i="2"/>
  <c r="BK355" i="2"/>
  <c r="J244" i="2"/>
  <c r="J2002" i="2"/>
  <c r="J1809" i="2"/>
  <c r="BK1767" i="2"/>
  <c r="J1410" i="2"/>
  <c r="BK1277" i="2"/>
  <c r="BK1255" i="2"/>
  <c r="J1242" i="2"/>
  <c r="J1162" i="2"/>
  <c r="J1003" i="2"/>
  <c r="BK892" i="2"/>
  <c r="J652" i="2"/>
  <c r="J565" i="2"/>
  <c r="BK533" i="2"/>
  <c r="BK454" i="2"/>
  <c r="J1865" i="2"/>
  <c r="J1770" i="2"/>
  <c r="BK1416" i="2"/>
  <c r="BK1254" i="2"/>
  <c r="J1232" i="2"/>
  <c r="BK1154" i="2"/>
  <c r="BK1001" i="2"/>
  <c r="BK866" i="2"/>
  <c r="J725" i="2"/>
  <c r="J626" i="2"/>
  <c r="J451" i="2"/>
  <c r="BK244" i="2"/>
  <c r="J198" i="2"/>
  <c r="BK157" i="2"/>
  <c r="BK1831" i="2"/>
  <c r="BK1778" i="2"/>
  <c r="BK1697" i="2"/>
  <c r="J1427" i="2"/>
  <c r="BK1399" i="2"/>
  <c r="J1271" i="2"/>
  <c r="J1255" i="2"/>
  <c r="BK1241" i="2"/>
  <c r="J1231" i="2"/>
  <c r="BK1027" i="2"/>
  <c r="J960" i="2"/>
  <c r="J868" i="2"/>
  <c r="J800" i="2"/>
  <c r="J618" i="2"/>
  <c r="J479" i="2"/>
  <c r="J297" i="2"/>
  <c r="BK2001" i="2"/>
  <c r="BK1862" i="2"/>
  <c r="J1798" i="2"/>
  <c r="BK1418" i="2"/>
  <c r="J1277" i="2"/>
  <c r="BK1260" i="2"/>
  <c r="J1251" i="2"/>
  <c r="BK1239" i="2"/>
  <c r="J1154" i="2"/>
  <c r="BK1047" i="2"/>
  <c r="BK1005" i="2"/>
  <c r="BK910" i="2"/>
  <c r="BK884" i="2"/>
  <c r="BK702" i="2"/>
  <c r="BK582" i="2"/>
  <c r="BK341" i="2"/>
  <c r="J1420" i="2"/>
  <c r="BK1273" i="2"/>
  <c r="J1253" i="2"/>
  <c r="BK1238" i="2"/>
  <c r="BK1177" i="2"/>
  <c r="J1075" i="2"/>
  <c r="BK992" i="2"/>
  <c r="J948" i="2"/>
  <c r="BK819" i="2"/>
  <c r="BK695" i="2"/>
  <c r="BK312" i="2"/>
  <c r="BK165" i="2"/>
  <c r="J793" i="3"/>
  <c r="BK738" i="3"/>
  <c r="BK497" i="3"/>
  <c r="J464" i="3"/>
  <c r="BK423" i="3"/>
  <c r="BK158" i="3"/>
  <c r="J819" i="3"/>
  <c r="BK668" i="3"/>
  <c r="J624" i="3"/>
  <c r="J501" i="3"/>
  <c r="J305" i="3"/>
  <c r="J242" i="3"/>
  <c r="BK853" i="3"/>
  <c r="J746" i="3"/>
  <c r="J615" i="3"/>
  <c r="BK351" i="3"/>
  <c r="J221" i="3"/>
  <c r="J604" i="3"/>
  <c r="BK346" i="3"/>
  <c r="BK311" i="3"/>
  <c r="BK721" i="3"/>
  <c r="J590" i="3"/>
  <c r="J376" i="3"/>
  <c r="J872" i="3"/>
  <c r="J577" i="3"/>
  <c r="BK386" i="3"/>
  <c r="J322" i="3"/>
  <c r="BK299" i="3"/>
  <c r="J275" i="3"/>
  <c r="J150" i="3"/>
  <c r="J932" i="3"/>
  <c r="J915" i="3"/>
  <c r="BK888" i="3"/>
  <c r="BK695" i="3"/>
  <c r="BK587" i="3"/>
  <c r="J411" i="3"/>
  <c r="BK231" i="3"/>
  <c r="BK944" i="3"/>
  <c r="BK900" i="3"/>
  <c r="J848" i="3"/>
  <c r="J690" i="3"/>
  <c r="J540" i="3"/>
  <c r="BK219" i="3"/>
  <c r="J164" i="3"/>
  <c r="J835" i="3"/>
  <c r="J453" i="3"/>
  <c r="BK294" i="3"/>
  <c r="BK897" i="3"/>
  <c r="J731" i="3"/>
  <c r="BK535" i="3"/>
  <c r="J439" i="3"/>
  <c r="BK657" i="3"/>
  <c r="BK656" i="4"/>
  <c r="BK570" i="4"/>
  <c r="BK668" i="4"/>
  <c r="J382" i="4"/>
  <c r="J179" i="4"/>
  <c r="BK625" i="4"/>
  <c r="BK525" i="4"/>
  <c r="BK327" i="4"/>
  <c r="J248" i="4"/>
  <c r="J187" i="4"/>
  <c r="BK541" i="4"/>
  <c r="BK404" i="4"/>
  <c r="BK163" i="4"/>
  <c r="J318" i="4"/>
  <c r="J582" i="4"/>
  <c r="J477" i="4"/>
  <c r="J311" i="4"/>
  <c r="BK194" i="4"/>
  <c r="J665" i="4"/>
  <c r="BK423" i="4"/>
  <c r="BK318" i="4"/>
  <c r="BK154" i="4"/>
  <c r="J681" i="4"/>
  <c r="J719" i="4"/>
  <c r="BK637" i="4"/>
  <c r="J401" i="4"/>
  <c r="J321" i="4"/>
  <c r="BK712" i="4"/>
  <c r="J656" i="4"/>
  <c r="BK593" i="4"/>
  <c r="J354" i="4"/>
  <c r="BK184" i="4"/>
  <c r="J617" i="4"/>
  <c r="J484" i="4"/>
  <c r="BK610" i="4"/>
  <c r="BK414" i="4"/>
  <c r="BK281" i="4"/>
  <c r="BK125" i="5"/>
  <c r="J1100" i="2"/>
  <c r="J1077" i="2"/>
  <c r="BK948" i="2"/>
  <c r="J851" i="2"/>
  <c r="BK719" i="2"/>
  <c r="J1165" i="2"/>
  <c r="BK1083" i="2"/>
  <c r="BK928" i="2"/>
  <c r="J845" i="2"/>
  <c r="BK782" i="2"/>
  <c r="J504" i="2"/>
  <c r="J1144" i="2"/>
  <c r="J990" i="2"/>
  <c r="BK940" i="2"/>
  <c r="J641" i="2"/>
  <c r="BK489" i="2"/>
  <c r="BK1231" i="2"/>
  <c r="J1033" i="2"/>
  <c r="BK934" i="2"/>
  <c r="BK809" i="2"/>
  <c r="BK731" i="2"/>
  <c r="BK485" i="2"/>
  <c r="J257" i="2"/>
  <c r="AS94" i="1"/>
  <c r="BK541" i="2"/>
  <c r="J280" i="2"/>
  <c r="BK1134" i="2"/>
  <c r="BK1033" i="2"/>
  <c r="J870" i="2"/>
  <c r="BK618" i="2"/>
  <c r="J233" i="2"/>
  <c r="J154" i="2"/>
  <c r="J912" i="2"/>
  <c r="J874" i="2"/>
  <c r="J710" i="2"/>
  <c r="BK497" i="2"/>
  <c r="J277" i="2"/>
  <c r="J1862" i="2"/>
  <c r="BK1784" i="2"/>
  <c r="J1306" i="2"/>
  <c r="BK1245" i="2"/>
  <c r="J1234" i="2"/>
  <c r="BK1049" i="2"/>
  <c r="J922" i="2"/>
  <c r="BK735" i="2"/>
  <c r="J535" i="2"/>
  <c r="J1822" i="2"/>
  <c r="BK1420" i="2"/>
  <c r="BK1250" i="2"/>
  <c r="BK1220" i="2"/>
  <c r="J1073" i="2"/>
  <c r="BK988" i="2"/>
  <c r="BK786" i="2"/>
  <c r="J713" i="2"/>
  <c r="BK710" i="2"/>
  <c r="BK587" i="2"/>
  <c r="BK195" i="2"/>
  <c r="BK1834" i="2"/>
  <c r="J1781" i="2"/>
  <c r="J1418" i="2"/>
  <c r="J1278" i="2"/>
  <c r="J1244" i="2"/>
  <c r="J1228" i="2"/>
  <c r="J978" i="2"/>
  <c r="J847" i="2"/>
  <c r="J548" i="2"/>
  <c r="J423" i="2"/>
  <c r="BK160" i="2"/>
  <c r="J1784" i="2"/>
  <c r="BK1448" i="2"/>
  <c r="J1262" i="2"/>
  <c r="J1252" i="2"/>
  <c r="BK1234" i="2"/>
  <c r="J1069" i="2"/>
  <c r="J962" i="2"/>
  <c r="J707" i="2"/>
  <c r="BK609" i="2"/>
  <c r="BK338" i="2"/>
  <c r="BK1413" i="2"/>
  <c r="J1282" i="2"/>
  <c r="BK1249" i="2"/>
  <c r="BK1217" i="2"/>
  <c r="BK1136" i="2"/>
  <c r="J950" i="2"/>
  <c r="BK847" i="2"/>
  <c r="J716" i="2"/>
  <c r="BK398" i="2"/>
  <c r="J175" i="2"/>
  <c r="BK767" i="3"/>
  <c r="J546" i="3"/>
  <c r="J445" i="3"/>
  <c r="BK861" i="3"/>
  <c r="BK665" i="3"/>
  <c r="J503" i="3"/>
  <c r="BK150" i="3"/>
  <c r="BK679" i="3"/>
  <c r="J308" i="3"/>
  <c r="J200" i="3"/>
  <c r="J742" i="3"/>
  <c r="J507" i="3"/>
  <c r="BK208" i="3"/>
  <c r="BK627" i="3"/>
  <c r="BK442" i="3"/>
  <c r="BK741" i="3"/>
  <c r="BK511" i="3"/>
  <c r="J357" i="3"/>
  <c r="J885" i="3"/>
  <c r="BK604" i="3"/>
  <c r="BK430" i="3"/>
  <c r="BK196" i="3"/>
  <c r="BK742" i="3"/>
  <c r="J456" i="3"/>
  <c r="BK290" i="3"/>
  <c r="BK889" i="3"/>
  <c r="J781" i="3"/>
  <c r="BK676" i="3"/>
  <c r="BK485" i="3"/>
  <c r="BK330" i="3"/>
  <c r="J654" i="3"/>
  <c r="J637" i="4"/>
  <c r="J579" i="4"/>
  <c r="BK680" i="4"/>
  <c r="J444" i="4"/>
  <c r="BK225" i="4"/>
  <c r="J620" i="4"/>
  <c r="BK467" i="4"/>
  <c r="J302" i="4"/>
  <c r="BK190" i="4"/>
  <c r="J593" i="4"/>
  <c r="J392" i="4"/>
  <c r="BK157" i="4"/>
  <c r="BK430" i="4"/>
  <c r="BK259" i="4"/>
  <c r="J634" i="4"/>
  <c r="BK481" i="4"/>
  <c r="J417" i="4"/>
  <c r="J253" i="4"/>
  <c r="BK187" i="4"/>
  <c r="J537" i="4"/>
  <c r="J373" i="4"/>
  <c r="BK270" i="4"/>
  <c r="J744" i="4"/>
  <c r="J671" i="4"/>
  <c r="BK706" i="4"/>
  <c r="J654" i="4"/>
  <c r="J461" i="4"/>
  <c r="J370" i="4"/>
  <c r="BK216" i="4"/>
  <c r="BK684" i="4"/>
  <c r="BK564" i="4"/>
  <c r="BK345" i="4"/>
  <c r="BK213" i="4"/>
  <c r="J714" i="4"/>
  <c r="J604" i="4"/>
  <c r="BK548" i="4"/>
  <c r="BK333" i="4"/>
  <c r="BK148" i="4"/>
  <c r="BK1201" i="2"/>
  <c r="J1083" i="2"/>
  <c r="BK994" i="2"/>
  <c r="BK924" i="2"/>
  <c r="J826" i="2"/>
  <c r="BK707" i="2"/>
  <c r="J1110" i="2"/>
  <c r="J958" i="2"/>
  <c r="J839" i="2"/>
  <c r="BK787" i="2"/>
  <c r="J633" i="2"/>
  <c r="J1201" i="2"/>
  <c r="J1108" i="2"/>
  <c r="BK1011" i="2"/>
  <c r="J986" i="2"/>
  <c r="J924" i="2"/>
  <c r="J794" i="2"/>
  <c r="BK504" i="2"/>
  <c r="BK219" i="2"/>
  <c r="BK1106" i="2"/>
  <c r="BK968" i="2"/>
  <c r="J918" i="2"/>
  <c r="BK794" i="2"/>
  <c r="BK576" i="2"/>
  <c r="BK1118" i="2"/>
  <c r="BK990" i="2"/>
  <c r="J914" i="2"/>
  <c r="BK743" i="2"/>
  <c r="BK539" i="2"/>
  <c r="J312" i="2"/>
  <c r="J1177" i="2"/>
  <c r="J1041" i="2"/>
  <c r="BK890" i="2"/>
  <c r="J791" i="2"/>
  <c r="J265" i="2"/>
  <c r="BK1132" i="2"/>
  <c r="BK972" i="2"/>
  <c r="J884" i="2"/>
  <c r="BK759" i="2"/>
  <c r="BK554" i="2"/>
  <c r="BK265" i="2"/>
  <c r="J1834" i="2"/>
  <c r="BK1667" i="2"/>
  <c r="BK1258" i="2"/>
  <c r="BK1240" i="2"/>
  <c r="BK1015" i="2"/>
  <c r="BK902" i="2"/>
  <c r="J240" i="2"/>
  <c r="J1743" i="2"/>
  <c r="J1264" i="2"/>
  <c r="J1248" i="2"/>
  <c r="BK1124" i="2"/>
  <c r="BK1035" i="2"/>
  <c r="J888" i="2"/>
  <c r="J735" i="2"/>
  <c r="BK716" i="2"/>
  <c r="J704" i="2"/>
  <c r="BK633" i="2"/>
  <c r="J329" i="2"/>
  <c r="J217" i="2"/>
  <c r="J1998" i="2"/>
  <c r="BK1820" i="2"/>
  <c r="BK1462" i="2"/>
  <c r="BK1306" i="2"/>
  <c r="J1260" i="2"/>
  <c r="BK1242" i="2"/>
  <c r="J1065" i="2"/>
  <c r="BK922" i="2"/>
  <c r="J699" i="2"/>
  <c r="BK472" i="2"/>
  <c r="J261" i="2"/>
  <c r="J1831" i="2"/>
  <c r="BK1673" i="2"/>
  <c r="BK1278" i="2"/>
  <c r="J1257" i="2"/>
  <c r="J1159" i="2"/>
  <c r="J1035" i="2"/>
  <c r="J458" i="2"/>
  <c r="BK253" i="2"/>
  <c r="J804" i="3"/>
  <c r="BK531" i="3"/>
  <c r="J311" i="3"/>
  <c r="J155" i="3"/>
  <c r="J695" i="3"/>
  <c r="BK439" i="3"/>
  <c r="BK379" i="3"/>
  <c r="BK365" i="3"/>
  <c r="J362" i="3"/>
  <c r="BK308" i="3"/>
  <c r="J225" i="3"/>
  <c r="BK731" i="3"/>
  <c r="BK456" i="3"/>
  <c r="BK225" i="3"/>
  <c r="J859" i="3"/>
  <c r="BK773" i="3"/>
  <c r="BK615" i="3"/>
  <c r="BK466" i="3"/>
  <c r="BK872" i="3"/>
  <c r="BK558" i="3"/>
  <c r="J423" i="3"/>
  <c r="J830" i="3"/>
  <c r="J531" i="3"/>
  <c r="J249" i="3"/>
  <c r="J751" i="3"/>
  <c r="J481" i="3"/>
  <c r="J402" i="3"/>
  <c r="BK590" i="3"/>
  <c r="BK947" i="3"/>
  <c r="BK915" i="3"/>
  <c r="BK895" i="3"/>
  <c r="J866" i="3"/>
  <c r="J770" i="3"/>
  <c r="BK707" i="3"/>
  <c r="J365" i="3"/>
  <c r="BK259" i="3"/>
  <c r="J171" i="3"/>
  <c r="J711" i="3"/>
  <c r="BK503" i="3"/>
  <c r="J404" i="3"/>
  <c r="BK200" i="3"/>
  <c r="J887" i="3"/>
  <c r="J704" i="3"/>
  <c r="BK524" i="3"/>
  <c r="BK402" i="3"/>
  <c r="J188" i="3"/>
  <c r="J433" i="3"/>
  <c r="BK171" i="3"/>
  <c r="J595" i="4"/>
  <c r="BK505" i="4"/>
  <c r="J522" i="4"/>
  <c r="J356" i="4"/>
  <c r="BK241" i="4"/>
  <c r="J628" i="4"/>
  <c r="BK579" i="4"/>
  <c r="J464" i="4"/>
  <c r="J348" i="4"/>
  <c r="J259" i="4"/>
  <c r="J202" i="4"/>
  <c r="BK659" i="4"/>
  <c r="J585" i="4"/>
  <c r="BK444" i="4"/>
  <c r="J330" i="4"/>
  <c r="J560" i="4"/>
  <c r="J496" i="4"/>
  <c r="J379" i="4"/>
  <c r="J577" i="4"/>
  <c r="BK519" i="4"/>
  <c r="BK464" i="4"/>
  <c r="BK434" i="4"/>
  <c r="BK262" i="4"/>
  <c r="BK231" i="4"/>
  <c r="J190" i="4"/>
  <c r="BK151" i="4"/>
  <c r="J505" i="4"/>
  <c r="J351" i="4"/>
  <c r="BK272" i="4"/>
  <c r="J170" i="4"/>
  <c r="BK722" i="4"/>
  <c r="BK693" i="4"/>
  <c r="J722" i="4"/>
  <c r="J674" i="4"/>
  <c r="BK573" i="4"/>
  <c r="J395" i="4"/>
  <c r="J363" i="4"/>
  <c r="BK222" i="4"/>
  <c r="BK697" i="4"/>
  <c r="J659" i="4"/>
  <c r="BK567" i="4"/>
  <c r="BK359" i="4"/>
  <c r="J313" i="4"/>
  <c r="J176" i="4"/>
  <c r="J684" i="4"/>
  <c r="J590" i="4"/>
  <c r="BK450" i="4"/>
  <c r="BK607" i="4"/>
  <c r="BK601" i="4"/>
  <c r="BK407" i="4"/>
  <c r="J289" i="4"/>
  <c r="J121" i="5"/>
  <c r="J1195" i="2"/>
  <c r="BK1081" i="2"/>
  <c r="BK1061" i="2"/>
  <c r="J956" i="2"/>
  <c r="J928" i="2"/>
  <c r="J916" i="2"/>
  <c r="BK830" i="2"/>
  <c r="BK748" i="2"/>
  <c r="J515" i="2"/>
  <c r="BK1142" i="2"/>
  <c r="BK1100" i="2"/>
  <c r="BK1041" i="2"/>
  <c r="BK952" i="2"/>
  <c r="J902" i="2"/>
  <c r="BK851" i="2"/>
  <c r="BK834" i="2"/>
  <c r="J785" i="2"/>
  <c r="BK628" i="2"/>
  <c r="J195" i="2"/>
  <c r="BK1195" i="2"/>
  <c r="J1104" i="2"/>
  <c r="J1051" i="2"/>
  <c r="J994" i="2"/>
  <c r="BK962" i="2"/>
  <c r="BK918" i="2"/>
  <c r="BK799" i="2"/>
  <c r="BK606" i="2"/>
  <c r="J497" i="2"/>
  <c r="BK217" i="2"/>
  <c r="J1116" i="2"/>
  <c r="BK1057" i="2"/>
  <c r="J954" i="2"/>
  <c r="J940" i="2"/>
  <c r="J908" i="2"/>
  <c r="BK811" i="2"/>
  <c r="J788" i="2"/>
  <c r="BK722" i="2"/>
  <c r="BK466" i="2"/>
  <c r="BK168" i="2"/>
  <c r="BK1193" i="2"/>
  <c r="J1122" i="2"/>
  <c r="J1059" i="2"/>
  <c r="BK986" i="2"/>
  <c r="J934" i="2"/>
  <c r="J804" i="2"/>
  <c r="J628" i="2"/>
  <c r="BK479" i="2"/>
  <c r="J334" i="2"/>
  <c r="BK1210" i="2"/>
  <c r="BK1102" i="2"/>
  <c r="BK956" i="2"/>
  <c r="J834" i="2"/>
  <c r="BK800" i="2"/>
  <c r="BK483" i="2"/>
  <c r="BK277" i="2"/>
  <c r="BK175" i="2"/>
  <c r="J1136" i="2"/>
  <c r="J984" i="2"/>
  <c r="J900" i="2"/>
  <c r="BK876" i="2"/>
  <c r="BK788" i="2"/>
  <c r="BK647" i="2"/>
  <c r="BK548" i="2"/>
  <c r="J492" i="2"/>
  <c r="J316" i="2"/>
  <c r="BK226" i="2"/>
  <c r="BK1865" i="2"/>
  <c r="J1816" i="2"/>
  <c r="J1732" i="2"/>
  <c r="BK1371" i="2"/>
  <c r="BK1262" i="2"/>
  <c r="BK1246" i="2"/>
  <c r="BK1232" i="2"/>
  <c r="BK1037" i="2"/>
  <c r="BK964" i="2"/>
  <c r="J828" i="2"/>
  <c r="BK600" i="2"/>
  <c r="BK560" i="2"/>
  <c r="BK519" i="2"/>
  <c r="J1973" i="2"/>
  <c r="J1787" i="2"/>
  <c r="BK1427" i="2"/>
  <c r="BK1257" i="2"/>
  <c r="BK1233" i="2"/>
  <c r="BK1126" i="2"/>
  <c r="BK1053" i="2"/>
  <c r="BK1009" i="2"/>
  <c r="BK894" i="2"/>
  <c r="J809" i="2"/>
  <c r="J731" i="2"/>
  <c r="J355" i="2"/>
  <c r="J219" i="2"/>
  <c r="J180" i="2"/>
  <c r="BK2002" i="2"/>
  <c r="J1825" i="2"/>
  <c r="BK1803" i="2"/>
  <c r="BK1743" i="2"/>
  <c r="J1434" i="2"/>
  <c r="J1407" i="2"/>
  <c r="BK1284" i="2"/>
  <c r="J1263" i="2"/>
  <c r="BK1251" i="2"/>
  <c r="J1239" i="2"/>
  <c r="J1138" i="2"/>
  <c r="J1007" i="2"/>
  <c r="BK874" i="2"/>
  <c r="BK644" i="2"/>
  <c r="BK565" i="2"/>
  <c r="J487" i="2"/>
  <c r="BK348" i="2"/>
  <c r="J226" i="2"/>
  <c r="J1852" i="2"/>
  <c r="BK1732" i="2"/>
  <c r="BK1410" i="2"/>
  <c r="J1254" i="2"/>
  <c r="J1241" i="2"/>
  <c r="BK1235" i="2"/>
  <c r="BK1144" i="2"/>
  <c r="J1049" i="2"/>
  <c r="BK1017" i="2"/>
  <c r="BK900" i="2"/>
  <c r="J882" i="2"/>
  <c r="BK704" i="2"/>
  <c r="BK612" i="2"/>
  <c r="J531" i="2"/>
  <c r="BK206" i="2"/>
  <c r="J1455" i="2"/>
  <c r="J1349" i="2"/>
  <c r="BK1271" i="2"/>
  <c r="J1236" i="2"/>
  <c r="BK1209" i="2"/>
  <c r="BK1162" i="2"/>
  <c r="J1055" i="2"/>
  <c r="J853" i="2"/>
  <c r="J807" i="2"/>
  <c r="J600" i="2"/>
  <c r="J466" i="2"/>
  <c r="J305" i="2"/>
  <c r="BK213" i="2"/>
  <c r="J845" i="3"/>
  <c r="J765" i="3"/>
  <c r="J519" i="3"/>
  <c r="BK462" i="3"/>
  <c r="BK393" i="3"/>
  <c r="J167" i="3"/>
  <c r="J153" i="3"/>
  <c r="J816" i="3"/>
  <c r="J650" i="3"/>
  <c r="BK621" i="3"/>
  <c r="J469" i="3"/>
  <c r="J346" i="3"/>
  <c r="BK255" i="3"/>
  <c r="J231" i="3"/>
  <c r="BK759" i="3"/>
  <c r="J638" i="3"/>
  <c r="BK579" i="3"/>
  <c r="BK279" i="3"/>
  <c r="BK885" i="3"/>
  <c r="BK807" i="3"/>
  <c r="BK770" i="3"/>
  <c r="J741" i="3"/>
  <c r="J570" i="3"/>
  <c r="J320" i="3"/>
  <c r="BK305" i="3"/>
  <c r="J727" i="3"/>
  <c r="BK634" i="3"/>
  <c r="BK519" i="3"/>
  <c r="J418" i="3"/>
  <c r="BK869" i="3"/>
  <c r="J715" i="3"/>
  <c r="J564" i="3"/>
  <c r="BK362" i="3"/>
  <c r="J190" i="3"/>
  <c r="J788" i="3"/>
  <c r="BK654" i="3"/>
  <c r="J466" i="3"/>
  <c r="BK340" i="3"/>
  <c r="BK320" i="3"/>
  <c r="J277" i="3"/>
  <c r="J267" i="3"/>
  <c r="BK951" i="3"/>
  <c r="BK923" i="3"/>
  <c r="J903" i="3"/>
  <c r="J890" i="3"/>
  <c r="BK751" i="3"/>
  <c r="BK593" i="3"/>
  <c r="BK433" i="3"/>
  <c r="BK281" i="3"/>
  <c r="J215" i="3"/>
  <c r="J938" i="3"/>
  <c r="BK893" i="3"/>
  <c r="J773" i="3"/>
  <c r="J573" i="3"/>
  <c r="J294" i="3"/>
  <c r="BK206" i="3"/>
  <c r="J158" i="3"/>
  <c r="BK701" i="3"/>
  <c r="J462" i="3"/>
  <c r="J326" i="3"/>
  <c r="J894" i="3"/>
  <c r="J778" i="3"/>
  <c r="J701" i="3"/>
  <c r="BK493" i="3"/>
  <c r="BK415" i="3"/>
  <c r="BK326" i="3"/>
  <c r="BK581" i="3"/>
  <c r="BK631" i="4"/>
  <c r="J556" i="4"/>
  <c r="J564" i="4"/>
  <c r="BK294" i="4"/>
  <c r="BK679" i="4"/>
  <c r="J583" i="4"/>
  <c r="J430" i="4"/>
  <c r="J199" i="4"/>
  <c r="BK537" i="4"/>
  <c r="J339" i="4"/>
  <c r="J544" i="4"/>
  <c r="J407" i="4"/>
  <c r="J272" i="4"/>
  <c r="J548" i="4"/>
  <c r="J447" i="4"/>
  <c r="J256" i="4"/>
  <c r="BK207" i="4"/>
  <c r="J625" i="4"/>
  <c r="J434" i="4"/>
  <c r="BK348" i="4"/>
  <c r="J737" i="4"/>
  <c r="J687" i="4"/>
  <c r="BK622" i="4"/>
  <c r="BK687" i="4"/>
  <c r="J550" i="4"/>
  <c r="BK336" i="4"/>
  <c r="BK176" i="4"/>
  <c r="J679" i="4"/>
  <c r="BK363" i="4"/>
  <c r="J264" i="4"/>
  <c r="BK170" i="4"/>
  <c r="J612" i="4"/>
  <c r="J423" i="4"/>
  <c r="BK600" i="4"/>
  <c r="BK379" i="4"/>
  <c r="J228" i="4"/>
  <c r="BK123" i="5"/>
  <c r="BK1104" i="2"/>
  <c r="J1079" i="2"/>
  <c r="BK1029" i="2"/>
  <c r="BK870" i="2"/>
  <c r="BK824" i="2"/>
  <c r="BK713" i="2"/>
  <c r="J1132" i="2"/>
  <c r="BK1065" i="2"/>
  <c r="BK930" i="2"/>
  <c r="BK862" i="2"/>
  <c r="J819" i="2"/>
  <c r="J743" i="2"/>
  <c r="J253" i="2"/>
  <c r="BK1187" i="2"/>
  <c r="J1029" i="2"/>
  <c r="BK998" i="2"/>
  <c r="J813" i="2"/>
  <c r="BK691" i="2"/>
  <c r="BK502" i="2"/>
  <c r="J168" i="2"/>
  <c r="J1061" i="2"/>
  <c r="J966" i="2"/>
  <c r="BK932" i="2"/>
  <c r="BK843" i="2"/>
  <c r="BK727" i="2"/>
  <c r="BK322" i="2"/>
  <c r="J1134" i="2"/>
  <c r="BK1067" i="2"/>
  <c r="J938" i="2"/>
  <c r="J830" i="2"/>
  <c r="J481" i="2"/>
  <c r="BK192" i="2"/>
  <c r="J1120" i="2"/>
  <c r="J1017" i="2"/>
  <c r="J822" i="2"/>
  <c r="BK395" i="2"/>
  <c r="BK180" i="2"/>
  <c r="BK1222" i="2"/>
  <c r="BK896" i="2"/>
  <c r="J576" i="2"/>
  <c r="BK458" i="2"/>
  <c r="J1767" i="2"/>
  <c r="J1237" i="2"/>
  <c r="BK1140" i="2"/>
  <c r="J992" i="2"/>
  <c r="BK796" i="2"/>
  <c r="J606" i="2"/>
  <c r="J294" i="2"/>
  <c r="J1869" i="2"/>
  <c r="BK1816" i="2"/>
  <c r="J1673" i="2"/>
  <c r="J1328" i="2"/>
  <c r="BK1264" i="2"/>
  <c r="BK1247" i="2"/>
  <c r="J1235" i="2"/>
  <c r="BK1063" i="2"/>
  <c r="J930" i="2"/>
  <c r="BK828" i="2"/>
  <c r="J858" i="2"/>
  <c r="J691" i="2"/>
  <c r="J395" i="2"/>
  <c r="BK154" i="2"/>
  <c r="BK1328" i="2"/>
  <c r="BK1205" i="2"/>
  <c r="BK1098" i="2"/>
  <c r="BK976" i="2"/>
  <c r="BK818" i="2"/>
  <c r="J539" i="2"/>
  <c r="J875" i="3"/>
  <c r="J558" i="3"/>
  <c r="BK473" i="3"/>
  <c r="BK249" i="3"/>
  <c r="J878" i="3"/>
  <c r="BK684" i="3"/>
  <c r="J600" i="3"/>
  <c r="BK445" i="3"/>
  <c r="BK859" i="3"/>
  <c r="J621" i="3"/>
  <c r="BK277" i="3"/>
  <c r="J864" i="3"/>
  <c r="BK804" i="3"/>
  <c r="J721" i="3"/>
  <c r="BK469" i="3"/>
  <c r="BK886" i="3"/>
  <c r="J535" i="3"/>
  <c r="BK374" i="3"/>
  <c r="J749" i="3"/>
  <c r="BK573" i="3"/>
  <c r="J255" i="3"/>
  <c r="BK827" i="3"/>
  <c r="BK491" i="3"/>
  <c r="J379" i="3"/>
  <c r="BK921" i="3"/>
  <c r="BK830" i="3"/>
  <c r="J671" i="3"/>
  <c r="J543" i="3"/>
  <c r="BK376" i="3"/>
  <c r="BK147" i="3"/>
  <c r="BK932" i="3"/>
  <c r="J889" i="3"/>
  <c r="J807" i="3"/>
  <c r="BK734" i="3"/>
  <c r="BK570" i="3"/>
  <c r="BK262" i="3"/>
  <c r="BK188" i="3"/>
  <c r="BK856" i="3"/>
  <c r="BK517" i="3"/>
  <c r="BK408" i="3"/>
  <c r="J910" i="3"/>
  <c r="J799" i="3"/>
  <c r="BK564" i="3"/>
  <c r="J386" i="3"/>
  <c r="BK190" i="3"/>
  <c r="J273" i="3"/>
  <c r="J600" i="4"/>
  <c r="J470" i="4"/>
  <c r="BK392" i="4"/>
  <c r="J207" i="4"/>
  <c r="BK617" i="4"/>
  <c r="J457" i="4"/>
  <c r="J294" i="4"/>
  <c r="J640" i="4"/>
  <c r="J385" i="4"/>
  <c r="J165" i="4"/>
  <c r="J404" i="4"/>
  <c r="BK202" i="4"/>
  <c r="BK553" i="4"/>
  <c r="J467" i="4"/>
  <c r="J287" i="4"/>
  <c r="BK219" i="4"/>
  <c r="BK671" i="4"/>
  <c r="BK484" i="4"/>
  <c r="J281" i="4"/>
  <c r="BK714" i="4"/>
  <c r="BK651" i="4"/>
  <c r="BK640" i="4"/>
  <c r="BK376" i="4"/>
  <c r="J225" i="4"/>
  <c r="BK725" i="4"/>
  <c r="J601" i="4"/>
  <c r="BK370" i="4"/>
  <c r="J241" i="4"/>
  <c r="J614" i="4"/>
  <c r="J427" i="4"/>
  <c r="BK531" i="4"/>
  <c r="BK321" i="4"/>
  <c r="BK191" i="2" l="1"/>
  <c r="J191" i="2" s="1"/>
  <c r="J99" i="2" s="1"/>
  <c r="T293" i="2"/>
  <c r="BK457" i="2"/>
  <c r="J457" i="2"/>
  <c r="J103" i="2" s="1"/>
  <c r="P478" i="2"/>
  <c r="R491" i="2"/>
  <c r="T694" i="2"/>
  <c r="T734" i="2"/>
  <c r="R784" i="2"/>
  <c r="T817" i="2"/>
  <c r="P820" i="2"/>
  <c r="BK836" i="2"/>
  <c r="J836" i="2" s="1"/>
  <c r="J117" i="2" s="1"/>
  <c r="R836" i="2"/>
  <c r="BK1085" i="2"/>
  <c r="J1085" i="2" s="1"/>
  <c r="J120" i="2" s="1"/>
  <c r="P1226" i="2"/>
  <c r="T1283" i="2"/>
  <c r="BK1868" i="2"/>
  <c r="J1868" i="2" s="1"/>
  <c r="J129" i="2" s="1"/>
  <c r="R238" i="3"/>
  <c r="BK401" i="3"/>
  <c r="J401" i="3"/>
  <c r="J104" i="3"/>
  <c r="R451" i="3"/>
  <c r="R459" i="3"/>
  <c r="BK523" i="3"/>
  <c r="J523" i="3"/>
  <c r="J108" i="3"/>
  <c r="R603" i="3"/>
  <c r="BK748" i="3"/>
  <c r="J748" i="3"/>
  <c r="J117" i="3" s="1"/>
  <c r="T871" i="3"/>
  <c r="T925" i="3"/>
  <c r="P147" i="4"/>
  <c r="T326" i="4"/>
  <c r="T413" i="4"/>
  <c r="BK443" i="4"/>
  <c r="J443" i="4"/>
  <c r="J108" i="4" s="1"/>
  <c r="T552" i="4"/>
  <c r="BK630" i="4"/>
  <c r="J630" i="4"/>
  <c r="J119" i="4"/>
  <c r="R699" i="4"/>
  <c r="R269" i="4"/>
  <c r="P369" i="4"/>
  <c r="T456" i="4"/>
  <c r="R521" i="4"/>
  <c r="T630" i="4"/>
  <c r="P683" i="4"/>
  <c r="R191" i="2"/>
  <c r="R538" i="2"/>
  <c r="BK734" i="2"/>
  <c r="R753" i="2"/>
  <c r="T798" i="2"/>
  <c r="BK820" i="2"/>
  <c r="J820" i="2" s="1"/>
  <c r="J116" i="2" s="1"/>
  <c r="T820" i="2"/>
  <c r="T1000" i="2"/>
  <c r="BK1226" i="2"/>
  <c r="J1226" i="2"/>
  <c r="J123" i="2" s="1"/>
  <c r="R1283" i="2"/>
  <c r="P1868" i="2"/>
  <c r="R170" i="3"/>
  <c r="P350" i="3"/>
  <c r="R382" i="3"/>
  <c r="BK451" i="3"/>
  <c r="J451" i="3"/>
  <c r="J105" i="3" s="1"/>
  <c r="P459" i="3"/>
  <c r="P534" i="3"/>
  <c r="T576" i="3"/>
  <c r="P659" i="3"/>
  <c r="P748" i="3"/>
  <c r="P871" i="3"/>
  <c r="T884" i="3"/>
  <c r="BK925" i="3"/>
  <c r="J925" i="3" s="1"/>
  <c r="J123" i="3" s="1"/>
  <c r="BK206" i="4"/>
  <c r="J206" i="4"/>
  <c r="J99" i="4"/>
  <c r="BK310" i="4"/>
  <c r="J310" i="4"/>
  <c r="J101" i="4" s="1"/>
  <c r="P413" i="4"/>
  <c r="P456" i="4"/>
  <c r="P552" i="4"/>
  <c r="T599" i="4"/>
  <c r="P667" i="4"/>
  <c r="R683" i="4"/>
  <c r="P293" i="2"/>
  <c r="T538" i="2"/>
  <c r="BK784" i="2"/>
  <c r="J784" i="2" s="1"/>
  <c r="J113" i="2" s="1"/>
  <c r="P798" i="2"/>
  <c r="P817" i="2"/>
  <c r="R820" i="2"/>
  <c r="P836" i="2"/>
  <c r="T836" i="2"/>
  <c r="T1085" i="2"/>
  <c r="BK1219" i="2"/>
  <c r="J1219" i="2" s="1"/>
  <c r="J122" i="2" s="1"/>
  <c r="R1219" i="2"/>
  <c r="R1226" i="2"/>
  <c r="P1769" i="2"/>
  <c r="R1833" i="2"/>
  <c r="P146" i="3"/>
  <c r="R146" i="3"/>
  <c r="T315" i="3"/>
  <c r="P382" i="3"/>
  <c r="R472" i="3"/>
  <c r="BK603" i="3"/>
  <c r="J603" i="3"/>
  <c r="J113" i="3" s="1"/>
  <c r="T703" i="3"/>
  <c r="P740" i="3"/>
  <c r="R740" i="3"/>
  <c r="BK871" i="3"/>
  <c r="J871" i="3"/>
  <c r="J119" i="3" s="1"/>
  <c r="R896" i="3"/>
  <c r="T206" i="4"/>
  <c r="P310" i="4"/>
  <c r="BK413" i="4"/>
  <c r="J413" i="4"/>
  <c r="J105" i="4"/>
  <c r="P433" i="4"/>
  <c r="P480" i="4"/>
  <c r="P581" i="4"/>
  <c r="P616" i="4"/>
  <c r="BK667" i="4"/>
  <c r="J667" i="4" s="1"/>
  <c r="J120" i="4" s="1"/>
  <c r="T699" i="4"/>
  <c r="T153" i="2"/>
  <c r="BK293" i="2"/>
  <c r="J293" i="2"/>
  <c r="J100" i="2"/>
  <c r="BK538" i="2"/>
  <c r="J538" i="2" s="1"/>
  <c r="J107" i="2" s="1"/>
  <c r="BK753" i="2"/>
  <c r="J753" i="2"/>
  <c r="J112" i="2" s="1"/>
  <c r="T784" i="2"/>
  <c r="BK1000" i="2"/>
  <c r="J1000" i="2" s="1"/>
  <c r="J119" i="2" s="1"/>
  <c r="P1146" i="2"/>
  <c r="R1415" i="2"/>
  <c r="BK1833" i="2"/>
  <c r="J1833" i="2" s="1"/>
  <c r="J128" i="2" s="1"/>
  <c r="P1997" i="2"/>
  <c r="P1996" i="2" s="1"/>
  <c r="P238" i="3"/>
  <c r="R350" i="3"/>
  <c r="BK472" i="3"/>
  <c r="J472" i="3"/>
  <c r="J107" i="3" s="1"/>
  <c r="T523" i="3"/>
  <c r="R576" i="3"/>
  <c r="T659" i="3"/>
  <c r="P818" i="3"/>
  <c r="R884" i="3"/>
  <c r="P892" i="3"/>
  <c r="R892" i="3"/>
  <c r="T147" i="4"/>
  <c r="P326" i="4"/>
  <c r="P362" i="4"/>
  <c r="T426" i="4"/>
  <c r="P443" i="4"/>
  <c r="BK521" i="4"/>
  <c r="J521" i="4"/>
  <c r="J113" i="4"/>
  <c r="P599" i="4"/>
  <c r="P624" i="4"/>
  <c r="P673" i="4"/>
  <c r="R724" i="4"/>
  <c r="P153" i="2"/>
  <c r="P337" i="2"/>
  <c r="R450" i="2"/>
  <c r="BK478" i="2"/>
  <c r="J478" i="2" s="1"/>
  <c r="J104" i="2" s="1"/>
  <c r="T491" i="2"/>
  <c r="R694" i="2"/>
  <c r="P734" i="2"/>
  <c r="P784" i="2"/>
  <c r="P857" i="2"/>
  <c r="R1085" i="2"/>
  <c r="T1219" i="2"/>
  <c r="T1226" i="2"/>
  <c r="BK1769" i="2"/>
  <c r="J1769" i="2" s="1"/>
  <c r="J127" i="2" s="1"/>
  <c r="T1833" i="2"/>
  <c r="BK238" i="3"/>
  <c r="J238" i="3"/>
  <c r="J100" i="3" s="1"/>
  <c r="T350" i="3"/>
  <c r="T472" i="3"/>
  <c r="BK576" i="3"/>
  <c r="J576" i="3" s="1"/>
  <c r="J110" i="3" s="1"/>
  <c r="BK703" i="3"/>
  <c r="J703" i="3"/>
  <c r="J115" i="3" s="1"/>
  <c r="T818" i="3"/>
  <c r="P896" i="3"/>
  <c r="BK147" i="4"/>
  <c r="R326" i="4"/>
  <c r="R413" i="4"/>
  <c r="R443" i="4"/>
  <c r="P521" i="4"/>
  <c r="BK599" i="4"/>
  <c r="J599" i="4"/>
  <c r="J116" i="4"/>
  <c r="BK624" i="4"/>
  <c r="J624" i="4" s="1"/>
  <c r="J118" i="4" s="1"/>
  <c r="T667" i="4"/>
  <c r="BK724" i="4"/>
  <c r="J724" i="4" s="1"/>
  <c r="J124" i="4" s="1"/>
  <c r="BK337" i="2"/>
  <c r="J337" i="2" s="1"/>
  <c r="J101" i="2" s="1"/>
  <c r="P450" i="2"/>
  <c r="T457" i="2"/>
  <c r="R478" i="2"/>
  <c r="P521" i="2"/>
  <c r="P694" i="2"/>
  <c r="R734" i="2"/>
  <c r="R857" i="2"/>
  <c r="BK1146" i="2"/>
  <c r="J1146" i="2"/>
  <c r="J121" i="2"/>
  <c r="P1415" i="2"/>
  <c r="R1769" i="2"/>
  <c r="R1997" i="2"/>
  <c r="R1996" i="2"/>
  <c r="P170" i="3"/>
  <c r="R315" i="3"/>
  <c r="BK382" i="3"/>
  <c r="J382" i="3"/>
  <c r="J103" i="3"/>
  <c r="P472" i="3"/>
  <c r="R523" i="3"/>
  <c r="P576" i="3"/>
  <c r="P703" i="3"/>
  <c r="R818" i="3"/>
  <c r="BK896" i="3"/>
  <c r="J896" i="3"/>
  <c r="J122" i="3"/>
  <c r="R147" i="4"/>
  <c r="BK326" i="4"/>
  <c r="J326" i="4"/>
  <c r="J102" i="4" s="1"/>
  <c r="R362" i="4"/>
  <c r="P426" i="4"/>
  <c r="T433" i="4"/>
  <c r="T480" i="4"/>
  <c r="T581" i="4"/>
  <c r="R616" i="4"/>
  <c r="BK673" i="4"/>
  <c r="J673" i="4" s="1"/>
  <c r="J121" i="4" s="1"/>
  <c r="T683" i="4"/>
  <c r="R153" i="2"/>
  <c r="R293" i="2"/>
  <c r="BK450" i="2"/>
  <c r="J450" i="2"/>
  <c r="J102" i="2"/>
  <c r="T450" i="2"/>
  <c r="P491" i="2"/>
  <c r="BK521" i="2"/>
  <c r="J521" i="2"/>
  <c r="J106" i="2"/>
  <c r="BK694" i="2"/>
  <c r="J694" i="2"/>
  <c r="J108" i="2"/>
  <c r="T753" i="2"/>
  <c r="R798" i="2"/>
  <c r="R817" i="2"/>
  <c r="P1000" i="2"/>
  <c r="T1146" i="2"/>
  <c r="P1219" i="2"/>
  <c r="P1283" i="2"/>
  <c r="T1868" i="2"/>
  <c r="BK146" i="3"/>
  <c r="T146" i="3"/>
  <c r="BK315" i="3"/>
  <c r="J315" i="3"/>
  <c r="J101" i="3"/>
  <c r="R401" i="3"/>
  <c r="T451" i="3"/>
  <c r="T534" i="3"/>
  <c r="BK659" i="3"/>
  <c r="J659" i="3" s="1"/>
  <c r="J114" i="3" s="1"/>
  <c r="T748" i="3"/>
  <c r="P884" i="3"/>
  <c r="BK892" i="3"/>
  <c r="J892" i="3"/>
  <c r="J121" i="3"/>
  <c r="T892" i="3"/>
  <c r="T269" i="4"/>
  <c r="T310" i="4"/>
  <c r="T362" i="4"/>
  <c r="BK426" i="4"/>
  <c r="J426" i="4" s="1"/>
  <c r="J106" i="4" s="1"/>
  <c r="R433" i="4"/>
  <c r="BK480" i="4"/>
  <c r="J480" i="4" s="1"/>
  <c r="J112" i="4" s="1"/>
  <c r="BK581" i="4"/>
  <c r="J581" i="4"/>
  <c r="J115" i="4" s="1"/>
  <c r="BK616" i="4"/>
  <c r="J616" i="4"/>
  <c r="J117" i="4" s="1"/>
  <c r="R624" i="4"/>
  <c r="R673" i="4"/>
  <c r="T724" i="4"/>
  <c r="BK118" i="5"/>
  <c r="J118" i="5" s="1"/>
  <c r="J97" i="5" s="1"/>
  <c r="BK153" i="2"/>
  <c r="J153" i="2" s="1"/>
  <c r="J98" i="2" s="1"/>
  <c r="T337" i="2"/>
  <c r="P457" i="2"/>
  <c r="BK491" i="2"/>
  <c r="J491" i="2"/>
  <c r="J105" i="2"/>
  <c r="R521" i="2"/>
  <c r="T857" i="2"/>
  <c r="R1146" i="2"/>
  <c r="BK1283" i="2"/>
  <c r="J1283" i="2" s="1"/>
  <c r="J125" i="2" s="1"/>
  <c r="R1868" i="2"/>
  <c r="BK170" i="3"/>
  <c r="J170" i="3" s="1"/>
  <c r="J99" i="3" s="1"/>
  <c r="P315" i="3"/>
  <c r="T401" i="3"/>
  <c r="BK534" i="3"/>
  <c r="J534" i="3"/>
  <c r="J109" i="3"/>
  <c r="T603" i="3"/>
  <c r="R748" i="3"/>
  <c r="BK884" i="3"/>
  <c r="J884" i="3"/>
  <c r="J120" i="3" s="1"/>
  <c r="R925" i="3"/>
  <c r="P269" i="4"/>
  <c r="T369" i="4"/>
  <c r="R456" i="4"/>
  <c r="R552" i="4"/>
  <c r="R630" i="4"/>
  <c r="BK683" i="4"/>
  <c r="J683" i="4" s="1"/>
  <c r="J122" i="4" s="1"/>
  <c r="T191" i="2"/>
  <c r="P538" i="2"/>
  <c r="P753" i="2"/>
  <c r="BK798" i="2"/>
  <c r="J798" i="2"/>
  <c r="J114" i="2"/>
  <c r="BK817" i="2"/>
  <c r="J817" i="2" s="1"/>
  <c r="J115" i="2" s="1"/>
  <c r="R1000" i="2"/>
  <c r="BK1415" i="2"/>
  <c r="J1415" i="2" s="1"/>
  <c r="J126" i="2" s="1"/>
  <c r="T1769" i="2"/>
  <c r="BK1997" i="2"/>
  <c r="J1997" i="2" s="1"/>
  <c r="J131" i="2" s="1"/>
  <c r="T170" i="3"/>
  <c r="BK350" i="3"/>
  <c r="J350" i="3" s="1"/>
  <c r="J102" i="3" s="1"/>
  <c r="T382" i="3"/>
  <c r="P451" i="3"/>
  <c r="T459" i="3"/>
  <c r="P523" i="3"/>
  <c r="P603" i="3"/>
  <c r="P602" i="3"/>
  <c r="R703" i="3"/>
  <c r="BK740" i="3"/>
  <c r="J740" i="3"/>
  <c r="J116" i="3" s="1"/>
  <c r="T740" i="3"/>
  <c r="R871" i="3"/>
  <c r="P925" i="3"/>
  <c r="R206" i="4"/>
  <c r="BK369" i="4"/>
  <c r="J369" i="4"/>
  <c r="J104" i="4"/>
  <c r="BK456" i="4"/>
  <c r="J456" i="4" s="1"/>
  <c r="J109" i="4" s="1"/>
  <c r="BK552" i="4"/>
  <c r="J552" i="4" s="1"/>
  <c r="J114" i="4" s="1"/>
  <c r="P630" i="4"/>
  <c r="P699" i="4"/>
  <c r="P118" i="5"/>
  <c r="P117" i="5"/>
  <c r="AU98" i="1" s="1"/>
  <c r="P191" i="2"/>
  <c r="R337" i="2"/>
  <c r="R457" i="2"/>
  <c r="T478" i="2"/>
  <c r="T521" i="2"/>
  <c r="BK857" i="2"/>
  <c r="J857" i="2"/>
  <c r="J118" i="2" s="1"/>
  <c r="P1085" i="2"/>
  <c r="T1415" i="2"/>
  <c r="P1833" i="2"/>
  <c r="T1997" i="2"/>
  <c r="T1996" i="2" s="1"/>
  <c r="T238" i="3"/>
  <c r="P401" i="3"/>
  <c r="BK459" i="3"/>
  <c r="J459" i="3" s="1"/>
  <c r="J106" i="3" s="1"/>
  <c r="R534" i="3"/>
  <c r="R659" i="3"/>
  <c r="BK818" i="3"/>
  <c r="J818" i="3"/>
  <c r="J118" i="3"/>
  <c r="T896" i="3"/>
  <c r="BK269" i="4"/>
  <c r="J269" i="4"/>
  <c r="J100" i="4"/>
  <c r="R310" i="4"/>
  <c r="BK362" i="4"/>
  <c r="J362" i="4"/>
  <c r="J103" i="4"/>
  <c r="R426" i="4"/>
  <c r="T443" i="4"/>
  <c r="T521" i="4"/>
  <c r="R599" i="4"/>
  <c r="T624" i="4"/>
  <c r="T673" i="4"/>
  <c r="P724" i="4"/>
  <c r="R118" i="5"/>
  <c r="R117" i="5" s="1"/>
  <c r="P206" i="4"/>
  <c r="R369" i="4"/>
  <c r="BK433" i="4"/>
  <c r="J433" i="4"/>
  <c r="J107" i="4" s="1"/>
  <c r="R480" i="4"/>
  <c r="R479" i="4"/>
  <c r="R581" i="4"/>
  <c r="T616" i="4"/>
  <c r="R667" i="4"/>
  <c r="BK699" i="4"/>
  <c r="J699" i="4"/>
  <c r="J123" i="4" s="1"/>
  <c r="T118" i="5"/>
  <c r="T117" i="5"/>
  <c r="BK1281" i="2"/>
  <c r="J1281" i="2" s="1"/>
  <c r="J124" i="2" s="1"/>
  <c r="BK730" i="2"/>
  <c r="J730" i="2"/>
  <c r="J109" i="2" s="1"/>
  <c r="BK950" i="3"/>
  <c r="J950" i="3"/>
  <c r="J124" i="3" s="1"/>
  <c r="BK476" i="4"/>
  <c r="J476" i="4"/>
  <c r="J110" i="4"/>
  <c r="BK743" i="4"/>
  <c r="J743" i="4" s="1"/>
  <c r="J125" i="4" s="1"/>
  <c r="BK599" i="3"/>
  <c r="J599" i="3" s="1"/>
  <c r="J111" i="3" s="1"/>
  <c r="F114" i="5"/>
  <c r="J147" i="4"/>
  <c r="J98" i="4"/>
  <c r="E85" i="5"/>
  <c r="F91" i="5"/>
  <c r="J89" i="5"/>
  <c r="BE119" i="5"/>
  <c r="BE123" i="5"/>
  <c r="BE125" i="5"/>
  <c r="BE121" i="5"/>
  <c r="BE363" i="4"/>
  <c r="BE423" i="4"/>
  <c r="BE499" i="4"/>
  <c r="BE553" i="4"/>
  <c r="BE585" i="4"/>
  <c r="BE640" i="4"/>
  <c r="BE336" i="4"/>
  <c r="BE354" i="4"/>
  <c r="BE379" i="4"/>
  <c r="BE392" i="4"/>
  <c r="BE414" i="4"/>
  <c r="BE434" i="4"/>
  <c r="BE453" i="4"/>
  <c r="BE570" i="4"/>
  <c r="BE579" i="4"/>
  <c r="BE663" i="4"/>
  <c r="BE670" i="4"/>
  <c r="BE671" i="4"/>
  <c r="BE681" i="4"/>
  <c r="BE684" i="4"/>
  <c r="BE690" i="4"/>
  <c r="BE697" i="4"/>
  <c r="BE722" i="4"/>
  <c r="BE725" i="4"/>
  <c r="BK602" i="3"/>
  <c r="J602" i="3"/>
  <c r="J112" i="3" s="1"/>
  <c r="E135" i="4"/>
  <c r="BE154" i="4"/>
  <c r="BE182" i="4"/>
  <c r="BE190" i="4"/>
  <c r="BE210" i="4"/>
  <c r="BE222" i="4"/>
  <c r="BE248" i="4"/>
  <c r="BE281" i="4"/>
  <c r="BE318" i="4"/>
  <c r="BE398" i="4"/>
  <c r="BE404" i="4"/>
  <c r="BE450" i="4"/>
  <c r="BE461" i="4"/>
  <c r="BE484" i="4"/>
  <c r="BE487" i="4"/>
  <c r="BE493" i="4"/>
  <c r="BE582" i="4"/>
  <c r="BE604" i="4"/>
  <c r="BE610" i="4"/>
  <c r="BE614" i="4"/>
  <c r="BE622" i="4"/>
  <c r="BE625" i="4"/>
  <c r="BE634" i="4"/>
  <c r="BE648" i="4"/>
  <c r="BE687" i="4"/>
  <c r="BE706" i="4"/>
  <c r="BE719" i="4"/>
  <c r="BE744" i="4"/>
  <c r="J146" i="3"/>
  <c r="J98" i="3"/>
  <c r="J89" i="4"/>
  <c r="BE165" i="4"/>
  <c r="BE170" i="4"/>
  <c r="BE194" i="4"/>
  <c r="BE202" i="4"/>
  <c r="BE213" i="4"/>
  <c r="BE272" i="4"/>
  <c r="BE289" i="4"/>
  <c r="BE294" i="4"/>
  <c r="BE345" i="4"/>
  <c r="BE351" i="4"/>
  <c r="BE385" i="4"/>
  <c r="BE427" i="4"/>
  <c r="BE447" i="4"/>
  <c r="BE477" i="4"/>
  <c r="BE481" i="4"/>
  <c r="BE560" i="4"/>
  <c r="BE583" i="4"/>
  <c r="BE620" i="4"/>
  <c r="BE659" i="4"/>
  <c r="BE680" i="4"/>
  <c r="BE693" i="4"/>
  <c r="BE712" i="4"/>
  <c r="BE714" i="4"/>
  <c r="BE654" i="4"/>
  <c r="BE668" i="4"/>
  <c r="BE674" i="4"/>
  <c r="BE679" i="4"/>
  <c r="BE700" i="4"/>
  <c r="BE703" i="4"/>
  <c r="BE709" i="4"/>
  <c r="BE731" i="4"/>
  <c r="BE737" i="4"/>
  <c r="F141" i="4"/>
  <c r="BE157" i="4"/>
  <c r="BE231" i="4"/>
  <c r="BE256" i="4"/>
  <c r="BE321" i="4"/>
  <c r="BE401" i="4"/>
  <c r="BE444" i="4"/>
  <c r="BE464" i="4"/>
  <c r="BE496" i="4"/>
  <c r="BE528" i="4"/>
  <c r="BE584" i="4"/>
  <c r="BE618" i="4"/>
  <c r="BE628" i="4"/>
  <c r="BE651" i="4"/>
  <c r="F92" i="4"/>
  <c r="BE184" i="4"/>
  <c r="BE225" i="4"/>
  <c r="BE236" i="4"/>
  <c r="BE313" i="4"/>
  <c r="BE327" i="4"/>
  <c r="BE470" i="4"/>
  <c r="BE505" i="4"/>
  <c r="BE511" i="4"/>
  <c r="BE537" i="4"/>
  <c r="BE541" i="4"/>
  <c r="BE595" i="4"/>
  <c r="BE600" i="4"/>
  <c r="BE656" i="4"/>
  <c r="BE163" i="4"/>
  <c r="BE187" i="4"/>
  <c r="BE199" i="4"/>
  <c r="BE207" i="4"/>
  <c r="BE216" i="4"/>
  <c r="BE219" i="4"/>
  <c r="BE233" i="4"/>
  <c r="BE246" i="4"/>
  <c r="BE262" i="4"/>
  <c r="BE307" i="4"/>
  <c r="BE323" i="4"/>
  <c r="BE330" i="4"/>
  <c r="BE359" i="4"/>
  <c r="BE370" i="4"/>
  <c r="BE382" i="4"/>
  <c r="BE417" i="4"/>
  <c r="BE440" i="4"/>
  <c r="BE457" i="4"/>
  <c r="BE531" i="4"/>
  <c r="BE534" i="4"/>
  <c r="BE548" i="4"/>
  <c r="BE564" i="4"/>
  <c r="BE259" i="4"/>
  <c r="BE270" i="4"/>
  <c r="BE275" i="4"/>
  <c r="BE302" i="4"/>
  <c r="BE311" i="4"/>
  <c r="BE333" i="4"/>
  <c r="BE348" i="4"/>
  <c r="BE356" i="4"/>
  <c r="BE376" i="4"/>
  <c r="BE395" i="4"/>
  <c r="BE407" i="4"/>
  <c r="BE430" i="4"/>
  <c r="BE459" i="4"/>
  <c r="BE467" i="4"/>
  <c r="BE522" i="4"/>
  <c r="BE556" i="4"/>
  <c r="BE612" i="4"/>
  <c r="BE631" i="4"/>
  <c r="BE643" i="4"/>
  <c r="BE151" i="4"/>
  <c r="BE176" i="4"/>
  <c r="BE179" i="4"/>
  <c r="BE241" i="4"/>
  <c r="BE253" i="4"/>
  <c r="BE264" i="4"/>
  <c r="BE287" i="4"/>
  <c r="BE339" i="4"/>
  <c r="BE366" i="4"/>
  <c r="BE437" i="4"/>
  <c r="BE519" i="4"/>
  <c r="BE590" i="4"/>
  <c r="BE601" i="4"/>
  <c r="BE665" i="4"/>
  <c r="BE148" i="4"/>
  <c r="BE173" i="4"/>
  <c r="BE228" i="4"/>
  <c r="BE298" i="4"/>
  <c r="BE315" i="4"/>
  <c r="BE342" i="4"/>
  <c r="BE373" i="4"/>
  <c r="BE420" i="4"/>
  <c r="BE544" i="4"/>
  <c r="BE567" i="4"/>
  <c r="BE577" i="4"/>
  <c r="BE597" i="4"/>
  <c r="BE607" i="4"/>
  <c r="BE637" i="4"/>
  <c r="BE669" i="4"/>
  <c r="BE473" i="4"/>
  <c r="BE516" i="4"/>
  <c r="BE525" i="4"/>
  <c r="BE550" i="4"/>
  <c r="BE573" i="4"/>
  <c r="BE593" i="4"/>
  <c r="BE617" i="4"/>
  <c r="BE161" i="3"/>
  <c r="BE181" i="3"/>
  <c r="BE206" i="3"/>
  <c r="BE242" i="3"/>
  <c r="BE279" i="3"/>
  <c r="BE281" i="3"/>
  <c r="BE285" i="3"/>
  <c r="BE308" i="3"/>
  <c r="BE464" i="3"/>
  <c r="BE507" i="3"/>
  <c r="BE577" i="3"/>
  <c r="BE742" i="3"/>
  <c r="F140" i="3"/>
  <c r="BE196" i="3"/>
  <c r="BE203" i="3"/>
  <c r="BE208" i="3"/>
  <c r="BE219" i="3"/>
  <c r="BE322" i="3"/>
  <c r="BE332" i="3"/>
  <c r="BE336" i="3"/>
  <c r="BE344" i="3"/>
  <c r="BE433" i="3"/>
  <c r="BE460" i="3"/>
  <c r="BE611" i="3"/>
  <c r="BE654" i="3"/>
  <c r="BE749" i="3"/>
  <c r="BE816" i="3"/>
  <c r="BE824" i="3"/>
  <c r="BE866" i="3"/>
  <c r="BE869" i="3"/>
  <c r="BE888" i="3"/>
  <c r="BE889" i="3"/>
  <c r="BE903" i="3"/>
  <c r="BE921" i="3"/>
  <c r="J138" i="3"/>
  <c r="BE153" i="3"/>
  <c r="BE171" i="3"/>
  <c r="BE259" i="3"/>
  <c r="BE273" i="3"/>
  <c r="BE299" i="3"/>
  <c r="BE305" i="3"/>
  <c r="BE330" i="3"/>
  <c r="BE340" i="3"/>
  <c r="BE442" i="3"/>
  <c r="BE584" i="3"/>
  <c r="BE604" i="3"/>
  <c r="BE671" i="3"/>
  <c r="BE704" i="3"/>
  <c r="BE727" i="3"/>
  <c r="BE744" i="3"/>
  <c r="BE878" i="3"/>
  <c r="BE951" i="3"/>
  <c r="E134" i="3"/>
  <c r="BE354" i="3"/>
  <c r="BE371" i="3"/>
  <c r="BE379" i="3"/>
  <c r="BE383" i="3"/>
  <c r="BE469" i="3"/>
  <c r="BE493" i="3"/>
  <c r="BE503" i="3"/>
  <c r="BE581" i="3"/>
  <c r="BE778" i="3"/>
  <c r="BE813" i="3"/>
  <c r="BE830" i="3"/>
  <c r="BE859" i="3"/>
  <c r="BE886" i="3"/>
  <c r="BE890" i="3"/>
  <c r="BE894" i="3"/>
  <c r="BE895" i="3"/>
  <c r="BE897" i="3"/>
  <c r="BE910" i="3"/>
  <c r="BE923" i="3"/>
  <c r="BE938" i="3"/>
  <c r="BE944" i="3"/>
  <c r="BE164" i="3"/>
  <c r="BE221" i="3"/>
  <c r="BE265" i="3"/>
  <c r="BE275" i="3"/>
  <c r="BE351" i="3"/>
  <c r="BE445" i="3"/>
  <c r="BE570" i="3"/>
  <c r="BE579" i="3"/>
  <c r="BE627" i="3"/>
  <c r="BE707" i="3"/>
  <c r="BE721" i="3"/>
  <c r="BE754" i="3"/>
  <c r="BE759" i="3"/>
  <c r="BE765" i="3"/>
  <c r="BE819" i="3"/>
  <c r="BE848" i="3"/>
  <c r="BE861" i="3"/>
  <c r="BE872" i="3"/>
  <c r="BE885" i="3"/>
  <c r="BE893" i="3"/>
  <c r="BE900" i="3"/>
  <c r="BE908" i="3"/>
  <c r="BE915" i="3"/>
  <c r="BE926" i="3"/>
  <c r="BE932" i="3"/>
  <c r="BE947" i="3"/>
  <c r="BE158" i="3"/>
  <c r="BE190" i="3"/>
  <c r="BE346" i="3"/>
  <c r="BE365" i="3"/>
  <c r="BE456" i="3"/>
  <c r="BE531" i="3"/>
  <c r="BE600" i="3"/>
  <c r="BE644" i="3"/>
  <c r="BE657" i="3"/>
  <c r="BE767" i="3"/>
  <c r="BE770" i="3"/>
  <c r="BE840" i="3"/>
  <c r="J734" i="2"/>
  <c r="J111" i="2"/>
  <c r="BE150" i="3"/>
  <c r="BE167" i="3"/>
  <c r="BE173" i="3"/>
  <c r="BE225" i="3"/>
  <c r="BE262" i="3"/>
  <c r="BE267" i="3"/>
  <c r="BE294" i="3"/>
  <c r="BE374" i="3"/>
  <c r="BE423" i="3"/>
  <c r="BE436" i="3"/>
  <c r="BE519" i="3"/>
  <c r="BE535" i="3"/>
  <c r="BE543" i="3"/>
  <c r="BE634" i="3"/>
  <c r="BE660" i="3"/>
  <c r="BE665" i="3"/>
  <c r="BE668" i="3"/>
  <c r="BE690" i="3"/>
  <c r="BE695" i="3"/>
  <c r="BE701" i="3"/>
  <c r="BE781" i="3"/>
  <c r="BE799" i="3"/>
  <c r="BE875" i="3"/>
  <c r="BE239" i="3"/>
  <c r="BE311" i="3"/>
  <c r="BE320" i="3"/>
  <c r="BE357" i="3"/>
  <c r="BE376" i="3"/>
  <c r="BE404" i="3"/>
  <c r="BE511" i="3"/>
  <c r="BE528" i="3"/>
  <c r="BE549" i="3"/>
  <c r="BE573" i="3"/>
  <c r="BE593" i="3"/>
  <c r="BE638" i="3"/>
  <c r="BE650" i="3"/>
  <c r="BE731" i="3"/>
  <c r="BE804" i="3"/>
  <c r="BE827" i="3"/>
  <c r="BE853" i="3"/>
  <c r="BE249" i="3"/>
  <c r="BE290" i="3"/>
  <c r="BE326" i="3"/>
  <c r="BE368" i="3"/>
  <c r="BE389" i="3"/>
  <c r="BE393" i="3"/>
  <c r="BE402" i="3"/>
  <c r="BE411" i="3"/>
  <c r="BE418" i="3"/>
  <c r="BE439" i="3"/>
  <c r="BE481" i="3"/>
  <c r="BE497" i="3"/>
  <c r="BE546" i="3"/>
  <c r="BE558" i="3"/>
  <c r="BE587" i="3"/>
  <c r="BE596" i="3"/>
  <c r="BE621" i="3"/>
  <c r="BE624" i="3"/>
  <c r="BE762" i="3"/>
  <c r="BE788" i="3"/>
  <c r="BE835" i="3"/>
  <c r="F141" i="3"/>
  <c r="BE147" i="3"/>
  <c r="BE231" i="3"/>
  <c r="BE362" i="3"/>
  <c r="BE408" i="3"/>
  <c r="BE462" i="3"/>
  <c r="BE466" i="3"/>
  <c r="BE477" i="3"/>
  <c r="BE485" i="3"/>
  <c r="BE491" i="3"/>
  <c r="BE555" i="3"/>
  <c r="BE567" i="3"/>
  <c r="BE590" i="3"/>
  <c r="BE684" i="3"/>
  <c r="BE711" i="3"/>
  <c r="BE734" i="3"/>
  <c r="BE773" i="3"/>
  <c r="BE793" i="3"/>
  <c r="BE845" i="3"/>
  <c r="BE864" i="3"/>
  <c r="BE155" i="3"/>
  <c r="BE188" i="3"/>
  <c r="BE211" i="3"/>
  <c r="BE277" i="3"/>
  <c r="BE415" i="3"/>
  <c r="BE452" i="3"/>
  <c r="BE453" i="3"/>
  <c r="BE473" i="3"/>
  <c r="BE489" i="3"/>
  <c r="BE517" i="3"/>
  <c r="BE524" i="3"/>
  <c r="BE676" i="3"/>
  <c r="BE679" i="3"/>
  <c r="BE738" i="3"/>
  <c r="BE751" i="3"/>
  <c r="BE843" i="3"/>
  <c r="BE887" i="3"/>
  <c r="BK1996" i="2"/>
  <c r="J1996" i="2" s="1"/>
  <c r="J130" i="2" s="1"/>
  <c r="BE200" i="3"/>
  <c r="BE215" i="3"/>
  <c r="BE255" i="3"/>
  <c r="BE316" i="3"/>
  <c r="BE386" i="3"/>
  <c r="BE430" i="3"/>
  <c r="BE501" i="3"/>
  <c r="BE540" i="3"/>
  <c r="BE564" i="3"/>
  <c r="BE615" i="3"/>
  <c r="BE715" i="3"/>
  <c r="BE741" i="3"/>
  <c r="BE746" i="3"/>
  <c r="BE807" i="3"/>
  <c r="BE856" i="3"/>
  <c r="BE882" i="3"/>
  <c r="E85" i="2"/>
  <c r="BE180" i="2"/>
  <c r="BE290" i="2"/>
  <c r="BE314" i="2"/>
  <c r="BE329" i="2"/>
  <c r="BE355" i="2"/>
  <c r="BE472" i="2"/>
  <c r="BE554" i="2"/>
  <c r="BE626" i="2"/>
  <c r="BE652" i="2"/>
  <c r="BE710" i="2"/>
  <c r="BE765" i="2"/>
  <c r="BE878" i="2"/>
  <c r="BE900" i="2"/>
  <c r="BE936" i="2"/>
  <c r="BE952" i="2"/>
  <c r="BE954" i="2"/>
  <c r="BE972" i="2"/>
  <c r="BE980" i="2"/>
  <c r="BE982" i="2"/>
  <c r="BE990" i="2"/>
  <c r="BE1096" i="2"/>
  <c r="BE1138" i="2"/>
  <c r="BE1193" i="2"/>
  <c r="BE1228" i="2"/>
  <c r="BE1232" i="2"/>
  <c r="BE1241" i="2"/>
  <c r="BE1242" i="2"/>
  <c r="BE1243" i="2"/>
  <c r="BE1245" i="2"/>
  <c r="BE1247" i="2"/>
  <c r="BE1255" i="2"/>
  <c r="BE1265" i="2"/>
  <c r="BE1279" i="2"/>
  <c r="BE1306" i="2"/>
  <c r="BE1371" i="2"/>
  <c r="BE1418" i="2"/>
  <c r="BE1441" i="2"/>
  <c r="BE1448" i="2"/>
  <c r="BE1575" i="2"/>
  <c r="BE160" i="2"/>
  <c r="BE192" i="2"/>
  <c r="BE316" i="2"/>
  <c r="BE348" i="2"/>
  <c r="BE423" i="2"/>
  <c r="BE483" i="2"/>
  <c r="BE541" i="2"/>
  <c r="BE600" i="2"/>
  <c r="BE644" i="2"/>
  <c r="BE699" i="2"/>
  <c r="BE716" i="2"/>
  <c r="BE771" i="2"/>
  <c r="BE868" i="2"/>
  <c r="BE876" i="2"/>
  <c r="BE902" i="2"/>
  <c r="BE916" i="2"/>
  <c r="BE926" i="2"/>
  <c r="BE938" i="2"/>
  <c r="BE948" i="2"/>
  <c r="BE950" i="2"/>
  <c r="BE978" i="2"/>
  <c r="BE984" i="2"/>
  <c r="BE992" i="2"/>
  <c r="BE998" i="2"/>
  <c r="BE1021" i="2"/>
  <c r="BE1023" i="2"/>
  <c r="BE1029" i="2"/>
  <c r="BE1031" i="2"/>
  <c r="BE1039" i="2"/>
  <c r="BE1041" i="2"/>
  <c r="BE1075" i="2"/>
  <c r="BE1090" i="2"/>
  <c r="BE1092" i="2"/>
  <c r="BE1094" i="2"/>
  <c r="BE1104" i="2"/>
  <c r="BE1114" i="2"/>
  <c r="BE1140" i="2"/>
  <c r="BE1142" i="2"/>
  <c r="BE1197" i="2"/>
  <c r="BE1201" i="2"/>
  <c r="BE1224" i="2"/>
  <c r="BE1237" i="2"/>
  <c r="BE1240" i="2"/>
  <c r="BE1244" i="2"/>
  <c r="BE1249" i="2"/>
  <c r="BE1250" i="2"/>
  <c r="BE1253" i="2"/>
  <c r="BE1258" i="2"/>
  <c r="BE1271" i="2"/>
  <c r="BE1284" i="2"/>
  <c r="BE1328" i="2"/>
  <c r="BE1413" i="2"/>
  <c r="BE1743" i="2"/>
  <c r="BE1767" i="2"/>
  <c r="BE1778" i="2"/>
  <c r="BE1787" i="2"/>
  <c r="BE1803" i="2"/>
  <c r="BE1809" i="2"/>
  <c r="BE1820" i="2"/>
  <c r="BE1831" i="2"/>
  <c r="BE1865" i="2"/>
  <c r="F91" i="2"/>
  <c r="BE163" i="2"/>
  <c r="BE217" i="2"/>
  <c r="BE244" i="2"/>
  <c r="BE305" i="2"/>
  <c r="BE334" i="2"/>
  <c r="BE504" i="2"/>
  <c r="BE529" i="2"/>
  <c r="BE537" i="2"/>
  <c r="BE571" i="2"/>
  <c r="BE579" i="2"/>
  <c r="BE587" i="2"/>
  <c r="BE638" i="2"/>
  <c r="BE707" i="2"/>
  <c r="BE786" i="2"/>
  <c r="BE807" i="2"/>
  <c r="BE811" i="2"/>
  <c r="BE849" i="2"/>
  <c r="BE914" i="2"/>
  <c r="BE962" i="2"/>
  <c r="BE964" i="2"/>
  <c r="BE968" i="2"/>
  <c r="BE994" i="2"/>
  <c r="BE1013" i="2"/>
  <c r="BE1017" i="2"/>
  <c r="BE1067" i="2"/>
  <c r="BE1110" i="2"/>
  <c r="BE1122" i="2"/>
  <c r="BE1134" i="2"/>
  <c r="BE1170" i="2"/>
  <c r="BE1233" i="2"/>
  <c r="BE1234" i="2"/>
  <c r="BE1236" i="2"/>
  <c r="BE1246" i="2"/>
  <c r="BE1254" i="2"/>
  <c r="BE1257" i="2"/>
  <c r="BE1259" i="2"/>
  <c r="BE1262" i="2"/>
  <c r="BE1273" i="2"/>
  <c r="BE1277" i="2"/>
  <c r="BE1393" i="2"/>
  <c r="BE1410" i="2"/>
  <c r="BE1416" i="2"/>
  <c r="BE1420" i="2"/>
  <c r="BE1427" i="2"/>
  <c r="BE1667" i="2"/>
  <c r="BE1781" i="2"/>
  <c r="BE1784" i="2"/>
  <c r="BE1795" i="2"/>
  <c r="BE1862" i="2"/>
  <c r="BE2000" i="2"/>
  <c r="F148" i="2"/>
  <c r="BE240" i="2"/>
  <c r="BE269" i="2"/>
  <c r="BE274" i="2"/>
  <c r="BE297" i="2"/>
  <c r="BE302" i="2"/>
  <c r="BE322" i="2"/>
  <c r="BE454" i="2"/>
  <c r="BE458" i="2"/>
  <c r="BE466" i="2"/>
  <c r="BE481" i="2"/>
  <c r="BE511" i="2"/>
  <c r="BE612" i="2"/>
  <c r="BE615" i="2"/>
  <c r="BE751" i="2"/>
  <c r="BE754" i="2"/>
  <c r="BE776" i="2"/>
  <c r="BE804" i="2"/>
  <c r="BE892" i="2"/>
  <c r="BE1033" i="2"/>
  <c r="BE1077" i="2"/>
  <c r="BE1083" i="2"/>
  <c r="BE1118" i="2"/>
  <c r="BE1128" i="2"/>
  <c r="BE1144" i="2"/>
  <c r="BE1180" i="2"/>
  <c r="BE1209" i="2"/>
  <c r="BE1238" i="2"/>
  <c r="BE1248" i="2"/>
  <c r="BE1251" i="2"/>
  <c r="BE1256" i="2"/>
  <c r="BE1260" i="2"/>
  <c r="BE1263" i="2"/>
  <c r="BE1278" i="2"/>
  <c r="BE1282" i="2"/>
  <c r="BE1399" i="2"/>
  <c r="BE1673" i="2"/>
  <c r="BE1722" i="2"/>
  <c r="BE1798" i="2"/>
  <c r="BE1816" i="2"/>
  <c r="BE1818" i="2"/>
  <c r="BE1822" i="2"/>
  <c r="BE1825" i="2"/>
  <c r="BE1852" i="2"/>
  <c r="BE1918" i="2"/>
  <c r="BE1998" i="2"/>
  <c r="BE1999" i="2"/>
  <c r="BE175" i="2"/>
  <c r="BE213" i="2"/>
  <c r="BE257" i="2"/>
  <c r="BE522" i="2"/>
  <c r="BE704" i="2"/>
  <c r="BE719" i="2"/>
  <c r="BE725" i="2"/>
  <c r="BE782" i="2"/>
  <c r="BE788" i="2"/>
  <c r="BE830" i="2"/>
  <c r="BE832" i="2"/>
  <c r="BE839" i="2"/>
  <c r="BE847" i="2"/>
  <c r="BE853" i="2"/>
  <c r="BE860" i="2"/>
  <c r="BE864" i="2"/>
  <c r="BE870" i="2"/>
  <c r="BE888" i="2"/>
  <c r="BE912" i="2"/>
  <c r="BE924" i="2"/>
  <c r="BE928" i="2"/>
  <c r="BE942" i="2"/>
  <c r="BE956" i="2"/>
  <c r="BE958" i="2"/>
  <c r="BE970" i="2"/>
  <c r="BE976" i="2"/>
  <c r="BE988" i="2"/>
  <c r="BE1045" i="2"/>
  <c r="BE1051" i="2"/>
  <c r="BE1055" i="2"/>
  <c r="BE1063" i="2"/>
  <c r="BE1081" i="2"/>
  <c r="BE1100" i="2"/>
  <c r="BE1187" i="2"/>
  <c r="BE1231" i="2"/>
  <c r="BE1235" i="2"/>
  <c r="BE1239" i="2"/>
  <c r="BE1252" i="2"/>
  <c r="BE1261" i="2"/>
  <c r="BE1264" i="2"/>
  <c r="BE1275" i="2"/>
  <c r="BE1349" i="2"/>
  <c r="BE1407" i="2"/>
  <c r="BE1434" i="2"/>
  <c r="BE1455" i="2"/>
  <c r="BE1462" i="2"/>
  <c r="BE1697" i="2"/>
  <c r="BE1732" i="2"/>
  <c r="BE1770" i="2"/>
  <c r="BE1834" i="2"/>
  <c r="BE1869" i="2"/>
  <c r="BE1973" i="2"/>
  <c r="BE2001" i="2"/>
  <c r="BE2002" i="2"/>
  <c r="BE253" i="2"/>
  <c r="BE341" i="2"/>
  <c r="BE395" i="2"/>
  <c r="BE515" i="2"/>
  <c r="BE560" i="2"/>
  <c r="BE697" i="2"/>
  <c r="BE702" i="2"/>
  <c r="BE801" i="2"/>
  <c r="BE809" i="2"/>
  <c r="BE843" i="2"/>
  <c r="BE851" i="2"/>
  <c r="BE858" i="2"/>
  <c r="BE862" i="2"/>
  <c r="BE986" i="2"/>
  <c r="BE1009" i="2"/>
  <c r="BE1027" i="2"/>
  <c r="BE1037" i="2"/>
  <c r="BE1059" i="2"/>
  <c r="BE1165" i="2"/>
  <c r="BE1195" i="2"/>
  <c r="BE1203" i="2"/>
  <c r="BE1210" i="2"/>
  <c r="BE1220" i="2"/>
  <c r="BE165" i="2"/>
  <c r="BE451" i="2"/>
  <c r="BE461" i="2"/>
  <c r="BE497" i="2"/>
  <c r="BE565" i="2"/>
  <c r="BE606" i="2"/>
  <c r="BE633" i="2"/>
  <c r="BE828" i="2"/>
  <c r="BE880" i="2"/>
  <c r="BE894" i="2"/>
  <c r="BE904" i="2"/>
  <c r="BE932" i="2"/>
  <c r="BE940" i="2"/>
  <c r="BE944" i="2"/>
  <c r="BE1011" i="2"/>
  <c r="BE1043" i="2"/>
  <c r="BE1049" i="2"/>
  <c r="BE1071" i="2"/>
  <c r="BE1088" i="2"/>
  <c r="BE1116" i="2"/>
  <c r="BE1136" i="2"/>
  <c r="BE1199" i="2"/>
  <c r="J89" i="2"/>
  <c r="BE219" i="2"/>
  <c r="BE261" i="2"/>
  <c r="BE287" i="2"/>
  <c r="BE294" i="2"/>
  <c r="BE492" i="2"/>
  <c r="BE543" i="2"/>
  <c r="BE576" i="2"/>
  <c r="BE621" i="2"/>
  <c r="BE647" i="2"/>
  <c r="BE727" i="2"/>
  <c r="BE748" i="2"/>
  <c r="BE759" i="2"/>
  <c r="BE787" i="2"/>
  <c r="BE791" i="2"/>
  <c r="BE815" i="2"/>
  <c r="BE884" i="2"/>
  <c r="BE890" i="2"/>
  <c r="BE910" i="2"/>
  <c r="BE920" i="2"/>
  <c r="BE960" i="2"/>
  <c r="BE996" i="2"/>
  <c r="BE1003" i="2"/>
  <c r="BE1061" i="2"/>
  <c r="BE1086" i="2"/>
  <c r="BE1106" i="2"/>
  <c r="BE1147" i="2"/>
  <c r="BE1154" i="2"/>
  <c r="BE1177" i="2"/>
  <c r="BE1205" i="2"/>
  <c r="BE154" i="2"/>
  <c r="BE185" i="2"/>
  <c r="BE195" i="2"/>
  <c r="BE201" i="2"/>
  <c r="BE215" i="2"/>
  <c r="BE265" i="2"/>
  <c r="BE307" i="2"/>
  <c r="BE338" i="2"/>
  <c r="BE398" i="2"/>
  <c r="BE487" i="2"/>
  <c r="BE489" i="2"/>
  <c r="BE531" i="2"/>
  <c r="BE535" i="2"/>
  <c r="BE593" i="2"/>
  <c r="BE628" i="2"/>
  <c r="BE641" i="2"/>
  <c r="BE740" i="2"/>
  <c r="BE743" i="2"/>
  <c r="BE785" i="2"/>
  <c r="BE796" i="2"/>
  <c r="BE799" i="2"/>
  <c r="BE813" i="2"/>
  <c r="BE818" i="2"/>
  <c r="BE819" i="2"/>
  <c r="BE821" i="2"/>
  <c r="BE826" i="2"/>
  <c r="BE845" i="2"/>
  <c r="BE874" i="2"/>
  <c r="BE896" i="2"/>
  <c r="BE922" i="2"/>
  <c r="BE1005" i="2"/>
  <c r="BE1007" i="2"/>
  <c r="BE1019" i="2"/>
  <c r="BE1102" i="2"/>
  <c r="BE1126" i="2"/>
  <c r="BE1130" i="2"/>
  <c r="BE1229" i="2"/>
  <c r="BE157" i="2"/>
  <c r="BE171" i="2"/>
  <c r="BE206" i="2"/>
  <c r="BE233" i="2"/>
  <c r="BE277" i="2"/>
  <c r="BE280" i="2"/>
  <c r="BE312" i="2"/>
  <c r="BE327" i="2"/>
  <c r="BE479" i="2"/>
  <c r="BE609" i="2"/>
  <c r="BE822" i="2"/>
  <c r="BE824" i="2"/>
  <c r="BE834" i="2"/>
  <c r="BE841" i="2"/>
  <c r="BE974" i="2"/>
  <c r="BE1035" i="2"/>
  <c r="BE1047" i="2"/>
  <c r="BE1053" i="2"/>
  <c r="BE1065" i="2"/>
  <c r="BE1073" i="2"/>
  <c r="BE1222" i="2"/>
  <c r="BE168" i="2"/>
  <c r="BE198" i="2"/>
  <c r="BE211" i="2"/>
  <c r="BE226" i="2"/>
  <c r="BE485" i="2"/>
  <c r="BE582" i="2"/>
  <c r="BE691" i="2"/>
  <c r="BE695" i="2"/>
  <c r="BE713" i="2"/>
  <c r="BE722" i="2"/>
  <c r="BE731" i="2"/>
  <c r="BE855" i="2"/>
  <c r="BE866" i="2"/>
  <c r="BE882" i="2"/>
  <c r="BE898" i="2"/>
  <c r="BE906" i="2"/>
  <c r="BE934" i="2"/>
  <c r="BE946" i="2"/>
  <c r="BE1057" i="2"/>
  <c r="BE1079" i="2"/>
  <c r="BE1159" i="2"/>
  <c r="BE1217" i="2"/>
  <c r="BE1230" i="2"/>
  <c r="BE502" i="2"/>
  <c r="BE519" i="2"/>
  <c r="BE533" i="2"/>
  <c r="BE539" i="2"/>
  <c r="BE548" i="2"/>
  <c r="BE618" i="2"/>
  <c r="BE735" i="2"/>
  <c r="BE794" i="2"/>
  <c r="BE800" i="2"/>
  <c r="BE837" i="2"/>
  <c r="BE872" i="2"/>
  <c r="BE886" i="2"/>
  <c r="BE908" i="2"/>
  <c r="BE918" i="2"/>
  <c r="BE930" i="2"/>
  <c r="BE966" i="2"/>
  <c r="BE1001" i="2"/>
  <c r="BE1015" i="2"/>
  <c r="BE1025" i="2"/>
  <c r="BE1069" i="2"/>
  <c r="BE1098" i="2"/>
  <c r="BE1108" i="2"/>
  <c r="BE1112" i="2"/>
  <c r="BE1120" i="2"/>
  <c r="BE1124" i="2"/>
  <c r="BE1132" i="2"/>
  <c r="BE1162" i="2"/>
  <c r="BE1227" i="2"/>
  <c r="F35" i="2"/>
  <c r="BB95" i="1"/>
  <c r="J34" i="4"/>
  <c r="AW97" i="1"/>
  <c r="F37" i="4"/>
  <c r="BD97" i="1"/>
  <c r="F34" i="2"/>
  <c r="BA95" i="1"/>
  <c r="F36" i="3"/>
  <c r="BC96" i="1"/>
  <c r="F36" i="5"/>
  <c r="BC98" i="1"/>
  <c r="F34" i="5"/>
  <c r="BA98" i="1"/>
  <c r="F35" i="3"/>
  <c r="BB96" i="1"/>
  <c r="F36" i="4"/>
  <c r="BC97" i="1" s="1"/>
  <c r="F37" i="3"/>
  <c r="BD96" i="1"/>
  <c r="F35" i="5"/>
  <c r="BB98" i="1"/>
  <c r="F34" i="4"/>
  <c r="BA97" i="1"/>
  <c r="F35" i="4"/>
  <c r="BB97" i="1"/>
  <c r="F34" i="3"/>
  <c r="BA96" i="1"/>
  <c r="J34" i="5"/>
  <c r="AW98" i="1"/>
  <c r="J34" i="2"/>
  <c r="AW95" i="1"/>
  <c r="F37" i="2"/>
  <c r="BD95" i="1"/>
  <c r="F36" i="2"/>
  <c r="BC95" i="1"/>
  <c r="J34" i="3"/>
  <c r="AW96" i="1"/>
  <c r="F37" i="5"/>
  <c r="BD98" i="1"/>
  <c r="P146" i="4" l="1"/>
  <c r="BK146" i="4"/>
  <c r="T152" i="2"/>
  <c r="P145" i="3"/>
  <c r="P144" i="3"/>
  <c r="AU96" i="1" s="1"/>
  <c r="R145" i="3"/>
  <c r="BK733" i="2"/>
  <c r="J733" i="2" s="1"/>
  <c r="J110" i="2" s="1"/>
  <c r="BK479" i="4"/>
  <c r="J479" i="4"/>
  <c r="J111" i="4" s="1"/>
  <c r="R146" i="4"/>
  <c r="R145" i="4"/>
  <c r="P152" i="2"/>
  <c r="T479" i="4"/>
  <c r="T145" i="3"/>
  <c r="T602" i="3"/>
  <c r="T144" i="3" s="1"/>
  <c r="R733" i="2"/>
  <c r="R151" i="2" s="1"/>
  <c r="R602" i="3"/>
  <c r="BK145" i="3"/>
  <c r="J145" i="3" s="1"/>
  <c r="J97" i="3" s="1"/>
  <c r="R152" i="2"/>
  <c r="T146" i="4"/>
  <c r="T145" i="4" s="1"/>
  <c r="P479" i="4"/>
  <c r="BK152" i="2"/>
  <c r="J152" i="2" s="1"/>
  <c r="J97" i="2" s="1"/>
  <c r="T733" i="2"/>
  <c r="P733" i="2"/>
  <c r="BK117" i="5"/>
  <c r="J117" i="5" s="1"/>
  <c r="J96" i="5" s="1"/>
  <c r="BK151" i="2"/>
  <c r="J151" i="2" s="1"/>
  <c r="J96" i="2" s="1"/>
  <c r="J33" i="3"/>
  <c r="AV96" i="1"/>
  <c r="AT96" i="1"/>
  <c r="J33" i="2"/>
  <c r="AV95" i="1"/>
  <c r="AT95" i="1"/>
  <c r="BC94" i="1"/>
  <c r="W32" i="1" s="1"/>
  <c r="BA94" i="1"/>
  <c r="W30" i="1"/>
  <c r="J33" i="4"/>
  <c r="AV97" i="1" s="1"/>
  <c r="AT97" i="1" s="1"/>
  <c r="F33" i="3"/>
  <c r="AZ96" i="1" s="1"/>
  <c r="F33" i="5"/>
  <c r="AZ98" i="1"/>
  <c r="J33" i="5"/>
  <c r="AV98" i="1"/>
  <c r="AT98" i="1"/>
  <c r="F33" i="4"/>
  <c r="AZ97" i="1"/>
  <c r="BB94" i="1"/>
  <c r="AX94" i="1" s="1"/>
  <c r="F33" i="2"/>
  <c r="AZ95" i="1" s="1"/>
  <c r="BD94" i="1"/>
  <c r="W33" i="1"/>
  <c r="P151" i="2" l="1"/>
  <c r="AU95" i="1"/>
  <c r="R144" i="3"/>
  <c r="T151" i="2"/>
  <c r="BK145" i="4"/>
  <c r="J145" i="4"/>
  <c r="P145" i="4"/>
  <c r="AU97" i="1"/>
  <c r="BK144" i="3"/>
  <c r="J144" i="3"/>
  <c r="J96" i="3"/>
  <c r="J146" i="4"/>
  <c r="J97" i="4"/>
  <c r="J30" i="4"/>
  <c r="AG97" i="1"/>
  <c r="J30" i="5"/>
  <c r="AG98" i="1" s="1"/>
  <c r="J30" i="3"/>
  <c r="AG96" i="1"/>
  <c r="AN96" i="1"/>
  <c r="AZ94" i="1"/>
  <c r="AV94" i="1"/>
  <c r="AK29" i="1"/>
  <c r="AY94" i="1"/>
  <c r="W31" i="1"/>
  <c r="J30" i="2"/>
  <c r="AG95" i="1"/>
  <c r="AW94" i="1"/>
  <c r="AK30" i="1"/>
  <c r="J39" i="5" l="1"/>
  <c r="J39" i="4"/>
  <c r="J96" i="4"/>
  <c r="J39" i="3"/>
  <c r="J39" i="2"/>
  <c r="AN95" i="1"/>
  <c r="AN97" i="1"/>
  <c r="AN98" i="1"/>
  <c r="AU94" i="1"/>
  <c r="W29" i="1"/>
  <c r="AT94" i="1"/>
  <c r="AG94" i="1"/>
  <c r="AK26" i="1"/>
  <c r="AK35" i="1"/>
  <c r="AN94" i="1" l="1"/>
</calcChain>
</file>

<file path=xl/sharedStrings.xml><?xml version="1.0" encoding="utf-8"?>
<sst xmlns="http://schemas.openxmlformats.org/spreadsheetml/2006/main" count="30430" uniqueCount="4046">
  <si>
    <t>Export Komplet</t>
  </si>
  <si>
    <t/>
  </si>
  <si>
    <t>2.0</t>
  </si>
  <si>
    <t>ZAMOK</t>
  </si>
  <si>
    <t>False</t>
  </si>
  <si>
    <t>{feb399e9-80b6-4912-99fc-a7d3922b74fd}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</si>
  <si>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</si>
  <si>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</si>
  <si>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</si>
  <si>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</si>
  <si>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</si>
  <si>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</si>
  <si>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</si>
  <si>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</si>
  <si>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2025/03/V1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</si>
  <si>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</si>
  <si>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</si>
  <si>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Domov důchodců Sušice - stavební úpravy</t>
  </si>
  <si>
    <t>KSO:</t>
  </si>
  <si>
    <t>CC-CZ:</t>
  </si>
  <si>
    <t>Místo:</t>
  </si>
  <si>
    <t>nábřeží Jana Seitze 155</t>
  </si>
  <si>
    <t>Datum:</t>
  </si>
  <si>
    <t>11. 2. 2025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</si>
  <si>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</si>
  <si>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</si>
  <si>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</si>
  <si>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</si>
  <si>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</si>
  <si>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</si>
  <si>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</si>
  <si>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Šumavaplan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</si>
  <si>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</si>
  <si>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</si>
  <si>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</si>
  <si>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</si>
  <si>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</si>
  <si>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</si>
  <si>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</si>
  <si>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</si>
  <si>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</si>
  <si>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</si>
  <si>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</si>
  <si>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</si>
  <si>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</si>
  <si>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</si>
  <si>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</si>
  <si>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</si>
  <si>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</si>
  <si>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</si>
  <si>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</si>
  <si>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</si>
  <si>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</si>
  <si>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</si>
  <si>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</si>
  <si>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</si>
  <si>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</si>
  <si>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</si>
  <si>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</si>
  <si>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</si>
  <si>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</si>
  <si>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</si>
  <si>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</si>
  <si>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</si>
  <si>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</si>
  <si>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</si>
  <si>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</si>
  <si>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</si>
  <si>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</si>
  <si>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</si>
  <si>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</si>
  <si>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</si>
  <si>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</si>
  <si>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</si>
  <si>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</si>
  <si>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</si>
  <si>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</si>
  <si>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</si>
  <si>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</si>
  <si>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</si>
  <si>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</si>
  <si>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Vlastní objekt</t>
  </si>
  <si>
    <t>STA</t>
  </si>
  <si>
    <t>1</t>
  </si>
  <si>
    <t>{d8bd1396-d5ef-46a2-823c-4f98c2b99783}</t>
  </si>
  <si>
    <t>2</t>
  </si>
  <si>
    <t>SO02</t>
  </si>
  <si>
    <t>Výtahová šachta 1.004 - 4.004</t>
  </si>
  <si>
    <t>{e0c40282-7949-4e71-a631-974849787167}</t>
  </si>
  <si>
    <t>SO03</t>
  </si>
  <si>
    <t>Přístavba kuchyňského bloku</t>
  </si>
  <si>
    <t>{cd61e795-b6b8-4ba8-b95b-f8ae55622b40}</t>
  </si>
  <si>
    <t>SO04</t>
  </si>
  <si>
    <t>Vedlejší rozpočtové náklady</t>
  </si>
  <si>
    <t>{6a692426-4933-4a00-8ce6-cb831f6978c5}</t>
  </si>
  <si>
    <t>KRYCÍ LIST SOUPISU PRACÍ</t>
  </si>
  <si>
    <t>Objekt:</t>
  </si>
  <si>
    <t>SO01 - Vlastní objekt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</si>
  <si>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</si>
  <si>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</si>
  <si>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</si>
  <si>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</si>
  <si>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</si>
  <si>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</si>
  <si>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</si>
  <si>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</si>
  <si>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</si>
  <si>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61 - Úprava povrchů vnitřních</t>
  </si>
  <si>
    <t xml:space="preserve">    62 - Úprava povrchů vnější</t>
  </si>
  <si>
    <t xml:space="preserve">    63 - Podlahy a podlahové konstrukce</t>
  </si>
  <si>
    <t xml:space="preserve">    64 - Osazování výplní otvorů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</si>
  <si>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</si>
  <si>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</si>
  <si>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</si>
  <si>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</si>
  <si>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</si>
  <si>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</si>
  <si>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</si>
  <si>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</si>
  <si>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</si>
  <si>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</si>
  <si>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Odvod spalin</t>
  </si>
  <si>
    <t xml:space="preserve">    725 - Zdravotechnika - zařizovací předměty</t>
  </si>
  <si>
    <t xml:space="preserve">    730 - Ústřední vytápění</t>
  </si>
  <si>
    <t xml:space="preserve">    741 - Elektroinstalace - silnoproud</t>
  </si>
  <si>
    <t xml:space="preserve">    743 - EPS</t>
  </si>
  <si>
    <t xml:space="preserve">    751 - Vzduchotechnika</t>
  </si>
  <si>
    <t xml:space="preserve">    763 - Konstrukce suché výstavby</t>
  </si>
  <si>
    <t xml:space="preserve">    765 - Krytina skládaná</t>
  </si>
  <si>
    <t xml:space="preserve">    766 - Konstrukce truhlářské</t>
  </si>
  <si>
    <t xml:space="preserve">    7671 - Konstrukce hliníkové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</si>
  <si>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</si>
  <si>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</si>
  <si>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</si>
  <si>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</si>
  <si>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</si>
  <si>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M</t>
  </si>
  <si>
    <t xml:space="preserve">    59-M - Ostatní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</si>
  <si>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</si>
  <si>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</si>
  <si>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</si>
  <si>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</si>
  <si>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</si>
  <si>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</si>
  <si>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</si>
  <si>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</si>
  <si>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</si>
  <si>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</si>
  <si>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</si>
  <si>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</si>
  <si>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</si>
  <si>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</si>
  <si>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</si>
  <si>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</si>
  <si>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</si>
  <si>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</si>
  <si>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132354202</t>
  </si>
  <si>
    <t>Hloubení zapažených rýh š do 2000 mm v hornině třídy těžitelnosti II skupiny 4 objem do 50 m3</t>
  </si>
  <si>
    <t>m3</t>
  </si>
  <si>
    <t>4</t>
  </si>
  <si>
    <t>-1973464367</t>
  </si>
  <si>
    <t>PP</t>
  </si>
  <si>
    <t>Hloubení zapažených rýh šířky přes 800 do 2 000 mm strojně s urovnáním dna do předepsaného profilu a spádu v hornině třídy těžitelnosti II skupiny 4 přes 20 do 50 m3</t>
  </si>
  <si>
    <t>VV</t>
  </si>
  <si>
    <t>"kanalizace" 2,5*1,0*1,1</t>
  </si>
  <si>
    <t>139712111</t>
  </si>
  <si>
    <t>Vykopávky v uzavřených prostorech v hornině třídy těžitelnosti II skupiny 4 až 5 ručně</t>
  </si>
  <si>
    <t>277461158</t>
  </si>
  <si>
    <t>Vykopávka v uzavřených prostorech ručně v hornině třídy těžitelnosti II skupiny 4 a 5</t>
  </si>
  <si>
    <t>"kanalizace" (2,0+3,0)*0,6*1,0</t>
  </si>
  <si>
    <t>3</t>
  </si>
  <si>
    <t>151101101</t>
  </si>
  <si>
    <t>Zřízení příložného pažení a rozepření stěn rýh hl do 2 m</t>
  </si>
  <si>
    <t>m2</t>
  </si>
  <si>
    <t>-221713489</t>
  </si>
  <si>
    <t>Zřízení pažení a rozepření stěn rýh pro podzemní vedení příložné pro jakoukoliv mezerovitost, hloubky do 2 m</t>
  </si>
  <si>
    <t>"kanalizace" 2,5*2*1,1</t>
  </si>
  <si>
    <t>151101111</t>
  </si>
  <si>
    <t>Odstranění příložného pažení a rozepření stěn rýh hl do 2 m</t>
  </si>
  <si>
    <t>1826215836</t>
  </si>
  <si>
    <t>Odstranění pažení a rozepření stěn rýh pro podzemní vedení s uložením materiálu na vzdálenost do 3 m od kraje výkopu příložné, hloubky do 2 m</t>
  </si>
  <si>
    <t>5</t>
  </si>
  <si>
    <t>162751117</t>
  </si>
  <si>
    <t>Vodorovné přemístění přes 9 000 do 10000 m výkopku/sypaniny z horniny třídy těžitelnosti I skupiny 1 až 3</t>
  </si>
  <si>
    <t>1770492213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</si>
  <si>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</si>
  <si>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2,75-2,0</t>
  </si>
  <si>
    <t>6</t>
  </si>
  <si>
    <t>162751119</t>
  </si>
  <si>
    <t>Příplatek k vodorovnému přemístění výkopku/sypaniny z horniny třídy těžitelnosti I skupiny 1 až 3 ZKD 1000 m přes 10000 m</t>
  </si>
  <si>
    <t>362599318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</si>
  <si>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</si>
  <si>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"Zavlekov" 0,75*7</t>
  </si>
  <si>
    <t>7</t>
  </si>
  <si>
    <t>171201231</t>
  </si>
  <si>
    <t>Poplatek za uložení zeminy a kamení na recyklační skládce (skládkovné) kód odpadu 17 05 04</t>
  </si>
  <si>
    <t>t</t>
  </si>
  <si>
    <t>1075634710</t>
  </si>
  <si>
    <t>Poplatek za uložení stavebního odpadu na recyklační skládce (skládkovné) zeminy a kamení zatříděného do Katalogu odpadů pod kódem 17 05 04</t>
  </si>
  <si>
    <t>0,75*1,8 'Přepočtené koeficientem množství</t>
  </si>
  <si>
    <t>8</t>
  </si>
  <si>
    <t>174151101</t>
  </si>
  <si>
    <t>Zásyp jam, šachet rýh nebo kolem objektů sypaninou se zhutněním</t>
  </si>
  <si>
    <t>1486596986</t>
  </si>
  <si>
    <t>Zásyp sypaninou z jakékoliv horniny strojně s uložením výkopku ve vrstvách se zhutněním jam, šachet, rýh nebo kolem objektů v těchto vykopávkách</t>
  </si>
  <si>
    <t>"kanalizace" 2,5*1,0*0,8</t>
  </si>
  <si>
    <t>"kanalizace" (2,0+3,0)*0,6*0,7</t>
  </si>
  <si>
    <t>Součet</t>
  </si>
  <si>
    <t>9</t>
  </si>
  <si>
    <t>175111101</t>
  </si>
  <si>
    <t>Obsypání potrubí ručně sypaninou bez prohození, uloženou do 3 m</t>
  </si>
  <si>
    <t>93676779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</si>
  <si>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</si>
  <si>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"kanalizace" 2,5*1,0*0,3</t>
  </si>
  <si>
    <t>"kanalizace" (2,0+3,0)*0,6*0,3</t>
  </si>
  <si>
    <t>10</t>
  </si>
  <si>
    <t>M</t>
  </si>
  <si>
    <t>58337310</t>
  </si>
  <si>
    <t>štěrkopísek frakce 0/4</t>
  </si>
  <si>
    <t>4409859</t>
  </si>
  <si>
    <t>1,65*2 'Přepočtené koeficientem množství</t>
  </si>
  <si>
    <t>Svislé a kompletní konstrukce</t>
  </si>
  <si>
    <t>11</t>
  </si>
  <si>
    <t>310231025</t>
  </si>
  <si>
    <t>Zazdívka otvorů ve zdivu nadzákladovém pl přes 1 do 4 m2 cihlami děrovanými tl 200 mm</t>
  </si>
  <si>
    <t>-968898785</t>
  </si>
  <si>
    <t>Zazdívka otvorů ve zdivu nadzákladovém děrovanými cihlami plochy přes 1 m2 do 4 m2 do P10, tl. zdiva 200 mm</t>
  </si>
  <si>
    <t>"m 1.011" 1,5*2,6</t>
  </si>
  <si>
    <t>12</t>
  </si>
  <si>
    <t>310238211</t>
  </si>
  <si>
    <t>Zazdívka otvorů pl přes 0,25 do 1 m2 ve zdivu nadzákladovém cihlami pálenými na MVC</t>
  </si>
  <si>
    <t>-1818139439</t>
  </si>
  <si>
    <t>Zazdívka otvorů ve zdivu nadzákladovém cihlami pálenými plochy přes 0,25 m2 do 1 m2 na maltu vápenocementovou</t>
  </si>
  <si>
    <t>"ostatní drobné dozdívky" 5,0</t>
  </si>
  <si>
    <t>13</t>
  </si>
  <si>
    <t>310239211</t>
  </si>
  <si>
    <t>Zazdívka otvorů pl přes 1 do 4 m2 ve zdivu nadzákladovém cihlami pálenými na MVC</t>
  </si>
  <si>
    <t>1161295905</t>
  </si>
  <si>
    <t>Zazdívka otvorů ve zdivu nadzákladovém cihlami pálenými plochy přes 1 m2 do 4 m2 na maltu vápenocementovou</t>
  </si>
  <si>
    <t>"m 1.203" 1,1*0,7*1,6</t>
  </si>
  <si>
    <t>14</t>
  </si>
  <si>
    <t>311311951</t>
  </si>
  <si>
    <t>Nosná zeď z betonu prostého tř. C 20/25</t>
  </si>
  <si>
    <t>1125132745</t>
  </si>
  <si>
    <t>Nadzákladové zdi z betonu prostého nosné bez zvláštních nároků na vliv prostředí tř. C 20/25</t>
  </si>
  <si>
    <t>"lože pod nosníky stropů"  0,2*0,2*0,1*8</t>
  </si>
  <si>
    <t>"lože pod překlady 1.NP" (0,7*0,15*0,1*8)+(0,3*0,15*0,1*8)</t>
  </si>
  <si>
    <t>311351311</t>
  </si>
  <si>
    <t>Zřízení jednostranného bednění nosných nadzákladových zdí</t>
  </si>
  <si>
    <t>1087447528</t>
  </si>
  <si>
    <t>Bednění nadzákladových zdí nosných rovné jednostranné zřízení</t>
  </si>
  <si>
    <t>"lože pod nosníky stropů"  0,5*0,2*8</t>
  </si>
  <si>
    <t>"lože pod překlady 1.NP" (0,25+0,7+0,25)*0,25*8+(0,25+0,3+0,25)*0,2*8</t>
  </si>
  <si>
    <t>16</t>
  </si>
  <si>
    <t>311351312</t>
  </si>
  <si>
    <t>Odstranění jednostranného bednění nosných nadzákladových zdí</t>
  </si>
  <si>
    <t>255443301</t>
  </si>
  <si>
    <t>Bednění nadzákladových zdí nosných rovné jednostranné odstranění</t>
  </si>
  <si>
    <t>17</t>
  </si>
  <si>
    <t>317168011</t>
  </si>
  <si>
    <t>Překlad keramický plochý š 115 mm dl 1000 mm</t>
  </si>
  <si>
    <t>kus</t>
  </si>
  <si>
    <t>-1013398676</t>
  </si>
  <si>
    <t>Překlady keramické ploché osazené do maltového lože, výšky překladu 71 mm šířky 115 mm, délky 1000 mm</t>
  </si>
  <si>
    <t>18</t>
  </si>
  <si>
    <t>317168012</t>
  </si>
  <si>
    <t>Překlad keramický plochý š 115 mm dl 1250 mm</t>
  </si>
  <si>
    <t>1743465444</t>
  </si>
  <si>
    <t>Překlady keramické ploché osazené do maltového lože, výšky překladu 71 mm šířky 115 mm, délky 1250 mm</t>
  </si>
  <si>
    <t>19</t>
  </si>
  <si>
    <t>317168014</t>
  </si>
  <si>
    <t>Překlad keramický plochý š 115 mm dl 1750 mm</t>
  </si>
  <si>
    <t>912733217</t>
  </si>
  <si>
    <t>Překlady keramické ploché osazené do maltového lože, výšky překladu 71 mm šířky 115 mm, délky 1750 mm</t>
  </si>
  <si>
    <t>20</t>
  </si>
  <si>
    <t>317234410</t>
  </si>
  <si>
    <t>Vyzdívka mezi nosníky z cihel pálených na MC</t>
  </si>
  <si>
    <t>1586768590</t>
  </si>
  <si>
    <t>Vyzdívka mezi nosníky cihlami pálenými na maltu cementovou</t>
  </si>
  <si>
    <t>"IPE 120" 1,0*0,3*0,12*9</t>
  </si>
  <si>
    <t>"IPE 160" 1,8*0,3*0,16</t>
  </si>
  <si>
    <t>"IPE 180" 1,5*0,6*0,18</t>
  </si>
  <si>
    <t>"IPE 200" 1,5*0,8*0,2</t>
  </si>
  <si>
    <t>317941121</t>
  </si>
  <si>
    <t>Osazování ocelových válcovaných nosníků na zdivu I, IE, U, UE nebo L do č. 12 nebo výšky do 120 mm</t>
  </si>
  <si>
    <t>1785202166</t>
  </si>
  <si>
    <t>Osazování ocelových válcovaných nosníků na zdivu I nebo IE nebo U nebo UE nebo L do č. 12 nebo výšky do 120 mm</t>
  </si>
  <si>
    <t>"hydranty" 1,0*2*9*0,0104</t>
  </si>
  <si>
    <t>"nové dveře" (1,0+1,0+1,2)*0,0081</t>
  </si>
  <si>
    <t>"rozvaděč výtah" 1,0*0,0081</t>
  </si>
  <si>
    <t>"ostatní drobné překlady" 1,0</t>
  </si>
  <si>
    <t>22</t>
  </si>
  <si>
    <t>13010742</t>
  </si>
  <si>
    <t>ocel profilová jakost S235JR (11 375) průřez IPE 100</t>
  </si>
  <si>
    <t>-357251726</t>
  </si>
  <si>
    <t>1,034*1,08 'Přepočtené koeficientem množství</t>
  </si>
  <si>
    <t>23</t>
  </si>
  <si>
    <t>13010744</t>
  </si>
  <si>
    <t>ocel profilová jakost S235JR (11 375) průřez IPE 120</t>
  </si>
  <si>
    <t>787775155</t>
  </si>
  <si>
    <t>0,187*1,08 'Přepočtené koeficientem množství</t>
  </si>
  <si>
    <t>24</t>
  </si>
  <si>
    <t>317941123</t>
  </si>
  <si>
    <t>Osazování ocelových válcovaných nosníků na zdivu I, IE, U, UE nebo L přes č. 14 do č. 22 nebo výšky do 220 mm</t>
  </si>
  <si>
    <t>1592202991</t>
  </si>
  <si>
    <t>Osazování ocelových válcovaných nosníků na zdivu I nebo IE nebo U nebo UE nebo L č. 14 až 22 nebo výšky do 220 mm</t>
  </si>
  <si>
    <t>překlady</t>
  </si>
  <si>
    <t>"IPE 160" 1,8*2*0,0153</t>
  </si>
  <si>
    <t>"IPE 180" 1,5*3*0,0188</t>
  </si>
  <si>
    <t>"IPE 200" 1,5*4*0,0224</t>
  </si>
  <si>
    <t>pásovina</t>
  </si>
  <si>
    <t>(0,4*3*0,001962)+(0,3*3*0,001962)+(0,6*3*0,001962)</t>
  </si>
  <si>
    <t>25</t>
  </si>
  <si>
    <t>13010748</t>
  </si>
  <si>
    <t>ocel profilová jakost S235JR (11 375) průřez IPE 160</t>
  </si>
  <si>
    <t>1309513774</t>
  </si>
  <si>
    <t>0,055*1,08 'Přepočtené koeficientem množství</t>
  </si>
  <si>
    <t>26</t>
  </si>
  <si>
    <t>13010750</t>
  </si>
  <si>
    <t>ocel profilová jakost S235JR (11 375) průřez IPE 180</t>
  </si>
  <si>
    <t>-763986148</t>
  </si>
  <si>
    <t>0,085*1,08 'Přepočtené koeficientem množství</t>
  </si>
  <si>
    <t>27</t>
  </si>
  <si>
    <t>13010752</t>
  </si>
  <si>
    <t>ocel profilová jakost S235JR (11 375) průřez IPE 200</t>
  </si>
  <si>
    <t>-1513075961</t>
  </si>
  <si>
    <t>0,134*1,08 'Přepočtené koeficientem množství</t>
  </si>
  <si>
    <t>28</t>
  </si>
  <si>
    <t>13010218</t>
  </si>
  <si>
    <t>tyč ocelová plochá jakost S235JR (11 375) 50x5mm</t>
  </si>
  <si>
    <t>-309651820</t>
  </si>
  <si>
    <t>0,008*1,08 'Přepočtené koeficientem množství</t>
  </si>
  <si>
    <t>29</t>
  </si>
  <si>
    <t>340231035</t>
  </si>
  <si>
    <t>Zazdívka otvorů v příčkách nebo stěnách pl přes 1 do 4 m2 cihlami děrovanými tl 140 mm</t>
  </si>
  <si>
    <t>-1569134629</t>
  </si>
  <si>
    <t>Zazdívka otvorů v příčkách nebo stěnách děrovanými cihlami plochy přes 1 do 4 m2 , tloušťka příčky 140 mm</t>
  </si>
  <si>
    <t>"1.NP" (1,0*2,0*5)+(1,4*1,4*3)+(0,6*2,0*3)</t>
  </si>
  <si>
    <t>"ostatní drobné dozdívky" 20,0</t>
  </si>
  <si>
    <t>30</t>
  </si>
  <si>
    <t>342244201</t>
  </si>
  <si>
    <t>Příčka z cihel broušených na tenkovrstvou maltu tloušťky 80 mm</t>
  </si>
  <si>
    <t>-1695870194</t>
  </si>
  <si>
    <t>Příčky jednoduché z cihel děrovaných broušených, na tenkovrstvou maltu, pevnost cihel do P15, tl. příčky 80 mm</t>
  </si>
  <si>
    <t>"1.NP" (2,6+1,2+2,0+2,0)*3,0</t>
  </si>
  <si>
    <t>31</t>
  </si>
  <si>
    <t>342244221</t>
  </si>
  <si>
    <t>Příčka z cihel broušených na tenkovrstvou maltu tloušťky 140 mm</t>
  </si>
  <si>
    <t>-1639892856</t>
  </si>
  <si>
    <t>Příčky jednoduché z cihel děrovaných broušených, na tenkovrstvou maltu, pevnost cihel do P15, tl. příčky 140 mm</t>
  </si>
  <si>
    <t>"1.NP" (2,0+2,7)*3,0+(3,0*3,0*3) +(1,2*3,0*3)</t>
  </si>
  <si>
    <t>32</t>
  </si>
  <si>
    <t>346244381</t>
  </si>
  <si>
    <t>Plentování jednostranné v do 200 mm válcovaných nosníků cihlami</t>
  </si>
  <si>
    <t>1660895026</t>
  </si>
  <si>
    <t>Plentování ocelových válcovaných nosníků jednostranné cihlami na maltu, výška stojiny do 200 mm</t>
  </si>
  <si>
    <t>"IPE 120" 1,0*0,12*9</t>
  </si>
  <si>
    <t>"IPE 160" 1,8*0,16*2</t>
  </si>
  <si>
    <t>"IPE 180" 1,5*0,18*2</t>
  </si>
  <si>
    <t>"IPE 200" 1,5*0,2*2</t>
  </si>
  <si>
    <t>33</t>
  </si>
  <si>
    <t>349231811</t>
  </si>
  <si>
    <t>Přizdívka ostění s ozubem z cihel tl přes 80 do 150 mm</t>
  </si>
  <si>
    <t>786603018</t>
  </si>
  <si>
    <t>Přizdívka z cihel ostění s ozubem ve vybouraných otvorech, s vysekáním kapes pro zavázaní přes 80 do 150 mm</t>
  </si>
  <si>
    <t>0,3*2,2*2</t>
  </si>
  <si>
    <t>34</t>
  </si>
  <si>
    <t>349231821</t>
  </si>
  <si>
    <t>Přizdívka ostění s ozubem z cihel tl přes 150 do 300 mm</t>
  </si>
  <si>
    <t>-589779787</t>
  </si>
  <si>
    <t>Přizdívka z cihel ostění s ozubem ve vybouraných otvorech, s vysekáním kapes pro zavázaní přes 150 do 300 mm</t>
  </si>
  <si>
    <t>0,7*3,0</t>
  </si>
  <si>
    <t>Vodorovné konstrukce</t>
  </si>
  <si>
    <t>35</t>
  </si>
  <si>
    <t>411321414</t>
  </si>
  <si>
    <t>Stropy deskové ze ŽB tř. C 25/30</t>
  </si>
  <si>
    <t>1506149813</t>
  </si>
  <si>
    <t>Stropy z betonu železového (bez výztuže) stropů deskových, plochých střech, desek balkonových, desek hřibových stropů včetně hlavic hřibových sloupů tř. C 25/30</t>
  </si>
  <si>
    <t>"nákl.výtah 1.NP -4.NP" (1,4*2,9*0,1)*3</t>
  </si>
  <si>
    <t>36</t>
  </si>
  <si>
    <t>411322525</t>
  </si>
  <si>
    <t>Stropy trámové nebo kazetové ze ŽB tř. C 20/25</t>
  </si>
  <si>
    <t>1786859918</t>
  </si>
  <si>
    <t>Stropy z betonu železového (bez výztuže) trámových, žebrových, kazetových nebo vložkových z tvárnic nebo z hraněných či zaoblených vln zabudovaného plechového bednění tř. C 20/25</t>
  </si>
  <si>
    <t>"Strop v chodbě 1.006" 3,5*4,0*0,15</t>
  </si>
  <si>
    <t>"Strop v chodbě 2.006" 3,5*4,0*0,15</t>
  </si>
  <si>
    <t>37</t>
  </si>
  <si>
    <t>411351011</t>
  </si>
  <si>
    <t>Zřízení bednění stropů deskových tl přes 5 do 25 cm bez podpěrné kce</t>
  </si>
  <si>
    <t>883460225</t>
  </si>
  <si>
    <t>Bednění stropních konstrukcí - bez podpěrné konstrukce desek tloušťky stropní desky přes 5 do 25 cm zřízení</t>
  </si>
  <si>
    <t>"nákl.výtah 1.NP -4.NP" (1,4*2,9)*3</t>
  </si>
  <si>
    <t>38</t>
  </si>
  <si>
    <t>411351012</t>
  </si>
  <si>
    <t>Odstranění bednění stropů deskových tl přes 5 do 25 cm bez podpěrné kce</t>
  </si>
  <si>
    <t>1698394206</t>
  </si>
  <si>
    <t>Bednění stropních konstrukcí - bez podpěrné konstrukce desek tloušťky stropní desky přes 5 do 25 cm odstranění</t>
  </si>
  <si>
    <t>39</t>
  </si>
  <si>
    <t>411354249</t>
  </si>
  <si>
    <t>Bednění stropů ztracené z hraněných trapézových vln v 60 mm plech pozinkovaný tl 1,0 mm</t>
  </si>
  <si>
    <t>1657498833</t>
  </si>
  <si>
    <t>Bednění stropů ztracené ocelové žebrované ze širokých tenkostěnných ohýbaných profilů (hraněných trapézových vln), bez úpravy povrchu otevřeného podhledu, bez podpěrné konstrukce, s osazením nasucho na zdech do připravených ozubů, popř. na rovných zdech, trámech, průvlacích, do traverz s povrchem pozinkovaným, výšky vln 60 mm, tl. plechu 1,00 mm</t>
  </si>
  <si>
    <t>"Strop v chodbě 1.006" 3,5*4,0</t>
  </si>
  <si>
    <t>"Strop v chodbě 2.006" 3,5*4,0</t>
  </si>
  <si>
    <t>40</t>
  </si>
  <si>
    <t>411354311</t>
  </si>
  <si>
    <t>Zřízení podpěrné konstrukce stropů výšky do 4 m tl přes 5 do 15 cm</t>
  </si>
  <si>
    <t>-1592498686</t>
  </si>
  <si>
    <t>Podpěrná konstrukce stropů - desek, kleneb a skořepin výška podepření do 4 m tloušťka stropu přes 5 do 15 cm zřízení</t>
  </si>
  <si>
    <t>41</t>
  </si>
  <si>
    <t>411354312</t>
  </si>
  <si>
    <t>Odstranění podpěrné konstrukce stropů výšky do 4 m tl přes 5 do 15 cm</t>
  </si>
  <si>
    <t>-862592241</t>
  </si>
  <si>
    <t>Podpěrná konstrukce stropů - desek, kleneb a skořepin výška podepření do 4 m tloušťka stropu přes 5 do 15 cm odstranění</t>
  </si>
  <si>
    <t>42</t>
  </si>
  <si>
    <t>411361821</t>
  </si>
  <si>
    <t>Výztuž stropů betonářskou ocelí 10 505</t>
  </si>
  <si>
    <t>1457242165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</si>
  <si>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 betonářské oceli 10 505 (R) nebo BSt 500</t>
  </si>
  <si>
    <t>"nákl.výtah 1.NP -4.NP" (1,4*2,9*0,1)*3*0,1</t>
  </si>
  <si>
    <t>"Strop v chodbě 1.006" 3,5*5*0,000395</t>
  </si>
  <si>
    <t>"Strop v chodbě 2.006" 3,5*5*0,00395</t>
  </si>
  <si>
    <t>43</t>
  </si>
  <si>
    <t>411362021</t>
  </si>
  <si>
    <t>Výztuž stropů svařovanými sítěmi Kari</t>
  </si>
  <si>
    <t>-367770695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</si>
  <si>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 drátů typu KARI</t>
  </si>
  <si>
    <t>"Strop v chodbě 1.006" 3,5*4,0*0,004</t>
  </si>
  <si>
    <t>"Strop v chodbě 2.006" 3,5*4,0*0,004</t>
  </si>
  <si>
    <t>44</t>
  </si>
  <si>
    <t>413232221</t>
  </si>
  <si>
    <t>Zazdívka zhlaví válcovaných nosníků v přes 150 do 300 mm</t>
  </si>
  <si>
    <t>1720097249</t>
  </si>
  <si>
    <t>Zazdívka zhlaví stropních trámů nebo válcovaných nosníků pálenými cihlami válcovaných nosníků, výšky přes 150 do 300 mm</t>
  </si>
  <si>
    <t>45</t>
  </si>
  <si>
    <t>413941123</t>
  </si>
  <si>
    <t>Osazování ocelových válcovaných nosníků stropů I, IE, U, UE nebo L č. 14 až 22 nebo výšky přes 120 do 220 mm</t>
  </si>
  <si>
    <t>1166049770</t>
  </si>
  <si>
    <t>Osazování ocelových válcovaných nosníků ve stropech I nebo IE nebo U nebo UE nebo L č. 14 až 22 nebo výšky přes 120 do 220 mm</t>
  </si>
  <si>
    <t>"Strop v chodbě 1.006" 4,4*2*0,0224</t>
  </si>
  <si>
    <t>"Strop v chodbě 2.006" 4,4*2*0,0224</t>
  </si>
  <si>
    <t>46</t>
  </si>
  <si>
    <t>-702093217</t>
  </si>
  <si>
    <t>0,394*1,08 'Přepočtené koeficientem množství</t>
  </si>
  <si>
    <t>61</t>
  </si>
  <si>
    <t>Úprava povrchů vnitřních</t>
  </si>
  <si>
    <t>47</t>
  </si>
  <si>
    <t>612142001</t>
  </si>
  <si>
    <t>Potažení vnitřních stěn sklovláknitým pletivem vtlačeným do tenkovrstvé hmoty</t>
  </si>
  <si>
    <t>-1459626781</t>
  </si>
  <si>
    <t>Potažení vnitřních ploch pletivem v ploše nebo pruzích, na plném podkladu sklovláknitým vtlačením do tmelu stěn</t>
  </si>
  <si>
    <t>"překrytí inženýrských sítí a styků různých druhů materiálu"80</t>
  </si>
  <si>
    <t>48</t>
  </si>
  <si>
    <t>611321141</t>
  </si>
  <si>
    <t>Vápenocementová omítka štuková dvouvrstvá vnitřních stropů rovných nanášená ručně</t>
  </si>
  <si>
    <t>-1947978016</t>
  </si>
  <si>
    <t>Omítka vápenocementová vnitřních ploch nanášená ručně dvouvrstvá, tloušťky jádrové omítky do 10 mm a tloušťky štuku do 3 mm štuková vodorovných konstrukcí stropů rovných</t>
  </si>
  <si>
    <t>"1.NP" 6,6+3,2+4,0+9,8+2,6+5,6</t>
  </si>
  <si>
    <t>"2.NP" 3,2</t>
  </si>
  <si>
    <t>"3.NP" 3,2</t>
  </si>
  <si>
    <t>"4.NP" 5,6</t>
  </si>
  <si>
    <t>49</t>
  </si>
  <si>
    <t>611321191</t>
  </si>
  <si>
    <t>Příplatek k vápenocementové omítce vnitřních stropů za každých dalších 5 mm tloušťky ručně</t>
  </si>
  <si>
    <t>-1843011716</t>
  </si>
  <si>
    <t>Omítka vápenocementová vnitřních ploch nanášená ručně Příplatek k cenám za každých dalších i započatých 5 mm tloušťky omítky přes 10 mm stropů</t>
  </si>
  <si>
    <t>"1.NP" (6,6+3,2+4,0+9,8+2,6+5,6)*2</t>
  </si>
  <si>
    <t>"2.NP" 3,2*2</t>
  </si>
  <si>
    <t>"3.NP" 3,2*2</t>
  </si>
  <si>
    <t>"4.NP" 5,6*2</t>
  </si>
  <si>
    <t>50</t>
  </si>
  <si>
    <t>612321141</t>
  </si>
  <si>
    <t>Vápenocementová omítka štuková dvouvrstvá vnitřních stěn nanášená ručně</t>
  </si>
  <si>
    <t>-420702438</t>
  </si>
  <si>
    <t>Omítka vápenocementová vnitřních ploch nanášená ručně dvouvrstvá, tloušťky jádrové omítky do 10 mm a tloušťky štuku do 3 mm štuková svislých konstrukcí stěn</t>
  </si>
  <si>
    <t>"m 1.002" (1,5*1,4)</t>
  </si>
  <si>
    <t>"m 1.006" (1,5*1,4)*3+(3,0*3,0)</t>
  </si>
  <si>
    <t>"m 1.009" (2,8+1,2)*3,0-(0,7*2,0)</t>
  </si>
  <si>
    <t>"m 1.010" (1,1*2,2)</t>
  </si>
  <si>
    <t>"m 1.011" (3,0*3,0*2)</t>
  </si>
  <si>
    <t xml:space="preserve">"m 1.012" (2,4*3,0)-(1,2*2,0) </t>
  </si>
  <si>
    <t>"m 1.014" (1,1*3,0)+(1,8*3,0)</t>
  </si>
  <si>
    <t>"m 1.016" (2,7+1,1)*2*3,0-(0,6*2,0)</t>
  </si>
  <si>
    <t>"m 1.020" (3,0*3,0)-(1,3*2,0)</t>
  </si>
  <si>
    <t>"m 1.021" (2,8+1,1+2,8)*3,0-(0,6*2,0)</t>
  </si>
  <si>
    <t>"m 1.022" (2,6+1,6+2,6)*3,0-(0,9*2,0)</t>
  </si>
  <si>
    <t>"m 1.102" (2,0+4,2)*2*3,0-(0,8*2,0)</t>
  </si>
  <si>
    <t>"m 1.103" (2,1*3,0)-(0,7*2,0)</t>
  </si>
  <si>
    <t>"m 1.104" (1,6+1,1)*2*3,0-(0,7*2,0)</t>
  </si>
  <si>
    <t>"m 1.113" (2,0+1,2)*2*3,0-(0,8*2,0)</t>
  </si>
  <si>
    <t>"m 1.114" (20+7,1)*2*3,0-(0,8*2,0*4)-(0,9*2,0)-(1,0*2,0)-(1,3*2,0)</t>
  </si>
  <si>
    <t>"m 1.115" (2,6+2,0)*2*3,0-(1,0*2,0*2)</t>
  </si>
  <si>
    <t>"m 1.153" (1,5*1,4)</t>
  </si>
  <si>
    <t>"m 1.154" (1,5*1,4)</t>
  </si>
  <si>
    <t>"m 1.203" 1,2*1,0</t>
  </si>
  <si>
    <t>"m 2.001" (1,7*2,2)-(1,3*2,0)</t>
  </si>
  <si>
    <t>"m 2.002" (1,7*2,2)-(1,3*2,0)</t>
  </si>
  <si>
    <t>"m 2.003" (1,7*2,2)-(1,3*2,0)</t>
  </si>
  <si>
    <t>"m 2.006" (1,7*3,0)-(1,3*2,0)+(1,2*2,2)-(1,2*2,0)</t>
  </si>
  <si>
    <t>"m 2.012" (1,7*2,2)-(1,3*2,0)</t>
  </si>
  <si>
    <t>"m 2.013" (1,7*2,2)-(1,3*2,0)+(1,2*3,0)-(0,6*2,0)</t>
  </si>
  <si>
    <t>"m 2.015" (1,2+2,6)*2*3,0-(0,7*2,0)</t>
  </si>
  <si>
    <t>"m 2.102" (1,5*2,2)-(1,3*2,0)</t>
  </si>
  <si>
    <t>"m 3.001" (1,5*2,2)-(1,2*2,0)</t>
  </si>
  <si>
    <t>"m 3.006" ((2,0*3,0)-(1,2*2,0))*2</t>
  </si>
  <si>
    <t>"m 3.011" ((2,0*3,0)-(1,2*2,0))*2</t>
  </si>
  <si>
    <t>"m 3.012" (1,2+2,6)*2*3,0-(0,7*2,0)</t>
  </si>
  <si>
    <t>"m 3.013" (1,5*2,2)-(1,2*2,0)+(1,2*3,0)-(0,6*2,0)+(1,8*3,0)</t>
  </si>
  <si>
    <t>"m 3.102" (1,5+2,2)-(1,3*2,0)</t>
  </si>
  <si>
    <t>"m 4.010" (2,1*2,8)-(1,2*2,0)</t>
  </si>
  <si>
    <t>"m 4.011" (1,5*2,2)-(1,2*2,0)+(1,8*2,5)+(2,0*2,8)-(0,8*2,0)</t>
  </si>
  <si>
    <t>"m 4.013" (3,7+1,9)*2*2,8-(0,8*2,0)</t>
  </si>
  <si>
    <t>51</t>
  </si>
  <si>
    <t>612321191</t>
  </si>
  <si>
    <t>Příplatek k vápenocementové omítce vnitřních stěn za každých dalších 5 mm tloušťky ručně</t>
  </si>
  <si>
    <t>-1403185686</t>
  </si>
  <si>
    <t>Omítka vápenocementová vnitřních ploch nanášená ručně Příplatek k cenám za každých dalších i započatých 5 mm tloušťky omítky přes 10 mm stěn</t>
  </si>
  <si>
    <t>501,2*4</t>
  </si>
  <si>
    <t>52</t>
  </si>
  <si>
    <t>612325302</t>
  </si>
  <si>
    <t>Vápenocementová štuková omítka ostění nebo nadpraží</t>
  </si>
  <si>
    <t>1628750787</t>
  </si>
  <si>
    <t>Vápenocementová omítka ostění nebo nadpraží štuková</t>
  </si>
  <si>
    <t>"m 1.001" (2,0+1,3+2,0)*0,3</t>
  </si>
  <si>
    <t>"m 1.002" (1,5+1,0+1,5)*0,5</t>
  </si>
  <si>
    <t>"m 1.006" (2,0+1,3+2,0)*0,3</t>
  </si>
  <si>
    <t>"m 1.009" (2,0+1,3+2,0)*0,3</t>
  </si>
  <si>
    <t>"m 1.014" (3,0*0,3*2)</t>
  </si>
  <si>
    <t>"m 1.153" (1,5+1,4+1,5)*0,9</t>
  </si>
  <si>
    <t>"m 1.154" (1,5+1,4+1,5)*0,9</t>
  </si>
  <si>
    <t>"m 2.001" (0,2+1,3+2,0)*0,3</t>
  </si>
  <si>
    <t>"m 2.002" (2,1+1,7+2,1)*0,8+(2,0+1,8+2,0)*0,4</t>
  </si>
  <si>
    <t>"m 2.006" (2,0+1,9+2,0)*0,5</t>
  </si>
  <si>
    <t>"m 2.010" (2,0+1,2+2,0)*0,3</t>
  </si>
  <si>
    <t>"m 2.013" (3,0*0,3*2)</t>
  </si>
  <si>
    <t>"m 2.102" (2,0+1,3+2,0)*0,5</t>
  </si>
  <si>
    <t>"m 3.001" (3,0*3*0,5)+(2,0+1,3+2,0)*0,3</t>
  </si>
  <si>
    <t>"m 3.006" (2,1+1,5+2,1)*0,6*3</t>
  </si>
  <si>
    <t>"m 3.010" (2,0+1,2+2,0)*0,3</t>
  </si>
  <si>
    <t>"m 3.013" (3,0*0,3*2)</t>
  </si>
  <si>
    <t>"m 3.016" (2,1+1,7+2,1)*0,8</t>
  </si>
  <si>
    <t>"m 3.102" (2,0+1,3+2,0)*0,3+(1,3+2,0)*2*0,3</t>
  </si>
  <si>
    <t>"m 4.001" (3,0*3*0,5)</t>
  </si>
  <si>
    <t>"m 4.011" (2,0+1,3+2,0)*0,3</t>
  </si>
  <si>
    <t>"m 4.014" (2,1+1,6+2,1)*0,8</t>
  </si>
  <si>
    <t>53</t>
  </si>
  <si>
    <t>619999041</t>
  </si>
  <si>
    <t>Příplatek k úpravám povrchů za provádění prací ve stísněném prostoru</t>
  </si>
  <si>
    <t>-1489201961</t>
  </si>
  <si>
    <t>Příplatky k cenám úprav vnitřních povrchů za ztížené pracovní podmínky práce ve stísněném prostoru</t>
  </si>
  <si>
    <t>"m 1.006" (1,5*1,4)*3</t>
  </si>
  <si>
    <t>62</t>
  </si>
  <si>
    <t>Úprava povrchů vnější</t>
  </si>
  <si>
    <t>54</t>
  </si>
  <si>
    <t>622325102</t>
  </si>
  <si>
    <t>Oprava vnější vápenocementové hladké omítky složitosti 1 stěn v rozsahu přes 10 do 30 %</t>
  </si>
  <si>
    <t>1890361521</t>
  </si>
  <si>
    <t>Oprava vápenocementové omítky vnějších ploch stupně členitosti 1 hladké stěn, v rozsahu opravované plochy přes 10 do 30%</t>
  </si>
  <si>
    <t>"zazděné okno" (6,2*3,0)-(0,9*1,4*2)</t>
  </si>
  <si>
    <t>55</t>
  </si>
  <si>
    <t>622521012</t>
  </si>
  <si>
    <t>Tenkovrstvá silikátová zatíraná omítka zrnitost 1,5 mm vnějších stěn</t>
  </si>
  <si>
    <t>-388616115</t>
  </si>
  <si>
    <t>Omítka tenkovrstvá silikátová vnějších ploch probarvená bez penetrace zatíraná (škrábaná ), zrnitost 1,5 mm stěn</t>
  </si>
  <si>
    <t>63</t>
  </si>
  <si>
    <t>Podlahy a podlahové konstrukce</t>
  </si>
  <si>
    <t>56</t>
  </si>
  <si>
    <t>631312141</t>
  </si>
  <si>
    <t>Doplnění rýh v dosavadních mazaninách betonem prostým</t>
  </si>
  <si>
    <t>-1625697407</t>
  </si>
  <si>
    <t>Doplnění dosavadních mazanin prostým betonem s dodáním hmot, bez potěru, plochy jednotlivě rýh v dosavadních mazaninách</t>
  </si>
  <si>
    <t>"kanalizace" (2,0+3,0)*0,6*0,15</t>
  </si>
  <si>
    <t>57</t>
  </si>
  <si>
    <t>63245123R</t>
  </si>
  <si>
    <t>Potěr cementový samonivelační litý CT-C25-F5 tl 60 mm</t>
  </si>
  <si>
    <t>1840944419</t>
  </si>
  <si>
    <t>"m 2.006" 3,1*4,2</t>
  </si>
  <si>
    <t>"m 3.006" 3,1*4,2</t>
  </si>
  <si>
    <t>"1.009, 1.011, 1.021" (15,4+6,6+4,0)</t>
  </si>
  <si>
    <t>58</t>
  </si>
  <si>
    <t>631362021</t>
  </si>
  <si>
    <t>Výztuž mazanin svařovanými sítěmi Kari</t>
  </si>
  <si>
    <t>-834291500</t>
  </si>
  <si>
    <t>Výztuž mazanin ze svařovaných sítí z drátů typu KARI</t>
  </si>
  <si>
    <t>"m 2.006" 3,1*4,2*0,005</t>
  </si>
  <si>
    <t>"m 3.006" 3,1*4,2*0,005</t>
  </si>
  <si>
    <t>"1.009, 1.011, 1.021" (15,4+6,6+4,0)*0,005</t>
  </si>
  <si>
    <t>59</t>
  </si>
  <si>
    <t>634112113</t>
  </si>
  <si>
    <t>Obvodová dilatace podlahovým páskem z pěnového PE mezi stěnou a mazaninou nebo potěrem v 80 mm</t>
  </si>
  <si>
    <t>m</t>
  </si>
  <si>
    <t>-1029929534</t>
  </si>
  <si>
    <t>Obvodová dilatace mezi stěnou a mazaninou nebo potěrem podlahovým páskem z pěnového PE tl. do 10 mm, výšky 80 mm</t>
  </si>
  <si>
    <t>"m 2.006" 3,1*2</t>
  </si>
  <si>
    <t>"m 3.006" 3,1*2</t>
  </si>
  <si>
    <t>"1.009, 1.011, 1.021" (5,0+1,5+5,0)+(25,0+1,5+1,0)+(3,5+1,0+2,5)</t>
  </si>
  <si>
    <t>64</t>
  </si>
  <si>
    <t>Osazování výplní otvorů</t>
  </si>
  <si>
    <t>60</t>
  </si>
  <si>
    <t>642942111</t>
  </si>
  <si>
    <t>Osazování zárubní nebo rámů dveřních kovových do 2,5 m2 na MC</t>
  </si>
  <si>
    <t>-1325424424</t>
  </si>
  <si>
    <t>Osazování zárubní nebo rámů kovových dveřních lisovaných nebo z úhelníků bez dveřních křídel na cementovou maltu, plochy otvoru do 2,5 m2</t>
  </si>
  <si>
    <t>55331480</t>
  </si>
  <si>
    <t>zárubeň jednokřídlá ocelová pro zdění tl stěny 75-100mm rozměru 600/1970, 2100mm</t>
  </si>
  <si>
    <t>434267515</t>
  </si>
  <si>
    <t>642945111</t>
  </si>
  <si>
    <t>Osazování protipožárních nebo protiplynových zárubní dveří jednokřídlových do 2,5 m2</t>
  </si>
  <si>
    <t>1266457512</t>
  </si>
  <si>
    <t>Osazování ocelových zárubní protipožárních nebo protiplynových dveří do vynechaného otvoru, s obetonováním, dveří jednokřídlových do 2,5 m2</t>
  </si>
  <si>
    <t>55331555</t>
  </si>
  <si>
    <t>zárubeň jednokřídlá ocelová pro zdění s protipožární úpravou tl stěny 75-100mm rozměru 600/1970, 2100mm</t>
  </si>
  <si>
    <t>-368743429</t>
  </si>
  <si>
    <t>642945112</t>
  </si>
  <si>
    <t>Osazování protipožárních nebo protiplynových zárubní dveří dvoukřídlových přes 2,5 do 6,5 m2</t>
  </si>
  <si>
    <t>-707724094</t>
  </si>
  <si>
    <t>Osazování ocelových zárubní protipožárních nebo protiplynových dveří do vynechaného otvoru, s obetonováním, dveří dvoukřídlových přes 2,5 do 6,5 m2</t>
  </si>
  <si>
    <t>65</t>
  </si>
  <si>
    <t>55331758</t>
  </si>
  <si>
    <t>zárubeň dvoukřídlá ocelová pro zdění s protipožární úpravou tl stěny 75-100mm rozměru 1250/1970, 2100mm</t>
  </si>
  <si>
    <t>1645684041</t>
  </si>
  <si>
    <t>94</t>
  </si>
  <si>
    <t>Lešení a stavební výtahy</t>
  </si>
  <si>
    <t>66</t>
  </si>
  <si>
    <t>941111111</t>
  </si>
  <si>
    <t>Montáž lešení řadového trubkového lehkého s podlahami zatížení do 200 kg/m2 š od 0,6 do 0,9 m v do 10 m</t>
  </si>
  <si>
    <t>2126445187</t>
  </si>
  <si>
    <t>Montáž lešení řadového trubkového lehkého pracovního s podlahami s provozním zatížením tř. 3 do 200 kg/m2 šířky tř. W06 od 0,6 do 0,9 m, výšky do 10 m</t>
  </si>
  <si>
    <t>"střešní okna" (18,0+9,0)*10,0</t>
  </si>
  <si>
    <t>"odvod spalin" 2,0*10,0</t>
  </si>
  <si>
    <t>67</t>
  </si>
  <si>
    <t>941111211</t>
  </si>
  <si>
    <t>Příplatek k lešení řadovému trubkovému lehkému s podlahami š 0,9 m v 10 m za první a ZKD den použití</t>
  </si>
  <si>
    <t>-1966722305</t>
  </si>
  <si>
    <t>Montáž lešení řadového trubkového lehkého pracovního s podlahami s provozním zatížením tř. 3 do 200 kg/m2 Příplatek za první a každý další den použití lešení k ceně -1111</t>
  </si>
  <si>
    <t>"střešní okna" (18,0+9,0)*10,0*14</t>
  </si>
  <si>
    <t>"odvod spalin" 2,0*10,0*10</t>
  </si>
  <si>
    <t>68</t>
  </si>
  <si>
    <t>941111811</t>
  </si>
  <si>
    <t>Demontáž lešení řadového trubkového lehkého s podlahami zatížení do 200 kg/m2 š od 0,6 do 0,9 m v do 10 m</t>
  </si>
  <si>
    <t>1205397179</t>
  </si>
  <si>
    <t>Demontáž lešení řadového trubkového lehkého pracovního s podlahami s provozním zatížením tř. 3 do 200 kg/m2 šířky tř. W06 od 0,6 do 0,9 m, výšky do 10 m</t>
  </si>
  <si>
    <t>69</t>
  </si>
  <si>
    <t>949101111</t>
  </si>
  <si>
    <t>Lešení pomocné pro objekty pozemních staveb s lešeňovou podlahou v do 1,9 m zatížení do 150 kg/m2</t>
  </si>
  <si>
    <t>-766826032</t>
  </si>
  <si>
    <t>Lešení pomocné pracovní pro objekty pozemních staveb pro zatížení do 150 kg/m2, o výšce lešeňové podlahy do 1,9 m</t>
  </si>
  <si>
    <t>"1.NP" 98,7+2,6+15,2+5,6+7,2+15,4+4,0+6,6+3,2</t>
  </si>
  <si>
    <t>"2.NP" 128,6+7,1+3,2</t>
  </si>
  <si>
    <t>"3.NP" 130,6+7,1+16,3+3,2</t>
  </si>
  <si>
    <t>"4.NP" 5,6+23,1+16,9</t>
  </si>
  <si>
    <t>70</t>
  </si>
  <si>
    <t>949311111</t>
  </si>
  <si>
    <t>Montáž lešení trubkového do šachet o půdorysné ploše do 6 m2 v do 10 m</t>
  </si>
  <si>
    <t>-33611522</t>
  </si>
  <si>
    <t>Montáž lešení trubkového do šachet (výtahových, potrubních) o půdorysné ploše do 6 m2, výšky do 10 m</t>
  </si>
  <si>
    <t>Výtahová šachta</t>
  </si>
  <si>
    <t>10,0</t>
  </si>
  <si>
    <t>71</t>
  </si>
  <si>
    <t>949311211</t>
  </si>
  <si>
    <t>Příplatek k lešení trubkovému do šachet do 6 m2 v přes 20 do 30 m za první a ZKD den použití</t>
  </si>
  <si>
    <t>-1535194983</t>
  </si>
  <si>
    <t>Montáž lešení trubkového do šachet (výtahových, potrubních) Příplatek za první a každý další den použití lešení k ceně -1111, -1112 nebo -1113</t>
  </si>
  <si>
    <t>10,0*60</t>
  </si>
  <si>
    <t>72</t>
  </si>
  <si>
    <t>949311811</t>
  </si>
  <si>
    <t>Demontáž lešení trubkového do šachet o půdorysné ploše do 6 m2 v do 10 m</t>
  </si>
  <si>
    <t>-1927244729</t>
  </si>
  <si>
    <t>Demontáž lešení trubkového do šachet (výtahových, potrubních) o půdorysné ploše do 6 m2, výšky do 10 m</t>
  </si>
  <si>
    <t>95</t>
  </si>
  <si>
    <t>Různé dokončovací konstrukce a práce pozemních staveb</t>
  </si>
  <si>
    <t>73</t>
  </si>
  <si>
    <t>952901114</t>
  </si>
  <si>
    <t>Vyčištění budov bytové a občanské výstavby při výšce podlaží přes 4 m</t>
  </si>
  <si>
    <t>-341761439</t>
  </si>
  <si>
    <t>Vyčištění budov nebo objektů před předáním do užívání budov bytové nebo občanské výstavby, světlé výšky podlaží přes 4 m</t>
  </si>
  <si>
    <t>"1.NP" (15,0*17,0)+(19,0*7,0)+(12,0*10,0)+(6,0*8,0)</t>
  </si>
  <si>
    <t>"2.NP" (29,0*6,0)+(9,0*14,0)+(6,0*8,0)</t>
  </si>
  <si>
    <t>"3.NP" (8,0*4,0)+(29,0*6,0)+(9,0*14,0)+(6,*8,0)</t>
  </si>
  <si>
    <t>"4.NP" (8,0*4,0)+(5,0*8,0)+(6,0*8,0)+(12,0*5,0)</t>
  </si>
  <si>
    <t>74</t>
  </si>
  <si>
    <t>953993311</t>
  </si>
  <si>
    <t>Osazení bezpečnostní, orientační nebo informační tabulky samolepicí</t>
  </si>
  <si>
    <t>-1483238517</t>
  </si>
  <si>
    <t>75</t>
  </si>
  <si>
    <t>73534562</t>
  </si>
  <si>
    <t>tabulka bezpečnostní fotoluminiscenční 200x87mm samolepící</t>
  </si>
  <si>
    <t>-1022043986</t>
  </si>
  <si>
    <t>76</t>
  </si>
  <si>
    <t>73534561</t>
  </si>
  <si>
    <t>tabulka bezpečnostní fotoluminiscenční 148x148mm samolepící</t>
  </si>
  <si>
    <t>128</t>
  </si>
  <si>
    <t>130442279</t>
  </si>
  <si>
    <t>77</t>
  </si>
  <si>
    <t>953943211</t>
  </si>
  <si>
    <t>Osazování hasicího přístroje</t>
  </si>
  <si>
    <t>131209198</t>
  </si>
  <si>
    <t>Osazování drobných kovových předmětů kotvených do stěny hasicího přístroje</t>
  </si>
  <si>
    <t>78</t>
  </si>
  <si>
    <t>4493211R</t>
  </si>
  <si>
    <t>přístroj hasicí ruční, spc viz PBŘ</t>
  </si>
  <si>
    <t>-972252860</t>
  </si>
  <si>
    <t>96</t>
  </si>
  <si>
    <t>Bourání konstrukcí</t>
  </si>
  <si>
    <t>79</t>
  </si>
  <si>
    <t>96 101</t>
  </si>
  <si>
    <t>Demontáž a likvidace stávajících ocelových sloupů atria</t>
  </si>
  <si>
    <t>ks</t>
  </si>
  <si>
    <t>1835505145</t>
  </si>
  <si>
    <t>80</t>
  </si>
  <si>
    <t>96 102</t>
  </si>
  <si>
    <t>Demontáž a likvidace stávajících posuvných dveří do 1.009</t>
  </si>
  <si>
    <t>-1851925805</t>
  </si>
  <si>
    <t>81</t>
  </si>
  <si>
    <t>962031133</t>
  </si>
  <si>
    <t>Bourání příček z cihel pálených na MVC tl do 150 mm</t>
  </si>
  <si>
    <t>1579488259</t>
  </si>
  <si>
    <t>Bourání příček z cihel, tvárnic nebo příčkovek z cihel pálených, plných nebo dutých na maltu vápennou nebo vápenocementovou, tl. do 150 mm</t>
  </si>
  <si>
    <t>"nákl.výtah 1.NP -4.NP" 1,2*(2,9+3,3+3,3+3,3)*2</t>
  </si>
  <si>
    <t>"4.NP" (1,5*2,8)</t>
  </si>
  <si>
    <t>82</t>
  </si>
  <si>
    <t>962081141</t>
  </si>
  <si>
    <t>Bourání příček ze skleněných tvárnic tl do 150 mm</t>
  </si>
  <si>
    <t>-1131777634</t>
  </si>
  <si>
    <t>Bourání zdiva příček nebo vybourání otvorů ze skleněných tvárnic, tl. do 150 mm</t>
  </si>
  <si>
    <t>"1.NP" (1,0*2,0)+(1,7*2,0*2)</t>
  </si>
  <si>
    <t>"2.NP" (2,3*1,9)</t>
  </si>
  <si>
    <t>"3.NP" (1,5*2,1*3)+(2,0*1,3)</t>
  </si>
  <si>
    <t>83</t>
  </si>
  <si>
    <t>963051113</t>
  </si>
  <si>
    <t>Bourání ŽB stropů deskových tl přes 80 mm</t>
  </si>
  <si>
    <t>-1018269715</t>
  </si>
  <si>
    <t>Bourání železobetonových stropů deskových, tl. přes 80 mm</t>
  </si>
  <si>
    <t>"nákl.výtah 1.NP -4.NP" (1,4*1,9*0,1)*3</t>
  </si>
  <si>
    <t>"Strop v chodbě 1.006" 3,5*2,0*0,1</t>
  </si>
  <si>
    <t>"Strop v chodbě 2.006" 3,5*2,0*0,1</t>
  </si>
  <si>
    <t>84</t>
  </si>
  <si>
    <t>964072331</t>
  </si>
  <si>
    <t>Vybourání válcovaných nosníků ze zdiva smíšeného dl do 6 m hmotnosti do 35 kg/m</t>
  </si>
  <si>
    <t>-559956559</t>
  </si>
  <si>
    <t>Vybourání válcovaných nosníků uložených ve zdivu smíšeném nebo kamenném délky do 6 m, hmotnosti do 35 kg/m</t>
  </si>
  <si>
    <t>"Strop v chodbě 1.006" (4,4+4,4+3,6)*0,0224</t>
  </si>
  <si>
    <t>"Strop v chodbě 2.006" (4,4+4,4+3,6)*0,0224</t>
  </si>
  <si>
    <t>85</t>
  </si>
  <si>
    <t>965042131</t>
  </si>
  <si>
    <t>Bourání podkladů pod dlažby nebo mazanin betonových nebo z litého asfaltu tl do 100 mm pl do 4 m2</t>
  </si>
  <si>
    <t>-660330424</t>
  </si>
  <si>
    <t>Bourání mazanin betonových nebo z litého asfaltu tl. do 100 mm, plochy do 4 m2</t>
  </si>
  <si>
    <t>"1.009, 1.011" (15,4+6,6)*0,1</t>
  </si>
  <si>
    <t>86</t>
  </si>
  <si>
    <t>965042141</t>
  </si>
  <si>
    <t>Bourání podkladů pod dlažby nebo mazanin betonových nebo z litého asfaltu tl do 100 mm pl přes 4 m2</t>
  </si>
  <si>
    <t>670567487</t>
  </si>
  <si>
    <t>Bourání mazanin betonových nebo z litého asfaltu tl. do 100 mm, plochy přes 4 m2</t>
  </si>
  <si>
    <t>"Strop v chodbě 1.006" 3,5*2,0*0,06</t>
  </si>
  <si>
    <t>"Strop v chodbě 2.006" 3,5*2,0*0,06</t>
  </si>
  <si>
    <t>87</t>
  </si>
  <si>
    <t>965049111</t>
  </si>
  <si>
    <t>Příplatek k bourání betonových mazanin za bourání mazanin se svařovanou sítí tl do 100 mm</t>
  </si>
  <si>
    <t>2096390357</t>
  </si>
  <si>
    <t>Bourání mazanin Příplatek k cenám za bourání mazanin betonových se svařovanou sítí, tl. do 100 mm</t>
  </si>
  <si>
    <t>2,249+0,840</t>
  </si>
  <si>
    <t>88</t>
  </si>
  <si>
    <t>967031734</t>
  </si>
  <si>
    <t>Přisekání plošné zdiva z cihel pálených na MV nebo MVC tl do 300 mm</t>
  </si>
  <si>
    <t>1156495250</t>
  </si>
  <si>
    <t>Přisekání (špicování) plošné nebo rovných ostění zdiva z cihel pálených plošné, na maltu vápennou nebo vápenocementovou, tl. na maltu vápennou nebo vápenocementovou, tl. do 300 mm</t>
  </si>
  <si>
    <t>"1.NP" (0,3*2,1)</t>
  </si>
  <si>
    <t>89</t>
  </si>
  <si>
    <t>968062747</t>
  </si>
  <si>
    <t>Vybourání stěn dřevěných plných, zasklených nebo výkladních pl přes 4 m2</t>
  </si>
  <si>
    <t>-267689011</t>
  </si>
  <si>
    <t>Vybourání dřevěných rámů oken s křídly, dveřních zárubní, vrat, stěn, ostění nebo obkladů stěn plných, zasklených nebo výkladních pevných nebo otevíratelných, plochy přes 4 m2</t>
  </si>
  <si>
    <t>"3.NP" (3,0*3,0)</t>
  </si>
  <si>
    <t>"4.NP" (3,0*3,0)</t>
  </si>
  <si>
    <t>90</t>
  </si>
  <si>
    <t>968072455</t>
  </si>
  <si>
    <t>Vybourání kovových dveřních zárubní pl do 2 m2</t>
  </si>
  <si>
    <t>1700122199</t>
  </si>
  <si>
    <t>Vybourání kovových rámů oken s křídly, dveřních zárubní, vrat, stěn, ostění nebo obkladů dveřních zárubní, plochy do 2 m2</t>
  </si>
  <si>
    <t>"1.NP" (0,6*2,0*3)+(0,9*2,0*2)+(1,0*2,0)</t>
  </si>
  <si>
    <t>"2.NP" (0,6*2,0)</t>
  </si>
  <si>
    <t>"3.NP" (0,6*2,0)</t>
  </si>
  <si>
    <t>91</t>
  </si>
  <si>
    <t>968072456</t>
  </si>
  <si>
    <t>Vybourání kovových dveřních zárubní pl přes 2 m2</t>
  </si>
  <si>
    <t>215394816</t>
  </si>
  <si>
    <t>Vybourání kovových rámů oken s křídly, dveřních zárubní, vrat, stěn, ostění nebo obkladů dveřních zárubní, plochy přes 2 m2</t>
  </si>
  <si>
    <t>"1.NP" (1,6*2,0)+(1,3*2,0*4)</t>
  </si>
  <si>
    <t>"2.NP" (1,3*2,0*3)</t>
  </si>
  <si>
    <t>"3.NP" (1,3*2,0*3)+(1,8*2,0)</t>
  </si>
  <si>
    <t>"4.NP" (1,3*2,0)+(1,8*2,0)</t>
  </si>
  <si>
    <t>92</t>
  </si>
  <si>
    <t>968062375</t>
  </si>
  <si>
    <t>Vybourání dřevěných rámů oken zdvojených včetně křídel pl do 2 m2</t>
  </si>
  <si>
    <t>-2052489400</t>
  </si>
  <si>
    <t>Vybourání dřevěných rámů oken s křídly, dveřních zárubní, vrat, stěn, ostění nebo obkladů rámů oken s křídly zdvojených, plochy do 2 m2</t>
  </si>
  <si>
    <t>"1.NP" 1,0*1,5</t>
  </si>
  <si>
    <t>"2.NP" 1,2*2,0</t>
  </si>
  <si>
    <t>"3.NP" 1,2*2,0</t>
  </si>
  <si>
    <t>93</t>
  </si>
  <si>
    <t>968062376</t>
  </si>
  <si>
    <t>Vybourání dřevěných rámů oken zdvojených včetně křídel pl do 4 m2</t>
  </si>
  <si>
    <t>-2014258891</t>
  </si>
  <si>
    <t>Vybourání dřevěných rámů oken s křídly, dveřních zárubní, vrat, stěn, ostění nebo obkladů rámů oken s křídly zdvojených, plochy do 4 m2</t>
  </si>
  <si>
    <t>"4.NP" 1,2*3,7</t>
  </si>
  <si>
    <t>971033631</t>
  </si>
  <si>
    <t>Vybourání otvorů ve zdivu cihelném pl do 4 m2 na MVC nebo MV tl do 150 mm</t>
  </si>
  <si>
    <t>-151701613</t>
  </si>
  <si>
    <t>Vybourání otvorů ve zdivu základovém nebo nadzákladovém z cihel, tvárnic, příčkovek z cihel pálených na maltu vápennou nebo vápenocementovou plochy do 4 m2, tl. do 150 mm</t>
  </si>
  <si>
    <t>"1.NP" (1,2*3,0)</t>
  </si>
  <si>
    <t>971033651</t>
  </si>
  <si>
    <t>Vybourání otvorů ve zdivu cihelném pl do 4 m2 na MVC nebo MV tl do 600 mm</t>
  </si>
  <si>
    <t>1730763560</t>
  </si>
  <si>
    <t>Vybourání otvorů ve zdivu základovém nebo nadzákladovém z cihel, tvárnic, příčkovek z cihel pálených na maltu vápennou nebo vápenocementovou plochy do 4 m2, tl. do 600 mm</t>
  </si>
  <si>
    <t>"1.NP" (1,2*0,6*2,6)+(1,2*0,6*2,3)</t>
  </si>
  <si>
    <t>971033681</t>
  </si>
  <si>
    <t>Vybourání otvorů ve zdivu cihelném pl do 4 m2 na MVC nebo MV tl do 900 mm</t>
  </si>
  <si>
    <t>1175612235</t>
  </si>
  <si>
    <t>Vybourání otvorů ve zdivu základovém nebo nadzákladovém z cihel, tvárnic, příčkovek z cihel pálených na maltu vápennou nebo vápenocementovou plochy do 4 m2, tl. do 900 mm</t>
  </si>
  <si>
    <t>"1.NP" 1,2*0,8*2,3</t>
  </si>
  <si>
    <t>97</t>
  </si>
  <si>
    <t>973031151</t>
  </si>
  <si>
    <t>Vysekání výklenků ve zdivu cihelném na MV nebo MVC pl přes 0,25 m2</t>
  </si>
  <si>
    <t>-231566829</t>
  </si>
  <si>
    <t>Vysekání výklenků nebo kapes ve zdivu z cihel na maltu vápennou nebo vápenocementovou výklenků, pohledové plochy přes 0,25 m2</t>
  </si>
  <si>
    <t>0,7*0,7*0,3*9</t>
  </si>
  <si>
    <t>98</t>
  </si>
  <si>
    <t>973031324</t>
  </si>
  <si>
    <t>Vysekání kapes ve zdivu cihelném na MV nebo MVC pl do 0,10 m2 hl do 150 mm</t>
  </si>
  <si>
    <t>1572172695</t>
  </si>
  <si>
    <t>Vysekání výklenků nebo kapes ve zdivu z cihel na maltu vápennou nebo vápenocementovou kapes, plochy do 0,10 m2, hl. do 150 mm</t>
  </si>
  <si>
    <t>"IPE strop v chodbě 1.006" 4</t>
  </si>
  <si>
    <t>"IPE strop v chodbě 2.006" 4</t>
  </si>
  <si>
    <t>99</t>
  </si>
  <si>
    <t>973031345</t>
  </si>
  <si>
    <t>Vysekání kapes ve zdivu cihelném na MV nebo MVC pl do 0,25 m2 hl do 300 mm</t>
  </si>
  <si>
    <t>-604489099</t>
  </si>
  <si>
    <t>Vysekání výklenků nebo kapes ve zdivu z cihel na maltu vápennou nebo vápenocementovou kapes, plochy do 0,25 m2, hl. do 300 mm</t>
  </si>
  <si>
    <t>100</t>
  </si>
  <si>
    <t>9772111R</t>
  </si>
  <si>
    <t>Řezání kamenného obkladu z kamene hl do 100 mm</t>
  </si>
  <si>
    <t>874147168</t>
  </si>
  <si>
    <t>Řezání konstrukcí stěnovou pilou z kamene hloubka řezu do 200 mm</t>
  </si>
  <si>
    <t>"KTPO" 0,3*4</t>
  </si>
  <si>
    <t>"OPPO" (0,3+0,2)*2</t>
  </si>
  <si>
    <t>101</t>
  </si>
  <si>
    <t>977312113</t>
  </si>
  <si>
    <t>Řezání stávajících betonových mazanin vyztužených hl do 150 mm</t>
  </si>
  <si>
    <t>1657546729</t>
  </si>
  <si>
    <t>Řezání stávajících betonových mazanin s vyztužením hloubky přes 100 do 150 mm</t>
  </si>
  <si>
    <t>"kanalizace" (2,0+3,0)*2</t>
  </si>
  <si>
    <t>"podlahy pod příčky" ((1,2*3)+2,0+2,6+2,2+2,5+2,0+2,0+1,0+(1,5*7)+(3,0*2)+(0,6*3))*2</t>
  </si>
  <si>
    <t>102</t>
  </si>
  <si>
    <t>974031153</t>
  </si>
  <si>
    <t>Vysekání rýh ve zdivu cihelném hl do 100 mm š do 100 mm</t>
  </si>
  <si>
    <t>-132009743</t>
  </si>
  <si>
    <t>Vysekání rýh ve zdivu cihelném na maltu vápennou nebo vápenocementovou do hl. 100 mm a šířky do 100 mm</t>
  </si>
  <si>
    <t>"nákl.výtah 1.NP -4.NP" (1,9*2)*3</t>
  </si>
  <si>
    <t>103</t>
  </si>
  <si>
    <t>974031666</t>
  </si>
  <si>
    <t>Vysekání rýh ve zdivu cihelném pro vtahování nosníků hl do 150 mm v do 250 mm</t>
  </si>
  <si>
    <t>884224909</t>
  </si>
  <si>
    <t>Vysekání rýh ve zdivu cihelném na maltu vápennou nebo vápenocementovou pro vtahování nosníků do zdí, před vybouráním otvoru do hl. 150 mm, při v. nosníku do 250 mm</t>
  </si>
  <si>
    <t>"překlady 1.NP" (1,5*4)+(1,6*2)</t>
  </si>
  <si>
    <t>104</t>
  </si>
  <si>
    <t>974042555</t>
  </si>
  <si>
    <t>Vysekání rýh v dlažbě betonové nebo jiné monolitické hl do 100 mm š do 200 mm</t>
  </si>
  <si>
    <t>-2033510094</t>
  </si>
  <si>
    <t>Vysekání rýh v betonové nebo jiné monolitické dlažbě s betonovým podkladem do hl. 100 mm a šířky do 200 mm</t>
  </si>
  <si>
    <t>(1,2*3)+2,0+2,6+2,2+2,5+2,0+2,0+1,0+(1,5*7)+(3,0*2)+(0,6*3)</t>
  </si>
  <si>
    <t>105</t>
  </si>
  <si>
    <t>978011191</t>
  </si>
  <si>
    <t>Otlučení (osekání) vnitřní vápenné nebo vápenocementové omítky stropů v rozsahu přes 50 do 100 %</t>
  </si>
  <si>
    <t>-219793368</t>
  </si>
  <si>
    <t>Otlučení vápenných nebo vápenocementových omítek vnitřních ploch stropů, v rozsahu přes 50 do 100 %</t>
  </si>
  <si>
    <t>"1.NP" 4,0+9,8+2,6+5,6</t>
  </si>
  <si>
    <t>106</t>
  </si>
  <si>
    <t>978013191</t>
  </si>
  <si>
    <t>Otlučení (osekání) vnitřní vápenné nebo vápenocementové omítky stěn v rozsahu přes 50 do 100 %</t>
  </si>
  <si>
    <t>991240691</t>
  </si>
  <si>
    <t>Otlučení vápenných nebo vápenocementových omítek vnitřních ploch stěn s vyškrabáním spar, s očištěním zdiva, v rozsahu přes 50 do 100 %</t>
  </si>
  <si>
    <t>"m 1.114" (2,0+7,1)*2*3,0-(0,8*2,0*4)-(0,9*2,0)-(1,0*2,0)-(1,3*2,0)</t>
  </si>
  <si>
    <t>107</t>
  </si>
  <si>
    <t>978059541</t>
  </si>
  <si>
    <t>Odsekání a odebrání obkladů stěn z vnitřních obkládaček plochy přes 1 m2</t>
  </si>
  <si>
    <t>1167498604</t>
  </si>
  <si>
    <t>Odsekání obkladů stěn včetně otlučení podkladní omítky až na zdivo z obkládaček vnitřních, z jakýchkoliv materiálů, plochy přes 1 m2</t>
  </si>
  <si>
    <t>"1.NP" (2,1+1,2+2,1)*1,5+(6,0+2,0)*2*2,0+(1,6+1,1)*2*1,5</t>
  </si>
  <si>
    <t>997</t>
  </si>
  <si>
    <t>Přesun sutě</t>
  </si>
  <si>
    <t>108</t>
  </si>
  <si>
    <t>997013113</t>
  </si>
  <si>
    <t>Vnitrostaveništní doprava suti a vybouraných hmot pro budovy v do 12 m s použitím mechanizace</t>
  </si>
  <si>
    <t>463691557</t>
  </si>
  <si>
    <t>Vnitrostaveništní doprava suti a vybouraných hmot  vodorovně do 50 m svisle s použitím mechanizace pro budovy a haly výšky přes 9 do 12 m</t>
  </si>
  <si>
    <t>109</t>
  </si>
  <si>
    <t>997013312</t>
  </si>
  <si>
    <t>Montáž a demontáž shozu suti v do 20 m</t>
  </si>
  <si>
    <t>248271751</t>
  </si>
  <si>
    <t>Doprava suti shozem montáž a demontáž shozu výšky přes 10 do 20 m</t>
  </si>
  <si>
    <t>110</t>
  </si>
  <si>
    <t>997013322</t>
  </si>
  <si>
    <t>Příplatek k shozu suti v do 20 m za první a ZKD den použití</t>
  </si>
  <si>
    <t>1223602072</t>
  </si>
  <si>
    <t>Doprava suti shozem montáž a demontáž shozu výšky Příplatek za první a každý další den použití shozu k ceně -3312</t>
  </si>
  <si>
    <t>11,0*90</t>
  </si>
  <si>
    <t>111</t>
  </si>
  <si>
    <t>997013501</t>
  </si>
  <si>
    <t>Odvoz suti a vybouraných hmot na skládku nebo meziskládku do 1 km se složením</t>
  </si>
  <si>
    <t>551563820</t>
  </si>
  <si>
    <t>Odvoz suti a vybouraných hmot na skládku nebo meziskládku  se složením, na vzdálenost do 1 km</t>
  </si>
  <si>
    <t>112</t>
  </si>
  <si>
    <t>997013509</t>
  </si>
  <si>
    <t>Příplatek k odvozu suti a vybouraných hmot na skládku ZKD 1 km přes 1 km</t>
  </si>
  <si>
    <t>-1345859397</t>
  </si>
  <si>
    <t>Odvoz suti a vybouraných hmot na skládku nebo meziskládku  se složením, na vzdálenost Příplatek k ceně za každý další i započatý 1 km přes 1 km</t>
  </si>
  <si>
    <t>129,907*17</t>
  </si>
  <si>
    <t>113</t>
  </si>
  <si>
    <t>997013861</t>
  </si>
  <si>
    <t>Poplatek za uložení stavebního odpadu na recyklační skládce (skládkovné) z prostého betonu kód odpadu 17 01 01</t>
  </si>
  <si>
    <t>-218784721</t>
  </si>
  <si>
    <t>Poplatek za uložení stavebního odpadu na recyklační skládce (skládkovné) z prostého betonu zatříděného do Katalogu odpadů pod kódem 17 01 01</t>
  </si>
  <si>
    <t>4,948+1,848+1,665+0,64</t>
  </si>
  <si>
    <t>114</t>
  </si>
  <si>
    <t>997013862</t>
  </si>
  <si>
    <t>Poplatek za uložení stavebního odpadu na recyklační skládce (skládkovné) z armovaného betonu kód odpadu 17 01 01</t>
  </si>
  <si>
    <t>1821998740</t>
  </si>
  <si>
    <t>Poplatek za uložení stavebního odpadu na recyklační skládce (skládkovné) z armovaného betonu zatříděného do Katalogu odpadů pod kódem 17 01 01</t>
  </si>
  <si>
    <t>5,275</t>
  </si>
  <si>
    <t>115</t>
  </si>
  <si>
    <t>997013863</t>
  </si>
  <si>
    <t>Poplatek za uložení stavebního odpadu na recyklační skládce (skládkovné) cihelného kód odpadu 17 01 02</t>
  </si>
  <si>
    <t>-1707290478</t>
  </si>
  <si>
    <t>Poplatek za uložení stavebního odpadu na recyklační skládce (skládkovné) cihelného zatříděného do Katalogu odpadů pod kódem 17 01 02</t>
  </si>
  <si>
    <t>9,114+0,343+0,972+6,35+3,974+0,12+0,205+0,598+1,380+17,615+2,381</t>
  </si>
  <si>
    <t>116</t>
  </si>
  <si>
    <t>997013804</t>
  </si>
  <si>
    <t>Poplatek za uložení na skládce (skládkovné) stavebního odpadu ze skla kód odpadu 170 202</t>
  </si>
  <si>
    <t>1805512598</t>
  </si>
  <si>
    <t>Poplatek za uložení stavebního odpadu na skládce (skládkovné) ze skla zatříděného do Katalogu odpadů pod kódem 170 202</t>
  </si>
  <si>
    <t>2,068+0,13+0,10+0,139</t>
  </si>
  <si>
    <t>117</t>
  </si>
  <si>
    <t>997013811</t>
  </si>
  <si>
    <t>Poplatek za uložení na skládce (skládkovné) stavebního odpadu dřevěného kód odpadu 170 201</t>
  </si>
  <si>
    <t>-1584111570</t>
  </si>
  <si>
    <t>Poplatek za uložení stavebního odpadu na skládce (skládkovné) dřevěného zatříděného do Katalogu odpadů pod kódem 170 201</t>
  </si>
  <si>
    <t>0,140+0,051+0,10+1,745</t>
  </si>
  <si>
    <t>118</t>
  </si>
  <si>
    <t>997013812</t>
  </si>
  <si>
    <t>Poplatek za uložení na skládce (skládkovné) stavebního odpadu na bázi sádry kód odpadu 170 802</t>
  </si>
  <si>
    <t>332349247</t>
  </si>
  <si>
    <t>Poplatek za uložení stavebního odpadu na skládce (skládkovné) z materiálů na bázi sádry zatříděného do Katalogu odpadů pod kódem 170 802</t>
  </si>
  <si>
    <t>8,709</t>
  </si>
  <si>
    <t>119</t>
  </si>
  <si>
    <t>997013813</t>
  </si>
  <si>
    <t>Poplatek za uložení na skládce (skládkovné) stavebního odpadu z plastických hmot kód odpadu 170 203</t>
  </si>
  <si>
    <t>-1245525629</t>
  </si>
  <si>
    <t>Poplatek za uložení stavebního odpadu na skládce (skládkovné) z plastických hmot zatříděného do Katalogu odpadů pod kódem 170 203</t>
  </si>
  <si>
    <t>120</t>
  </si>
  <si>
    <t>2139121441</t>
  </si>
  <si>
    <t>3,278+0,073+39,988+0,426</t>
  </si>
  <si>
    <t>998</t>
  </si>
  <si>
    <t>Přesun hmot</t>
  </si>
  <si>
    <t>121</t>
  </si>
  <si>
    <t>998011002</t>
  </si>
  <si>
    <t>Přesun hmot pro budovy zděné v přes 6 do 12 m</t>
  </si>
  <si>
    <t>-49007276</t>
  </si>
  <si>
    <t>Přesun hmot pro budovy občanské výstavby, bydlení, výrobu a služby s nosnou svislou konstrukcí zděnou z cihel, tvárnic nebo kamene vodorovná dopravní vzdálenost do 100 m pro budovy výšky přes 6 do 12 m</t>
  </si>
  <si>
    <t>PSV</t>
  </si>
  <si>
    <t>Práce a dodávky PSV</t>
  </si>
  <si>
    <t>711</t>
  </si>
  <si>
    <t>Izolace proti vodě, vlhkosti a plynům</t>
  </si>
  <si>
    <t>122</t>
  </si>
  <si>
    <t>711111001</t>
  </si>
  <si>
    <t>Provedení izolace proti zemní vlhkosti vodorovné za studena nátěrem penetračním</t>
  </si>
  <si>
    <t>-1816777633</t>
  </si>
  <si>
    <t>Provedení izolace proti zemní vlhkosti natěradly a tmely za studena na ploše vodorovné V nátěrem penetračním</t>
  </si>
  <si>
    <t>"kanalizace" 5,0*1,0</t>
  </si>
  <si>
    <t>"voda" 10,0*1,0</t>
  </si>
  <si>
    <t>123</t>
  </si>
  <si>
    <t>11163150</t>
  </si>
  <si>
    <t>lak penetrační asfaltový</t>
  </si>
  <si>
    <t>-1854778108</t>
  </si>
  <si>
    <t>15*0,00033 'Přepočtené koeficientem množství</t>
  </si>
  <si>
    <t>124</t>
  </si>
  <si>
    <t>711141559</t>
  </si>
  <si>
    <t>Provedení izolace proti zemní vlhkosti pásy přitavením vodorovné NAIP</t>
  </si>
  <si>
    <t>1390538917</t>
  </si>
  <si>
    <t>Provedení izolace proti zemní vlhkosti pásy přitavením NAIP na ploše vodorovné V</t>
  </si>
  <si>
    <t>"kanalizace" 5,0*1,0*2</t>
  </si>
  <si>
    <t>"voda" 10,0*1,0*2</t>
  </si>
  <si>
    <t>125</t>
  </si>
  <si>
    <t>62853004</t>
  </si>
  <si>
    <t>pás asfaltový natavitelný modifikovaný SBS tl 4,0mm s vložkou ze skleněné tkaniny a spalitelnou PE fólií nebo jemnozrnným minerálním posypem na horním povrchu</t>
  </si>
  <si>
    <t>780783473</t>
  </si>
  <si>
    <t>30*1,1655 'Přepočtené koeficientem množství</t>
  </si>
  <si>
    <t>126</t>
  </si>
  <si>
    <t>998711101</t>
  </si>
  <si>
    <t>Přesun hmot tonážní pro izolace proti vodě, vlhkosti a plynům v objektech v do 6 m</t>
  </si>
  <si>
    <t>175762494</t>
  </si>
  <si>
    <t>Přesun hmot pro izolace proti vodě, vlhkosti a plynům stanovený z hmotnosti přesunovaného materiálu vodorovná dopravní vzdálenost do 50 m v objektech výšky do 6 m</t>
  </si>
  <si>
    <t>713</t>
  </si>
  <si>
    <t>Izolace tepelné</t>
  </si>
  <si>
    <t>127</t>
  </si>
  <si>
    <t>713121121</t>
  </si>
  <si>
    <t>Montáž izolace tepelné podlah volně kladenými rohožemi, pásy, dílci, deskami 2 vrstvy</t>
  </si>
  <si>
    <t>320120308</t>
  </si>
  <si>
    <t>Montáž tepelné izolace podlah rohožemi, pásy, deskami, dílci, bloky (izolační materiál ve specifikaci) kladenými volně dvouvrstvá</t>
  </si>
  <si>
    <t>"m 2.006" 3,1*6,2</t>
  </si>
  <si>
    <t>"m 3.006" 3,1*6,2</t>
  </si>
  <si>
    <t>28375889</t>
  </si>
  <si>
    <t>deska EPS 150 pro konstrukce s vysokým zatížením λ=0,035 tl 20mm</t>
  </si>
  <si>
    <t>-1954831442</t>
  </si>
  <si>
    <t>38,44*1,02 'Přepočtené koeficientem množství</t>
  </si>
  <si>
    <t>129</t>
  </si>
  <si>
    <t>28376556</t>
  </si>
  <si>
    <t>deska polystyrénová pro snížení kročejového hluku (max. zatížení 6,5 kN/m2) tl 20mm</t>
  </si>
  <si>
    <t>-437428359</t>
  </si>
  <si>
    <t>130</t>
  </si>
  <si>
    <t>713191132</t>
  </si>
  <si>
    <t>Montáž izolace tepelné podlah, stropů vrchem nebo střech překrytí separační fólií z PE</t>
  </si>
  <si>
    <t>1261106975</t>
  </si>
  <si>
    <t>Montáž tepelné izolace stavebních konstrukcí - doplňky a konstrukční součásti podlah, stropů vrchem nebo střech překrytím fólií separační z PE</t>
  </si>
  <si>
    <t>"m 2.006" 3,1*6,2*2</t>
  </si>
  <si>
    <t>"m 3.006" 3,1*6,2*2</t>
  </si>
  <si>
    <t>131</t>
  </si>
  <si>
    <t>28329011</t>
  </si>
  <si>
    <t>fólie PE vyztužená pro parotěsnou vrstvu (reakce na oheň - třída F) 110g/m2</t>
  </si>
  <si>
    <t>1734032866</t>
  </si>
  <si>
    <t>76,88*1,15 'Přepočtené koeficientem množství</t>
  </si>
  <si>
    <t>132</t>
  </si>
  <si>
    <t>998713102</t>
  </si>
  <si>
    <t>Přesun hmot tonážní pro izolace tepelné v objektech v přes 6 do 12 m</t>
  </si>
  <si>
    <t>-1956524101</t>
  </si>
  <si>
    <t>Přesun hmot pro izolace tepelné stanovený z hmotnosti přesunovaného materiálu vodorovná dopravní vzdálenost do 50 m v objektech výšky přes 6 m do 12 m</t>
  </si>
  <si>
    <t>721</t>
  </si>
  <si>
    <t>Zdravotechnika - vnitřní kanalizace</t>
  </si>
  <si>
    <t>133</t>
  </si>
  <si>
    <t>721 101</t>
  </si>
  <si>
    <t>Napojení na stávající kanalizaci</t>
  </si>
  <si>
    <t>-688898676</t>
  </si>
  <si>
    <t>134</t>
  </si>
  <si>
    <t>721 102</t>
  </si>
  <si>
    <t>Dodávka a montáž bílé typové plastové mřížky 300x300 mm</t>
  </si>
  <si>
    <t>884939156</t>
  </si>
  <si>
    <t>135</t>
  </si>
  <si>
    <t>721 103</t>
  </si>
  <si>
    <t>bílá plastová dvířka rozměru cca 150x150 mm (pro přístup k čistícímu kusu u výlevky)</t>
  </si>
  <si>
    <t>-1837032795</t>
  </si>
  <si>
    <t>136</t>
  </si>
  <si>
    <t>721174025</t>
  </si>
  <si>
    <t>Potrubí kanalizační z PP odpadní DN 110</t>
  </si>
  <si>
    <t>-1279539704</t>
  </si>
  <si>
    <t>Potrubí z trub polypropylenových odpadní (svislé) DN 110</t>
  </si>
  <si>
    <t>"výlevka" 2,7+2,0</t>
  </si>
  <si>
    <t>137</t>
  </si>
  <si>
    <t>721173402</t>
  </si>
  <si>
    <t>Potrubí kanalizační z PVC SN 4 svodné DN 125</t>
  </si>
  <si>
    <t>1412560109</t>
  </si>
  <si>
    <t>Potrubí z trub PVC SN4 svodné (ležaté) DN 125</t>
  </si>
  <si>
    <t>"výlevka" 2,5+3,5</t>
  </si>
  <si>
    <t>138</t>
  </si>
  <si>
    <t>721274123</t>
  </si>
  <si>
    <t>Přivzdušňovací ventil vnitřní odpadních potrubí DN 100</t>
  </si>
  <si>
    <t>-774027513</t>
  </si>
  <si>
    <t>Ventily přivzdušňovací odpadních potrubí vnitřní DN 100</t>
  </si>
  <si>
    <t>139</t>
  </si>
  <si>
    <t>998721101</t>
  </si>
  <si>
    <t>Přesun hmot tonážní pro vnitřní kanalizace v objektech v do 6 m</t>
  </si>
  <si>
    <t>1191073047</t>
  </si>
  <si>
    <t>Přesun hmot pro vnitřní kanalizace stanovený z hmotnosti přesunovaného materiálu vodorovná dopravní vzdálenost do 50 m v objektech výšky do 6 m</t>
  </si>
  <si>
    <t>722</t>
  </si>
  <si>
    <t>Zdravotechnika - vnitřní vodovod</t>
  </si>
  <si>
    <t>140</t>
  </si>
  <si>
    <t>722 101</t>
  </si>
  <si>
    <t>Napojení na stávající rozvody vody</t>
  </si>
  <si>
    <t>-1841157318</t>
  </si>
  <si>
    <t>141</t>
  </si>
  <si>
    <t>722 102</t>
  </si>
  <si>
    <t>vybourání stávajících hydrantových skříní</t>
  </si>
  <si>
    <t>1949256428</t>
  </si>
  <si>
    <t>142</t>
  </si>
  <si>
    <t>722173113</t>
  </si>
  <si>
    <t>Potrubí vodovodní plastové PE-Xa spoj násuvnou objímkou plastovou D 20x2,8 mm</t>
  </si>
  <si>
    <t>-138598825</t>
  </si>
  <si>
    <t>Potrubí z plastových trubek ze síťovaného polyethylenu (PE-Xa) spojované mechanicky násuvnou objímkou plastovou D 20/2,8</t>
  </si>
  <si>
    <t>"výlevka, teplá, studená" (2,0+3,5+2,0+3,0+1,0+1,5)*2</t>
  </si>
  <si>
    <t>143</t>
  </si>
  <si>
    <t>722181211</t>
  </si>
  <si>
    <t>Ochrana vodovodního potrubí přilepenými termoizolačními trubicemi z PE tl do 6 mm DN do 22 mm</t>
  </si>
  <si>
    <t>-51191210</t>
  </si>
  <si>
    <t>Ochrana potrubí termoizolačními trubicemi z pěnového polyetylenu PE přilepenými v příčných a podélných spojích, tloušťky izolace do 6 mm, vnitřního průměru izolace DN do 22 mm</t>
  </si>
  <si>
    <t>"výlevka studená" (2,0+3,5+2,0+3,0+1,0+1,5)</t>
  </si>
  <si>
    <t>144</t>
  </si>
  <si>
    <t>72218126R</t>
  </si>
  <si>
    <t>Ochrana vodovodního potrubí přilepenými termoizolačními trubicemi z PE tl 30 mm DN do 22 mm</t>
  </si>
  <si>
    <t>1522544276</t>
  </si>
  <si>
    <t>"výlevka teplá" (2,0+3,5+2,0+3,0+1,0+1,5)</t>
  </si>
  <si>
    <t>145</t>
  </si>
  <si>
    <t>722250133</t>
  </si>
  <si>
    <t>Hydrantový systém H19D s tvarově stálou hadicí D 30 m celoplechový</t>
  </si>
  <si>
    <t>soubor</t>
  </si>
  <si>
    <t>64754950</t>
  </si>
  <si>
    <t>Požární příslušenství a armatury hydrantový systém s tvarově stálou hadicí celoplechový D 25 x 30 m</t>
  </si>
  <si>
    <t>146</t>
  </si>
  <si>
    <t>722290215</t>
  </si>
  <si>
    <t>Zkouška těsnosti vodovodního potrubí hrdlového nebo přírubového DN do 100</t>
  </si>
  <si>
    <t>-153877889</t>
  </si>
  <si>
    <t>Zkoušky, proplach a desinfekce vodovodního potrubí zkoušky těsnosti vodovodního potrubí hrdlového nebo přírubového do DN 100</t>
  </si>
  <si>
    <t>147</t>
  </si>
  <si>
    <t>722290234</t>
  </si>
  <si>
    <t>Proplach a dezinfekce vodovodního potrubí DN do 80</t>
  </si>
  <si>
    <t>1371135085</t>
  </si>
  <si>
    <t>Zkoušky, proplach a desinfekce vodovodního potrubí proplach a desinfekce vodovodního potrubí do DN 80</t>
  </si>
  <si>
    <t>148</t>
  </si>
  <si>
    <t>998722101</t>
  </si>
  <si>
    <t>Přesun hmot tonážní pro vnitřní vodovod v objektech v do 6 m</t>
  </si>
  <si>
    <t>-1050401637</t>
  </si>
  <si>
    <t>Přesun hmot pro vnitřní vodovod stanovený z hmotnosti přesunovaného materiálu vodorovná dopravní vzdálenost do 50 m v objektech výšky do 6 m</t>
  </si>
  <si>
    <t>723</t>
  </si>
  <si>
    <t>Odvod spalin</t>
  </si>
  <si>
    <t>149</t>
  </si>
  <si>
    <t>723 101</t>
  </si>
  <si>
    <t>Dodávka a montáž nového nerezového komínu DN 200 mm na fasádě - přesná spc viz výkres D.1.1.8</t>
  </si>
  <si>
    <t>-857684021</t>
  </si>
  <si>
    <t>150</t>
  </si>
  <si>
    <t>723 102</t>
  </si>
  <si>
    <t>Dodávka a montáž nového nerezového komínu DN 150 mm na fasádě - přesná spc viz výkres D.1.1.8</t>
  </si>
  <si>
    <t>-908246555</t>
  </si>
  <si>
    <t>725</t>
  </si>
  <si>
    <t>Zdravotechnika - zařizovací předměty</t>
  </si>
  <si>
    <t>151</t>
  </si>
  <si>
    <t>725 101</t>
  </si>
  <si>
    <t>Dodávka a montáž pancéřové tlakové hadice pro připojení stojánkových baterií délka dle nutnosti</t>
  </si>
  <si>
    <t>993330194</t>
  </si>
  <si>
    <t>152</t>
  </si>
  <si>
    <t>725111132</t>
  </si>
  <si>
    <t>Splachovač nádržkový plastový nízkopoložený nebo vysokopoložený</t>
  </si>
  <si>
    <t>-1277564525</t>
  </si>
  <si>
    <t>Zařízení záchodů splachovače nádržkové plastové nízkopoložené nebo vysokopoložené</t>
  </si>
  <si>
    <t>153</t>
  </si>
  <si>
    <t>725330820</t>
  </si>
  <si>
    <t>Demontáž výlevka diturvitová</t>
  </si>
  <si>
    <t>1813605907</t>
  </si>
  <si>
    <t>Demontáž výlevek bez výtokových armatur a bez nádrže a splachovacího potrubí diturvitových</t>
  </si>
  <si>
    <t>154</t>
  </si>
  <si>
    <t>725331111</t>
  </si>
  <si>
    <t>Výlevka bez výtokových armatur keramická se sklopnou plastovou mřížkou 500 mm</t>
  </si>
  <si>
    <t>453569675</t>
  </si>
  <si>
    <t>Výlevky bez výtokových armatur a splachovací nádrže keramické se sklopnou plastovou mřížkou 425 mm</t>
  </si>
  <si>
    <t>155</t>
  </si>
  <si>
    <t>725813111</t>
  </si>
  <si>
    <t>Ventil rohový bez připojovací trubičky nebo flexi hadičky G 1/2"</t>
  </si>
  <si>
    <t>2098278326</t>
  </si>
  <si>
    <t>Ventily rohové bez připojovací trubičky nebo flexi hadičky G 1/2"</t>
  </si>
  <si>
    <t>156</t>
  </si>
  <si>
    <t>725820801</t>
  </si>
  <si>
    <t>Demontáž baterie nástěnné do G 3 / 4</t>
  </si>
  <si>
    <t>1416612755</t>
  </si>
  <si>
    <t>Demontáž baterií nástěnných do G 3/4</t>
  </si>
  <si>
    <t>157</t>
  </si>
  <si>
    <t>725821312</t>
  </si>
  <si>
    <t>Baterie dřezová nástěnná páková s otáčivým kulatým ústím a délkou ramínka 300 mm</t>
  </si>
  <si>
    <t>978892168</t>
  </si>
  <si>
    <t>Baterie dřezové nástěnné pákové s otáčivým kulatým ústím a délkou ramínka 300 mm</t>
  </si>
  <si>
    <t>158</t>
  </si>
  <si>
    <t>998725101</t>
  </si>
  <si>
    <t>Přesun hmot tonážní pro zařizovací předměty v objektech v do 6 m</t>
  </si>
  <si>
    <t>2069494861</t>
  </si>
  <si>
    <t>Přesun hmot pro zařizovací předměty stanovený z hmotnosti přesunovaného materiálu vodorovná dopravní vzdálenost do 50 m v objektech výšky do 6 m</t>
  </si>
  <si>
    <t>730</t>
  </si>
  <si>
    <t>Ústřední vytápění</t>
  </si>
  <si>
    <t>159</t>
  </si>
  <si>
    <t>730 101</t>
  </si>
  <si>
    <t>ocelové trubky bezešvé ČSN 42 5715, ocel mat. 11 353.0 - DN20 včetně tvarovek</t>
  </si>
  <si>
    <t>-711294265</t>
  </si>
  <si>
    <t>160</t>
  </si>
  <si>
    <t>730 102</t>
  </si>
  <si>
    <t>ocelové trubky bezešvé ČSN 42 5715, ocel mat. 11 353.0 - DN15 včetně tvarovek</t>
  </si>
  <si>
    <t>964091007</t>
  </si>
  <si>
    <t>161</t>
  </si>
  <si>
    <t>730 103</t>
  </si>
  <si>
    <t>průměr 28 x tl. 10 mm návleková tepelně izolační trubka z lehčeného polyetylenu, součinitel tepelné vodivosti (10°C): ≤ 0,040 W/(mK), včetně pomocných materiálů, pro potrubí DN20</t>
  </si>
  <si>
    <t>1541702088</t>
  </si>
  <si>
    <t>162</t>
  </si>
  <si>
    <t>730 104</t>
  </si>
  <si>
    <t>průměr 22 x tl. 10 mm návleková tepelně izolační trubka z lehčeného polyetylenu, součinitel tepelné vodivosti (10°C): ≤ 0,040 W/(mK), včetně pomocných materiálů, pro potrubí DN15</t>
  </si>
  <si>
    <t>-975000870</t>
  </si>
  <si>
    <t>163</t>
  </si>
  <si>
    <t>730 105</t>
  </si>
  <si>
    <t>demontáž, přesun, oprava a zpětná montáž stávajících radiátorů</t>
  </si>
  <si>
    <t>-313515638</t>
  </si>
  <si>
    <t>demontáž, přesun, oprava stávajících prvků vytápění</t>
  </si>
  <si>
    <t>164</t>
  </si>
  <si>
    <t>730 106</t>
  </si>
  <si>
    <t>stavební výpomoci (vrtání otvorů do stropů, stěn,…, kotvení nosných prvků do stavebních konstrukcí)</t>
  </si>
  <si>
    <t>kpl</t>
  </si>
  <si>
    <t>496249046</t>
  </si>
  <si>
    <t>165</t>
  </si>
  <si>
    <t>730 107</t>
  </si>
  <si>
    <t>zhotovení prostupů stěnami a stropem pro rozvody potrubí, vč. oddilatování, vč. zpětného začištění</t>
  </si>
  <si>
    <t>751912653</t>
  </si>
  <si>
    <t>166</t>
  </si>
  <si>
    <t>730 108</t>
  </si>
  <si>
    <t>pomocný a drobný materiál (fitinky, tvarovky, úchyty, příruby, atp.), pomocné konstrukce pro VZT</t>
  </si>
  <si>
    <t>849279812</t>
  </si>
  <si>
    <t>167</t>
  </si>
  <si>
    <t>730 109</t>
  </si>
  <si>
    <t>blíže nespecifikovaný materiál</t>
  </si>
  <si>
    <t>-2011349666</t>
  </si>
  <si>
    <t>168</t>
  </si>
  <si>
    <t>730 110</t>
  </si>
  <si>
    <t>kompletní montáž</t>
  </si>
  <si>
    <t>214882012</t>
  </si>
  <si>
    <t>741</t>
  </si>
  <si>
    <t>Elektroinstalace - silnoproud</t>
  </si>
  <si>
    <t>169</t>
  </si>
  <si>
    <t>741 101</t>
  </si>
  <si>
    <t>Spínač jednopólový (ř. 1), vč. rámečku a krytu</t>
  </si>
  <si>
    <t>-1967321667</t>
  </si>
  <si>
    <t>170</t>
  </si>
  <si>
    <t>741 102</t>
  </si>
  <si>
    <t>Spínač tlačítkový (ř. 1/0), vč. rámečku a krytu</t>
  </si>
  <si>
    <t>-184345830</t>
  </si>
  <si>
    <t>171</t>
  </si>
  <si>
    <t>741 103</t>
  </si>
  <si>
    <t>Spínač střídavý (ř. 6), vč. rámečku a krytu</t>
  </si>
  <si>
    <t>-145175646</t>
  </si>
  <si>
    <t>172</t>
  </si>
  <si>
    <t>741 104</t>
  </si>
  <si>
    <t>Spínač křížový (ř. 7), vč. rámečku a krytu</t>
  </si>
  <si>
    <t>1588447837</t>
  </si>
  <si>
    <t>173</t>
  </si>
  <si>
    <t>741 105</t>
  </si>
  <si>
    <t>Zásuvka jednonásobná 230 V/16 A s ochranným kolíkem, s clonkami, vč. rámečku</t>
  </si>
  <si>
    <t>1589881936</t>
  </si>
  <si>
    <t>174</t>
  </si>
  <si>
    <t>741 106</t>
  </si>
  <si>
    <t>Spínač jednopólový (ř. 1), IP44, vč. rámečku a krytu</t>
  </si>
  <si>
    <t>1222344554</t>
  </si>
  <si>
    <t>175</t>
  </si>
  <si>
    <t>741 107</t>
  </si>
  <si>
    <t>Zásuvka jednonásobná 230 V/16 A s ochranným kolíkem, IP 44, s clonkami, vč. rámečku</t>
  </si>
  <si>
    <t>-1730058044</t>
  </si>
  <si>
    <t>176</t>
  </si>
  <si>
    <t>741 108</t>
  </si>
  <si>
    <t>Tlačítko hl. vypínače (TOTAL STOP, CENTRAL STOP), v krytu</t>
  </si>
  <si>
    <t>1820583034</t>
  </si>
  <si>
    <t>177</t>
  </si>
  <si>
    <t>741 109</t>
  </si>
  <si>
    <t>A3 - LED svítidlo kulaté přisazené 260 mm, výška 55 mm 230 V/26 W, IP 65, 3000 K, 2730 lm těleso PC, difuzor PC</t>
  </si>
  <si>
    <t>-327881921</t>
  </si>
  <si>
    <t>LED svítidlo kulaté přisazené 260 mm, výška 55 mm 230 V/26 W, IP 65, 3000 K, 2730 lm těleso PC, difuzor PC</t>
  </si>
  <si>
    <t>178</t>
  </si>
  <si>
    <t>741 111</t>
  </si>
  <si>
    <t>B2 - LED svítidlo kulaté přisazené 350 mm, výška 115 mm 230 V/18 W, IP 44, 3000 K, 1440 lm těleso ocelové, difuzor PMMA</t>
  </si>
  <si>
    <t>-1217241580</t>
  </si>
  <si>
    <t>LED svítidlo kulaté přisazené 350 mm, výška 115 mm 230 V/18 W, IP 44, 3000 K, 1440 lm těleso ocelové, difuzor PMMA</t>
  </si>
  <si>
    <t>179</t>
  </si>
  <si>
    <t>741 112</t>
  </si>
  <si>
    <t>B3 - LED svítidlo kulaté přisazené 400 mm, výška 120 mm 230 V/24 W, IP 44, 3000 K, 1920 lm těleso ocelové, difuzor PMMA</t>
  </si>
  <si>
    <t>-939533390</t>
  </si>
  <si>
    <t>LED svítidlo kulaté přisazené 400 mm, výška 120 mm 230 V/24 W, IP 44, 3000 K, 1920 lm těleso ocelové, difuzor PMMA</t>
  </si>
  <si>
    <t>180</t>
  </si>
  <si>
    <t>741 113</t>
  </si>
  <si>
    <t>B4 - LED svítidlo kulaté přisazené 500 mm, výška 105 mm 230 V/42-30-19 W, IP 44, 3000 K, 3500-2500-1500 lm těleso ocelové, difuzor PMMA, možná volba výkonu</t>
  </si>
  <si>
    <t>1299865267</t>
  </si>
  <si>
    <t>LED svítidlo kulaté přisazené 500 mm, výška 105 mm 230 V/42-30-19 W, IP 44, 3000 K, 3500-2500-1500 lm těleso ocelové, difuzor PMMA, možná volba výkonu</t>
  </si>
  <si>
    <t>181</t>
  </si>
  <si>
    <t>741 114</t>
  </si>
  <si>
    <t>C1 - LED svítidlo panel 600x600 mm vestavné do podhledu 230 V/33 W, IP 40, 3000 K, 3630 lm rám - hliník, difuzor - polystyren</t>
  </si>
  <si>
    <t>-1707369134</t>
  </si>
  <si>
    <t>LED svítidlo panel 600x600 mm vestavné do podhledu 230 V/33 W, IP 40, 3000 K, 3630 lm rám - hliník, difuzor - polystyren</t>
  </si>
  <si>
    <t>182</t>
  </si>
  <si>
    <t>741 115</t>
  </si>
  <si>
    <t>N1 - nouzové decentralizované LED svítidlo pro přisazenou montáž, 350x144x48 mm baterie LiFePO 6,4 V 230 V/3 W, IP 22, výdrž baterie 3 h, 395 lm</t>
  </si>
  <si>
    <t>1931980434</t>
  </si>
  <si>
    <t>nouzové decentralizované LED svítidlo pro přisazenou montáž, 350x144x48 mm baterie LiFePO 6,4 V 230 V/3 W, IP 22, výdrž baterie 3 h, 395 lm</t>
  </si>
  <si>
    <t>183</t>
  </si>
  <si>
    <t>741 116</t>
  </si>
  <si>
    <t>R1 - LED svítidlo prachotěsné přisazené 1.500x68x82 mm 230 V/26 W, IP 65, 4000 K, 3.500 lm tělo - polykarbonát, difuzor - polykarbonát</t>
  </si>
  <si>
    <t>303474635</t>
  </si>
  <si>
    <t>LED svítidlo prachotěsné přisazené 1.500x68x82 mm 230 V/26 W, IP 65, 4000 K, 3.500 lm tělo - polykarbonát, difuzor - polykarbonát</t>
  </si>
  <si>
    <t>184</t>
  </si>
  <si>
    <t>741 117</t>
  </si>
  <si>
    <t>R2 - LED svítidlo prachotěsné přisazené 1.200x68x82 mm 230 V/18 W, IP 65, 4000 K, 2.400 lm tělo - polykarbonát, difuzor - polykarbonát</t>
  </si>
  <si>
    <t>-961135585</t>
  </si>
  <si>
    <t>LED svítidlo prachotěsné přisazené 1.200x68x82 mm 230 V/18 W, IP 65, 4000 K, 2.400 lm tělo - polykarbonát, difuzor - polykarbonát</t>
  </si>
  <si>
    <t>185</t>
  </si>
  <si>
    <t>741 118</t>
  </si>
  <si>
    <t>S1 - LED svítidlo kulaté přisazené 300 mm, výška 61 mm 230 V/24 W, IP 65, 3000 K, 1800 lmtěleso PC, difuzor PC</t>
  </si>
  <si>
    <t>658705850</t>
  </si>
  <si>
    <t>LED svítidlo kulaté přisazené 300 mm, výška 61 mm 230 V/24 W, IP 65, 3000 K, 1800 lmtěleso PC, difuzor PC</t>
  </si>
  <si>
    <t>186</t>
  </si>
  <si>
    <t>741 119</t>
  </si>
  <si>
    <t>V1 - LED svítidlo venkovní nástěnné 270x120x120 mm 230 V/7 W, IP 44, 4000 K, 680 lm provedení - hliník, barva antracit</t>
  </si>
  <si>
    <t>-553008575</t>
  </si>
  <si>
    <t>LED svítidlo venkovní nástěnné 270x120x120 mm 230 V/7 W, IP 44, 4000 K, 680 lm provedení - hliník, barva antracit</t>
  </si>
  <si>
    <t>187</t>
  </si>
  <si>
    <t>741 120</t>
  </si>
  <si>
    <t>Instalační kabel CYKY 2-O 1,5</t>
  </si>
  <si>
    <t>-1922804223</t>
  </si>
  <si>
    <t>188</t>
  </si>
  <si>
    <t>741 121</t>
  </si>
  <si>
    <t>Instalační kabel CYKY 3-J 1,5</t>
  </si>
  <si>
    <t>-1112770848</t>
  </si>
  <si>
    <t>189</t>
  </si>
  <si>
    <t>741 122</t>
  </si>
  <si>
    <t>Instalační kabel CYKY 3-J 2,5</t>
  </si>
  <si>
    <t>1173238861</t>
  </si>
  <si>
    <t>190</t>
  </si>
  <si>
    <t>741 1221</t>
  </si>
  <si>
    <t>Instalační kabel CYKY 4-O 1,5</t>
  </si>
  <si>
    <t>-1328489536</t>
  </si>
  <si>
    <t>191</t>
  </si>
  <si>
    <t>741 123</t>
  </si>
  <si>
    <t>Instalační kabel CYKY 5-J 1,5</t>
  </si>
  <si>
    <t>2054515363</t>
  </si>
  <si>
    <t>192</t>
  </si>
  <si>
    <t>741 124</t>
  </si>
  <si>
    <t>Instalační kabel CYKY 5-J 6</t>
  </si>
  <si>
    <t>-1183393534</t>
  </si>
  <si>
    <t>193</t>
  </si>
  <si>
    <t>741 125</t>
  </si>
  <si>
    <t>Silový kabel H05VV-F 3x1 bílá (CYSY 3Dx1,0)</t>
  </si>
  <si>
    <t>52126756</t>
  </si>
  <si>
    <t>194</t>
  </si>
  <si>
    <t>741 126</t>
  </si>
  <si>
    <t>Silový kabel 1-CYKY 3-J 95+50</t>
  </si>
  <si>
    <t>-1434203017</t>
  </si>
  <si>
    <t>195</t>
  </si>
  <si>
    <t>741 127</t>
  </si>
  <si>
    <t>Silový izolovaný vodič H07V-U 6 zž (CY 6)</t>
  </si>
  <si>
    <t>-497711191</t>
  </si>
  <si>
    <t>196</t>
  </si>
  <si>
    <t>741 128</t>
  </si>
  <si>
    <t>Silový izolovaný vodič H07V-U 16 zž (CY16)</t>
  </si>
  <si>
    <t>-1856513013</t>
  </si>
  <si>
    <t>197</t>
  </si>
  <si>
    <t>741 129</t>
  </si>
  <si>
    <t>Silový izolovaný vodič H07V-U 25 zž (CY25)</t>
  </si>
  <si>
    <t>-1156996856</t>
  </si>
  <si>
    <t>198</t>
  </si>
  <si>
    <t>741 130</t>
  </si>
  <si>
    <t>Silový izolovaný vodič H07V-K 4 zž (CYA 4)</t>
  </si>
  <si>
    <t>-574977916</t>
  </si>
  <si>
    <t>199</t>
  </si>
  <si>
    <t>741 131</t>
  </si>
  <si>
    <t>Instalační kabel se sníženým požárním nebezpečím (LFHC kabely) se zachováním funkční integrity systému kabelové trasy P30-R, P60-R 1-CXKH-V 2-O 1,5</t>
  </si>
  <si>
    <t>-393379961</t>
  </si>
  <si>
    <t>200</t>
  </si>
  <si>
    <t>741 132</t>
  </si>
  <si>
    <t>Instalační kabel se sníženým požárním nebezpečím (LFHC kabely) se zachováním funkční integrity systému kabelové trasy P30-R, P60-R 1-CXKH-V 3-J 1,5</t>
  </si>
  <si>
    <t>-217768202</t>
  </si>
  <si>
    <t>201</t>
  </si>
  <si>
    <t>741 133</t>
  </si>
  <si>
    <t>Instalační kabel se sníženým požárním nebezpečím (LFHC kabely) se zachováním funkční integrity systému kabelové trasy P30-R, P60-R 1-CXKH-V 3-J 2,5</t>
  </si>
  <si>
    <t>854362012</t>
  </si>
  <si>
    <t>202</t>
  </si>
  <si>
    <t>741 134</t>
  </si>
  <si>
    <t>Instalační kabel se sníženým požárním nebezpečím (LFHC kabely) se zachováním funkční integrity systému kabelové trasy P30-R, P60-R 1-CXKH-V 5-J 4</t>
  </si>
  <si>
    <t>-1425782093</t>
  </si>
  <si>
    <t>203</t>
  </si>
  <si>
    <t>741 135</t>
  </si>
  <si>
    <t>Instalační kabel se sníženým požárním nebezpečím (LFHC kabely) se zachováním funkční integrity systému kabelové trasy P30-R, P60-R 1-CXKH-V 5-J 16</t>
  </si>
  <si>
    <t>-1061545904</t>
  </si>
  <si>
    <t>204</t>
  </si>
  <si>
    <t>741 136</t>
  </si>
  <si>
    <t>Instalační kabel se sníženým požárním nebezpečím (LFHC kabely) se zachováním funkční integrity systému kabelové trasy P30-R, P60-R 1-CXKH-V 5-J 25</t>
  </si>
  <si>
    <t>-1064405217</t>
  </si>
  <si>
    <t>205</t>
  </si>
  <si>
    <t>741 137</t>
  </si>
  <si>
    <t>Příchytka kabelu pro trasu s funkční integritou, vč. šroubu (záv. tyče) a ev. hmoždinky pro kabel pr. 15 mm</t>
  </si>
  <si>
    <t>1282560870</t>
  </si>
  <si>
    <t>206</t>
  </si>
  <si>
    <t>741 138</t>
  </si>
  <si>
    <t>Příchytka kabelu pro trasu s funkční integritou, vč. šroubu (záv. tyče) a ev. hmoždinky pro kabel pr. 20 mm</t>
  </si>
  <si>
    <t>492746916</t>
  </si>
  <si>
    <t>207</t>
  </si>
  <si>
    <t>741 139</t>
  </si>
  <si>
    <t>Příchytka kabelu pro trasu s funkční integritou, vč. šroubu (záv. tyče) a ev. hmoždinky pro kabel pr. 25 mm</t>
  </si>
  <si>
    <t>-1451423031</t>
  </si>
  <si>
    <t>208</t>
  </si>
  <si>
    <t>741 140</t>
  </si>
  <si>
    <t>Příchytka kabelu pro trasu s funkční integritou, vč. šroubu (záv. tyče) a ev. hmoždinky pro kabel pr. 30 mm</t>
  </si>
  <si>
    <t>-526477715</t>
  </si>
  <si>
    <t>209</t>
  </si>
  <si>
    <t>741 141</t>
  </si>
  <si>
    <t>RH 0 - dle PD</t>
  </si>
  <si>
    <t>833503659</t>
  </si>
  <si>
    <t>210</t>
  </si>
  <si>
    <t>741 142</t>
  </si>
  <si>
    <t>R PO - dle PD</t>
  </si>
  <si>
    <t>30349</t>
  </si>
  <si>
    <t>211</t>
  </si>
  <si>
    <t>741 143</t>
  </si>
  <si>
    <t>RH 1 - přepojení stávajících přívodů</t>
  </si>
  <si>
    <t>66443755</t>
  </si>
  <si>
    <t>212</t>
  </si>
  <si>
    <t>741 144</t>
  </si>
  <si>
    <t>Spojka kabelu 1-CYKY 3-J 95+50</t>
  </si>
  <si>
    <t>1528597154</t>
  </si>
  <si>
    <t>213</t>
  </si>
  <si>
    <t>741 145</t>
  </si>
  <si>
    <t>Elektroinstalační trubka pro instalaci do omítky nebo pod omítku, nízká mechanická odolnost (320 N), pr. 16</t>
  </si>
  <si>
    <t>-659867019</t>
  </si>
  <si>
    <t>214</t>
  </si>
  <si>
    <t>741 146</t>
  </si>
  <si>
    <t>Elektroinstalační trubka pro instalaci do omítky nebo pod omítku, nízká mechanická odolnost (320 N), pr. 25</t>
  </si>
  <si>
    <t>1445211655</t>
  </si>
  <si>
    <t>215</t>
  </si>
  <si>
    <t>741 147</t>
  </si>
  <si>
    <t>Elektroinstalační trubka pro instalaci do omítky nebo pod omítku, nízká mechanická odolnost (320 N), pr. 32</t>
  </si>
  <si>
    <t>1044962878</t>
  </si>
  <si>
    <t>216</t>
  </si>
  <si>
    <t>741 148</t>
  </si>
  <si>
    <t>Instalační krabice pod omítku pr. 71 x 45</t>
  </si>
  <si>
    <t>-1425137737</t>
  </si>
  <si>
    <t>217</t>
  </si>
  <si>
    <t>741 149</t>
  </si>
  <si>
    <t>Instalační krabice pod omítku pr. 71 x 45 s víčkem</t>
  </si>
  <si>
    <t>-109320929</t>
  </si>
  <si>
    <t>218</t>
  </si>
  <si>
    <t>741 150</t>
  </si>
  <si>
    <t>Instalační krabice na povrch 81 x 81 x 24,5 s víčkem</t>
  </si>
  <si>
    <t>-907491644</t>
  </si>
  <si>
    <t>219</t>
  </si>
  <si>
    <t>741 151</t>
  </si>
  <si>
    <t>Instalační krabice na povrch 255 x 205 x 68 mm s víčkem</t>
  </si>
  <si>
    <t>949080548</t>
  </si>
  <si>
    <t>220</t>
  </si>
  <si>
    <t>741 152</t>
  </si>
  <si>
    <t>Instalační krabice na povrch se zachováním funkčnosti při požáru, 126 x 126 x 74 mm s víčkem, klasifikovaná dle ZP 27/2008, DIN 4102-12, STN 920205, vč. 8 ks svorkovnic</t>
  </si>
  <si>
    <t>-2028830114</t>
  </si>
  <si>
    <t>221</t>
  </si>
  <si>
    <t>741 153</t>
  </si>
  <si>
    <t>Off-line záložní zdroj 75 kVA dle specifikace v PD</t>
  </si>
  <si>
    <t>-1180776858</t>
  </si>
  <si>
    <t>222</t>
  </si>
  <si>
    <t>741 154</t>
  </si>
  <si>
    <t>Doprava záložního zdroje</t>
  </si>
  <si>
    <t>-1689996562</t>
  </si>
  <si>
    <t>223</t>
  </si>
  <si>
    <t>741 155</t>
  </si>
  <si>
    <t>Montáž zdroje</t>
  </si>
  <si>
    <t>414484583</t>
  </si>
  <si>
    <t>224</t>
  </si>
  <si>
    <t>741 156</t>
  </si>
  <si>
    <t>Montáž zapojení - ventilátorů (ventilátory a doběhová relé v dodávce VZT)</t>
  </si>
  <si>
    <t>300679270</t>
  </si>
  <si>
    <t>225</t>
  </si>
  <si>
    <t>741 157</t>
  </si>
  <si>
    <t>Montáž el. zámku nových venkovních dveří na stávající rozvod</t>
  </si>
  <si>
    <t>1174153446</t>
  </si>
  <si>
    <t>226</t>
  </si>
  <si>
    <t>741 158</t>
  </si>
  <si>
    <t>Napojení otvíračů oken</t>
  </si>
  <si>
    <t>-230801280</t>
  </si>
  <si>
    <t>227</t>
  </si>
  <si>
    <t>741 159</t>
  </si>
  <si>
    <t>Montáž zapojení - výtahů (rozvaděče výtahu v dodávce výtahu)</t>
  </si>
  <si>
    <t>-1908254915</t>
  </si>
  <si>
    <t>228</t>
  </si>
  <si>
    <t>741 160</t>
  </si>
  <si>
    <t>Demontáž stávajících svítidel</t>
  </si>
  <si>
    <t>-1997443249</t>
  </si>
  <si>
    <t>229</t>
  </si>
  <si>
    <t>741 161</t>
  </si>
  <si>
    <t>Demontáž a následná montáž stávajících reproduktorů po výměně rastrového podhledu</t>
  </si>
  <si>
    <t>-587406083</t>
  </si>
  <si>
    <t>230</t>
  </si>
  <si>
    <t>741 162</t>
  </si>
  <si>
    <t>Demontáž a následná montáž stávajících hodinna chodbách po výměně rastrového podhledu</t>
  </si>
  <si>
    <t>184286042</t>
  </si>
  <si>
    <t>231</t>
  </si>
  <si>
    <t>741 163</t>
  </si>
  <si>
    <t>Demontáž a následná montáž stávajícího el. vrátníéku - tabla u vstupu do výtahu (demontáž před bouráním výtahové šachty, ochránění přívodních kabelů, montáž po vystavění nové šachty)</t>
  </si>
  <si>
    <t>-337950532</t>
  </si>
  <si>
    <t>232</t>
  </si>
  <si>
    <t>741 164</t>
  </si>
  <si>
    <t>Montáž připojení el. zámku nových venkovních dveří do výtahu na stávající rozvod</t>
  </si>
  <si>
    <t>217657817</t>
  </si>
  <si>
    <t>233</t>
  </si>
  <si>
    <t>741 165</t>
  </si>
  <si>
    <t>Likvidace stávajících svítidel</t>
  </si>
  <si>
    <t>-1425837003</t>
  </si>
  <si>
    <t>234</t>
  </si>
  <si>
    <t>741 166</t>
  </si>
  <si>
    <t>Odpojení stávajících ventilátorů</t>
  </si>
  <si>
    <t>1898917945</t>
  </si>
  <si>
    <t>235</t>
  </si>
  <si>
    <t>741 167</t>
  </si>
  <si>
    <t>Montáž - připojení el. zařízení</t>
  </si>
  <si>
    <t>1563164736</t>
  </si>
  <si>
    <t>236</t>
  </si>
  <si>
    <t>741 168</t>
  </si>
  <si>
    <t>Pomocné konstrukce</t>
  </si>
  <si>
    <t>-859228662</t>
  </si>
  <si>
    <t>237</t>
  </si>
  <si>
    <t>741 169</t>
  </si>
  <si>
    <t>Upevňovací materiál</t>
  </si>
  <si>
    <t>1210264936</t>
  </si>
  <si>
    <t>238</t>
  </si>
  <si>
    <t>741 170</t>
  </si>
  <si>
    <t>Stavební přípomoce</t>
  </si>
  <si>
    <t>-1065687225</t>
  </si>
  <si>
    <t>239</t>
  </si>
  <si>
    <t>741 171</t>
  </si>
  <si>
    <t>Výchozí revize el. zařízení</t>
  </si>
  <si>
    <t>hod</t>
  </si>
  <si>
    <t>-1565737882</t>
  </si>
  <si>
    <t>743</t>
  </si>
  <si>
    <t>EPS</t>
  </si>
  <si>
    <t>240</t>
  </si>
  <si>
    <t>743 101</t>
  </si>
  <si>
    <t>Skříň B1, 540 x 540 x 243 mm (V x Š x H), pro 6 karet B01265-00, max. 2 aku 40 Ah</t>
  </si>
  <si>
    <t>317548845</t>
  </si>
  <si>
    <t>241</t>
  </si>
  <si>
    <t>743 102</t>
  </si>
  <si>
    <t>Řídící deska "Apollo F1-6" pro 1 až 6 kruhových linek</t>
  </si>
  <si>
    <t>-1766220419</t>
  </si>
  <si>
    <t>242</t>
  </si>
  <si>
    <t>743 103</t>
  </si>
  <si>
    <t>Deska se 2 kruhovými hlásícími linkami Apollo</t>
  </si>
  <si>
    <t>-2106767781</t>
  </si>
  <si>
    <t>243</t>
  </si>
  <si>
    <t>743 104</t>
  </si>
  <si>
    <t>ARCNET rozhraní pro síťování ústředen a externích klávesnic</t>
  </si>
  <si>
    <t>-930504637</t>
  </si>
  <si>
    <t>244</t>
  </si>
  <si>
    <t>743 105</t>
  </si>
  <si>
    <t>Akumulátor 12 V / 40 Ah</t>
  </si>
  <si>
    <t>-1256345313</t>
  </si>
  <si>
    <t>245</t>
  </si>
  <si>
    <t>743 106</t>
  </si>
  <si>
    <t>Integrovaná tiskárna pro Apollo F1 a F2, RS 232, termotisk</t>
  </si>
  <si>
    <t>1282659202</t>
  </si>
  <si>
    <t>246</t>
  </si>
  <si>
    <t>743 107</t>
  </si>
  <si>
    <t>Papír do tiskárny B01230-00, 1 role</t>
  </si>
  <si>
    <t>-30041169</t>
  </si>
  <si>
    <t>247</t>
  </si>
  <si>
    <t>743 108</t>
  </si>
  <si>
    <t>Ovládací klávesnice k ústřednám Apollo F1, připojení přes síť Arcnet</t>
  </si>
  <si>
    <t>-1522001526</t>
  </si>
  <si>
    <t>248</t>
  </si>
  <si>
    <t>743 109</t>
  </si>
  <si>
    <t>Klíčový trezor požární ochrany, KTPO, 12/24 V, motýlkový zámek CISA, číslo klíče "40", celonerezový</t>
  </si>
  <si>
    <t>-934165687</t>
  </si>
  <si>
    <t>249</t>
  </si>
  <si>
    <t>743 110</t>
  </si>
  <si>
    <t>Obslužné Pole Požární Ochrany (OPPO) dle DIN 14661:2001, český popis, kompatibilní s ústřednou Apollo F1 - včetně originální půlcylindrické vložky</t>
  </si>
  <si>
    <t>1355134944</t>
  </si>
  <si>
    <t>250</t>
  </si>
  <si>
    <t>743 111</t>
  </si>
  <si>
    <t>Napájecí zdroj EN54C 27,6 V/10 A/2×17 Ah pro protipožární systémy</t>
  </si>
  <si>
    <t>-1261563599</t>
  </si>
  <si>
    <t>251</t>
  </si>
  <si>
    <t>743 112</t>
  </si>
  <si>
    <t>Akumulátor 12 V/18 Ah</t>
  </si>
  <si>
    <t>-279185411</t>
  </si>
  <si>
    <t>252</t>
  </si>
  <si>
    <t>743 113</t>
  </si>
  <si>
    <t>IO modul, dva vstupy/dva výstupy, XP95/Discovery/CoreProtocol, včetně inst. krabice</t>
  </si>
  <si>
    <t>2124195986</t>
  </si>
  <si>
    <t>253</t>
  </si>
  <si>
    <t>743 114</t>
  </si>
  <si>
    <t>hlásič multisenzorový, inteligentní, interaktivní, opticko-teplotní, s izolátorem</t>
  </si>
  <si>
    <t>-673509883</t>
  </si>
  <si>
    <t>254</t>
  </si>
  <si>
    <t>743 115</t>
  </si>
  <si>
    <t>teplotní hlásič, inteligentní, interaktivní, s izolátorem</t>
  </si>
  <si>
    <t>783571369</t>
  </si>
  <si>
    <t>255</t>
  </si>
  <si>
    <t>743 116</t>
  </si>
  <si>
    <t>Patice pro hlásiče s XPERT kartou</t>
  </si>
  <si>
    <t>4002271</t>
  </si>
  <si>
    <t>256</t>
  </si>
  <si>
    <t>743 117</t>
  </si>
  <si>
    <t>Červený tlačítkový hlásič červený (povrchový) se zadním krytem, s izolátorem</t>
  </si>
  <si>
    <t>866902115</t>
  </si>
  <si>
    <t>257</t>
  </si>
  <si>
    <t>743 118</t>
  </si>
  <si>
    <t>Vnitřní siréna, pr. 104, červená, Sonos</t>
  </si>
  <si>
    <t>-11170578</t>
  </si>
  <si>
    <t>258</t>
  </si>
  <si>
    <t>743 119</t>
  </si>
  <si>
    <t>Bezhalogenový silový ohniodolné (180 min) kabel, plamen nešířící, stíněný, dle ZP27/2010 - PH120-R, EN 50399 - B2cas1d0, splňující vyhlášku 23/2008 Sb. 2x1.0</t>
  </si>
  <si>
    <t>-1979453735</t>
  </si>
  <si>
    <t>259</t>
  </si>
  <si>
    <t>743 120</t>
  </si>
  <si>
    <t>Bezhalogenový silový ohniodolné (180 min) kabel, plamen nešířící, stíněný, dle ZP27/2010 - PH120-R, EN 50399 - B2cas1d0, splňující vyhlášku 23/2008 Sb. 4x1.0</t>
  </si>
  <si>
    <t>855691390</t>
  </si>
  <si>
    <t>260</t>
  </si>
  <si>
    <t>743 121</t>
  </si>
  <si>
    <t>EUROFIRE E30/E60 JE-H(St)H, kabel s omezenou funkčností E30-E60min. při požáru, 100V dle DIN VDE 4102, EN 1363 - stíněné</t>
  </si>
  <si>
    <t>618212105</t>
  </si>
  <si>
    <t>261</t>
  </si>
  <si>
    <t>743 122</t>
  </si>
  <si>
    <t>Sdělovací kabel nízkofrekvenční, odolný proti šíření plamene (linky) J-Y(St)Y 2x 2x 0.8, plné jádro, stíněný, červený plášť</t>
  </si>
  <si>
    <t>205453320</t>
  </si>
  <si>
    <t>262</t>
  </si>
  <si>
    <t>743 123</t>
  </si>
  <si>
    <t>933223309</t>
  </si>
  <si>
    <t>263</t>
  </si>
  <si>
    <t>743 124</t>
  </si>
  <si>
    <t>1201216488</t>
  </si>
  <si>
    <t>264</t>
  </si>
  <si>
    <t>743 125</t>
  </si>
  <si>
    <t>-2043841488</t>
  </si>
  <si>
    <t>265</t>
  </si>
  <si>
    <t>743 126</t>
  </si>
  <si>
    <t>-54312401</t>
  </si>
  <si>
    <t>266</t>
  </si>
  <si>
    <t>743 127</t>
  </si>
  <si>
    <t>1591597221</t>
  </si>
  <si>
    <t>267</t>
  </si>
  <si>
    <t>743 128</t>
  </si>
  <si>
    <t>-496723382</t>
  </si>
  <si>
    <t>268</t>
  </si>
  <si>
    <t>743 129</t>
  </si>
  <si>
    <t>-1095414510</t>
  </si>
  <si>
    <t>269</t>
  </si>
  <si>
    <t>743 130</t>
  </si>
  <si>
    <t>Elektroinstalační lišta vkládací 18x13 mm, vč. ohybů 90°, T-kusů, spojek a držáků</t>
  </si>
  <si>
    <t>-1130481075</t>
  </si>
  <si>
    <t>270</t>
  </si>
  <si>
    <t>743 131</t>
  </si>
  <si>
    <t>Kabelová příchytka pro kabel do 5 mm, včetně turbošroubu</t>
  </si>
  <si>
    <t>-588540744</t>
  </si>
  <si>
    <t>271</t>
  </si>
  <si>
    <t>743 132</t>
  </si>
  <si>
    <t>Kabelová příchytka pro kabel do 11 mm, včetně dvou turbošroubů</t>
  </si>
  <si>
    <t>551164403</t>
  </si>
  <si>
    <t>272</t>
  </si>
  <si>
    <t>743 133</t>
  </si>
  <si>
    <t>Připojení požárních klapek (v dodávce VZT) na VZT potrubí - ovládání a monitorování</t>
  </si>
  <si>
    <t>-198926139</t>
  </si>
  <si>
    <t>273</t>
  </si>
  <si>
    <t>743 134</t>
  </si>
  <si>
    <t>Připojení přídržných magnetů ve dveřích (dodávky dveří)</t>
  </si>
  <si>
    <t>1216344695</t>
  </si>
  <si>
    <t>274</t>
  </si>
  <si>
    <t>743 135</t>
  </si>
  <si>
    <t>Napojení rozvaděčů výtahů na signál EPS</t>
  </si>
  <si>
    <t>1497037752</t>
  </si>
  <si>
    <t>275</t>
  </si>
  <si>
    <t>743 136</t>
  </si>
  <si>
    <t>Napojení havarijního uzávěru plynu v kotelně</t>
  </si>
  <si>
    <t>1243303334</t>
  </si>
  <si>
    <t>276</t>
  </si>
  <si>
    <t>743 137</t>
  </si>
  <si>
    <t>Připojení otvíračů oken  (dodávka oken)</t>
  </si>
  <si>
    <t>629055345</t>
  </si>
  <si>
    <t>277</t>
  </si>
  <si>
    <t>743 138</t>
  </si>
  <si>
    <t>Instalační a upevňovací materiál</t>
  </si>
  <si>
    <t>-397950378</t>
  </si>
  <si>
    <t>278</t>
  </si>
  <si>
    <t>743 139</t>
  </si>
  <si>
    <t>1710934761</t>
  </si>
  <si>
    <t>279</t>
  </si>
  <si>
    <t>743 140</t>
  </si>
  <si>
    <t>Stavební přípomoce (vrtání, bourání prostupů konstrukcemi, následné zazdění a začištění, apod.)</t>
  </si>
  <si>
    <t>2087750728</t>
  </si>
  <si>
    <t>280</t>
  </si>
  <si>
    <t>743 141</t>
  </si>
  <si>
    <t>Montáž, seřízení, naprogramování, zkušební provoz, revize</t>
  </si>
  <si>
    <t>624103425</t>
  </si>
  <si>
    <t>281</t>
  </si>
  <si>
    <t>743 142</t>
  </si>
  <si>
    <t>Provozní kniha EPS, schválená Cechem EPS ČR a MV GŘ HZS ČR - v souladu s vyhláškou MV č. 246/2001 Sb.</t>
  </si>
  <si>
    <t>-1971672726</t>
  </si>
  <si>
    <t>751</t>
  </si>
  <si>
    <t>Vzduchotechnika</t>
  </si>
  <si>
    <t>282</t>
  </si>
  <si>
    <t>751 101</t>
  </si>
  <si>
    <t>průměr připojení 98 mm, malý radiální ventilátor, skříň z nárazuvzdorného plastu a je určena k montáži na stěnu nebo na strop, ve výtlaku ventilátoru je zpětná klapka, čelní panel obsahuje kovovou filtrační mřížku, součástí balení je i plastová zpětná kla</t>
  </si>
  <si>
    <t>-1725820283</t>
  </si>
  <si>
    <t>průměr připojení 98 mm, malý radiální ventilátor, skříň z nárazuvzdorného plastu a je určena k montáži na stěnu nebo na strop, ve výtlaku ventilátoru je zpětná klapka, čelní panel obsahuje kovovou filtrační mřížku, součástí balení je i plastová zpětná klapka, oběžné kolo je radiální s dopředu zahnutými lopatkami a je staticky i dynamicky vyváženo, motor je dvouotáčkový asynchronní s rozběhovým kondenzátorem a tepelnou ochranou proti přehřátí, max provozní teplota v okolí je 40°C, provedení s dvojitou izolací, IP44, svorkovnice je přístupná po sejmutí čelní mřížky a víka svorkovnice, přepínání rychlosti automatickým zabudovaným časovým spínačem, doběh 2–30 minut, ventilátor dobíhá na nižší otáčky, montáž na stěnu se provádí pomocí papírové montážní šablony, včetně hmoždinek, šroubů a pružných podložek pod montážní body ventilátoru pro snížení přenosu hluku, průtok 130 m3/h / 0 Pa, výkon 29 W, napětí 230 V</t>
  </si>
  <si>
    <t>283</t>
  </si>
  <si>
    <t>751 102</t>
  </si>
  <si>
    <t>průměr připojení 98 mm, malý radiální ventilátor, skříň z nárazuvzdorného plastu a je určena k montáži na stěnu nebo na strop, ve výtlaku ventilátoru je zpětná klapka, čelní panel obsahuje nerezovou filtrační mřížku, oběžné kolo je radiální s dopředu zahn</t>
  </si>
  <si>
    <t>537707160</t>
  </si>
  <si>
    <t>průměr připojení 98 mm, malý radiální ventilátor, skříň z nárazuvzdorného plastu a je určena k montáži na stěnu nebo na strop, ve výtlaku ventilátoru je zpětná klapka, čelní panel obsahuje nerezovou filtrační mřížku, oběžné kolo je radiální s dopředu zahnutými lopatkami a je staticky i dynamicky vyváženo, motor je tříotáčkový asynchronní s rozběhovým kondenzátorem a tepelnou ochranou proti přehřátí, max provozní teplota v okolí je 40°C, provedení s dvojitou izolací, IP44, svorkovnice je přístupná po sejmutí čelní mřížky a víka svorkovnice, přepínání rychlosti automatickým zabudovaným časovým spínačem, doběh 2–30 minut, ventilátor dobíhá na nižší otáčky, montáž na stěnu se provádí pomocí papírové montážní šablony, včetně hmoždinek, šroubů a pružných podložek pod montážní body ventilátoru pro snížení přenosu hluku, průtok 230 m3/h / 0 Pa, výkon 48 W, napětí 230 V</t>
  </si>
  <si>
    <t>284</t>
  </si>
  <si>
    <t>751 103</t>
  </si>
  <si>
    <t>-1738214486</t>
  </si>
  <si>
    <t>průměr připojení 98 mm, malý radiální ventilátor, skříň z nárazuvzdorného plastu a je určena k montáži na stěnu nebo na strop, ve výtlaku ventilátoru je zpětná klapka, čelní panel obsahuje nerezovou filtrační mřížku, oběžné kolo je radiální s dopředu zahnutými lopatkami a je staticky i dynamicky vyváženo, motor je tříotáčkový asynchronní s rozběhovým kondenzátorem a tepelnou ochranou proti přehřátí, max provozní teplota v okolí je 40°C, provedení s dvojitou izolací, IP44, svorkovnice je přístupná po sejmutí čelní mřížky a víka svorkovnice, přepínání rychlosti automatickým zabudovaným časovým spínačem, doběh 2–30 minut, ventilátor dobíhá na nižší otáčky, montáž na stěnu se provádí pomocí papírové montážní šablony, včetně hmoždinek, šroubů a pružných podložek pod montážní body ventilátoru pro snížení přenosu hluku, průtok 280 m3/h / 0 Pa, výkon 53 W, napětí 230 V</t>
  </si>
  <si>
    <t>285</t>
  </si>
  <si>
    <t>751 104</t>
  </si>
  <si>
    <t>čtyřhranné potrubí pozink sk. I. včetně všech potřebných tvarovek (oblouky, odbočky,atd.), třída těsnosti C velikost do obvodu 1050 mm, 31 % tvarovek</t>
  </si>
  <si>
    <t>1892955266</t>
  </si>
  <si>
    <t>286</t>
  </si>
  <si>
    <t>751 105</t>
  </si>
  <si>
    <t>tl. 40 mm, tepelná izolace - deska z kamenné vlny s polepem hliníkovou folií se skleněnou mřížkou, deklarovaný součinitel tepelné vodivosti: λD = 0,034-0,075 W/mK</t>
  </si>
  <si>
    <t>887859212</t>
  </si>
  <si>
    <t>287</t>
  </si>
  <si>
    <t>751 106</t>
  </si>
  <si>
    <t>tl. 80 mm, tepelná izolace - deska z kamenné vlny s polepem hliníkovou folií se skleněnou mřížkou, deklarovaný součinitel tepelné vodivosti: λD = 0,034-0,075 W/mK</t>
  </si>
  <si>
    <t>-1683571934</t>
  </si>
  <si>
    <t>288</t>
  </si>
  <si>
    <t>751 107</t>
  </si>
  <si>
    <t>kruhové potrubí pozinkované SPIRO průměr 100 mm vč. tvarovek, spojek a všech prvků, do 100% tvarovek</t>
  </si>
  <si>
    <t>857547987</t>
  </si>
  <si>
    <t>289</t>
  </si>
  <si>
    <t>751 108</t>
  </si>
  <si>
    <t>kruhové potrubí pozinkované SPIRO průměr 125 mm vč. tvarovek, spojek a všech prvků, do 100% tvarovek</t>
  </si>
  <si>
    <t>1035465920</t>
  </si>
  <si>
    <t>290</t>
  </si>
  <si>
    <t>751 109</t>
  </si>
  <si>
    <t>kruhové potrubí pozinkované SPIRO průměr 150 mm vč. tvarovek, spojek a všech prvků, do 100% tvarovek</t>
  </si>
  <si>
    <t>169447863</t>
  </si>
  <si>
    <t>291</t>
  </si>
  <si>
    <t>751 110</t>
  </si>
  <si>
    <t>kruhové potrubí pozinkované SPIRO průměr 180 mm vč. tvarovek, spojek a všech prvků, do 100% tvarovek</t>
  </si>
  <si>
    <t>-2098882077</t>
  </si>
  <si>
    <t>292</t>
  </si>
  <si>
    <t>751 111</t>
  </si>
  <si>
    <t>kruhové potrubí pozinkované SPIRO průměr 200 mm vč. tvarovek, spojek a všech prvků, do 100% tvarovek</t>
  </si>
  <si>
    <t>-1090698533</t>
  </si>
  <si>
    <t>293</t>
  </si>
  <si>
    <t>751 112</t>
  </si>
  <si>
    <t>kruhové potrubí pozinkované SPIRO průměr 250 mm vč. tvarovek, spojek a všech prvků, do 100% tvarovek</t>
  </si>
  <si>
    <t>879965036</t>
  </si>
  <si>
    <t>294</t>
  </si>
  <si>
    <t>751 113</t>
  </si>
  <si>
    <t>kruhové potrubí pozinkované SPIRO průměr 315 mm vč. tvarovek, spojek a všech prvků, do 100% tvarovek</t>
  </si>
  <si>
    <t>18889460</t>
  </si>
  <si>
    <t>295</t>
  </si>
  <si>
    <t>751 114</t>
  </si>
  <si>
    <t>tl. 40 mm, tepelná izolace - lamelová rohož z kamenné vlny s převážně kolmou orientací vláken s hliníkovou fólií, lamely jsou jednostranně nalepeny na nosnou podložku, kterou tvoří hliníková fólie vyztužená skleněnou mřížkou, deklarovaný součinitel tepeln</t>
  </si>
  <si>
    <t>1115467054</t>
  </si>
  <si>
    <t>tl. 40 mm, tepelná izolace - lamelová rohož z kamenné vlny s převážně kolmou orientací vláken s hliníkovou fólií, lamely jsou jednostranně nalepeny na nosnou podložku, kterou tvoří hliníková fólie vyztužená skleněnou mřížkou, deklarovaný součinitel tepelné vodivosti: λD = 0,039-0,134 W/mK</t>
  </si>
  <si>
    <t>296</t>
  </si>
  <si>
    <t>751 115</t>
  </si>
  <si>
    <t>tl. 80 mm, tepelná izolace - lamelová rohož z kamenné vlny s převážně kolmou orientací vláken s hliníkovou fólií, lamely jsou jednostranně nalepeny na nosnou podložku, kterou tvoří hliníková fólie vyztužená skleněnou mřížkou, deklarovaný součinitel tepeln</t>
  </si>
  <si>
    <t>898932410</t>
  </si>
  <si>
    <t>tl. 80 mm, tepelná izolace - lamelová rohož z kamenné vlny s převážně kolmou orientací vláken s hliníkovou fólií, lamely jsou jednostranně nalepeny na nosnou podložku, kterou tvoří hliníková fólie vyztužená skleněnou mřížkou, deklarovaný součinitel tepelné vodivosti: λD = 0,039-0,134 W/mK</t>
  </si>
  <si>
    <t>297</t>
  </si>
  <si>
    <t>751 116</t>
  </si>
  <si>
    <t>protipožární izolace hranatého potrubí, minerální vata tl. 40 mm s hliníkovou fólií vyztuženou skleněnou mřížkou, ALS samolepicí páska na přelepení spojů, konstrukce jako celek bude vykazovat požární odolnost 30 min.</t>
  </si>
  <si>
    <t>-1893695228</t>
  </si>
  <si>
    <t>298</t>
  </si>
  <si>
    <t>751 117</t>
  </si>
  <si>
    <t>protipožární izolace kruhového potrubí, lamelová rohož tl. 40 mm s hliníkovou fólií vyztuženou skleněnou mřížkou, ALS samolepicí páska na přelepení spojů, konstrukce jako celek bude vykazovat požární odolnost 30 min.</t>
  </si>
  <si>
    <t>1094845390</t>
  </si>
  <si>
    <t>299</t>
  </si>
  <si>
    <t>751 118</t>
  </si>
  <si>
    <t>průměr 100, požární klapka do kruhového potrubí se servopohonem - napájecí napětí AC AC/DC 24 V, list klapky uzavírá samočinně průchod vzduchu pomocí zpětné pružiny servopohonu, která je uvedena v činnost při aktivaci termo-elektrického spouštěcího zaříze</t>
  </si>
  <si>
    <t>1469703189</t>
  </si>
  <si>
    <t>průměr 100, požární klapka do kruhového potrubí se servopohonem - napájecí napětí AC AC/DC 24 V, list klapky uzavírá samočinně průchod vzduchu pomocí zpětné pružiny servopohonu, která je uvedena v činnost při aktivaci termo-elektrického spouštěcího zařízení, silikonové těsnění včetně hmoty, která působením zvyšující se teploty zvětšuje svůj objem a vzduchovod neprodyšně uzavře, na spiro potrubí</t>
  </si>
  <si>
    <t>300</t>
  </si>
  <si>
    <t>751 119</t>
  </si>
  <si>
    <t>průměr 125, požární klapka do kruhového potrubí se servopohonem - napájecí napětí AC AC/DC 24 V, list klapky uzavírá samočinně průchod vzduchu pomocí zpětné pružiny servopohonu, která je uvedena v činnost při aktivaci termo-elektrického spouštěcího zaříze</t>
  </si>
  <si>
    <t>-1930527482</t>
  </si>
  <si>
    <t>průměr 125, požární klapka do kruhového potrubí se servopohonem - napájecí napětí AC AC/DC 24 V, list klapky uzavírá samočinně průchod vzduchu pomocí zpětné pružiny servopohonu, která je uvedena v činnost při aktivaci termo-elektrického spouštěcího zařízení, silikonové těsnění včetně hmoty, která působením zvyšující se teploty zvětšuje svůj objem a vzduchovod neprodyšně uzavře, na spiro potrubí</t>
  </si>
  <si>
    <t>301</t>
  </si>
  <si>
    <t>751 120</t>
  </si>
  <si>
    <t>200x300 požární stěnový uzávěr, se servopohonem; mřížka s aktivačním mechanismem s pružinovým servopohonem (24V AC/DC)  termoelektrickou pojistkou 72°C a koncovými mikrospínači; požární odolnost E90</t>
  </si>
  <si>
    <t>993162685</t>
  </si>
  <si>
    <t>302</t>
  </si>
  <si>
    <t>751 121</t>
  </si>
  <si>
    <t>"300x160 dveřní mřížka obdélníková, rozteč lamel je 20 mm, Al profil opatřený transparentním eloxem, montáž pomocí šroubů v předvrtaných otvorech na čelní straně mřížky, včetně dveřního rámečku, průtok 70-140 m3/h"</t>
  </si>
  <si>
    <t>-1078548615</t>
  </si>
  <si>
    <t>303</t>
  </si>
  <si>
    <t>752 122</t>
  </si>
  <si>
    <t>"200x100 dveřní mřížka obdélníková, rozteč lamel je 20 mm, Al profil opatřený transparentním eloxem, montáž pomocí šroubů v předvrtaných otvorech na čelní straně mřížky, včetně dveřního rámečku, průtok 30-60 m3/h"</t>
  </si>
  <si>
    <t>87897167</t>
  </si>
  <si>
    <t>304</t>
  </si>
  <si>
    <t>752 123</t>
  </si>
  <si>
    <t>300x100 stěnová mřížka obdélníková, rozteč horizontálních pevných lamel je 12,5 mm, dvouřadá, zadní listy jsou vertikální s možností nastavení; šířka pohledového rámečku je 25 mm, úhel natočení lamel je 15°,  Al profil opatřený transparentním eloxem, mont</t>
  </si>
  <si>
    <t>55663442</t>
  </si>
  <si>
    <t>300x100 stěnová mřížka obdélníková, rozteč horizontálních pevných lamel je 12,5 mm, dvouřadá, zadní listy jsou vertikální s možností nastavení; šířka pohledového rámečku je 25 mm, úhel natočení lamel je 15°,  Al profil opatřený transparentním eloxem, montáž pomocí pružin, průtok 80-160 m3/h</t>
  </si>
  <si>
    <t>305</t>
  </si>
  <si>
    <t>753 124</t>
  </si>
  <si>
    <t>průměr 250 mm protidešťová stříška, pozink</t>
  </si>
  <si>
    <t>506132053</t>
  </si>
  <si>
    <t>306</t>
  </si>
  <si>
    <t>753 125</t>
  </si>
  <si>
    <t>demontáž, přesun, oprava stávajících prvků vzduchotechniky</t>
  </si>
  <si>
    <t>-631267980</t>
  </si>
  <si>
    <t>demontáž, přesun, oprava stávajících prvků vytápění a vzduchotechniky</t>
  </si>
  <si>
    <t>307</t>
  </si>
  <si>
    <t>754 126</t>
  </si>
  <si>
    <t>1470035384</t>
  </si>
  <si>
    <t>308</t>
  </si>
  <si>
    <t>754 127</t>
  </si>
  <si>
    <t>-956079585</t>
  </si>
  <si>
    <t>309</t>
  </si>
  <si>
    <t>755 128</t>
  </si>
  <si>
    <t>-857997743</t>
  </si>
  <si>
    <t>310</t>
  </si>
  <si>
    <t>755 129</t>
  </si>
  <si>
    <t>551467451</t>
  </si>
  <si>
    <t>311</t>
  </si>
  <si>
    <t>756 130</t>
  </si>
  <si>
    <t>-1672366289</t>
  </si>
  <si>
    <t>763</t>
  </si>
  <si>
    <t>Konstrukce suché výstavby</t>
  </si>
  <si>
    <t>312</t>
  </si>
  <si>
    <t>763111426</t>
  </si>
  <si>
    <t>SDK příčka tl 150 mm profil CW+UW 100 desky 2xDF 12,5 s izolací EI 90 Rw do 59 dB</t>
  </si>
  <si>
    <t>1343537802</t>
  </si>
  <si>
    <t>Příčka ze sádrokartonových desek s nosnou konstrukcí z jednoduchých ocelových profilů UW, CW dvojitě opláštěná deskami protipožárními DF tl. 2 x 12,5 mm EI 90, příčka tl. 150 mm, profil 100, s izolací, Rw do 59 dB</t>
  </si>
  <si>
    <t>"m 2.016" 3,0*3,3</t>
  </si>
  <si>
    <t>"m 3.015" 3,0*3,3</t>
  </si>
  <si>
    <t>"m 3.016" 2,5*3,3</t>
  </si>
  <si>
    <t>"m 4.014" 2,5*3,3</t>
  </si>
  <si>
    <t>313</t>
  </si>
  <si>
    <t>763131511</t>
  </si>
  <si>
    <t>SDK podhled deska 1xA 12,5 bez izolace jednovrstvá spodní kce profil CD+UD</t>
  </si>
  <si>
    <t>713155616</t>
  </si>
  <si>
    <t>Podhled ze sádrokartonových desek jednovrstvá zavěšená spodní konstrukce z ocelových profilů CD, UD jednoduše opláštěná deskou standardní A, tl. 12,5 mm, bez izolace</t>
  </si>
  <si>
    <t>35,0+23,1+5,6+1,6+1,02+5,2+2,8+4,4+5,4+3,6+2,1+8,2+7,5+2,16+120+3,8+2,16+3,4+33,0+2,9+6,5+3,0+4,9+4,9+8,8+4,4+2,1+2,2+3,2+3,3+2,9+6,5+4,9+4,9+2,7+1,4</t>
  </si>
  <si>
    <t>3,1+2,7+1,4+3,1+(2,0*1,0*6)</t>
  </si>
  <si>
    <t>314</t>
  </si>
  <si>
    <t>763131721</t>
  </si>
  <si>
    <t>SDK podhled skoková změna v do 0,5 m</t>
  </si>
  <si>
    <t>-967960965</t>
  </si>
  <si>
    <t>Podhled ze sádrokartonových desek ostatní práce a konstrukce na podhledech ze sádrokartonových desek skokové změny výšky podhledu do 0,5 m</t>
  </si>
  <si>
    <t>5,6+2,8+1,7+2,2+2,2+1,8+3,6+1,5+1,1+2,1</t>
  </si>
  <si>
    <t>315</t>
  </si>
  <si>
    <t>763131761</t>
  </si>
  <si>
    <t>Příplatek k SDK podhledu za plochu do 3 m2 jednotlivě</t>
  </si>
  <si>
    <t>-2001508519</t>
  </si>
  <si>
    <t>Podhled ze sádrokartonových desek Příplatek k cenám za plochu do 3 m2 jednotlivě</t>
  </si>
  <si>
    <t>1,6+1,02+2,8+2,1+2,16+2,16+2,9+3,0+2,1+2,2+2,9+2,7+1,4+2,7+1,4+3,1+(2,0*1,0*6)</t>
  </si>
  <si>
    <t>316</t>
  </si>
  <si>
    <t>763131821</t>
  </si>
  <si>
    <t>Demontáž SDK podhledu s dvouvrstvou nosnou kcí z ocelových profilů opláštění jednoduché</t>
  </si>
  <si>
    <t>557963194</t>
  </si>
  <si>
    <t>Demontáž podhledu nebo samostatného požárního předělu ze sádrokartonových desek s nosnou konstrukcí dvouvrstvou z ocelových profilů, opláštění jednoduché</t>
  </si>
  <si>
    <t>35,0+23,1+5,6+1,6+1,02+5,2+2,8+4,4+5,4+3,6+8,2+7,5+2,16+120+3,8+2,16+3,4+33,0+2,9+6,5+3,0+4,9+4,9+8,8+4,4+2,1+2,2+3,2+3,3+2,9+6,5+4,9+4,9+2,7+1,4</t>
  </si>
  <si>
    <t>317</t>
  </si>
  <si>
    <t>763135101</t>
  </si>
  <si>
    <t>Montáž SDK kazetového podhledu z kazet 600x600 mm na zavěšenou viditelnou nosnou konstrukci</t>
  </si>
  <si>
    <t>-681534407</t>
  </si>
  <si>
    <t>Montáž sádrokartonového podhledu kazetového demontovatelného, velikosti kazet 600x600 mm včetně zavěšené nosné konstrukce viditelné</t>
  </si>
  <si>
    <t>"1.NP" 98,7+7,2+15,2</t>
  </si>
  <si>
    <t>"2.NP"128,2+7,1</t>
  </si>
  <si>
    <t>"3.NP" 26,2+130,6+7,1+16,3</t>
  </si>
  <si>
    <t>"4.NP" 25,8+16,9</t>
  </si>
  <si>
    <t>318</t>
  </si>
  <si>
    <t>59030570</t>
  </si>
  <si>
    <t>podhled kazetový bez děrování viditelný rastr tl 10mm 600x600mm</t>
  </si>
  <si>
    <t>915283670</t>
  </si>
  <si>
    <t>479,3*1,05 'Přepočtené koeficientem množství</t>
  </si>
  <si>
    <t>319</t>
  </si>
  <si>
    <t>763135811</t>
  </si>
  <si>
    <t>Demontáž podhledu sádrokartonového kazetového na roštu viditelném</t>
  </si>
  <si>
    <t>-1576090951</t>
  </si>
  <si>
    <t>Demontáž podhledu sádrokartonového kazetového na zavěšeném na roštu viditelném</t>
  </si>
  <si>
    <t>"2.NP"128,2+2.016</t>
  </si>
  <si>
    <t>320</t>
  </si>
  <si>
    <t>763164626</t>
  </si>
  <si>
    <t>SDK obklad kcí tvaru U š do 0,6 m desky 1xDFH2 15</t>
  </si>
  <si>
    <t>1729859924</t>
  </si>
  <si>
    <t>Obklad konstrukcí sádrokartonovými deskami včetně ochranných úhelníků ve tvaru U rozvinuté šíře do 0,6 m, opláštěný deskou protipožární impregnovanou DFH2, tl. 15 mm</t>
  </si>
  <si>
    <t>"1.006" 6,0*18</t>
  </si>
  <si>
    <t>"2.006" 6,0*18</t>
  </si>
  <si>
    <t>"3.006" 6,0*18</t>
  </si>
  <si>
    <t>321</t>
  </si>
  <si>
    <t>763172355</t>
  </si>
  <si>
    <t>Montáž dvířek revizních jednoplášťových SDK kcí vel. 600 x 600 mm pro podhledy</t>
  </si>
  <si>
    <t>1303422960</t>
  </si>
  <si>
    <t>Montáž dvířek pro konstrukce ze sádrokartonových desek revizních jednoplášťových pro podhledy velikost (šxv) 600 x 600 mm</t>
  </si>
  <si>
    <t>322</t>
  </si>
  <si>
    <t>59030714</t>
  </si>
  <si>
    <t>dvířka revizní jednokřídlá s automatickým zámkem 600x600mm</t>
  </si>
  <si>
    <t>-768547827</t>
  </si>
  <si>
    <t>323</t>
  </si>
  <si>
    <t>763172417</t>
  </si>
  <si>
    <t>Montáž dvířek revizních protipožárních SDK kcí vel. 800 x 800 mm pro příčky a předsazené stěny</t>
  </si>
  <si>
    <t>1973642390</t>
  </si>
  <si>
    <t>Montáž dvířek pro konstrukce ze sádrokartonových desek revizních protipožárních pro příčky a předsazené stěny velikost (šxv) 800 x 800 mm</t>
  </si>
  <si>
    <t>324</t>
  </si>
  <si>
    <t>59030765</t>
  </si>
  <si>
    <t>dvířka revizní protipožární pro stěny a podhledy EI 60 800x800 mm</t>
  </si>
  <si>
    <t>-230250317</t>
  </si>
  <si>
    <t>325</t>
  </si>
  <si>
    <t>763172455</t>
  </si>
  <si>
    <t>Montáž dvířek revizních protipožárních SDK kcí vel. 600 x 600 mm pro podhledy</t>
  </si>
  <si>
    <t>1824595421</t>
  </si>
  <si>
    <t>Montáž dvířek pro konstrukce ze sádrokartonových desek revizních protipožárních pro podhledy velikost (šxv) 600 x 600 mm</t>
  </si>
  <si>
    <t>326</t>
  </si>
  <si>
    <t>59030763</t>
  </si>
  <si>
    <t>dvířka revizní protipožární pro stěny a podhledy EI 60 600x600 mm</t>
  </si>
  <si>
    <t>-871669157</t>
  </si>
  <si>
    <t>327</t>
  </si>
  <si>
    <t>763181322</t>
  </si>
  <si>
    <t>Montáž dvoukřídlové kovové zárubně v do 4,75 m SDK příčka</t>
  </si>
  <si>
    <t>1105578581</t>
  </si>
  <si>
    <t>Výplně otvorů konstrukcí ze sádrokartonových desek  montáž zárubně kovové s příslušenstvím pro příčky výšky přes 2,75 do 4,75 m nebo zátěže dveřního křídla přes 25 kg, s profilem UW dvoukřídlové</t>
  </si>
  <si>
    <t>"s PO" 4</t>
  </si>
  <si>
    <t>328</t>
  </si>
  <si>
    <t>553315352R</t>
  </si>
  <si>
    <t>zárubeň ocelová pro SDK konstrukce pro dvoukřídlové dveře s požární odolností š. 1200 - 1800 mm - přesná spc viz výkres č. D.1.1.25</t>
  </si>
  <si>
    <t>1452950412</t>
  </si>
  <si>
    <t>329</t>
  </si>
  <si>
    <t>763431801</t>
  </si>
  <si>
    <t>Demontáž minerálního podhledu zavěšeného na viditelném roštu</t>
  </si>
  <si>
    <t>-2053452540</t>
  </si>
  <si>
    <t>Demontáž podhledu minerálního na zavěšeném na roštu viditelném</t>
  </si>
  <si>
    <t>330</t>
  </si>
  <si>
    <t>998763302</t>
  </si>
  <si>
    <t>Přesun hmot tonážní pro sádrokartonové konstrukce v objektech v přes 6 do 12 m</t>
  </si>
  <si>
    <t>-872362309</t>
  </si>
  <si>
    <t>Přesun hmot pro konstrukce montované z desek sádrokartonových, sádrovláknitých, cementovláknitých nebo cementových stanovený z hmotnosti přesunovaného materiálu vodorovná dopravní vzdálenost do 50 m v objektech výšky přes 6 do 12 m</t>
  </si>
  <si>
    <t>765</t>
  </si>
  <si>
    <t>Krytina skládaná</t>
  </si>
  <si>
    <t>331</t>
  </si>
  <si>
    <t>7651118R</t>
  </si>
  <si>
    <t>Demontáž krytiny keramické drážkové sklonu do 45° na sucho k dalšímu použití</t>
  </si>
  <si>
    <t>-771663559</t>
  </si>
  <si>
    <t>"výměna střešních oken" 4,0*6</t>
  </si>
  <si>
    <t>332</t>
  </si>
  <si>
    <t>7651119R</t>
  </si>
  <si>
    <t>Vyspravení krytiny keramické drážkové na sucho po výměně střešních oken vč. parozábrany a pojistné hydroizolace</t>
  </si>
  <si>
    <t>-2141627917</t>
  </si>
  <si>
    <t>333</t>
  </si>
  <si>
    <t>998765202</t>
  </si>
  <si>
    <t>Přesun hmot procentní pro krytiny skládané v objektech v přes 6 do 12 m</t>
  </si>
  <si>
    <t>%</t>
  </si>
  <si>
    <t>1734773940</t>
  </si>
  <si>
    <t>Přesun hmot pro krytiny skládané stanovený procentní sazbou (%) z ceny vodorovná dopravní vzdálenost do 50 m v objektech výšky přes 6 do 12 m</t>
  </si>
  <si>
    <t>766</t>
  </si>
  <si>
    <t>Konstrukce truhlářské</t>
  </si>
  <si>
    <t>334</t>
  </si>
  <si>
    <t>766 100</t>
  </si>
  <si>
    <t>Dodávka montáž vnitřních dveří dřevěných, plných jednokřídlových 600/1970, EI30DP3-C2 přesná spc.viz. výkres D.1.1.17, pol. D/62</t>
  </si>
  <si>
    <t>-2009595313</t>
  </si>
  <si>
    <t>335</t>
  </si>
  <si>
    <t>766 101</t>
  </si>
  <si>
    <t>Dodávka montáž vnitřních dveří dřevěných, plných jednokřídlových 700/1970, přesná spc.viz. výkres D.1.1.17, pol. D/71</t>
  </si>
  <si>
    <t>266906119</t>
  </si>
  <si>
    <t>336</t>
  </si>
  <si>
    <t>766 102</t>
  </si>
  <si>
    <t>Dodávka montáž vnitřních dveří dřevěných plných, jednokřídlových 700/1970, EI30DP3, přesná spc.viz. výkres D.1.1.17, pol. D/72</t>
  </si>
  <si>
    <t>307905245</t>
  </si>
  <si>
    <t>337</t>
  </si>
  <si>
    <t>766 103</t>
  </si>
  <si>
    <t>Dodávka montáž vnitřních dveří dřevěných plných, jednokřídlových 700/1970, přesná spc.viz. výkres D.1.1.17, pol. D/73</t>
  </si>
  <si>
    <t>1535880665</t>
  </si>
  <si>
    <t>338</t>
  </si>
  <si>
    <t>766 104</t>
  </si>
  <si>
    <t>Dodávka montáž vnitřních dveří dřevěných, plných jednokřídlových 800/1970, EI30DP3, přesná spc.viz. výkres D.1.1.17, pol. D/81</t>
  </si>
  <si>
    <t>-451953644</t>
  </si>
  <si>
    <t>339</t>
  </si>
  <si>
    <t>766 105</t>
  </si>
  <si>
    <t>Dodávka montáž vnitřních dveří dřevěných, plných jednokřídlových 800/1970, přesná spc.viz. výkres D.1.1.17, pol. D/82</t>
  </si>
  <si>
    <t>1108680385</t>
  </si>
  <si>
    <t>340</t>
  </si>
  <si>
    <t>766 106</t>
  </si>
  <si>
    <t>Dodávka montáž vnitřních dveří dřevěných, plných jednokřídlových 800/1970, EI30DP3-S200, přesná spc.viz. výkres D.1.1.17, pol. D/83</t>
  </si>
  <si>
    <t>-1189183456</t>
  </si>
  <si>
    <t>341</t>
  </si>
  <si>
    <t>766 107</t>
  </si>
  <si>
    <t>Dodávka montáž vnitřních dveří dřevěných, plných jednokřídlových 800/1970, EW30DP3-C2, přesná spc.viz. výkres D.1.1.17, pol. D/84</t>
  </si>
  <si>
    <t>-289145661</t>
  </si>
  <si>
    <t>342</t>
  </si>
  <si>
    <t>766 108</t>
  </si>
  <si>
    <t>Dodávka montáž vnitřních dveří dřevěných, prosklených jednokřídlových 800/1970, EI30DP3-C2, přesná spc.viz. výkres D.1.1.17, pol. D/85</t>
  </si>
  <si>
    <t>-1142963573</t>
  </si>
  <si>
    <t>343</t>
  </si>
  <si>
    <t>766 109</t>
  </si>
  <si>
    <t>Dodávka montáž vnitřních dveří dřevěných, prosklených jednokřídlových 900/1970, EI30DP3-S200-C2, přesná spc.viz. výkres D.1.1.17, pol. D/92</t>
  </si>
  <si>
    <t>-387494108</t>
  </si>
  <si>
    <t>344</t>
  </si>
  <si>
    <t>766 110</t>
  </si>
  <si>
    <t>Dodávka montáž vnitřních dveří dřevěných, plných jednokřídlových 900/1970, EI30DP3-C2, přesná spc.viz. výkres D.1.1.17, pol. D/93</t>
  </si>
  <si>
    <t>-1994715516</t>
  </si>
  <si>
    <t>345</t>
  </si>
  <si>
    <t>766 111</t>
  </si>
  <si>
    <t>Dodávka montáž vnitřních dveří dřevěných, plných jednokřídlových 900/1970, EI30DP3, přesná spc.viz. výkres D.1.1.17, pol. D/94</t>
  </si>
  <si>
    <t>824123151</t>
  </si>
  <si>
    <t>346</t>
  </si>
  <si>
    <t>766 112</t>
  </si>
  <si>
    <t>Dodávka montáž vnitřních dveří dřevěných plných, jednokřídlových 900/1970, EI30DP3, přesná spc.viz. výkres D.1.1.17, pol. D/95</t>
  </si>
  <si>
    <t>1112302232</t>
  </si>
  <si>
    <t>347</t>
  </si>
  <si>
    <t>766 113</t>
  </si>
  <si>
    <t>Dodávka montáž vnitřních dveří dřevěných, prosklených jednokřídlových 900/1970, přesná spc.viz. výkres D.1.1.17, pol. D/96</t>
  </si>
  <si>
    <t>-2122188722</t>
  </si>
  <si>
    <t>348</t>
  </si>
  <si>
    <t>766 114</t>
  </si>
  <si>
    <t>Dodávka montáž vnitřních dveří dřevěných plných, jednokřídlových 900/1970, přesná spc.viz. výkres D.1.1.17, pol. D/97</t>
  </si>
  <si>
    <t>532790455</t>
  </si>
  <si>
    <t>349</t>
  </si>
  <si>
    <t>766 115</t>
  </si>
  <si>
    <t>Dodávka montáž vnitřních dveří dřevěných plných, jednokřídlových 1000/1970, přesná spc.viz. výkres D.1.1.17, pol. D/102</t>
  </si>
  <si>
    <t>-797672753</t>
  </si>
  <si>
    <t>350</t>
  </si>
  <si>
    <t>766 116</t>
  </si>
  <si>
    <t>Dodávka montáž vnitřních dveří dřevěných prosklených dvoukřídlových 1000/1970, EI30DP3-S200-C2, přesná spc.viz. výkres D.1.1.17, pol. D/121</t>
  </si>
  <si>
    <t>-238257956</t>
  </si>
  <si>
    <t>351</t>
  </si>
  <si>
    <t>766 117</t>
  </si>
  <si>
    <t>Dodávka montáž vnitřních dveří dřevěných prosklených dvoukřídlových 1250/1970, EI30DP3-S200-C2, přesná spc.viz. výkres D.1.1.17, pol. D/122</t>
  </si>
  <si>
    <t>-2099142956</t>
  </si>
  <si>
    <t>352</t>
  </si>
  <si>
    <t>766 118</t>
  </si>
  <si>
    <t>Dodávka montáž vnitřních dveří dřevěných, prosklených dvoukřídlových 1250/1970, přesná spc.viz. výkres D.1.1.17, pol. D/123</t>
  </si>
  <si>
    <t>-741442451</t>
  </si>
  <si>
    <t>353</t>
  </si>
  <si>
    <t>766 119</t>
  </si>
  <si>
    <t>Dodávka montáž vnitřních dveří dřevěných plných dvoukřídlových 1250/1970, EI30DP3-S200, přesná spc.viz. výkres D.1.1.17, pol. D/124</t>
  </si>
  <si>
    <t>344644640</t>
  </si>
  <si>
    <t>354</t>
  </si>
  <si>
    <t>766 120</t>
  </si>
  <si>
    <t>Dodávka montáž vnitřních dveří dřevěných, prosklených dvoukřídlových 1250/1970, EI30DP3-C2, přesná spc.viz. výkres D.1.1.17, pol. D/125</t>
  </si>
  <si>
    <t>650189491</t>
  </si>
  <si>
    <t>355</t>
  </si>
  <si>
    <t>766 121</t>
  </si>
  <si>
    <t>Dodávka montáž vnitřních dveří dřevěných, prosklených dvoukřídlových 1250/1970, EI30DP3-C2, přesná spc.viz. výkres D.1.1.17, pol. D/126</t>
  </si>
  <si>
    <t>778675193</t>
  </si>
  <si>
    <t>356</t>
  </si>
  <si>
    <t>766 122</t>
  </si>
  <si>
    <t>Dodávka montáž vnitřních dveří dřevěných, prosklených dvoukřídlových 1300/1970, EI30DP3-S200-C2, přesná spc.viz. výkres D.1.1.17, pol. D/131</t>
  </si>
  <si>
    <t>-380277743</t>
  </si>
  <si>
    <t>357</t>
  </si>
  <si>
    <t>766 123</t>
  </si>
  <si>
    <t>Dodávka montáž vnitřních dveří dřevěných, prosklených dvoukřídlových 1300/1970, EI30DP3-S200-C2, přesná spc.viz. výkres D.1.1.17, pol. D/132</t>
  </si>
  <si>
    <t>-246685955</t>
  </si>
  <si>
    <t>358</t>
  </si>
  <si>
    <t>766 124</t>
  </si>
  <si>
    <t>Dodávka montáž vnitřních dveří dřevěných, prosklených dvoukřídlových 1500/1970, EI30DP3-C2, přesná spc.viz. výkres D.1.1.17, pol. D/151</t>
  </si>
  <si>
    <t>-2062125384</t>
  </si>
  <si>
    <t>359</t>
  </si>
  <si>
    <t>766 125</t>
  </si>
  <si>
    <t>Dodávka montáž vnitřních dveří dřevěných, prosklených dvoukřídlových 1800/1970, EI30DP3-S200-C2, přesná spc.viz. výkres D.1.1.17, pol. D/181</t>
  </si>
  <si>
    <t>-1545902444</t>
  </si>
  <si>
    <t>360</t>
  </si>
  <si>
    <t>766 141</t>
  </si>
  <si>
    <t>Dodávka montáž venkovních dveří dřevěných, prosklených dvoukřídlových 1500/2070, přesná spc.viz. výkres D.1.1.19, pol. ED/01</t>
  </si>
  <si>
    <t>-1150678242</t>
  </si>
  <si>
    <t>361</t>
  </si>
  <si>
    <t>766 142</t>
  </si>
  <si>
    <t>Dodávka montáž oken dřevěných 1500/960 mm, přesná spc.viz. výkres D.1.1.19, pol. ED/05</t>
  </si>
  <si>
    <t>704117515</t>
  </si>
  <si>
    <t>362</t>
  </si>
  <si>
    <t>766 143</t>
  </si>
  <si>
    <t>Dodávka montáž oken dřevěných 1240/3750 mm, přesná spc.viz. výkres D.1.1.19, pol. ED/06</t>
  </si>
  <si>
    <t>724525323</t>
  </si>
  <si>
    <t>363</t>
  </si>
  <si>
    <t>766 144</t>
  </si>
  <si>
    <t>Dodávka montáž venkovních dveří dřevěných, prosklených dvoukřídlových 1800/2100, přesná spc.viz. výkres D.1.1.19, pol. ED/07</t>
  </si>
  <si>
    <t>626155973</t>
  </si>
  <si>
    <t>364</t>
  </si>
  <si>
    <t>766 151</t>
  </si>
  <si>
    <t>Dodávka montáž dřevěného střešního okna 780/1400, přesná spc.viz. výkres D.1.1.21, pol. P/01</t>
  </si>
  <si>
    <t>1125833166</t>
  </si>
  <si>
    <t>365</t>
  </si>
  <si>
    <t>766 152</t>
  </si>
  <si>
    <t>Dodávka montáž dřevěného střešního okna 780/1400, přesná spc.viz. výkres D.1.1.21, pol. P/02</t>
  </si>
  <si>
    <t>1293644673</t>
  </si>
  <si>
    <t>366</t>
  </si>
  <si>
    <t>766 153</t>
  </si>
  <si>
    <t>Dodávka montáž dřevěného střešního výlezu z nezatepleného prostoru 480/580, přesná spc.viz. výkres D.1.1.21, pol. P/03</t>
  </si>
  <si>
    <t>-981659570</t>
  </si>
  <si>
    <t>367</t>
  </si>
  <si>
    <t>766 154</t>
  </si>
  <si>
    <t>Dodávka montáž stěnového madla, přesná spc.viz. výkres D.1.1.21, pol. P/04</t>
  </si>
  <si>
    <t>1302915614</t>
  </si>
  <si>
    <t>368</t>
  </si>
  <si>
    <t>766 161</t>
  </si>
  <si>
    <t>Dodávka montáž interiérového, dřevěného, pevně zaskleného okna 2330/1900 mm, EI30DP3, přesná spc.viz. výkres D.1.1.20, pol. ID/01</t>
  </si>
  <si>
    <t>-1485896687</t>
  </si>
  <si>
    <t>369</t>
  </si>
  <si>
    <t>766 162</t>
  </si>
  <si>
    <t>Dodávka montáž interiérového, dřevěného, pevně zaskleného okna 2000/1250 mm, EI30DP3, přesná spc.viz. výkres D.1.1.20, pol. ID/02</t>
  </si>
  <si>
    <t>344993069</t>
  </si>
  <si>
    <t>370</t>
  </si>
  <si>
    <t>766 163</t>
  </si>
  <si>
    <t>Dodávka montáž interiérového, dřevěného, pevně zaskleného okna 1500/2050 mm, EI30DP3, přesná spc.viz. výkres D.1.1.20, pol. ID/03</t>
  </si>
  <si>
    <t>157758506</t>
  </si>
  <si>
    <t>371</t>
  </si>
  <si>
    <t>766 164</t>
  </si>
  <si>
    <t>Dodávka montáž interiérové, dřevěného, stěny 3070/3060 mm s dvoukřídlovými dveřmi 900+900/1970 mm, EI30DP3-S200-C2, přesná spc.viz. výkres D.1.1.20, pol. ID/04</t>
  </si>
  <si>
    <t>-1897153470</t>
  </si>
  <si>
    <t>372</t>
  </si>
  <si>
    <t>766 171</t>
  </si>
  <si>
    <t>Dodávka montáž panikové kliky na stávající vstupní dveře</t>
  </si>
  <si>
    <t>-65461924</t>
  </si>
  <si>
    <t>"m 1.002" 1</t>
  </si>
  <si>
    <t>"m 1.006" 1</t>
  </si>
  <si>
    <t>"m 1.010" 1</t>
  </si>
  <si>
    <t>"m 2.003" 1</t>
  </si>
  <si>
    <t>373</t>
  </si>
  <si>
    <t>766 172</t>
  </si>
  <si>
    <t>Vypracování návrhu systému generálního klíče</t>
  </si>
  <si>
    <t>-1666008190</t>
  </si>
  <si>
    <t>374</t>
  </si>
  <si>
    <t>766622862</t>
  </si>
  <si>
    <t>Vyvěšení křídel dřevěných nebo plastových okenních přes 1,5 m2</t>
  </si>
  <si>
    <t>706115994</t>
  </si>
  <si>
    <t>Demontáž okenních konstrukcí k opětovnému použití vyvěšení křídel dřevěných nebo plastových okenních, plochy otvoru přes 1,5 m2</t>
  </si>
  <si>
    <t>375</t>
  </si>
  <si>
    <t>766674811</t>
  </si>
  <si>
    <t>Demontáž střešního okna hladká krytina přes 30 do 45°</t>
  </si>
  <si>
    <t>621452882</t>
  </si>
  <si>
    <t>Demontáž střešních oken na krytině hladké a drážkové, sklonu přes 30 do 45°</t>
  </si>
  <si>
    <t>376</t>
  </si>
  <si>
    <t>76669191R</t>
  </si>
  <si>
    <t>Vyvěšení a likvidace dřevěných křídel dveří pl do 2 m2</t>
  </si>
  <si>
    <t>-2011244615</t>
  </si>
  <si>
    <t>377</t>
  </si>
  <si>
    <t>76669192R</t>
  </si>
  <si>
    <t>Vyvěšení a likvidace dřevěných křídel dveří pl přes 2 m2</t>
  </si>
  <si>
    <t>1183584283</t>
  </si>
  <si>
    <t>378</t>
  </si>
  <si>
    <t>998766202</t>
  </si>
  <si>
    <t>Přesun hmot procentní pro kce truhlářské v objektech v přes 6 do 12 m</t>
  </si>
  <si>
    <t>-1053055096</t>
  </si>
  <si>
    <t>Přesun hmot pro konstrukce truhlářské stanovený procentní sazbou (%) z ceny vodorovná dopravní vzdálenost do 50 m v objektech výšky přes 6 do 12 m</t>
  </si>
  <si>
    <t>7671</t>
  </si>
  <si>
    <t>Konstrukce hliníkové</t>
  </si>
  <si>
    <t>379</t>
  </si>
  <si>
    <t>7671 101</t>
  </si>
  <si>
    <t>Dodávka montáž hliníkového okna pevně zaskleného 1210/1980 mm, EI30DI1, přesná spc.viz. výkres D.1.1.18, pol. EH/01</t>
  </si>
  <si>
    <t>194612246</t>
  </si>
  <si>
    <t>771</t>
  </si>
  <si>
    <t>Podlahy z dlaždic</t>
  </si>
  <si>
    <t>380</t>
  </si>
  <si>
    <t>771121011</t>
  </si>
  <si>
    <t>Nátěr penetrační na podlahu</t>
  </si>
  <si>
    <t>-376365119</t>
  </si>
  <si>
    <t>Příprava podkladu před provedením dlažby nátěr penetrační na podlahu</t>
  </si>
  <si>
    <t>"m 1.005" 4,9</t>
  </si>
  <si>
    <t>"m 1.006" 98,7</t>
  </si>
  <si>
    <t>"m 1.009" 15,4</t>
  </si>
  <si>
    <t>"m 1.011" 6,6</t>
  </si>
  <si>
    <t>"m 1.020" 7,2</t>
  </si>
  <si>
    <t>"m 1.021" 4,0</t>
  </si>
  <si>
    <t>"m 1.022" 9,8</t>
  </si>
  <si>
    <t>"m 1.102" 7,9</t>
  </si>
  <si>
    <t>"m 1.104" 1,6</t>
  </si>
  <si>
    <t>"m 1.113" 2,6</t>
  </si>
  <si>
    <t>"m 1.114" 15,2</t>
  </si>
  <si>
    <t>"m 1.115" 5,6</t>
  </si>
  <si>
    <t>"m 2.006" 128,2</t>
  </si>
  <si>
    <t>"m 2.016" 7,1</t>
  </si>
  <si>
    <t>"m 2.057" 1,0</t>
  </si>
  <si>
    <t>"m 3.006" 130,6</t>
  </si>
  <si>
    <t>"m 3.015" 7,1</t>
  </si>
  <si>
    <t>"m 3.016" 16,3</t>
  </si>
  <si>
    <t>"m 4.014" 16,9</t>
  </si>
  <si>
    <t>381</t>
  </si>
  <si>
    <t>771151012</t>
  </si>
  <si>
    <t>Samonivelační stěrka podlah pevnosti 20 MPa tl přes 3 do 5 mm</t>
  </si>
  <si>
    <t>2128398378</t>
  </si>
  <si>
    <t>Příprava podkladu před provedením dlažby samonivelační stěrka min.pevnosti 20 MPa, tloušťky přes 3 do 5 mm</t>
  </si>
  <si>
    <t>382</t>
  </si>
  <si>
    <t>771474113</t>
  </si>
  <si>
    <t>Montáž soklů z dlaždic keramických rovných flexibilní lepidlo v přes 90 do 120 mm</t>
  </si>
  <si>
    <t>-531699478</t>
  </si>
  <si>
    <t>Montáž soklů z dlaždic keramických lepených flexibilním lepidlem rovných, výšky přes 90 do 120 mm</t>
  </si>
  <si>
    <t>"m 1.005" (2,4+2,0)*2-0,8</t>
  </si>
  <si>
    <t>"m 1.006" (36,0+4,0)*2+2,5-(1,2*3)-(0,8*5)-(0,9)-(2,0*2)-(0,6*2)</t>
  </si>
  <si>
    <t>"m 1.009" (2,1+1,5+2,1+1,0)-(1,3*2)-0,7</t>
  </si>
  <si>
    <t>"m 1.011" 5,0+1,5+5,0-0,9</t>
  </si>
  <si>
    <t>"m 1.020" (2,5+3,0)*2-(1,2*3)</t>
  </si>
  <si>
    <t>"m 1.021" (3,5+2,5)*2-0,7</t>
  </si>
  <si>
    <t>"m 1.022" (4,5+3,7)*2-0,9</t>
  </si>
  <si>
    <t>"m 1.102" (4,0+2,0)*2-0,8</t>
  </si>
  <si>
    <t>"m 1.113" (2,0+1,3)*2-0,8</t>
  </si>
  <si>
    <t>"m 1.114" (7,1+2,0)*2-(0,8*4)-0,9-1,0*1,3</t>
  </si>
  <si>
    <t>"m 1.115" (2,3+2,0)*2-(1,0*3)</t>
  </si>
  <si>
    <t>"m 2.006" 30,0+10,1+2,5+8,5+0,5+2,5+25,0+2,8+2,0-(0,8*7)-(1,3*2)-1,8</t>
  </si>
  <si>
    <t>"m 2.016" (2,3+3,2)*2-1,8-1,2-0,9</t>
  </si>
  <si>
    <t>"m 2.057" (0,8+0,5)*2</t>
  </si>
  <si>
    <t>"m 3.006" 30,0+10,1+2,5+8,5+0,5+2,5+25,0+2,8+2,0-(0,8*7)-(1,3*2)-1,8</t>
  </si>
  <si>
    <t>"m 3.015" (2,3+3,2)*2-1,8-1,2-0,9</t>
  </si>
  <si>
    <t>"m 3.016" (6,7+3,0)*2-1,6-(1,2*2)-1,1</t>
  </si>
  <si>
    <t>"m 4.014" (6,7+3,0)*2-1,6-(1,2*2)-1,1</t>
  </si>
  <si>
    <t>383</t>
  </si>
  <si>
    <t>771571810</t>
  </si>
  <si>
    <t>Demontáž podlah z dlaždic keramických kladených do malty</t>
  </si>
  <si>
    <t>559664946</t>
  </si>
  <si>
    <t>384</t>
  </si>
  <si>
    <t>771574375</t>
  </si>
  <si>
    <t>Montáž podlah keramických pro mechanické zatížení protiskluzných lepených flexi rychletuhnoucím lepidlem přes 9 do 12 ks/m2</t>
  </si>
  <si>
    <t>-1059721149</t>
  </si>
  <si>
    <t>Montáž podlah z dlaždic keramických lepených flexibilním rychletuhnoucím lepidlem maloformátových pro vysoké mechanické zatížení protiskluzných nebo reliéfních (bezbariérových) přes 9 do 12 ks/m2</t>
  </si>
  <si>
    <t>385</t>
  </si>
  <si>
    <t>597614R</t>
  </si>
  <si>
    <t>dlažba keramická slinutá protiskluzná do interiéru i exteriéru pro vysoké mechanické namáhání přes 9 do 12ks/m2, přesná spc.viz výkres D.1.1.16, pol. M01</t>
  </si>
  <si>
    <t>-232210823</t>
  </si>
  <si>
    <t>dlažba keramická slinutá protiskluzná do interiéru i exteriéru pro vysoké mechanické namáhání přes 9 do 12ks/m2</t>
  </si>
  <si>
    <t>"plocha" 486,7</t>
  </si>
  <si>
    <t>"sokl" 353,6*0,1</t>
  </si>
  <si>
    <t>522,06*1,1 'Přepočtené koeficientem množství</t>
  </si>
  <si>
    <t>386</t>
  </si>
  <si>
    <t>771577121</t>
  </si>
  <si>
    <t>Příplatek k montáži podlah keramických lepených flexibilním rychletuhnoucím lepidlem za plochu do 5 m2</t>
  </si>
  <si>
    <t>-1056563560</t>
  </si>
  <si>
    <t>Montáž podlah z dlaždic keramických lepených flexibilním rychletuhnoucím lepidlem Příplatek k cenám za plochu do 5 m2 jednotlivě</t>
  </si>
  <si>
    <t>387</t>
  </si>
  <si>
    <t>771591112</t>
  </si>
  <si>
    <t>Izolace pod dlažbu nátěrem nebo stěrkou ve dvou vrstvách</t>
  </si>
  <si>
    <t>-844063405</t>
  </si>
  <si>
    <t>Izolace podlahy pod dlažbu nátěrem nebo stěrkou ve dvou vrstvách</t>
  </si>
  <si>
    <t>388</t>
  </si>
  <si>
    <t>771591264</t>
  </si>
  <si>
    <t>Izolace těsnícími pásy mezi podlahou a stěnou</t>
  </si>
  <si>
    <t>-1426812769</t>
  </si>
  <si>
    <t>Izolace podlahy pod dlažbu těsnícími izolačními pásy mezi podlahou a stěnu</t>
  </si>
  <si>
    <t>389</t>
  </si>
  <si>
    <t>998771102</t>
  </si>
  <si>
    <t>Přesun hmot tonážní pro podlahy z dlaždic v objektech v přes 6 do 12 m</t>
  </si>
  <si>
    <t>-809354229</t>
  </si>
  <si>
    <t>Přesun hmot pro podlahy z dlaždic stanovený z hmotnosti přesunovaného materiálu vodorovná dopravní vzdálenost do 50 m v objektech výšky přes 6 do 12 m</t>
  </si>
  <si>
    <t>776</t>
  </si>
  <si>
    <t>Podlahy povlakové</t>
  </si>
  <si>
    <t>390</t>
  </si>
  <si>
    <t>776 101</t>
  </si>
  <si>
    <t>Rohový žlábek R min. 40 mm</t>
  </si>
  <si>
    <t>1585151391</t>
  </si>
  <si>
    <t>"sokl vytahovaný" 1133,4*1,05</t>
  </si>
  <si>
    <t>391</t>
  </si>
  <si>
    <t>776 102</t>
  </si>
  <si>
    <t>Ukončovací systémová barevná lišta</t>
  </si>
  <si>
    <t>-83207614</t>
  </si>
  <si>
    <t>392</t>
  </si>
  <si>
    <t>776111116</t>
  </si>
  <si>
    <t>Odstranění zbytků lepidla z podkladu povlakových podlah broušením</t>
  </si>
  <si>
    <t>-1119252963</t>
  </si>
  <si>
    <t>Příprava podkladu broušení podlah stávajícího podkladu pro odstranění lepidla (po starých krytinách)</t>
  </si>
  <si>
    <t>"1.NP" 13,1+3,2+64,7+4,6+4,9+6,8+6,6+30,3+6,0+24,8+10,1+17,8+11,2+2,7+19,2+18,2+10,0+3,2+18,6+17,0+3,6+4,4+18,5+3,6+15,6</t>
  </si>
  <si>
    <t>"2.NP"19,6+7,7+25,2+8,2+20,4+7,5+17,7+8,0+27,0+3,1+18,9+11,1+17,9+2,3+19,8+21,2+24,8+11,7+10,7+4,2+20,7+20,2+4,2+5,6+3,2+15,8+14,2+13,8+19,0+18,7+15,4</t>
  </si>
  <si>
    <t>"3.NP"5,7+3,2+18,4+8,2+4,2+4,5+17,4+11,2+4,5+15,9+14,7+4,5+14,1+15,7+4,5+11,3+16,8+11,4+17,7+2,7+19,1+13,3+10,2+2,9+11,3+11+2,2+17,7+10,6+2,7+11,7+3,3</t>
  </si>
  <si>
    <t>"4.NP" 5,6+27,8+4,0+14,2+12,4+4,4+18,2+11,6+4,5+16,5+14,9+4,5+14,6+16,5+4,4+11,6+16,9+10,3+24,8+17,2+20,0</t>
  </si>
  <si>
    <t>393</t>
  </si>
  <si>
    <t>776111311</t>
  </si>
  <si>
    <t>Vysátí podkladu povlakových podlah</t>
  </si>
  <si>
    <t>-608384795</t>
  </si>
  <si>
    <t>Příprava podkladu vysátí podlah</t>
  </si>
  <si>
    <t>394</t>
  </si>
  <si>
    <t>776121112</t>
  </si>
  <si>
    <t>Vodou ředitelná penetrace savého podkladu povlakových podlah</t>
  </si>
  <si>
    <t>-332244458</t>
  </si>
  <si>
    <t>Příprava podkladu penetrace vodou ředitelná podlah</t>
  </si>
  <si>
    <t>395</t>
  </si>
  <si>
    <t>776141112</t>
  </si>
  <si>
    <t>Stěrka podlahová nivelační pro vyrovnání podkladu povlakových podlah pevnosti 20 MPa tl přes 3 do 5 mm</t>
  </si>
  <si>
    <t>-1253396929</t>
  </si>
  <si>
    <t>Příprava podkladu vyrovnání samonivelační stěrkou podlah min.pevnosti 20 MPa, tloušťky přes 3 do 5 mm</t>
  </si>
  <si>
    <t>396</t>
  </si>
  <si>
    <t>776201811</t>
  </si>
  <si>
    <t>Demontáž lepených povlakových podlah bez podložky ručně</t>
  </si>
  <si>
    <t>236108419</t>
  </si>
  <si>
    <t>Demontáž povlakových podlahovin lepených ručně bez podložky</t>
  </si>
  <si>
    <t>397</t>
  </si>
  <si>
    <t>776221111</t>
  </si>
  <si>
    <t>Lepení pásů z PVC standardním lepidlem</t>
  </si>
  <si>
    <t>793515769</t>
  </si>
  <si>
    <t>Montáž podlahovin z PVC lepením standardním lepidlem z pásů standardních</t>
  </si>
  <si>
    <t>398</t>
  </si>
  <si>
    <t>776410811</t>
  </si>
  <si>
    <t>Odstranění soklíků a lišt pryžových nebo plastových</t>
  </si>
  <si>
    <t>363679716</t>
  </si>
  <si>
    <t>Demontáž soklíků nebo lišt pryžových nebo plastových</t>
  </si>
  <si>
    <t>"m 1.008" (5,0+3,0)*2-0,8</t>
  </si>
  <si>
    <t>"m 1.016" (1,2+1,7)*2-0,7</t>
  </si>
  <si>
    <t>"m 1.100" (11,4+5,7)*2-0,9-2,0</t>
  </si>
  <si>
    <t>"m 1.103" (2,5+2,1)*2-0,8</t>
  </si>
  <si>
    <t>"m 1.105" (2,1+2,5)*2-0,6</t>
  </si>
  <si>
    <t>"m 1.106" (2,1+2,9)*2-0,6-0,8</t>
  </si>
  <si>
    <t>"m 1.112" (2,1+2,8)*2-0,7</t>
  </si>
  <si>
    <t>"m 1.150" (6,0+5,0)*2-0,8-(0,7*2)</t>
  </si>
  <si>
    <t>"m 1.153" (2,7+2,2)*2-0,8-0,6</t>
  </si>
  <si>
    <t>"m 1.200" (5,1+5,5)*2-0,8</t>
  </si>
  <si>
    <t>"m 1.250" (2,8+4,3)*2-0,8</t>
  </si>
  <si>
    <t>"m 1.251" (4,0+4,6)*2-0,8</t>
  </si>
  <si>
    <t>"m 1.252" (4,1+3,0)*2-0,8</t>
  </si>
  <si>
    <t>"m 1.253" (2,0+1,5)*2-(0,8*3)</t>
  </si>
  <si>
    <t>"m 1.257" (5,5+5,4)*2-0,9-0,8</t>
  </si>
  <si>
    <t>"m 1.259" (3,6+5,2)*2-0,8</t>
  </si>
  <si>
    <t>"m 1.260" (3,2+2,9)-0,8</t>
  </si>
  <si>
    <t>"m 1.261" (1,5+2,2)*2-(0,8*3)</t>
  </si>
  <si>
    <t>"m 1.263" (5,3+4,9)*2-0,8</t>
  </si>
  <si>
    <t>"m 1.264" (4,3+5,0)*2-0,8</t>
  </si>
  <si>
    <t>"m 1.266" (2,9+1,4)*2-(0,8*4)</t>
  </si>
  <si>
    <t>"m 1.267" (2,3+2,0)*2-(0,8*3)</t>
  </si>
  <si>
    <t>"m 1.268" (5,6+3,5)*2-0,8</t>
  </si>
  <si>
    <t>"m 1.270" (1,4+2,6)*2-(0,8*4)</t>
  </si>
  <si>
    <t>"m 1.272" (5,6+2,8)*2-0,9</t>
  </si>
  <si>
    <t>"m 2.008" (2,1+2,7)*2-0,8</t>
  </si>
  <si>
    <t>"m 2.015" (1,2+2,7)*2-0,7</t>
  </si>
  <si>
    <t>"m 2.050" (3,2+5,0)*2-0,8</t>
  </si>
  <si>
    <t>"m 2.051" (2,6+5,9)*2-0,8</t>
  </si>
  <si>
    <t>"m 2.052" (2,6+5,9)*2-0,8</t>
  </si>
  <si>
    <t>"m 2.053" (3,6+5,2)*2-0,8</t>
  </si>
  <si>
    <t>"m 2.054" (3,6+5,0)*2-(0,8*2)</t>
  </si>
  <si>
    <t>"m 2.152" (2,9+5,6)*2-0,8</t>
  </si>
  <si>
    <t>"m 2.200" (3,6+5,8)*2-0,8</t>
  </si>
  <si>
    <t>"m 2.201" (3,1+2,9)*2-(0,8*3)</t>
  </si>
  <si>
    <t>"m 2.203" (4,7+5,8)*2-0,8</t>
  </si>
  <si>
    <t>"m 2.204" (3,0+3,0)*2-(0,8*3)</t>
  </si>
  <si>
    <t>"m 2.205" (3,8+5,8)*2-0,8</t>
  </si>
  <si>
    <t>"m 2.206" (2,7+3,0)*2-(0,8*3)</t>
  </si>
  <si>
    <t>"m 2.208" (3,7+5,8)*2-0,8</t>
  </si>
  <si>
    <t>"m 2.209" (3,0+3,0)*2-(0,8*3)</t>
  </si>
  <si>
    <t>"m 2.210" (5,3+5,1)*2-0,8</t>
  </si>
  <si>
    <t>"m 2.211" (1,2+2,5)*2-(0,8*3)</t>
  </si>
  <si>
    <t>"m 2.213" (5,0+5,5)*2-0,8</t>
  </si>
  <si>
    <t>"m 2.251" (4,0+3,0)*2-0,8</t>
  </si>
  <si>
    <t>"m 2.252" (4,1+4,6)*2-0,8</t>
  </si>
  <si>
    <t>"m 2.253" (2,0+1,1)*2-(0,8*4)</t>
  </si>
  <si>
    <t>"m 2.255" (5,8+4,5)*2-0,8</t>
  </si>
  <si>
    <t>"m 2.257" (5,0+5,4)*2-(0,8*2)</t>
  </si>
  <si>
    <t>"m 2.259" (5,5+5,5)*2-(0,8*2)</t>
  </si>
  <si>
    <t>"m 2.261" (2,7+5,0)*2-0,8</t>
  </si>
  <si>
    <t>"m 2.262" (3,3+3,3)*2-0,8</t>
  </si>
  <si>
    <t>"m 2.263" (2,8+1,6)*2-(0,8*3)</t>
  </si>
  <si>
    <t>"m 2.265" (5,8+5,2)*2-0,8</t>
  </si>
  <si>
    <t>"m 2.266" (4,0+5,0)*2-0,8</t>
  </si>
  <si>
    <t>"m 2.268" (2,2+1,9)*2-(0,8*4)</t>
  </si>
  <si>
    <t>"m 3.008" (2,0+2,7)*2-0,8</t>
  </si>
  <si>
    <t>"m 3.012" (1,2+2,6)*2-0,7</t>
  </si>
  <si>
    <t>"m 3.051" (4,2+5,8)*2-3,1+0,7+0,8</t>
  </si>
  <si>
    <t>"m 3.052" (2,6+3,7)*2-0,8</t>
  </si>
  <si>
    <t>"m 3.054" (2,0+1,9)*2-0,8</t>
  </si>
  <si>
    <t>"m 3.150" (2,0+1,9)*2-1,4-1,2-1,1-0,9</t>
  </si>
  <si>
    <t>"m 3.152" (4,4+3,7)*2-1,4</t>
  </si>
  <si>
    <t>"m 3.153" (3,6+3,1)*2-1,1</t>
  </si>
  <si>
    <t>"m 3.154" (2,0+1,9)*2-1,4-1,2-1,1-0,9</t>
  </si>
  <si>
    <t>"m 3.156" (5,1+3,1)*2-1,2</t>
  </si>
  <si>
    <t>"m 3.157" (2,8+5,2)*2-1,4</t>
  </si>
  <si>
    <t>"m 3.158" (2,0+1,9)*2-1,4-1,2-1,1-0,9</t>
  </si>
  <si>
    <t>"m 3.160" (2,8+5,0)*2-1,4</t>
  </si>
  <si>
    <t>"m 3.161" (5,0+3,1)*2-1,2</t>
  </si>
  <si>
    <t>"m 3.162" (2,0+1,9)*2-1,4-1,2-1,1-0,9</t>
  </si>
  <si>
    <t>"m 3.164" (3,6+3,1)*2-1,1</t>
  </si>
  <si>
    <t>"m 3.165" (3,5+4,6)*2-1,4</t>
  </si>
  <si>
    <t>"m 3.201" (4,0+3,0)*2-0,8</t>
  </si>
  <si>
    <t>"m 3.202" (4,0+4,4)*2-0,9</t>
  </si>
  <si>
    <t>"m 3.203" (1,9+1,2)*2-(0,8*4)</t>
  </si>
  <si>
    <t>"m 3.205" (6,0+4,4)*2-(0,8*2)</t>
  </si>
  <si>
    <t>"m 3.207" (2,5+5,8)*2-0,8</t>
  </si>
  <si>
    <t>"m 3.208" (2,6+4,0)*2-0,8</t>
  </si>
  <si>
    <t>"m 3.209" (1,3+2,5)*2-(0,8*3)</t>
  </si>
  <si>
    <t>"m 3.211" (3,3+3,7)*2-0,8</t>
  </si>
  <si>
    <t>"m 3.212" (2,0+5,1)*2-0,8</t>
  </si>
  <si>
    <t>"m 3.213" (1,4+1,6)*2-(0,8*4)</t>
  </si>
  <si>
    <t>"m 3.215" (5,0+3,9)*2-0,8</t>
  </si>
  <si>
    <t>"m 3.216" (3,0+3,7)*2-0,8</t>
  </si>
  <si>
    <t>"m 3.217" (2,1+1,4)*2-(0,8*4)</t>
  </si>
  <si>
    <t>"m 3.219" (4,3+3,0)*2-0,8</t>
  </si>
  <si>
    <t>"m 3.220" (6,1+5,0)*2-0,8</t>
  </si>
  <si>
    <t>"m 3.221" (1,3+3,0)*2-(0,8*4)</t>
  </si>
  <si>
    <t>"m 4.013" (1,8+3,7)*2-0,6</t>
  </si>
  <si>
    <t>"m 4.051" (5,4+6,0)*2-3,0-0,6</t>
  </si>
  <si>
    <t>"m 4.054" (2,0+1,9)*2-0,8</t>
  </si>
  <si>
    <t>"m 4.056" (3,6+5,30)*2-(0,8*2)</t>
  </si>
  <si>
    <t>"m 4.057" (6,2+2,0)*2-0,8</t>
  </si>
  <si>
    <t>"m 4.150" (1,8+2,0)*2-1,4-1,2-1,1-0,9</t>
  </si>
  <si>
    <t>"m 4.152" (3,7+5,0)*2-1,4</t>
  </si>
  <si>
    <t>"m 4.153" (3,5+3,2)*2-1,1</t>
  </si>
  <si>
    <t>"m 4.154" (1,8+2,0)*2-1,4-1,2-1,2-0,9</t>
  </si>
  <si>
    <t>"m 4.156" (5,0+3,2)*2-1,2</t>
  </si>
  <si>
    <t>"m 4.157" (2,7+5,5)*2-1,4</t>
  </si>
  <si>
    <t>"m 4.158" (1,8+2,0)*2-1,4-1,2-1,2-0,9</t>
  </si>
  <si>
    <t>"m 4.160" (2,8+5,1)*2-1,4</t>
  </si>
  <si>
    <t>"m 4.161" (5,0+3,2)*2-1,2</t>
  </si>
  <si>
    <t>"m 4.162" (1,8+2,0)*2-1,4-1,2-1,1-0,9</t>
  </si>
  <si>
    <t>"m 4.164" (3,5+3,2)*2-1,1</t>
  </si>
  <si>
    <t>"m 4.165" (3,6+4,5)*2-1,4</t>
  </si>
  <si>
    <t>"m 4.167" (2,0+5,0)*2-1,1</t>
  </si>
  <si>
    <t>"m 4.206" (5,0+4,5)*2-0,8</t>
  </si>
  <si>
    <t>"m 4.207" (6,0+4,5)*2-0,8</t>
  </si>
  <si>
    <t>"m 4.208" (6,0+5,0)*2-0,8</t>
  </si>
  <si>
    <t>399</t>
  </si>
  <si>
    <t>776411212</t>
  </si>
  <si>
    <t>Montáž tahaných obvodových soklíků z PVC výšky do 100 mm</t>
  </si>
  <si>
    <t>187691201</t>
  </si>
  <si>
    <t>Montáž soklíků tahaných (fabiony) z PVC obvodových, výšky přes 80 do 100 mm</t>
  </si>
  <si>
    <t>400</t>
  </si>
  <si>
    <t>284102R</t>
  </si>
  <si>
    <t>krytina podlahová homogenní tl 2,0mm min Cfl s1, přesná spc. viz.výkres D.1.1.16, pol. M11</t>
  </si>
  <si>
    <t>1145041457</t>
  </si>
  <si>
    <t>"plocha" 1374,0</t>
  </si>
  <si>
    <t>"sokl vytahovaný" 1133,4*0,1</t>
  </si>
  <si>
    <t>"sokl lepený" 257,6*0,05</t>
  </si>
  <si>
    <t>1500,22*1,1 'Přepočtené koeficientem množství</t>
  </si>
  <si>
    <t>401</t>
  </si>
  <si>
    <t>776421111</t>
  </si>
  <si>
    <t>Montáž obvodových lišt lepením</t>
  </si>
  <si>
    <t>1784552641</t>
  </si>
  <si>
    <t>Montáž lišt obvodových lepených</t>
  </si>
  <si>
    <t>402</t>
  </si>
  <si>
    <t>28411007</t>
  </si>
  <si>
    <t>lišta soklová PVC 15x50mm</t>
  </si>
  <si>
    <t>-1189242658</t>
  </si>
  <si>
    <t>257,6*1,02 'Přepočtené koeficientem množství</t>
  </si>
  <si>
    <t>403</t>
  </si>
  <si>
    <t>776421311</t>
  </si>
  <si>
    <t>Montáž přechodových samolepících lišt</t>
  </si>
  <si>
    <t>-360351818</t>
  </si>
  <si>
    <t>Montáž lišt přechodových samolepících</t>
  </si>
  <si>
    <t>0,7*(6+1+2+1)</t>
  </si>
  <si>
    <t>0,8*(28+42+26+7)</t>
  </si>
  <si>
    <t>0,9*(1+4+4)</t>
  </si>
  <si>
    <t>1,1*(2+2)</t>
  </si>
  <si>
    <t>1,2*(6+6)</t>
  </si>
  <si>
    <t>1,4*(4+4)</t>
  </si>
  <si>
    <t>2,0*1</t>
  </si>
  <si>
    <t>404</t>
  </si>
  <si>
    <t>59054130</t>
  </si>
  <si>
    <t>profil přechodový nerezový samolepící 35mm</t>
  </si>
  <si>
    <t>733197031</t>
  </si>
  <si>
    <t>129,5*1,02 'Přepočtené koeficientem množství</t>
  </si>
  <si>
    <t>405</t>
  </si>
  <si>
    <t>776421711</t>
  </si>
  <si>
    <t>Montáž lišt vložení pásků z podlahoviny do lišt včetně nařezání</t>
  </si>
  <si>
    <t>1806643505</t>
  </si>
  <si>
    <t>406</t>
  </si>
  <si>
    <t>998776102</t>
  </si>
  <si>
    <t>Přesun hmot tonážní pro podlahy povlakové v objektech v přes 6 do 12 m</t>
  </si>
  <si>
    <t>204991025</t>
  </si>
  <si>
    <t>Přesun hmot pro podlahy povlakové stanovený z hmotnosti přesunovaného materiálu vodorovná dopravní vzdálenost do 50 m v objektech výšky přes 6 do 12 m</t>
  </si>
  <si>
    <t>781</t>
  </si>
  <si>
    <t>Dokončovací práce - obklady</t>
  </si>
  <si>
    <t>407</t>
  </si>
  <si>
    <t>781121011</t>
  </si>
  <si>
    <t>Nátěr penetrační na stěnu</t>
  </si>
  <si>
    <t>-377866633</t>
  </si>
  <si>
    <t>Příprava podkladu před provedením obkladu nátěr penetrační na stěnu</t>
  </si>
  <si>
    <t>"m 1.021" (3,5+2,5)*2*2,0-(0,7*2,0)</t>
  </si>
  <si>
    <t>"m 1.102" (4,2+2,0)*2*2,0-(0,8*2,0)</t>
  </si>
  <si>
    <t>"m 1.104" (1,6+1,1)*2*1,5-(0,6*1,5*2)</t>
  </si>
  <si>
    <t>"m 1.154" (0,5+1,5+0,5)*2,0</t>
  </si>
  <si>
    <t>408</t>
  </si>
  <si>
    <t>781131112</t>
  </si>
  <si>
    <t>Izolace pod obklad nátěrem nebo stěrkou ve dvou vrstvách</t>
  </si>
  <si>
    <t>1072923973</t>
  </si>
  <si>
    <t>Izolace stěny pod obklad izolace nátěrem nebo stěrkou ve dvou vrstvách</t>
  </si>
  <si>
    <t>409</t>
  </si>
  <si>
    <t>781131241</t>
  </si>
  <si>
    <t>Izolace pod obklad těsnícími pásy vnitřní kout</t>
  </si>
  <si>
    <t>1527291891</t>
  </si>
  <si>
    <t>Izolace stěny pod obklad izolace těsnícími izolačními pásy vnitřní kout</t>
  </si>
  <si>
    <t>"m 1.154" 0,5+1,5+0,5+1,5+1,5</t>
  </si>
  <si>
    <t>410</t>
  </si>
  <si>
    <t>781131242</t>
  </si>
  <si>
    <t>Izolace pod obklad těsnícími pásy vnější roh</t>
  </si>
  <si>
    <t>-380213921</t>
  </si>
  <si>
    <t>Izolace stěny pod obklad izolace těsnícími izolačními pásy vnější roh</t>
  </si>
  <si>
    <t>"m 1.154" 1,5*3</t>
  </si>
  <si>
    <t>411</t>
  </si>
  <si>
    <t>781474115</t>
  </si>
  <si>
    <t>Montáž obkladů vnitřních keramických hladkých přes 22 do 25 ks/m2 lepených flexibilním lepidlem</t>
  </si>
  <si>
    <t>-1471125225</t>
  </si>
  <si>
    <t>Montáž obkladů vnitřních stěn z dlaždic keramických lepených flexibilním lepidlem maloformátových hladkých přes 22 do 25 ks/m2</t>
  </si>
  <si>
    <t>412</t>
  </si>
  <si>
    <t>597610R</t>
  </si>
  <si>
    <t>obklad keramický hladký přes 22 do 25ks/m2, přesná spc.viz výkres D.1.1.16, pol. M02</t>
  </si>
  <si>
    <t>1004491750</t>
  </si>
  <si>
    <t>obklad keramický hladký přes 22 do 25ks/m2</t>
  </si>
  <si>
    <t>58,3*1,1 'Přepočtené koeficientem množství</t>
  </si>
  <si>
    <t>413</t>
  </si>
  <si>
    <t>781477111</t>
  </si>
  <si>
    <t>Příplatek k montáži obkladů vnitřních keramických hladkých za plochu do 10 m2</t>
  </si>
  <si>
    <t>304685665</t>
  </si>
  <si>
    <t>Montáž obkladů vnitřních stěn z dlaždic keramických Příplatek k cenám za plochu do 10 m2 jednotlivě</t>
  </si>
  <si>
    <t>414</t>
  </si>
  <si>
    <t>7814941R</t>
  </si>
  <si>
    <t>rohové eloxované hliníkové lišty lepené flexibilním lepidlem</t>
  </si>
  <si>
    <t>1002832050</t>
  </si>
  <si>
    <t>"m 1.021" (3,5+2,5)*2+(1,5*2)</t>
  </si>
  <si>
    <t>"m 1.102" (4,2+2,0)*2+(2,0*2)</t>
  </si>
  <si>
    <t>"m 1.104" (1,6+1,1)*2-(0,6+0,7)</t>
  </si>
  <si>
    <t>"m 1.154" (0,5+1,5+0,5+2,0+2,0+1,8)</t>
  </si>
  <si>
    <t>415</t>
  </si>
  <si>
    <t>781495117</t>
  </si>
  <si>
    <t>Spárování vnitřních obkladů akrylem</t>
  </si>
  <si>
    <t>568857053</t>
  </si>
  <si>
    <t>Obklad - dokončující práce ostatní práce spárování akrylem</t>
  </si>
  <si>
    <t>"m 1.021" (3,5+2,5)*2+(2,0*4)</t>
  </si>
  <si>
    <t>"m 1.102" (4,2+2,0)*2+(2,0*6)</t>
  </si>
  <si>
    <t>"m 1.104" (1,6+1,1)*2+(1,5*4)</t>
  </si>
  <si>
    <t>"m 1.154" 0,5+1,5+0,5+2,0+2,0</t>
  </si>
  <si>
    <t>416</t>
  </si>
  <si>
    <t>781495141</t>
  </si>
  <si>
    <t>Průnik obkladem kruhový do DN 30</t>
  </si>
  <si>
    <t>1388570060</t>
  </si>
  <si>
    <t>Obklad - dokončující práce průnik obkladem kruhový, bez izolace do DN 30</t>
  </si>
  <si>
    <t>417</t>
  </si>
  <si>
    <t>781495142</t>
  </si>
  <si>
    <t>Průnik obkladem kruhový přes DN 30 do DN 90</t>
  </si>
  <si>
    <t>-2008653517</t>
  </si>
  <si>
    <t>Obklad - dokončující práce průnik obkladem kruhový, bez izolace přes DN 30 do DN 90</t>
  </si>
  <si>
    <t>418</t>
  </si>
  <si>
    <t>781495143</t>
  </si>
  <si>
    <t>Průnik obkladem kruhový přes DN 90</t>
  </si>
  <si>
    <t>630295342</t>
  </si>
  <si>
    <t>Obklad - dokončující práce průnik obkladem kruhový, bez izolace přes DN 90</t>
  </si>
  <si>
    <t>419</t>
  </si>
  <si>
    <t>781571141</t>
  </si>
  <si>
    <t>Montáž obkladů ostění šířky přes 200 do 400 mm lepenými flexibilním lepidlem</t>
  </si>
  <si>
    <t>1159231086</t>
  </si>
  <si>
    <t>Montáž obkladů ostění z obkladaček keramických lepených flexibilním lepidlem šířky ostění přes 200 do 400 mm</t>
  </si>
  <si>
    <t>"m 1.154" 2,0*2</t>
  </si>
  <si>
    <t>420</t>
  </si>
  <si>
    <t>781674113</t>
  </si>
  <si>
    <t>Montáž obkladů parapetů š přes 150 do 200 mm z dlaždic keramických lepených flexibilním lepidlem</t>
  </si>
  <si>
    <t>-1624605010</t>
  </si>
  <si>
    <t>Montáž obkladů parapetů z dlaždic keramických lepených flexibilním lepidlem, šířky parapetu přes 150 do 200 mm</t>
  </si>
  <si>
    <t>"m 1.002" 1,0</t>
  </si>
  <si>
    <t>"m 1.153" 1,8</t>
  </si>
  <si>
    <t>"m 1.154" 1,8</t>
  </si>
  <si>
    <t>421</t>
  </si>
  <si>
    <t>998781101</t>
  </si>
  <si>
    <t>Přesun hmot tonážní pro obklady keramické v objektech v do 6 m</t>
  </si>
  <si>
    <t>1199960016</t>
  </si>
  <si>
    <t>Přesun hmot pro obklady keramické stanovený z hmotnosti přesunovaného materiálu vodorovná dopravní vzdálenost do 50 m v objektech výšky do 6 m</t>
  </si>
  <si>
    <t>783</t>
  </si>
  <si>
    <t>Dokončovací práce - nátěry</t>
  </si>
  <si>
    <t>422</t>
  </si>
  <si>
    <t>783 101</t>
  </si>
  <si>
    <t>Stěnový omyvatelný a otěruvzdorný nátěr dvojnásobný vč. penetrace - přesná spc viz výkres č. 33, pol. M33</t>
  </si>
  <si>
    <t>-1574382423</t>
  </si>
  <si>
    <t>SDK</t>
  </si>
  <si>
    <t>"příčky" 36,3*2*2,0</t>
  </si>
  <si>
    <t>omítka stěny</t>
  </si>
  <si>
    <t>"m 1.006" ((36,0+4,0)*2*1,5-(2,0*1,5*2)-(1,5*1,0)*3-(1,2*1,5*3)-(0,8*1,5*9))*2</t>
  </si>
  <si>
    <t>"m 1.009" ((2,5+2,2)*2*1,5-(1,2*1,5*3)-(0,7*1,5))*2</t>
  </si>
  <si>
    <t>"m 1.010" ((5,6+2,4)*2*1,5-(1,2*1,5*2))*2</t>
  </si>
  <si>
    <t>"m 1.011" ((5,0+2,5+5,0)*1,5-(0,9*1,5))*2</t>
  </si>
  <si>
    <t>"m 2.006" ((30,0+10,0)*2*1,5-(1,2*1,5))*2</t>
  </si>
  <si>
    <t>"m 3.002" ((2,5*1,5)-(1,2*1,5))*2</t>
  </si>
  <si>
    <t>"m 3.006" (30,0+10,2)*2*1,5-(1,8*1,5)-(1,2*1,5*3)</t>
  </si>
  <si>
    <t>"m 3.015" ((3,0+2,5)*2*1,5-(1,8*1,5)-(1,0*1,5*2))*2</t>
  </si>
  <si>
    <t>"m 3.016" ((7,0+3,0)*2*1,5-(1,2*1,5*2)-(1,0*1,5))*2</t>
  </si>
  <si>
    <t>"m 3.102" ((2,0+1,3+2,0)*0,4+(1,2+2,0+1,2)*0,4)*2</t>
  </si>
  <si>
    <t>"m 4.002" ((2,6*1,5)-(1,2*1,5))*2</t>
  </si>
  <si>
    <t>"m 4.011" ((2,4+4,8+1,5+3,4)*1,5-(1,2*1,5)-(0,8*1,5)+(1,8*1,5))*2</t>
  </si>
  <si>
    <t>"m 4.014" ((7,0+3,0)*2*1,5-(1,2*1,5*2)-(1,0*1,5))*2</t>
  </si>
  <si>
    <t>423</t>
  </si>
  <si>
    <t>783314101</t>
  </si>
  <si>
    <t>Základní jednonásobný syntetický nátěr zámečnických konstrukcí</t>
  </si>
  <si>
    <t>-1244318101</t>
  </si>
  <si>
    <t>Základní nátěr zámečnických konstrukcí jednonásobný syntetický</t>
  </si>
  <si>
    <t>"IPE 120" 1,0*2*9*0,475*2</t>
  </si>
  <si>
    <t>"IPE 160" 1,8*2*0,623*2</t>
  </si>
  <si>
    <t>"IPE 180" 1,5*3*0,698*2</t>
  </si>
  <si>
    <t>"IPE 200" (1,5*4*0,768*2)+(4,4*4*0,768*2)</t>
  </si>
  <si>
    <t>((0,4*3)+(0,3*3)+(0,6*3))*2*(0,05+0,005)*2*2</t>
  </si>
  <si>
    <t>424</t>
  </si>
  <si>
    <t>783823133</t>
  </si>
  <si>
    <t>Penetrační silikátový nátěr hladkých, tenkovrstvých zrnitých nebo štukových omítek</t>
  </si>
  <si>
    <t>853481887</t>
  </si>
  <si>
    <t>Penetrační nátěr omítek hladkých omítek hladkých, zrnitých tenkovrstvých nebo štukových stupně členitosti 1 a 2 silikátový</t>
  </si>
  <si>
    <t>425</t>
  </si>
  <si>
    <t>783827423</t>
  </si>
  <si>
    <t>Krycí dvojnásobný silikátový nátěr omítek stupně členitosti 1 a 2</t>
  </si>
  <si>
    <t>-2059852081</t>
  </si>
  <si>
    <t>Krycí (ochranný ) nátěr omítek dvojnásobný hladkých omítek hladkých, zrnitých tenkovrstvých nebo štukových stupně členitosti 1 a 2 silikátový</t>
  </si>
  <si>
    <t>784</t>
  </si>
  <si>
    <t>Dokončovací práce - malby a tapety</t>
  </si>
  <si>
    <t>426</t>
  </si>
  <si>
    <t>784121001</t>
  </si>
  <si>
    <t>Oškrabání malby v mísnostech v do 3,80 m</t>
  </si>
  <si>
    <t>-654535828</t>
  </si>
  <si>
    <t>Oškrabání malby v místnostech výšky do 3,80 m</t>
  </si>
  <si>
    <t>"m 1.001" (2,0+1,3+2,0)*0,3*2</t>
  </si>
  <si>
    <t>"m 1.002" ((0,5+1,0+0,5)*1,5+(8,0*2,7))*2</t>
  </si>
  <si>
    <t>"m 1.005" ((2,4+2,0)*2*2,6-(0,8*0,8*2)-(0,8*2,0)+4,9)*2</t>
  </si>
  <si>
    <t>"m 1.006" ((36,0+4,0)*2*2,6-(2,0*2,3*2)-(1,5*1,5)*3-(1,2*2,0*3)-(0,8*2,0*9))*2</t>
  </si>
  <si>
    <t>"m 1.009" ((2,5+2,2)*2*3,1-(1,2*2,0*3)-(0,7*2,0))*2</t>
  </si>
  <si>
    <t>"m 1.010" ((5,6+2,4)*2*3,0-(1,2*2,0*2)+13,4)*2</t>
  </si>
  <si>
    <t>"m 1.011" ((5,0+2,5+5,0)*3,0-(0,9*2,0)+6,6)*2</t>
  </si>
  <si>
    <t>"m 1.012" ((2,4*3,0)-(1,2*2,0*2) )*2</t>
  </si>
  <si>
    <t>"m 1.014" (2,0+1,5+2,0)*0,3+((3,0*2*0,3)+(1,8*3,0))*2</t>
  </si>
  <si>
    <t>"m 1.016" ((2,7+1,1)*2*3,0-(0,7*2,0)+3,2)*2</t>
  </si>
  <si>
    <t>"m 1.020" ((3,0*3,0)-(1,3*2,0))*2</t>
  </si>
  <si>
    <t>"m 1.021" ((2,8+1,1+2,8)*1,0)*2</t>
  </si>
  <si>
    <t>"m 1.102" ((2,0+4,2)*2*1,0)*2</t>
  </si>
  <si>
    <t>"m 1.103" ((2,1*3,0)-(0,7*2,0))*2</t>
  </si>
  <si>
    <t>"m 1.104" ((1,6+1,1)*2*1,0)*2</t>
  </si>
  <si>
    <t>"m 1.113" ((2,0+1,2)*2*3,0-(0,8*2,0))*2</t>
  </si>
  <si>
    <t>"m 1.114" ((2,0+7,1)*2*1,0)*2</t>
  </si>
  <si>
    <t>"m 1.115" ((2,6+2,0)*2*3,0-(1,0*2,0*2))*2</t>
  </si>
  <si>
    <t>"m 1.153" ((0,7+1,5+0,7)*1,0)*2</t>
  </si>
  <si>
    <t>"m 1.154" ((0,7+1,5+0,7)*1,0)*2</t>
  </si>
  <si>
    <t>"m 2.001" (2,0+1,3+2,0)*0,3*2</t>
  </si>
  <si>
    <t>"m 2.002" ((2,1+1,7+2,1)*0,8+(2,0+1,8+2,0)*0,4)*2</t>
  </si>
  <si>
    <t>"m 2.003" ((1,7*2,2)-(1,3*2,0))*2</t>
  </si>
  <si>
    <t>"m 2.006" ((1,8*3,0)-(1,2*2,0)+(2,0+1,3+2,0)*0,3+(1,9+2,4+1,9)*0,3)*2</t>
  </si>
  <si>
    <t>"m 2.010" (2,0+1,2+2,0)*0,3*2</t>
  </si>
  <si>
    <t>"m 2.012" ((1,7*2,2)-(1,3*2,0))*2</t>
  </si>
  <si>
    <t>"m 2.013" (2,0+1,5+2,0)*0,3+((3,0*2*0,3)+(1,8*3,0))*2</t>
  </si>
  <si>
    <t>"m 2.015" ((1,2+2,6)*2*3,0-(0,7*2,0))*2</t>
  </si>
  <si>
    <t>"m 2.102" ((1,9+2,3+1,9)*0,4+(2,0+1,2+2,0)*0,6)*2</t>
  </si>
  <si>
    <t>"m 3.001" ((3,0*3*0,5)+(2,0+1,3+2,0)*0,3)*2</t>
  </si>
  <si>
    <t>"m 3.002" ((2,1+1,5+2,1)*0,6*3+(3,8*3,4)-(3,0*3,0))*2</t>
  </si>
  <si>
    <t>"m 3.006" (2,1+1,5+2,1)*0,6*3*2</t>
  </si>
  <si>
    <t>"m 3.010" (2,0+1,2+2,0)*0,3*2</t>
  </si>
  <si>
    <t>"m 3.011" (2,0*1,0)*2</t>
  </si>
  <si>
    <t>"m 3.012" ((1,2+2,6)*2*3,0-(0,7*2,0))*2</t>
  </si>
  <si>
    <t>"m 3.013" (2,0+1,5+2,0)*0,3+((3,0*2*0,3)+(1,8*3,0))*2</t>
  </si>
  <si>
    <t>"m 3.016" (2,2+1,8+2,2)*0,8*2</t>
  </si>
  <si>
    <t>"m 4.001" (3,3*3*0,3)*2</t>
  </si>
  <si>
    <t>"m 4.002" ((3,8*3,4)-(3,0*3,0))*2</t>
  </si>
  <si>
    <t>"m 4.011" ((2,4+4,8+1,5+3,4)*2,4-(1,2*2,0)-(0,8*2,0)+(1,8*3,0))*2</t>
  </si>
  <si>
    <t>"m 4.013" ((4,0+1,8)*2*2,7-(0,8*2,0))*2</t>
  </si>
  <si>
    <t>"m 4.014" (2,2+1,8+2,2)*0,8*2</t>
  </si>
  <si>
    <t>427</t>
  </si>
  <si>
    <t>784211001</t>
  </si>
  <si>
    <t>Jednonásobné bílé malby ze směsí za mokra výborně oděruvzdorných v místnostech v do 3,80 m</t>
  </si>
  <si>
    <t>2115235275</t>
  </si>
  <si>
    <t>Malby z malířských směsí oděruvzdorných za mokra jednonásobné, bílé za mokra odruvzdorné výborně v místnostech výšky do 3,80 m</t>
  </si>
  <si>
    <t>"příčky" 36,3*2*3</t>
  </si>
  <si>
    <t>"podhled" 192,64*3</t>
  </si>
  <si>
    <t>"čela" 24,6*0,5*3</t>
  </si>
  <si>
    <t>omítka strop</t>
  </si>
  <si>
    <t>(3,2+4,0+9,8+2,6+5,6+3,2+3,2+5,6)*2</t>
  </si>
  <si>
    <t>428</t>
  </si>
  <si>
    <t>784211041</t>
  </si>
  <si>
    <t>Příplatek k cenám 1x maleb ze směsí za mokra oděruvzdorných za provádění pl do 5 m2</t>
  </si>
  <si>
    <t>606017532</t>
  </si>
  <si>
    <t>Malby z malířských směsí oděruvzdorných za mokra Příplatek k cenám jednonásobných maleb za zvýšenou pracnost při provádění malého rozsahu plochy do 5 m2</t>
  </si>
  <si>
    <t>(3,2+4,0+2,6+3,2+3,2)*2</t>
  </si>
  <si>
    <t>59-M</t>
  </si>
  <si>
    <t>Ostatní práce</t>
  </si>
  <si>
    <t>429</t>
  </si>
  <si>
    <t>59 101</t>
  </si>
  <si>
    <t>Demontáž a likvidace stávajícího výtahu 1.004 - 4.004</t>
  </si>
  <si>
    <t>-464519177</t>
  </si>
  <si>
    <t>430</t>
  </si>
  <si>
    <t>59 102</t>
  </si>
  <si>
    <t>Dodávka a montáž nového evakuačního výtahu 1.004 - 4.004</t>
  </si>
  <si>
    <t>525524216</t>
  </si>
  <si>
    <t>431</t>
  </si>
  <si>
    <t>59 103</t>
  </si>
  <si>
    <t>Demontáž a likvidace stávajícího výtahu 1.007 - 3.009</t>
  </si>
  <si>
    <t>-1430509052</t>
  </si>
  <si>
    <t>432</t>
  </si>
  <si>
    <t>59 104</t>
  </si>
  <si>
    <t>Dodávka a montáž nového evakuačního výtahu 1.007 - 3.009</t>
  </si>
  <si>
    <t>151819032</t>
  </si>
  <si>
    <t>433</t>
  </si>
  <si>
    <t>59 105</t>
  </si>
  <si>
    <t xml:space="preserve">Demontáž a likvidace stávajícího malého nákladního výtahu </t>
  </si>
  <si>
    <t>-264576149</t>
  </si>
  <si>
    <t>SO02 - Výtahová šachta 1.004 - 4.004</t>
  </si>
  <si>
    <t xml:space="preserve">    2 - Zakládání</t>
  </si>
  <si>
    <t xml:space="preserve">    5 - Komunikace pozemní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</si>
  <si>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</si>
  <si>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</si>
  <si>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</si>
  <si>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767 - Konstrukce zámečnické</t>
  </si>
  <si>
    <t>113106194</t>
  </si>
  <si>
    <t>Rozebrání dlažeb vozovek z vegetační dlažby plastové s ložem z kameniva ručně</t>
  </si>
  <si>
    <t>1460499828</t>
  </si>
  <si>
    <t>Rozebrání dlažeb vozovek a ploch s přemístěním hmot na skládku na vzdálenost do 3 m nebo s naložením na dopravní prostředek, s jakoukoliv výplní spár ručně z vegetační dlažby s ložem z kameniva plastové</t>
  </si>
  <si>
    <t>4,0*2,0</t>
  </si>
  <si>
    <t>113107141</t>
  </si>
  <si>
    <t>Odstranění podkladu živičného tl 50 mm ručně</t>
  </si>
  <si>
    <t>-839391055</t>
  </si>
  <si>
    <t>Odstranění podkladů nebo krytů ručně s přemístěním hmot na skládku na vzdálenost do 3 m nebo s naložením na dopravní prostředek živičných, o tl. vrstvy do 50 mm</t>
  </si>
  <si>
    <t>6,0*2,0</t>
  </si>
  <si>
    <t>113201111</t>
  </si>
  <si>
    <t>Vytrhání obrub chodníkových ležatých</t>
  </si>
  <si>
    <t>1189341586</t>
  </si>
  <si>
    <t>Vytrhání obrub s vybouráním lože, s přemístěním hmot na skládku na vzdálenost do 3 m nebo s naložením na dopravní prostředek chodníkových ležatých</t>
  </si>
  <si>
    <t>131351102</t>
  </si>
  <si>
    <t>Hloubení jam nezapažených v hornině třídy těžitelnosti II skupiny 4 objem do 50 m3 strojně</t>
  </si>
  <si>
    <t>-61729531</t>
  </si>
  <si>
    <t>Hloubení nezapažených jam a zářezů strojně s urovnáním dna do předepsaného profilu a spádu v hornině třídy těžitelnosti II skupiny 4 přes 20 do 50 m3</t>
  </si>
  <si>
    <t>"jáma pod výtah" 6,2*4,0*3,0</t>
  </si>
  <si>
    <t>162751137</t>
  </si>
  <si>
    <t>Vodorovné přemístění přes 9 000 do 10000 m výkopku/sypaniny z horniny třídy těžitelnosti II skupiny 4 a 5</t>
  </si>
  <si>
    <t>394635215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</si>
  <si>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</si>
  <si>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74,4-45,0</t>
  </si>
  <si>
    <t>162751139</t>
  </si>
  <si>
    <t>Příplatek k vodorovnému přemístění výkopku/sypaniny z horniny třídy těžitelnosti II skupiny 4 a 5 ZKD 1000 m přes 10000 m</t>
  </si>
  <si>
    <t>-1270200900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</si>
  <si>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</si>
  <si>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29,4*17</t>
  </si>
  <si>
    <t>-503187147</t>
  </si>
  <si>
    <t>29,4*1,8</t>
  </si>
  <si>
    <t>733302651</t>
  </si>
  <si>
    <t>"jáma pod výtah" (6,2*4,0*3,0)-(2,8*3,5*3,0)</t>
  </si>
  <si>
    <t>Zakládání</t>
  </si>
  <si>
    <t>2251111R</t>
  </si>
  <si>
    <t>Trvalá zemní předpínací kotva DN 32 mm s antikorozní úpravou dl. 8,0 m, kořen DN 250 mm dl. 4,0 m</t>
  </si>
  <si>
    <t>-1242230812</t>
  </si>
  <si>
    <t>8,3*3</t>
  </si>
  <si>
    <t>273322511</t>
  </si>
  <si>
    <t>Základové desky ze ŽB se zvýšenými nároky na prostředí tř. C 25/30</t>
  </si>
  <si>
    <t>1460911600</t>
  </si>
  <si>
    <t>Základy z betonu železového (bez výztuže) desky z betonu se zvýšenými nároky na prostředí tř. C 25/30</t>
  </si>
  <si>
    <t>výtahová šachta</t>
  </si>
  <si>
    <t>"PD001" (3,0*3,5*0,4)</t>
  </si>
  <si>
    <t>"ZD001" (2,72*3,25*0,3)</t>
  </si>
  <si>
    <t>zádveří</t>
  </si>
  <si>
    <t>"PD002" (3,0*1,8*0,15)</t>
  </si>
  <si>
    <t>273351121</t>
  </si>
  <si>
    <t>Zřízení bednění základových desek</t>
  </si>
  <si>
    <t>1666133722</t>
  </si>
  <si>
    <t>Bednění základů desek zřízení</t>
  </si>
  <si>
    <t>"PD001" (3,0+3,5)*0,4</t>
  </si>
  <si>
    <t>"PD002" (3,0+1,8)*0,15</t>
  </si>
  <si>
    <t>273351122</t>
  </si>
  <si>
    <t>Odstranění bednění základových desek</t>
  </si>
  <si>
    <t>1194360390</t>
  </si>
  <si>
    <t>Bednění základů desek odstranění</t>
  </si>
  <si>
    <t>273361821</t>
  </si>
  <si>
    <t>Výztuž základových desek betonářskou ocelí 10 505 (R)</t>
  </si>
  <si>
    <t>1398554950</t>
  </si>
  <si>
    <t>Výztuž základů desek z betonářské oceli 10 505 (R) nebo BSt 500</t>
  </si>
  <si>
    <t>"PD001" 3,0*3,5*0,4*0,05</t>
  </si>
  <si>
    <t>"ZD001" 2,75*3,25*0,3*0,05</t>
  </si>
  <si>
    <t>273362021</t>
  </si>
  <si>
    <t>Výztuž základových desek svařovanými sítěmi Kari</t>
  </si>
  <si>
    <t>-1471298084</t>
  </si>
  <si>
    <t>Výztuž základů desek ze svařovaných sítí z drátů typu KARI</t>
  </si>
  <si>
    <t>"PD002" (3,0*1,8)*0,012</t>
  </si>
  <si>
    <t>274321511</t>
  </si>
  <si>
    <t>Základové pasy ze ŽB bez zvýšených nároků na prostředí tř. C 25/30</t>
  </si>
  <si>
    <t>-616601910</t>
  </si>
  <si>
    <t>Základy z betonu železového (bez výztuže) pasy z betonu bez zvláštních nároků na prostředí tř. C 25/30</t>
  </si>
  <si>
    <t>"Z001" (2,3+1,1)*0,7*0,7+(0,35*0,7*1,1)+(0,25*0,7*1,5)</t>
  </si>
  <si>
    <t>274351121</t>
  </si>
  <si>
    <t>Zřízení bednění základových pasů rovného</t>
  </si>
  <si>
    <t>1426909353</t>
  </si>
  <si>
    <t>Bednění základů pasů rovné zřízení</t>
  </si>
  <si>
    <t>"Z001" (2,3+1,1)*2*0,7+(0,35*2*1,1)+(0,25*2*1,5)</t>
  </si>
  <si>
    <t>274351122</t>
  </si>
  <si>
    <t>Odstranění bednění základových pasů rovného</t>
  </si>
  <si>
    <t>-1657103887</t>
  </si>
  <si>
    <t>Bednění základů pasů rovné odstranění</t>
  </si>
  <si>
    <t>274362021</t>
  </si>
  <si>
    <t>Výztuž základových pasů svařovanými sítěmi Kari</t>
  </si>
  <si>
    <t>-762449880</t>
  </si>
  <si>
    <t>Výztuž základů pasů ze svařovaných sítí z drátů typu KARI</t>
  </si>
  <si>
    <t>"Z001" ((2,3+1,1)*0,7*0,7+(0,35*0,7*1,1)+(0,25*0,7*1,5))*0,05</t>
  </si>
  <si>
    <t>279321347</t>
  </si>
  <si>
    <t>Základová zeď ze ŽB bez zvýšených nároků na prostředí tř. C 25/30 bez výztuže</t>
  </si>
  <si>
    <t>-1970798879</t>
  </si>
  <si>
    <t>Základové zdi z betonu železového (bez výztuže) bez zvláštních nároků na prostředí tř. C 25/30</t>
  </si>
  <si>
    <t>"PD001" (3,0+3,5)*0,25*1,1</t>
  </si>
  <si>
    <t>279351121</t>
  </si>
  <si>
    <t>Zřízení oboustranného bednění základových zdí</t>
  </si>
  <si>
    <t>1558190919</t>
  </si>
  <si>
    <t>Bednění základových zdí rovné oboustranné za každou stranu zřízení</t>
  </si>
  <si>
    <t>"PD001" (3,0+3,5)*1,1*2</t>
  </si>
  <si>
    <t>279351122</t>
  </si>
  <si>
    <t>Odstranění oboustranného bednění základových zdí</t>
  </si>
  <si>
    <t>-419843252</t>
  </si>
  <si>
    <t>Bednění základových zdí rovné oboustranné za každou stranu odstranění</t>
  </si>
  <si>
    <t>279361821</t>
  </si>
  <si>
    <t>Výztuž základových zdí nosných betonářskou ocelí 10 505</t>
  </si>
  <si>
    <t>91666922</t>
  </si>
  <si>
    <t>Výztuž základových zdí nosných svislých nebo odkloněných od svislice, rovinných nebo oblých, deskových nebo žebrových, včetně výztuže jejich žeber z betonářské oceli 10 505 (R) nebo BSt 500</t>
  </si>
  <si>
    <t>"PD001" (3,0+3,5)*1,1*0,012*2</t>
  </si>
  <si>
    <t>2826060R</t>
  </si>
  <si>
    <t>Trysková injektáž sloupy DN 500 mm</t>
  </si>
  <si>
    <t>-80680952</t>
  </si>
  <si>
    <t>(8,8-2,4)*12</t>
  </si>
  <si>
    <t>(6,3-2,4)*12</t>
  </si>
  <si>
    <t>(8,8-4,2)*11</t>
  </si>
  <si>
    <t>(6,3-4,2)*10</t>
  </si>
  <si>
    <t>58933323</t>
  </si>
  <si>
    <t>beton C 30/37 X0 kamenivo frakce 0/16</t>
  </si>
  <si>
    <t>636586590</t>
  </si>
  <si>
    <t>3,14*0,25*0,25*(7,8-2,4)*12</t>
  </si>
  <si>
    <t>3,14*0,25*0,25*(6,3-2,4)*12</t>
  </si>
  <si>
    <t>3,14*0,25*0,25*(7,8-4,2)*11</t>
  </si>
  <si>
    <t>3,14*0,25*0,25*(6,3-4,2)*10</t>
  </si>
  <si>
    <t>311113151</t>
  </si>
  <si>
    <t>Nosná zeď tl 150 mm z hladkých tvárnic ztraceného bednění včetně výplně z betonu tř. C 25/30</t>
  </si>
  <si>
    <t>-513892725</t>
  </si>
  <si>
    <t>Nadzákladové zdi z tvárnic ztraceného bednění betonových hladkých, včetně výplně z betonu třídy C 25/30, tloušťky zdiva 150 mm</t>
  </si>
  <si>
    <t>"krov" 6,0*0,6</t>
  </si>
  <si>
    <t>311113153</t>
  </si>
  <si>
    <t>Nosná zeď tl přes 200 do 250 mm z hladkých tvárnic ztraceného bednění včetně výplně z betonu tř. C 25/30</t>
  </si>
  <si>
    <t>-811408246</t>
  </si>
  <si>
    <t>Nadzákladové zdi z tvárnic ztraceného bednění betonových hladkých, včetně výplně z betonu třídy C 25/30, tloušťky zdiva přes 200 do 250 mm</t>
  </si>
  <si>
    <t>(2,8+4,5)*2*16,3-(1,3*2,1*5)</t>
  </si>
  <si>
    <t>2,5*1,8</t>
  </si>
  <si>
    <t>311113154</t>
  </si>
  <si>
    <t>Nosná zeď tl přes 250 do 300 mm z hladkých tvárnic ztraceného bednění včetně výplně z betonu tř. C 25/30</t>
  </si>
  <si>
    <t>237094122</t>
  </si>
  <si>
    <t>Nadzákladové zdi z tvárnic ztraceného bednění betonových hladkých, včetně výplně z betonu třídy C 25/30, tloušťky zdiva přes 250 do 300 mm</t>
  </si>
  <si>
    <t>(2,5+1,8)*1,8</t>
  </si>
  <si>
    <t>atika</t>
  </si>
  <si>
    <t>3,5*0,6</t>
  </si>
  <si>
    <t>311235151</t>
  </si>
  <si>
    <t>Zdivo jednovrstvé z cihel broušených do P10 na tenkovrstvou maltu tl 300 mm</t>
  </si>
  <si>
    <t>-1259066700</t>
  </si>
  <si>
    <t>Zdivo jednovrstvé z cihel děrovaných broušených na celoplošnou tenkovrstvou maltu, pevnost cihel do P10, tl. zdiva 300 mm</t>
  </si>
  <si>
    <t>(2,8+1,5)*2,8-(1,3*2,1)</t>
  </si>
  <si>
    <t>1347447391</t>
  </si>
  <si>
    <t>"lože pod překlady" (0,2*0,3*0,1*2)+(0,3*0,3*0,1*2)+(0,2*0,8*0,1*2*3)</t>
  </si>
  <si>
    <t>988869978</t>
  </si>
  <si>
    <t>"lože pod překlady" (0,2+0,3+0,2)*0,2*2+(0,3*3*0,2*2)+(0,2+0,8+0,2)*0,2*2*3</t>
  </si>
  <si>
    <t>-193384379</t>
  </si>
  <si>
    <t>311361821</t>
  </si>
  <si>
    <t>Výztuž nosných zdí betonářskou ocelí 10 505</t>
  </si>
  <si>
    <t>-1465310</t>
  </si>
  <si>
    <t>Výztuž nadzákladových zdí nosných svislých nebo odkloněných od svislice, rovných nebo oblých z betonářské oceli 10 505 (R) nebo BSt 500</t>
  </si>
  <si>
    <t>(2,8+4,5)*2*0,00158*2*61</t>
  </si>
  <si>
    <t>(2,8+4,5)*2*8*15,3*0,00158</t>
  </si>
  <si>
    <t>540356918</t>
  </si>
  <si>
    <t>549363333</t>
  </si>
  <si>
    <t>317168013</t>
  </si>
  <si>
    <t>Překlad keramický plochý š 115 mm dl 1500 mm</t>
  </si>
  <si>
    <t>1551704344</t>
  </si>
  <si>
    <t>Překlady keramické ploché osazené do maltového lože, výšky překladu 71 mm šířky 115 mm, délky 1500 mm</t>
  </si>
  <si>
    <t>317168054</t>
  </si>
  <si>
    <t>Překlad keramický vysoký v 238 mm dl 1750 mm</t>
  </si>
  <si>
    <t>-779979009</t>
  </si>
  <si>
    <t>Překlady keramické vysoké osazené do maltového lože, šířky překladu 70 mm výšky 238 mm, délky 1750 mm</t>
  </si>
  <si>
    <t>71500765</t>
  </si>
  <si>
    <t>vstup do jednotlivých podlaží</t>
  </si>
  <si>
    <t>"IPE160" (1,7*0,25*0,16)+(2,2*0,7*0,16*3)</t>
  </si>
  <si>
    <t>-1238000827</t>
  </si>
  <si>
    <t>"U160" 1,6*2*5*0,0188</t>
  </si>
  <si>
    <t>"pásovina" 0,3*3*0,001962*5</t>
  </si>
  <si>
    <t>13010822</t>
  </si>
  <si>
    <t>ocel profilová jakost S235JR (11 375) průřez U (UPN) 160</t>
  </si>
  <si>
    <t>-1146709771</t>
  </si>
  <si>
    <t>0,301*1,08 'Přepočtené koeficientem množství</t>
  </si>
  <si>
    <t>1268644756</t>
  </si>
  <si>
    <t>0,009*1,08 'Přepočtené koeficientem množství</t>
  </si>
  <si>
    <t>317944323</t>
  </si>
  <si>
    <t>Válcované nosníky č.14 až 22 dodatečně osazované do připravených otvorů</t>
  </si>
  <si>
    <t>691628767</t>
  </si>
  <si>
    <t>Válcované nosníky dodatečně osazované do připravených otvorů bez zazdění hlav č. 14 až 22</t>
  </si>
  <si>
    <t>"IPE160" (1,7*2*0,0153)+(2,2*4*0,0153*3)</t>
  </si>
  <si>
    <t>"pásovina" (0,3*3*0,001962)+(0,8*3*0,01962*3)</t>
  </si>
  <si>
    <t>342244121</t>
  </si>
  <si>
    <t>Příčka z cihel děrovaných do P10 na maltu M5 tloušťky 140 mm</t>
  </si>
  <si>
    <t>-598503857</t>
  </si>
  <si>
    <t>Příčky jednoduché z cihel děrovaných klasických spojených na pero a drážku na maltu M5, pevnost cihel do P15, tl. příčky 140 mm</t>
  </si>
  <si>
    <t>"zádveří" (1,5*3,0)-(1,0*2)</t>
  </si>
  <si>
    <t>-1610243958</t>
  </si>
  <si>
    <t>"kotelna" (2,0+1,4+0,8+2,2)*3,0</t>
  </si>
  <si>
    <t>-627628389</t>
  </si>
  <si>
    <t>"IPE160" (1,7*0,16*2)+(2,2*0,16*2*3)</t>
  </si>
  <si>
    <t>411121232</t>
  </si>
  <si>
    <t>Montáž prefabrikovaných ŽB stropů ze stropních desek dl přes 900 do 1800 mm</t>
  </si>
  <si>
    <t>2046722165</t>
  </si>
  <si>
    <t>Montáž prefabrikovaných železobetonových stropů se zalitím spár, včetně podpěrné konstrukce, na cementovou maltu ze stropních desek, šířky do 600 mm a délky přes 900 do 1800 mm</t>
  </si>
  <si>
    <t>59341220</t>
  </si>
  <si>
    <t>deska stropní plná PZD 1800x300x90mm</t>
  </si>
  <si>
    <t>523430821</t>
  </si>
  <si>
    <t>-1595642254</t>
  </si>
  <si>
    <t>2,8*3,5*0,2</t>
  </si>
  <si>
    <t>-284790300</t>
  </si>
  <si>
    <t>2,8*3,5</t>
  </si>
  <si>
    <t>-1843089816</t>
  </si>
  <si>
    <t>-1954598559</t>
  </si>
  <si>
    <t>1,96*0,1</t>
  </si>
  <si>
    <t>417321515</t>
  </si>
  <si>
    <t>Ztužující pásy a věnce ze ŽB tř. C 25/30</t>
  </si>
  <si>
    <t>1250858535</t>
  </si>
  <si>
    <t>Ztužující pásy a věnce z betonu železového (bez výztuže) tř. C 25/30</t>
  </si>
  <si>
    <t>(2,8+1,8)*0,25*0,14</t>
  </si>
  <si>
    <t>417351115</t>
  </si>
  <si>
    <t>Zřízení bednění ztužujících věnců</t>
  </si>
  <si>
    <t>-1168125491</t>
  </si>
  <si>
    <t>Bednění bočnic ztužujících pásů a věnců včetně vzpěr zřízení</t>
  </si>
  <si>
    <t>(2,8+1,8)*0,14*2</t>
  </si>
  <si>
    <t>417351116</t>
  </si>
  <si>
    <t>Odstranění bednění ztužujících věnců</t>
  </si>
  <si>
    <t>1282788804</t>
  </si>
  <si>
    <t>Bednění bočnic ztužujících pásů a věnců včetně vzpěr odstranění</t>
  </si>
  <si>
    <t>417361821</t>
  </si>
  <si>
    <t>Výztuž ztužujících pásů a věnců betonářskou ocelí 10 505</t>
  </si>
  <si>
    <t>1052028063</t>
  </si>
  <si>
    <t>Výztuž ztužujících pásů a věnců z betonářské oceli 10 505 (R) nebo BSt 500</t>
  </si>
  <si>
    <t>0,161*0,01</t>
  </si>
  <si>
    <t>Komunikace pozemní</t>
  </si>
  <si>
    <t>564730001</t>
  </si>
  <si>
    <t>Podklad z kameniva hrubého drceného vel. 8-16 mm plochy do 100 m2 tl 100 mm</t>
  </si>
  <si>
    <t>-944030481</t>
  </si>
  <si>
    <t>Podklad nebo kryt z kameniva hrubého drceného vel. 8-16 mm s rozprostřením a zhutněním plochy jednotlivě do 100 m2, po zhutnění tl. 100 mm</t>
  </si>
  <si>
    <t>"V2" (2+2)*0,6</t>
  </si>
  <si>
    <t>564751102</t>
  </si>
  <si>
    <t>Podklad z kameniva hrubého drceného vel. 32-63 mm plochy do 100 m2 tl 160 mm</t>
  </si>
  <si>
    <t>-154525685</t>
  </si>
  <si>
    <t>Podklad nebo kryt z kameniva hrubého drceného vel. 32-63 mm s rozprostřením a zhutněním plochy jednotlivě do 100 m2, po zhutnění tl. 160 mm</t>
  </si>
  <si>
    <t>564861013</t>
  </si>
  <si>
    <t>Podklad ze štěrkodrtě ŠD plochy do 100 m2 tl 220 mm</t>
  </si>
  <si>
    <t>-1400855384</t>
  </si>
  <si>
    <t>Podklad ze štěrkodrti ŠD s rozprostřením a zhutněním plochy jednotlivě do 100 m2, po zhutnění tl. 220 mm</t>
  </si>
  <si>
    <t>"zatravňováky" 4,0*2,0</t>
  </si>
  <si>
    <t>"živice" 6,0*4,0</t>
  </si>
  <si>
    <t>564952112</t>
  </si>
  <si>
    <t>Podklad z mechanicky zpevněného kameniva MZK tl 160 mm</t>
  </si>
  <si>
    <t>859233798</t>
  </si>
  <si>
    <t>Podklad z mechanicky zpevněného kameniva MZK (minerální beton) s rozprostřením a s hutněním, po zhutnění tl. 160 mm</t>
  </si>
  <si>
    <t>577134111</t>
  </si>
  <si>
    <t>Asfaltový beton vrstva obrusná ACO 11 (ABS) tř. I tl 40 mm š do 3 m z nemodifikovaného asfaltu</t>
  </si>
  <si>
    <t>1519716718</t>
  </si>
  <si>
    <t>Asfaltový beton vrstva obrusná ACO 11 (ABS) s rozprostřením a se zhutněním z nemodifikovaného asfaltu v pruhu šířky do 3 m tř. I, po zhutnění tl. 40 mm</t>
  </si>
  <si>
    <t>577165112</t>
  </si>
  <si>
    <t>Asfaltový beton vrstva ložní ACL 16 (ABH) tl 70 mm š do 3 m z nemodifikovaného asfaltu</t>
  </si>
  <si>
    <t>51125395</t>
  </si>
  <si>
    <t>Asfaltový beton vrstva ložní ACL 16 (ABH) s rozprostřením a zhutněním z nemodifikovaného asfaltu v pruhu šířky do 3 m, po zhutnění tl. 70 mm</t>
  </si>
  <si>
    <t>593532111</t>
  </si>
  <si>
    <t>Kladení dlažby z plastových vegetačních dlaždic pozemních komunikací se zámkem tl 60 mm pl do 50 m2</t>
  </si>
  <si>
    <t>-1263036061</t>
  </si>
  <si>
    <t>Kladení dlažby z plastových vegetačních tvárnic pozemních komunikací s vyrovnávací vrstvou z kameniva tl. do 20 mm a s vyplněním vegetačních otvorů se zámkem tl. přes 30 do 60 mm, pro plochy do 50 m2</t>
  </si>
  <si>
    <t>916131213</t>
  </si>
  <si>
    <t>Osazení silničního obrubníku betonového stojatého s boční opěrou do lože z betonu prostého</t>
  </si>
  <si>
    <t>-156563284</t>
  </si>
  <si>
    <t>Osazení silničního obrubníku betonového se zřízením lože, s vyplněním a zatřením spár cementovou maltou stojatého s boční opěrou z betonu prostého, do lože z betonu prostého</t>
  </si>
  <si>
    <t>916991121</t>
  </si>
  <si>
    <t>Lože pod obrubníky, krajníky nebo obruby z dlažebních kostek z betonu prostého</t>
  </si>
  <si>
    <t>-1230766988</t>
  </si>
  <si>
    <t>Lože pod obrubníky, krajníky nebo obruby z dlažebních kostek z betonu prostého</t>
  </si>
  <si>
    <t>0,3*0,3*4</t>
  </si>
  <si>
    <t>919735111</t>
  </si>
  <si>
    <t>Řezání stávajícího živičného krytu hl do 50 mm</t>
  </si>
  <si>
    <t>-1050625648</t>
  </si>
  <si>
    <t>Řezání stávajícího živičného krytu nebo podkladu hloubky do 50 mm</t>
  </si>
  <si>
    <t>"živice" 6,0</t>
  </si>
  <si>
    <t>611321131</t>
  </si>
  <si>
    <t>Potažení vnitřních rovných stropů vápenocementovým štukem tloušťky do 3 mm</t>
  </si>
  <si>
    <t>-21502609</t>
  </si>
  <si>
    <t>Potažení vnitřních ploch vápenocementovým štukem tloušťky do 3 mm vodorovných konstrukcí stropů rovných</t>
  </si>
  <si>
    <t>"výtahová šachta" 2,3*3,0</t>
  </si>
  <si>
    <t>611321341</t>
  </si>
  <si>
    <t>Vápenocementová omítka štuková dvouvrstvá vnitřních stropů rovných nanášená strojně</t>
  </si>
  <si>
    <t>-325184431</t>
  </si>
  <si>
    <t>Omítka vápenocementová vnitřních ploch nanášená strojně dvouvrstvá, tloušťky jádrové omítky do 10 mm a tloušťky štuku do 3 mm štuková vodorovných konstrukcí stropů rovných</t>
  </si>
  <si>
    <t>"m 1.003" (2,5*1,5)</t>
  </si>
  <si>
    <t>311477084</t>
  </si>
  <si>
    <t>vstupy do jednotlivých podlaží</t>
  </si>
  <si>
    <t>((2,1+1,3+2,1)*(0,3+1,0+0,3))*4</t>
  </si>
  <si>
    <t>612321341</t>
  </si>
  <si>
    <t>Vápenocementová omítka štuková dvouvrstvá vnitřních stěn nanášená strojně</t>
  </si>
  <si>
    <t>664388101</t>
  </si>
  <si>
    <t>Omítka vápenocementová vnitřních ploch nanášená strojně dvouvrstvá, tloušťky jádrové omítky do 10 mm a tloušťky štuku do 3 mm štuková svislých konstrukcí stěn</t>
  </si>
  <si>
    <t>"výtahová šachta" (2,3+4,0)*2*16,3-(1,3*2,0*5)</t>
  </si>
  <si>
    <t>"m 1.003" (2,5+1,5)*2*2,5-(1,3*2,0*2)</t>
  </si>
  <si>
    <t>"m 1.019" (3,1+3,9)*2*3,0-(1,0*2,0*2)-(0,9*2,0)+(1,0+0,6)*2*3,0-(0,6*2,0)</t>
  </si>
  <si>
    <t>"m 1.050" (2,0*3,0)-(0,9*2,0)</t>
  </si>
  <si>
    <t>"m 1.052" (2,2*3,0)-(1,0*2,0)</t>
  </si>
  <si>
    <t>6212110R</t>
  </si>
  <si>
    <t>Provedení římsy na fasádě ze zateplovacího systému z minerální vaty - viz. PD</t>
  </si>
  <si>
    <t>-1253531868</t>
  </si>
  <si>
    <t>4,0+3,2+1,0</t>
  </si>
  <si>
    <t>621211041</t>
  </si>
  <si>
    <t>Montáž kontaktního zateplení vnějších podhledů lepením a mechanickým kotvením polystyrénových desek do betonu nebo zdiva tl přes 160 do 200 mm</t>
  </si>
  <si>
    <t>-591408639</t>
  </si>
  <si>
    <t>Montáž kontaktního zateplení lepením a mechanickým kotvením z polystyrenových desek na vnější podhledy, na podklad betonový nebo z lehčeného betonu, z tvárnic keramických nebo vápenopískových, tloušťky desek přes 160 do 200 mm</t>
  </si>
  <si>
    <t>(5,5+3,0)*2,4</t>
  </si>
  <si>
    <t>28376451</t>
  </si>
  <si>
    <t>deska XPS hrana polodrážková a hladký povrch 300kPA tl 200mm</t>
  </si>
  <si>
    <t>1866165036</t>
  </si>
  <si>
    <t>20,4*1,05 'Přepočtené koeficientem množství</t>
  </si>
  <si>
    <t>621221041</t>
  </si>
  <si>
    <t>Montáž kontaktního zateplení vnějších podhledů lepením a mechanickým kotvením TI z minerální vlny s podélnou orientací do betonu a zdiva tl přes 160 do 200 mm</t>
  </si>
  <si>
    <t>1173971748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</si>
  <si>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160 do 200 mm</t>
  </si>
  <si>
    <t>(5,5+3,0)*2,7-(1,3*2,0)+(3,8+3,2+0,6)*12,2</t>
  </si>
  <si>
    <t>63151540</t>
  </si>
  <si>
    <t>deska tepelně izolační minerální kontaktních fasád podélné vlákno λ=0,036 tl 200mm</t>
  </si>
  <si>
    <t>1116499973</t>
  </si>
  <si>
    <t>113,07*1,05 'Přepočtené koeficientem množství</t>
  </si>
  <si>
    <t>622131121</t>
  </si>
  <si>
    <t>Penetrační nátěr vnějších stěn nanášený ručně</t>
  </si>
  <si>
    <t>-1586911603</t>
  </si>
  <si>
    <t>Podkladní a spojovací vrstva vnějších omítaných ploch penetrace nanášená ručně stěn</t>
  </si>
  <si>
    <t>(5,5+3,0)*2,7-(1,3*2,0)+(3,8+3,2+0,6)*10,2</t>
  </si>
  <si>
    <t>"oprava omítky vedle výtahu" (3,7*12,5)+(2,5*2,2)-(0,8*0,8*2)-(0,6*1,2*2)-(0,6*2,0*4)-(0,5*2,0*2)+(8,0*10,8)-(1,4*2,0*3)</t>
  </si>
  <si>
    <t>622252002</t>
  </si>
  <si>
    <t>Montáž profilů kontaktního zateplení lepených</t>
  </si>
  <si>
    <t>-847870763</t>
  </si>
  <si>
    <t>Montáž profilů kontaktního zateplení ostatních stěnových, dilatačních apod. lepených do tmelu</t>
  </si>
  <si>
    <t>"vnější rohová lišta" (10,0*2)+3,0+(2,1*2)</t>
  </si>
  <si>
    <t>"vnitřní rohová lišta" 13,0+10,0</t>
  </si>
  <si>
    <t>"APU lišta" 2,0+1,3+2,1</t>
  </si>
  <si>
    <t>"nadpražní lišta"1,3</t>
  </si>
  <si>
    <t>5905148R</t>
  </si>
  <si>
    <t>lišta rohová vnější s tkaninou ETICS</t>
  </si>
  <si>
    <t>-717187136</t>
  </si>
  <si>
    <t>27,2*1,05 'Přepočtené koeficientem množství</t>
  </si>
  <si>
    <t>5905149R</t>
  </si>
  <si>
    <t>lišta rohová vnitřní s tkaninou ETICS</t>
  </si>
  <si>
    <t>998442060</t>
  </si>
  <si>
    <t>23*1,05 'Přepočtené koeficientem množství</t>
  </si>
  <si>
    <t>59051476</t>
  </si>
  <si>
    <t>profil okenní začišťovací se sklovláknitou armovací tkaninou 9 mm/2,4 m</t>
  </si>
  <si>
    <t>1526606456</t>
  </si>
  <si>
    <t>5,4*1,05 'Přepočtené koeficientem množství</t>
  </si>
  <si>
    <t>5905151R</t>
  </si>
  <si>
    <t>nadpražní lišta s okapničkou ETICS</t>
  </si>
  <si>
    <t>-1492933122</t>
  </si>
  <si>
    <t>1,3*1,05 'Přepočtené koeficientem množství</t>
  </si>
  <si>
    <t>1466044588</t>
  </si>
  <si>
    <t>"vedle výtahu" (3,7*12,5)+(2,5*2,2)-(0,8*0,8*2)-(0,6*1,2*2)-(0,6*2,0*4)-(0,5*2,0*2)+(8,0*10,8)-(1,4*2,0*3)</t>
  </si>
  <si>
    <t>477841448</t>
  </si>
  <si>
    <t>1321302001</t>
  </si>
  <si>
    <t>478496856</t>
  </si>
  <si>
    <t>"zádveří" (2,7+2,0)*2-(1,0*2)-0,8</t>
  </si>
  <si>
    <t>637211122</t>
  </si>
  <si>
    <t>Okapový chodník z betonových dlaždic tl 60 mm kladených do písku se zalitím spár MC</t>
  </si>
  <si>
    <t>1898606003</t>
  </si>
  <si>
    <t>Okapový chodník z dlaždic betonových se zalitím spár cementovou maltou do písku, tl. dlaždic 60 mm</t>
  </si>
  <si>
    <t>1588465693</t>
  </si>
  <si>
    <t>1999738606</t>
  </si>
  <si>
    <t>55331484</t>
  </si>
  <si>
    <t>zárubeň jednokřídlá ocelová pro zdění tl stěny 75-100mm rozměru 1100/1970, 2100mm</t>
  </si>
  <si>
    <t>-1269567209</t>
  </si>
  <si>
    <t>-1792183599</t>
  </si>
  <si>
    <t>"kotelna" 1</t>
  </si>
  <si>
    <t>55331558</t>
  </si>
  <si>
    <t>zárubeň jednokřídlá ocelová pro zdění s protipožární úpravou tl stěny 75-100mm rozměru 900/1970, 2100mm</t>
  </si>
  <si>
    <t>-1634037430</t>
  </si>
  <si>
    <t>941121111</t>
  </si>
  <si>
    <t>Montáž lešení řadového trubkového těžkého s podlahami zatížení do 300 kg/m2 š od 1,5 do 1,8 m v do 10 m</t>
  </si>
  <si>
    <t>-1093930138</t>
  </si>
  <si>
    <t>Montáž lešení řadového trubkového těžkého pracovního s podlahami z fošen nebo dílců min. tl. 38 mm, s provozním zatížením tř. 4 do 300 kg/m2 šířky tř. W15 od 1,5 do 1,8 m, výšky do 10 m</t>
  </si>
  <si>
    <t>(6,5+5,0)*10,0</t>
  </si>
  <si>
    <t>941121112</t>
  </si>
  <si>
    <t>Montáž lešení řadového trubkového těžkého s podlahami zatížení do 300 kg/m2 š od 1,5 do 1,8 m v přes 10 do 20 m</t>
  </si>
  <si>
    <t>-2026604523</t>
  </si>
  <si>
    <t>Montáž lešení řadového trubkového těžkého pracovního s podlahami z fošen nebo dílců min. tl. 38 mm, s provozním zatížením tř. 4 do 300 kg/m2 šířky tř. W15 od 1,5 do 1,8 m, výšky přes 10 do 20 m</t>
  </si>
  <si>
    <t>(6,5+5,0)*2,0</t>
  </si>
  <si>
    <t>941121211</t>
  </si>
  <si>
    <t>Příplatek k lešení řadovému trubkovému těžkému s podlahami š 1,5 m v 10 m za první a ZKD den použití</t>
  </si>
  <si>
    <t>-1896595648</t>
  </si>
  <si>
    <t>Montáž lešení řadového trubkového těžkého pracovního s podlahami Příplatek za první a každý další den použití lešení k ceně -1111</t>
  </si>
  <si>
    <t>(6,5+5,0)*10,0*60</t>
  </si>
  <si>
    <t>941121212</t>
  </si>
  <si>
    <t>Příplatek k lešení řadovému trubkovému těžkému s podlahami š 1,5 m v 20 m za první a ZKD den použití</t>
  </si>
  <si>
    <t>-37673453</t>
  </si>
  <si>
    <t>Montáž lešení řadového trubkového těžkého pracovního s podlahami Příplatek za první a každý další den použití lešení k ceně -1112</t>
  </si>
  <si>
    <t>(6,5+5,0)*2,0*60</t>
  </si>
  <si>
    <t>941121811</t>
  </si>
  <si>
    <t>Demontáž lešení řadového trubkového těžkého s podlahami zatížení do 300 kg/m2 š od 1,2 do 1,5 m v do 10 m</t>
  </si>
  <si>
    <t>699894175</t>
  </si>
  <si>
    <t>Demontáž lešení řadového trubkového těžkého pracovního s podlahami z fošen nebo dílců min. tl. 38 mm, s provozním zatížením tř. 4 do 300 kg/m2 šířky tř. W15 od 1,5 do 1,8 m, výšky do 10 m</t>
  </si>
  <si>
    <t>941121812</t>
  </si>
  <si>
    <t>Demontáž lešení řadového trubkového těžkého s podlahami zatížení do 300 kg/m2 š od 1,2 do 1,5 m v přes 10 do 20 m</t>
  </si>
  <si>
    <t>133079768</t>
  </si>
  <si>
    <t>Demontáž lešení řadového trubkového těžkého pracovního s podlahami z fošen nebo dílců min. tl. 38 mm, s provozním zatížením tř. 4 do 300 kg/m2 šířky tř. W15 od 1,5 do 1,8 m, výšky přes 10 do 20 m</t>
  </si>
  <si>
    <t>944511111</t>
  </si>
  <si>
    <t>Montáž ochranné sítě z textilie z umělých vláken</t>
  </si>
  <si>
    <t>1482380404</t>
  </si>
  <si>
    <t>Montáž ochranné sítě zavěšené na konstrukci lešení z textilie z umělých vláken</t>
  </si>
  <si>
    <t>(6,5+5,0)*12,0</t>
  </si>
  <si>
    <t>944511211</t>
  </si>
  <si>
    <t>Příplatek k ochranné síti za první a ZKD den použití</t>
  </si>
  <si>
    <t>-903481807</t>
  </si>
  <si>
    <t>Montáž ochranné sítě Příplatek za první a každý další den použití sítě k ceně -1111</t>
  </si>
  <si>
    <t>(6,5+5,0)*12,0*60</t>
  </si>
  <si>
    <t>944511811</t>
  </si>
  <si>
    <t>Demontáž ochranné sítě z textilie z umělých vláken</t>
  </si>
  <si>
    <t>-1563461683</t>
  </si>
  <si>
    <t>Demontáž ochranné sítě zavěšené na konstrukci lešení z textilie z umělých vláken</t>
  </si>
  <si>
    <t>-251847345</t>
  </si>
  <si>
    <t>949311112</t>
  </si>
  <si>
    <t>Montáž lešení trubkového do šachet o půdorysné ploše do 6 m2 v přes 10 do 20 m</t>
  </si>
  <si>
    <t>-143495705</t>
  </si>
  <si>
    <t>Montáž lešení trubkového do šachet (výtahových, potrubních) o půdorysné ploše do 6 m2, výšky přes 10 do 20 m</t>
  </si>
  <si>
    <t>227806008</t>
  </si>
  <si>
    <t>3,0*60</t>
  </si>
  <si>
    <t>1794490202</t>
  </si>
  <si>
    <t>949311812</t>
  </si>
  <si>
    <t>Demontáž lešení trubkového do šachet o půdorysné ploše do 6 m2 v přes 10 do 20 m</t>
  </si>
  <si>
    <t>-1465292185</t>
  </si>
  <si>
    <t>Demontáž lešení trubkového do šachet (výtahových, potrubních) o půdorysné ploše do 6 m2, výšky přes 10 do 20 m</t>
  </si>
  <si>
    <t>919726122</t>
  </si>
  <si>
    <t>Geotextilie pro ochranu, separaci a filtraci netkaná měrná hm přes 200 do 300 g/m2</t>
  </si>
  <si>
    <t>-1318145747</t>
  </si>
  <si>
    <t>Geotextilie netkaná pro ochranu, separaci nebo filtraci měrná hmotnost přes 200 do 300 g/m2</t>
  </si>
  <si>
    <t>346168528</t>
  </si>
  <si>
    <t>6,0*4,0</t>
  </si>
  <si>
    <t>953312115</t>
  </si>
  <si>
    <t>Vložky do svislých dilatačních spár z fasádních polystyrénových desek tl. přes 30 do 50 mm</t>
  </si>
  <si>
    <t>968506545</t>
  </si>
  <si>
    <t>Vložky svislé do dilatačních spár z polystyrenových desek fasádních včetně dodání a osazení, v jakémkoliv zdivu přes 30 do 50 mm</t>
  </si>
  <si>
    <t>(5,3+2,8)*16,0-(1,3*2,0*4)</t>
  </si>
  <si>
    <t>961055111</t>
  </si>
  <si>
    <t>Bourání základů ze ŽB</t>
  </si>
  <si>
    <t>1903982483</t>
  </si>
  <si>
    <t>Bourání základů z betonu železového</t>
  </si>
  <si>
    <t>"deska výtahové šachty" 2,8*3,2*0,4</t>
  </si>
  <si>
    <t>"pasy předsíně" (2,5+ 3,0)*0,6*1,4</t>
  </si>
  <si>
    <t>962031132</t>
  </si>
  <si>
    <t>Bourání příček z cihel pálených na MVC tl do 100 mm</t>
  </si>
  <si>
    <t>-739198493</t>
  </si>
  <si>
    <t>Bourání příček z cihel, tvárnic nebo příčkovek z cihel pálených, plných nebo dutých na maltu vápennou nebo vápenocementovou, tl. do 100 mm</t>
  </si>
  <si>
    <t>"kotelna" 2,3*3,0</t>
  </si>
  <si>
    <t>962032231</t>
  </si>
  <si>
    <t>Bourání zdiva z cihel pálených nebo vápenopískových na MV nebo MVC přes 1 m3</t>
  </si>
  <si>
    <t>1637205931</t>
  </si>
  <si>
    <t>Bourání zdiva nadzákladového z cihel nebo tvárnic z cihel pálených nebo vápenopískových, na maltu vápennou nebo vápenocementovou, objemu přes 1 m3</t>
  </si>
  <si>
    <t>"výtah" (2,8+2,1)*0,4*2,8+(2,8+3,2)*0,4*13,0+(3,1+6,6)*0,4*2,8*2</t>
  </si>
  <si>
    <t>962052211</t>
  </si>
  <si>
    <t>Bourání zdiva nadzákladového ze ŽB přes 1 m3</t>
  </si>
  <si>
    <t>620271709</t>
  </si>
  <si>
    <t>Bourání zdiva železobetonového nadzákladového, objemu přes 1 m3</t>
  </si>
  <si>
    <t>"výtah" (2,8+3,2)*0,4*1,0</t>
  </si>
  <si>
    <t>756076426</t>
  </si>
  <si>
    <t>"výtahová šachta" (3,0*2,8*0,2)</t>
  </si>
  <si>
    <t>"strojovna výtahu" (3,2*6,8*0,2)</t>
  </si>
  <si>
    <t>"předsíň" (2,8*2,4*0,1)</t>
  </si>
  <si>
    <t>964073221</t>
  </si>
  <si>
    <t>Vybourání válcovaných nosníků ze zdiva cihelného dl do 4 m hmotnosti 20 kg/m</t>
  </si>
  <si>
    <t>861231772</t>
  </si>
  <si>
    <t>Vybourání válcovaných nosníků uložených ve zdivu cihelném délky do 4 m, hmotnosti do 20 kg/m</t>
  </si>
  <si>
    <t>"stáv.překlady 1.NP-4.NP" 1,8*0,02*4</t>
  </si>
  <si>
    <t>1085987062</t>
  </si>
  <si>
    <t>"předsíň 1.003" (2,5*1,5*0,2)+(2,5*1,5*0,08)</t>
  </si>
  <si>
    <t>"chodba 1.019" (7,08*0,2)+(7,08*0,08)</t>
  </si>
  <si>
    <t>"strojovna výtahu spádový beton" (0,05+0,1)*0,5*(6,0*3,0)</t>
  </si>
  <si>
    <t>-1779858998</t>
  </si>
  <si>
    <t>"vstup z výtahu do jednotlivých podlaží" 0,8*2,4*3</t>
  </si>
  <si>
    <t>-1797637750</t>
  </si>
  <si>
    <t>"kotelna" (1,0*2,0)</t>
  </si>
  <si>
    <t>971033691</t>
  </si>
  <si>
    <t>Vybourání otvorů ve zdivu cihelném pl do 4 m2 na MVC nebo MV tl přes 900 mm</t>
  </si>
  <si>
    <t>-1554394919</t>
  </si>
  <si>
    <t>Vybourání otvorů ve zdivu základovém nebo nadzákladovém z cihel, tvárnic, příčkovek z cihel pálených na maltu vápennou nebo vápenocementovou plochy do 4 m2, tl. přes 900 mm</t>
  </si>
  <si>
    <t>"vstup z výtahu do 1.019" 1,5*2,6*1,0</t>
  </si>
  <si>
    <t>-2039045449</t>
  </si>
  <si>
    <t>"Překlady nad vstupy do jednotlivých podlaží" (1,7*2)+(2,2*4*3)</t>
  </si>
  <si>
    <t>997013114</t>
  </si>
  <si>
    <t>Vnitrostaveništní doprava suti a vybouraných hmot pro budovy v přes 12 do 15 m s použitím mechanizace</t>
  </si>
  <si>
    <t>-1475663204</t>
  </si>
  <si>
    <t>Vnitrostaveništní doprava suti a vybouraných hmot vodorovně do 50 m svisle s použitím mechanizace pro budovy a haly výšky přes 12 do 15 m</t>
  </si>
  <si>
    <t>-1486572934</t>
  </si>
  <si>
    <t>Odvoz suti a vybouraných hmot na skládku nebo meziskládku se složením, na vzdálenost do 1 km</t>
  </si>
  <si>
    <t>722300700</t>
  </si>
  <si>
    <t>Odvoz suti a vybouraných hmot na skládku nebo meziskládku se složením, na vzdálenost Příplatek k ceně za každý další i započatý 1 km přes 1 km</t>
  </si>
  <si>
    <t>170,006*17</t>
  </si>
  <si>
    <t>997013631</t>
  </si>
  <si>
    <t>Poplatek za uložení na skládce (skládkovné) stavebního odpadu směsného kód odpadu 17 09 04</t>
  </si>
  <si>
    <t>353623399</t>
  </si>
  <si>
    <t>Poplatek za uložení stavebního odpadu na skládce (skládkovné) směsného stavebního a demoličního zatříděného do Katalogu odpadů pod kódem 17 09 04</t>
  </si>
  <si>
    <t>0,299</t>
  </si>
  <si>
    <t>Poplatek za uložení na skládce (skládkovné) stavebního odpadu dřevěného kód odpadu 17 02 01</t>
  </si>
  <si>
    <t>1073923451</t>
  </si>
  <si>
    <t>Poplatek za uložení stavebního odpadu na skládce (skládkovné) dřevěného zatříděného do Katalogu odpadů pod kódem 17 02 01</t>
  </si>
  <si>
    <t>0,280</t>
  </si>
  <si>
    <t>997013847</t>
  </si>
  <si>
    <t>Poplatek za uložení na skládce (skládkovné) odpadu asfaltového s dehtem kód odpadu 17 03 01</t>
  </si>
  <si>
    <t>1198505161</t>
  </si>
  <si>
    <t>Poplatek za uložení stavebního odpadu na skládce (skládkovné) asfaltového s obsahem dehtu zatříděného do Katalogu odpadů pod kódem 17 03 01</t>
  </si>
  <si>
    <t>0,036+0,054+0,327</t>
  </si>
  <si>
    <t>-1736948104</t>
  </si>
  <si>
    <t>19,69+5,76+16,09+9,64</t>
  </si>
  <si>
    <t>782956067</t>
  </si>
  <si>
    <t>105,149+3,139+7,02+1,937</t>
  </si>
  <si>
    <t>998011003</t>
  </si>
  <si>
    <t>Přesun hmot pro budovy zděné v přes 12 do 24 m</t>
  </si>
  <si>
    <t>210951400</t>
  </si>
  <si>
    <t>Přesun hmot pro budovy občanské výstavby, bydlení, výrobu a služby s nosnou svislou konstrukcí zděnou z cihel, tvárnic nebo kamene vodorovná dopravní vzdálenost do 100 m pro budovy výšky přes 12 do 24 m</t>
  </si>
  <si>
    <t>1674720942</t>
  </si>
  <si>
    <t>2,8*1,8</t>
  </si>
  <si>
    <t>711112001</t>
  </si>
  <si>
    <t>Provedení izolace proti zemní vlhkosti svislé za studena nátěrem penetračním</t>
  </si>
  <si>
    <t>-1526709591</t>
  </si>
  <si>
    <t>Provedení izolace proti zemní vlhkosti natěradly a tmely za studena na ploše svislé S nátěrem penetračním</t>
  </si>
  <si>
    <t>(2,8+3,5)*2*3,0</t>
  </si>
  <si>
    <t>-1789374327</t>
  </si>
  <si>
    <t>"vodorovná" 14,84</t>
  </si>
  <si>
    <t>"svislá" 37,8</t>
  </si>
  <si>
    <t>52,64*0,00033 'Přepočtené koeficientem množství</t>
  </si>
  <si>
    <t>711131811</t>
  </si>
  <si>
    <t>Odstranění izolace proti zemní vlhkosti vodorovné</t>
  </si>
  <si>
    <t>1197253549</t>
  </si>
  <si>
    <t>Odstranění izolace proti zemní vlhkosti na ploše vodorovné V</t>
  </si>
  <si>
    <t>3,0*3,0</t>
  </si>
  <si>
    <t>711131821</t>
  </si>
  <si>
    <t>Odstranění izolace proti zemní vlhkosti svislé</t>
  </si>
  <si>
    <t>-181139052</t>
  </si>
  <si>
    <t>Odstranění izolace proti zemní vlhkosti na ploše svislé S</t>
  </si>
  <si>
    <t>3,0*4*1,0</t>
  </si>
  <si>
    <t>1574309925</t>
  </si>
  <si>
    <t>2,8*3,5*3</t>
  </si>
  <si>
    <t>2,8*1,8*3</t>
  </si>
  <si>
    <t>711142559</t>
  </si>
  <si>
    <t>Provedení izolace proti zemní vlhkosti pásy přitavením svislé NAIP</t>
  </si>
  <si>
    <t>135502970</t>
  </si>
  <si>
    <t>Provedení izolace proti zemní vlhkosti pásy přitavením NAIP na ploše svislé S</t>
  </si>
  <si>
    <t>(2,8+3,5)*2*3,0*3</t>
  </si>
  <si>
    <t>1464068193</t>
  </si>
  <si>
    <t>52,64*1,1655 'Přepočtené koeficientem množství</t>
  </si>
  <si>
    <t>62855001</t>
  </si>
  <si>
    <t>pás asfaltový natavitelný modifikovaný SBS tl 4,0mm s vložkou z polyesterové rohože a spalitelnou PE fólií nebo jemnozrnným minerálním posypem na horním povrchu</t>
  </si>
  <si>
    <t>1957013700</t>
  </si>
  <si>
    <t>"vodorovná" 14,84*2</t>
  </si>
  <si>
    <t>"svislá" 37,8*2</t>
  </si>
  <si>
    <t>105,28*1,1655 'Přepočtené koeficientem množství</t>
  </si>
  <si>
    <t>711161273</t>
  </si>
  <si>
    <t>Provedení izolace proti zemní vlhkosti svislé z nopové fólie</t>
  </si>
  <si>
    <t>-1247788072</t>
  </si>
  <si>
    <t>Provedení izolace proti zemní vlhkosti nopovou fólií na ploše svislé S z nopové fólie</t>
  </si>
  <si>
    <t>28323005</t>
  </si>
  <si>
    <t>fólie profilovaná (nopová) drenážní HDPE s výškou nopů 8mm</t>
  </si>
  <si>
    <t>1070559713</t>
  </si>
  <si>
    <t>20,4*1,221 'Přepočtené koeficientem množství</t>
  </si>
  <si>
    <t>1135225919</t>
  </si>
  <si>
    <t>712</t>
  </si>
  <si>
    <t>Povlakové krytiny</t>
  </si>
  <si>
    <t>712311101</t>
  </si>
  <si>
    <t>Provedení povlakové krytiny střech do 10° za studena lakem penetračním nebo asfaltovým</t>
  </si>
  <si>
    <t>-23658058</t>
  </si>
  <si>
    <t>Provedení povlakové krytiny střech plochých do 10° natěradly a tmely za studena nátěrem lakem penetračním nebo asfaltovým</t>
  </si>
  <si>
    <t>"výtahová šachta" 6,0*4,0</t>
  </si>
  <si>
    <t>"zádveří" 6,0*2,5</t>
  </si>
  <si>
    <t>658350001</t>
  </si>
  <si>
    <t>39*0,00032 'Přepočtené koeficientem množství</t>
  </si>
  <si>
    <t>712340832</t>
  </si>
  <si>
    <t>Odstranění povlakové krytiny střech do 10° z pásů NAIP přitavených v plné ploše dvouvrstvé</t>
  </si>
  <si>
    <t>-1307086370</t>
  </si>
  <si>
    <t>Odstranění povlakové krytiny střech plochých do 10° z přitavených pásů NAIP v plné ploše dvouvrstvé</t>
  </si>
  <si>
    <t>"výtah" (7,0*3,0)+(2,5*3,5)</t>
  </si>
  <si>
    <t>712341559</t>
  </si>
  <si>
    <t>Provedení povlakové krytiny střech do 10° pásy NAIP přitavením v plné ploše</t>
  </si>
  <si>
    <t>2103467785</t>
  </si>
  <si>
    <t>Provedení povlakové krytiny střech plochých do 10° pásy přitavením NAIP v plné ploše</t>
  </si>
  <si>
    <t>62856011</t>
  </si>
  <si>
    <t>pás asfaltový natavitelný modifikovaný SBS tl 4,0mm s vložkou z hliníkové fólie, hliníkové fólie s textilií a spalitelnou PE fólií nebo jemnozrnným minerálním posypem na horním povrchu</t>
  </si>
  <si>
    <t>-1556801222</t>
  </si>
  <si>
    <t>39*1,1655 'Přepočtené koeficientem množství</t>
  </si>
  <si>
    <t>712363602</t>
  </si>
  <si>
    <t>Provedení povlak krytiny mechanicky kotvenou do betonu TI tl přes 240 mm krajní pole,budova v do 18m</t>
  </si>
  <si>
    <t>834323149</t>
  </si>
  <si>
    <t>Provedení povlakové krytiny střech plochých do 10° s mechanicky kotvenou izolací včetně položení fólie a horkovzdušného svaření tl. tepelné izolace přes 240 mm budovy výšky do 18 m, kotvené do betonu nebo pórobetonu okraj</t>
  </si>
  <si>
    <t>28322013</t>
  </si>
  <si>
    <t>fólie hydroizolační střešní mPVC mechanicky kotvená tl 1,5mm barevná</t>
  </si>
  <si>
    <t>106813460</t>
  </si>
  <si>
    <t>39*1,15 'Přepočtené koeficientem množství</t>
  </si>
  <si>
    <t>712391171</t>
  </si>
  <si>
    <t>Provedení povlakové krytiny střech do 10° podkladní textilní vrstvy</t>
  </si>
  <si>
    <t>-1098743674</t>
  </si>
  <si>
    <t>Provedení povlakové krytiny střech plochých do 10° -ostatní práce  provedení vrstvy textilní podkladní</t>
  </si>
  <si>
    <t>69311010</t>
  </si>
  <si>
    <t>geotextilie tkaná separační, filtrační, výztužná PP pevnost v tahu 80kN/m</t>
  </si>
  <si>
    <t>420113683</t>
  </si>
  <si>
    <t>998712103</t>
  </si>
  <si>
    <t>Přesun hmot tonážní tonážní pro krytiny povlakové v objektech v přes 12 do 24 m</t>
  </si>
  <si>
    <t>1768672893</t>
  </si>
  <si>
    <t>Přesun hmot pro povlakové krytiny stanovený z hmotnosti přesunovaného materiálu vodorovná dopravní vzdálenost do 50 m v objektech výšky přes 12 do 24 m</t>
  </si>
  <si>
    <t>-2010936066</t>
  </si>
  <si>
    <t>"m 1.003" 3,6</t>
  </si>
  <si>
    <t>28375990</t>
  </si>
  <si>
    <t>deska EPS 150 pro konstrukce s vysokým zatížením λ=0,035 tl 140mm</t>
  </si>
  <si>
    <t>1559051717</t>
  </si>
  <si>
    <t>3,6*1,02 'Přepočtené koeficientem množství</t>
  </si>
  <si>
    <t>28376557</t>
  </si>
  <si>
    <t>deska polystyrénová pro snížení kročejového hluku (max. zatížení 6,5 kN/m2) tl 30mm</t>
  </si>
  <si>
    <t>-801172755</t>
  </si>
  <si>
    <t>713141131</t>
  </si>
  <si>
    <t>Montáž izolace tepelné střech plochých lepené za studena plně 1 vrstva rohoží, pásů, dílců, desek</t>
  </si>
  <si>
    <t>117767231</t>
  </si>
  <si>
    <t>Montáž tepelné izolace střech plochých rohožemi, pásy, deskami, dílci, bloky (izolační materiál ve specifikaci) přilepenými za studena zplna, jednovrstvá</t>
  </si>
  <si>
    <t>"výtahová šachta" 6,0*4,0*2</t>
  </si>
  <si>
    <t>"zádveří" 6,0*2,5*2</t>
  </si>
  <si>
    <t>"datail A" 2,8*0,45*2</t>
  </si>
  <si>
    <t>28375991</t>
  </si>
  <si>
    <t>deska EPS 150 pro konstrukce s vysokým zatížením λ=0,035 tl 160mm</t>
  </si>
  <si>
    <t>1555092020</t>
  </si>
  <si>
    <t>78*1,05 'Přepočtené koeficientem množství</t>
  </si>
  <si>
    <t>28376422</t>
  </si>
  <si>
    <t>deska XPS hrana polodrážková a hladký povrch 300kPA tl 100mm</t>
  </si>
  <si>
    <t>1614544544</t>
  </si>
  <si>
    <t>"detail A" 2,8*0,45*2</t>
  </si>
  <si>
    <t>2,52*1,05 'Přepočtené koeficientem množství</t>
  </si>
  <si>
    <t>-1736379265</t>
  </si>
  <si>
    <t>-2103146508</t>
  </si>
  <si>
    <t>3,6*1,15 'Přepočtené koeficientem množství</t>
  </si>
  <si>
    <t>998713103</t>
  </si>
  <si>
    <t>Přesun hmot tonážní pro izolace tepelné v objektech v přes 12 do 24 m</t>
  </si>
  <si>
    <t>-553213529</t>
  </si>
  <si>
    <t>Přesun hmot pro izolace tepelné stanovený z hmotnosti přesunovaného materiálu vodorovná dopravní vzdálenost do 50 m v objektech výšky přes 12 m do 24 m</t>
  </si>
  <si>
    <t>721 201</t>
  </si>
  <si>
    <t>174268230</t>
  </si>
  <si>
    <t>721173316</t>
  </si>
  <si>
    <t>Potrubí kanalizační z PVC SN 4 dešťové DN 125</t>
  </si>
  <si>
    <t>-945777322</t>
  </si>
  <si>
    <t>Potrubí z trub PVC SN4 dešťové DN 125</t>
  </si>
  <si>
    <t>721241102</t>
  </si>
  <si>
    <t>Lapač střešních splavenin z litiny DN 125</t>
  </si>
  <si>
    <t>300363467</t>
  </si>
  <si>
    <t>Lapače střešních splavenin litinové DN 125</t>
  </si>
  <si>
    <t>-575135489</t>
  </si>
  <si>
    <t>762</t>
  </si>
  <si>
    <t>Konstrukce tesařské</t>
  </si>
  <si>
    <t>762 201</t>
  </si>
  <si>
    <t>Demontáž a likvidase stávajícího krůvku</t>
  </si>
  <si>
    <t>1571972775</t>
  </si>
  <si>
    <t>762083121</t>
  </si>
  <si>
    <t>Impregnace řeziva proti dřevokaznému hmyzu, houbám a plísním máčením třída ohrožení 1 a 2</t>
  </si>
  <si>
    <t>-1643796062</t>
  </si>
  <si>
    <t>Impregnace řeziva máčením proti dřevokaznému hmyzu, houbám a plísním, třída ohrožení 1 a 2 (dřevo v interiéru)</t>
  </si>
  <si>
    <t>1,112+0,376+0,441</t>
  </si>
  <si>
    <t>762085103</t>
  </si>
  <si>
    <t>Montáž kotevních želez, příložek, patek nebo táhel</t>
  </si>
  <si>
    <t>1875707819</t>
  </si>
  <si>
    <t>Montáž ocelových spojovacích prostředků (materiál ve specifikaci) kotevních želez příložek, patek, táhel</t>
  </si>
  <si>
    <t>"pásovina" 4</t>
  </si>
  <si>
    <t>"Z" 10</t>
  </si>
  <si>
    <t>13010200</t>
  </si>
  <si>
    <t>tyč ocelová plochá jakost S235JR (11 375) 40x4mm</t>
  </si>
  <si>
    <t>102295651</t>
  </si>
  <si>
    <t>1,0*4*0,001256</t>
  </si>
  <si>
    <t>13814201</t>
  </si>
  <si>
    <t>plech hladký Pz jakost EN 10143 tl 1,5mm tabule</t>
  </si>
  <si>
    <t>321853597</t>
  </si>
  <si>
    <t>"tvar Z - profilu KZP1" 0,35*0,4*0,01177*5*2</t>
  </si>
  <si>
    <t>762085112</t>
  </si>
  <si>
    <t>Montáž svorníků nebo šroubů dl přes 150 do 300 mm</t>
  </si>
  <si>
    <t>690602048</t>
  </si>
  <si>
    <t>Montáž ocelových spojovacích prostředků (materiál ve specifikaci) svorníků nebo šroubů délky přes 150 do 300 mm</t>
  </si>
  <si>
    <t>31197006</t>
  </si>
  <si>
    <t>tyč závitová Pz 4.6 M16</t>
  </si>
  <si>
    <t>-1924873503</t>
  </si>
  <si>
    <t>0,4*6</t>
  </si>
  <si>
    <t>762331822</t>
  </si>
  <si>
    <t>Demontáž vázaných kcí krovů k dalšímu použití z hranolů průřezové pl přes 120 do 224 cm2</t>
  </si>
  <si>
    <t>-2120520646</t>
  </si>
  <si>
    <t>Demontáž vázaných konstrukcí krovů k dalšímu použití sklonu do 60° z hranolů, hranolků, fošen, průřezové plochy přes 120 do 224 cm2</t>
  </si>
  <si>
    <t>"krokve" 4,0*5</t>
  </si>
  <si>
    <t>762332132</t>
  </si>
  <si>
    <t>Montáž vázaných kcí krovů pravidelných z hraněného řeziva průřezové pl přes 120 do 224 cm2</t>
  </si>
  <si>
    <t>437124225</t>
  </si>
  <si>
    <t>Montáž vázaných konstrukcí krovů střech pultových, sedlových, valbových, stanových čtvercového nebo obdélníkového půdorysu z řeziva hraněného průřezové plochy přes 120 do 224 cm2</t>
  </si>
  <si>
    <t>"pozednice" 4,0</t>
  </si>
  <si>
    <t>"krokve" 6,5*6</t>
  </si>
  <si>
    <t>762332133</t>
  </si>
  <si>
    <t>Montáž vázaných kcí krovů pravidelných z hraněného řeziva průřezové pl přes 224 do 288 cm2</t>
  </si>
  <si>
    <t>-1195577986</t>
  </si>
  <si>
    <t>Montáž vázaných konstrukcí krovů střech pultových, sedlových, valbových, stanových čtvercového nebo obdélníkového půdorysu z řeziva hraněného průřezové plochy přes 224 do 288 cm2</t>
  </si>
  <si>
    <t>"sloupky" 1,8*2</t>
  </si>
  <si>
    <t>60512130</t>
  </si>
  <si>
    <t>hranol stavební řezivo průřezu do 224cm2 do dl 6m</t>
  </si>
  <si>
    <t>1758412669</t>
  </si>
  <si>
    <t>"pozednice" 4,0*0,12*0,16</t>
  </si>
  <si>
    <t>"krokve" 6,5*0,12*0,18*6</t>
  </si>
  <si>
    <t>"sloupky" 1,8*0,16*0,16*2</t>
  </si>
  <si>
    <t>1,011*1,1 'Přepočtené koeficientem množství</t>
  </si>
  <si>
    <t>762332134</t>
  </si>
  <si>
    <t>Montáž vázaných kcí krovů pravidelných z hraněného řeziva průřezové pl přes 288 do 450 cm2</t>
  </si>
  <si>
    <t>1234520178</t>
  </si>
  <si>
    <t>Montáž vázaných konstrukcí krovů střech pultových, sedlových, valbových, stanových čtvercového nebo obdélníkového půdorysu z řeziva hraněného průřezové plochy přes 288 do 450 cm2</t>
  </si>
  <si>
    <t>"vaznice" 3,5</t>
  </si>
  <si>
    <t>"vazný trám" 3,0*2</t>
  </si>
  <si>
    <t>60512140</t>
  </si>
  <si>
    <t>hranol stavební řezivo průřezu do 450cm2 do dl 6m</t>
  </si>
  <si>
    <t>502072820</t>
  </si>
  <si>
    <t>"vaznice" 3,5*0,16*0,2</t>
  </si>
  <si>
    <t>"vazný trám" 3,0*0,16*0,24*2</t>
  </si>
  <si>
    <t>0,342*1,1 'Přepočtené koeficientem množství</t>
  </si>
  <si>
    <t>762341047</t>
  </si>
  <si>
    <t>Bednění střech rovných sklon do 60° z desek OSB tl 25 mm na pero a drážku šroubovaných na rošt</t>
  </si>
  <si>
    <t>836518933</t>
  </si>
  <si>
    <t>Bednění střech střech rovných sklonu do 60° s vyřezáním otvorů z dřevoštěpkových desek OSB šroubovaných na rošt na pero a drážku, tloušťky desky 25 mm</t>
  </si>
  <si>
    <t>"detail A"((0,18*2,8)+(0,4*2,8)+(2,8*0,7*2))*2</t>
  </si>
  <si>
    <t>"detail C" 0,4*3,5</t>
  </si>
  <si>
    <t>762342214</t>
  </si>
  <si>
    <t>Montáž laťování na střechách jednoduchých sklonu do 60° osové vzdálenosti přes 150 do 360 mm</t>
  </si>
  <si>
    <t>-572722479</t>
  </si>
  <si>
    <t>Montáž laťování střech jednoduchých sklonu do 60° při osové vzdálenosti latí přes 150 do 360 mm</t>
  </si>
  <si>
    <t>8,0*4,0</t>
  </si>
  <si>
    <t>60514101</t>
  </si>
  <si>
    <t>řezivo jehličnaté lať 10-25cm2</t>
  </si>
  <si>
    <t>110970579</t>
  </si>
  <si>
    <t>"kontralatě" 6,5*0,06*0,04*6</t>
  </si>
  <si>
    <t>"latě" 4,0*8,0*0,06*0,04*4</t>
  </si>
  <si>
    <t>0,401*1,1 'Přepočtené koeficientem množství</t>
  </si>
  <si>
    <t>762395000</t>
  </si>
  <si>
    <t>Spojovací prostředky krovů, bednění, laťování, nadstřešních konstrukcí</t>
  </si>
  <si>
    <t>-1792545948</t>
  </si>
  <si>
    <t>Spojovací prostředky krovů, bednění a laťování, nadstřešních konstrukcí svory, prkna, hřebíky, pásová ocel, vruty</t>
  </si>
  <si>
    <t>998762103</t>
  </si>
  <si>
    <t>Přesun hmot tonážní pro kce tesařské v objektech v přes 12 do 24 m</t>
  </si>
  <si>
    <t>1263483104</t>
  </si>
  <si>
    <t>Přesun hmot pro konstrukce tesařské stanovený z hmotnosti přesunovaného materiálu vodorovná dopravní vzdálenost do 50 m v objektech výšky přes 12 do 24 m</t>
  </si>
  <si>
    <t>764</t>
  </si>
  <si>
    <t>Konstrukce klempířské</t>
  </si>
  <si>
    <t>764001821</t>
  </si>
  <si>
    <t>Demontáž krytiny ze svitků nebo tabulí do suti</t>
  </si>
  <si>
    <t>-1498574739</t>
  </si>
  <si>
    <t>Demontáž klempířských konstrukcí krytiny ze svitků nebo tabulí do suti</t>
  </si>
  <si>
    <t>"výtah" (2,5*7,0)+(2,5*3,5)</t>
  </si>
  <si>
    <t>"zádveří" 2,5*5,5</t>
  </si>
  <si>
    <t>764002841</t>
  </si>
  <si>
    <t>Demontáž oplechování horních ploch zdí a nadezdívek do suti</t>
  </si>
  <si>
    <t>-655260420</t>
  </si>
  <si>
    <t>Demontáž klempířských konstrukcí oplechování horních ploch zdí a nadezdívek do suti</t>
  </si>
  <si>
    <t>"výtah" 7,0*2</t>
  </si>
  <si>
    <t>764002861</t>
  </si>
  <si>
    <t>Demontáž oplechování říms a ozdobných prvků do suti</t>
  </si>
  <si>
    <t>997401223</t>
  </si>
  <si>
    <t>Demontáž klempířských konstrukcí oplechování říms do suti</t>
  </si>
  <si>
    <t>764002871</t>
  </si>
  <si>
    <t>Demontáž lemování zdí do suti</t>
  </si>
  <si>
    <t>1280447553</t>
  </si>
  <si>
    <t>Demontáž klempířských konstrukcí lemování zdí do suti</t>
  </si>
  <si>
    <t>"výtah" (7,0*4)+3,5+2,5</t>
  </si>
  <si>
    <t>764004801</t>
  </si>
  <si>
    <t>Demontáž podokapního žlabu do suti</t>
  </si>
  <si>
    <t>-1048987743</t>
  </si>
  <si>
    <t>Demontáž klempířských konstrukcí žlabu podokapního do suti</t>
  </si>
  <si>
    <t>"výtah" 2,5</t>
  </si>
  <si>
    <t>"zádveří" 2,5</t>
  </si>
  <si>
    <t>764004861</t>
  </si>
  <si>
    <t>Demontáž svodu do suti</t>
  </si>
  <si>
    <t>1063738069</t>
  </si>
  <si>
    <t>Demontáž klempířských konstrukcí svodu do suti</t>
  </si>
  <si>
    <t>"výtah" 16,0</t>
  </si>
  <si>
    <t>764004863</t>
  </si>
  <si>
    <t>Demontáž svodu k dalšímu použití</t>
  </si>
  <si>
    <t>644169319</t>
  </si>
  <si>
    <t>Demontáž klempířských konstrukcí svodu k dalšímu použití</t>
  </si>
  <si>
    <t>764212635</t>
  </si>
  <si>
    <t>Oplechování štítu závětrnou lištou z Pz s povrchovou úpravou rš 400 mm</t>
  </si>
  <si>
    <t>374613293</t>
  </si>
  <si>
    <t>Oplechování střešních prvků z pozinkovaného plechu s povrchovou úpravou štítu závětrnou lištou rš 400 mm</t>
  </si>
  <si>
    <t>"K/07" 4,0+2,0</t>
  </si>
  <si>
    <t>764212663</t>
  </si>
  <si>
    <t>Oplechování rovné okapové hrany z Pz s povrchovou úpravou rš 250 mm</t>
  </si>
  <si>
    <t>1444467565</t>
  </si>
  <si>
    <t>Oplechování střešních prvků z pozinkovaného plechu s povrchovou úpravou okapu střechy rovné okapovým plechem rš 250 mm</t>
  </si>
  <si>
    <t>"K/02" 3,1+0,4+2,8+6,0</t>
  </si>
  <si>
    <t>"K/03" 5,3</t>
  </si>
  <si>
    <t>764218624</t>
  </si>
  <si>
    <t>Oplechování rovné římsy celoplošně lepené z Pz s upraveným povrchem rš 330 mm</t>
  </si>
  <si>
    <t>2044345131</t>
  </si>
  <si>
    <t>Oplechování říms a ozdobných prvků z pozinkovaného plechu s povrchovou úpravou rovných, bez rohů celoplošně lepené rš 330 mm</t>
  </si>
  <si>
    <t>"K/04" 4,0+3,5+0,7</t>
  </si>
  <si>
    <t>764311613</t>
  </si>
  <si>
    <t>Lemování rovných zdí střech s krytinou skládanou z Pz s povrchovou úpravou rš 250 mm</t>
  </si>
  <si>
    <t>678109432</t>
  </si>
  <si>
    <t>Lemování zdí z pozinkovaného plechu s povrchovou úpravou boční nebo horní rovné, střech s krytinou skládanou mimo prejzovou rš 250 mm</t>
  </si>
  <si>
    <t>"K/06" 6,0+3,5+3,2+0,7+2,8+2,4</t>
  </si>
  <si>
    <t>764508131</t>
  </si>
  <si>
    <t>Montáž kruhového svodu</t>
  </si>
  <si>
    <t>1473812</t>
  </si>
  <si>
    <t>Montáž svodu kruhového, průměru svodu</t>
  </si>
  <si>
    <t>764511603</t>
  </si>
  <si>
    <t>Žlab podokapní půlkruhový z Pz s povrchovou úpravou rš 400 mm</t>
  </si>
  <si>
    <t>346877668</t>
  </si>
  <si>
    <t>Žlab podokapní z pozinkovaného plechu s povrchovou úpravou včetně háků a čel půlkruhový rš 400 mm</t>
  </si>
  <si>
    <t>"K/01" 3,5+0,4+2,6+6,0</t>
  </si>
  <si>
    <t>764511662</t>
  </si>
  <si>
    <t>Kotlík hranatý pro podokapní žlaby z Pz s povrchovou úpravou 330/100 mm</t>
  </si>
  <si>
    <t>1498130205</t>
  </si>
  <si>
    <t>Žlab podokapní z pozinkovaného plechu s povrchovou úpravou včetně háků a čel kotlík hranatý, rš žlabu/průměr svodu 330/100 mm</t>
  </si>
  <si>
    <t>764518623</t>
  </si>
  <si>
    <t>Svody kruhové včetně objímek, kolen, odskoků z Pz s povrchovou úpravou průměru 120 mm</t>
  </si>
  <si>
    <t>-12194925</t>
  </si>
  <si>
    <t>Svod z pozinkovaného plechu s upraveným povrchem včetně objímek, kolen a odskoků kruhový, průměru 120 mm</t>
  </si>
  <si>
    <t>"K/05" 10,0+3,0</t>
  </si>
  <si>
    <t>998764103</t>
  </si>
  <si>
    <t>Přesun hmot tonážní pro konstrukce klempířské v objektech v přes 12 do 24 m</t>
  </si>
  <si>
    <t>-1924330921</t>
  </si>
  <si>
    <t>Přesun hmot pro konstrukce klempířské stanovený z hmotnosti přesunovaného materiálu vodorovná dopravní vzdálenost do 50 m v objektech výšky přes 12 do 24 m</t>
  </si>
  <si>
    <t>765113017</t>
  </si>
  <si>
    <t>Krytina keramická drážková maloformátová (přes 12 ks/m2) glazovaná sklonu do 30° na sucho</t>
  </si>
  <si>
    <t>1542279069</t>
  </si>
  <si>
    <t>Krytina keramická drážková sklonu střechy do 30° na sucho maloformátová (přes 12ks/m2) glazovaná</t>
  </si>
  <si>
    <t>4,5*7,0</t>
  </si>
  <si>
    <t>765191021</t>
  </si>
  <si>
    <t>Montáž pojistné hydroizolační nebo parotěsné fólie kladené ve sklonu přes 20° s lepenými spoji na krokve</t>
  </si>
  <si>
    <t>1695616381</t>
  </si>
  <si>
    <t>Montáž pojistné hydroizolační nebo parotěsné fólie kladené ve sklonu přes 20° s lepenými přesahy na krokve</t>
  </si>
  <si>
    <t>28329036</t>
  </si>
  <si>
    <t>fólie kontaktní difuzně propustná pro doplňkovou hydroizolační vrstvu, třívrstvá mikroporézní PP 150g/m2 s integrovanou samolepící páskou</t>
  </si>
  <si>
    <t>237086244</t>
  </si>
  <si>
    <t>31,5*1,15 'Přepočtené koeficientem množství</t>
  </si>
  <si>
    <t>998765103</t>
  </si>
  <si>
    <t>Přesun hmot tonážní pro krytiny skládané v objektech v přes 12 do 24 m</t>
  </si>
  <si>
    <t>-1404285724</t>
  </si>
  <si>
    <t>Přesun hmot pro krytiny skládané stanovený z hmotnosti přesunovaného materiálu vodorovná dopravní vzdálenost do 50 m na objektech výšky přes 12 do 24 m</t>
  </si>
  <si>
    <t>766 201</t>
  </si>
  <si>
    <t>Dodávka a montáž dřevěných prosklených exteriérových dveří 1300/2100 mm, přesná spc viz výkres D.1.1.19, pol. ED/04</t>
  </si>
  <si>
    <t>-1861230051</t>
  </si>
  <si>
    <t>766 202</t>
  </si>
  <si>
    <t>Dodávka a montáž dřevěných interiérových dveří 600/1970 mm, přesná spc viz výkres D.1.1.17, pol. D/61</t>
  </si>
  <si>
    <t>1954137322</t>
  </si>
  <si>
    <t>766 203</t>
  </si>
  <si>
    <t>Dodávka a montáž dřevěných interiérových dveří 900/1970 mm, EW 30DP3, přesná spc viz výkres D.1.1.17, pol. D/91</t>
  </si>
  <si>
    <t>455497766</t>
  </si>
  <si>
    <t>766 204</t>
  </si>
  <si>
    <t>Dodávka a montáž dřevěných interiérových dveří 1000/1970 mm, přesná spc viz výkres D.1.1.17, pol. D/101</t>
  </si>
  <si>
    <t>1408062909</t>
  </si>
  <si>
    <t>766 205</t>
  </si>
  <si>
    <t>Dodávka a montáž dřevěných interiérových dveří 1000/1970 mm, přesná spc viz výkres D.1.1.17, pol. D/102</t>
  </si>
  <si>
    <t>-13868278</t>
  </si>
  <si>
    <t>998766201</t>
  </si>
  <si>
    <t>Přesun hmot procentní pro kce truhlářské v objektech v do 6 m</t>
  </si>
  <si>
    <t>990627819</t>
  </si>
  <si>
    <t>Přesun hmot pro konstrukce truhlářské stanovený procentní sazbou (%) z ceny vodorovná dopravní vzdálenost do 50 m v objektech výšky do 6 m</t>
  </si>
  <si>
    <t>767</t>
  </si>
  <si>
    <t>Konstrukce zámečnické</t>
  </si>
  <si>
    <t>767 201</t>
  </si>
  <si>
    <t>Dodávka montáž dilatačního profilu stěnového a stropního standardního, přesná spc.viz. výkres D.1.1.22, pol. Z/05</t>
  </si>
  <si>
    <t>-384655621</t>
  </si>
  <si>
    <t>767 202</t>
  </si>
  <si>
    <t>Dodávka montáž dilatačního profilu stěnového a stropního rohového, přesná spc.viz. výkres D.1.1.22, pol. Z/06</t>
  </si>
  <si>
    <t>-675115119</t>
  </si>
  <si>
    <t>767 203</t>
  </si>
  <si>
    <t>Dodávka montáž dilatačního profilu podlahového, přesná spc.viz. výkres D.1.1.22, pol. Z/08</t>
  </si>
  <si>
    <t>-2060727872</t>
  </si>
  <si>
    <t>1114003866</t>
  </si>
  <si>
    <t>"zádveří" 3,6</t>
  </si>
  <si>
    <t>771151011</t>
  </si>
  <si>
    <t>Samonivelační stěrka podlah pevnosti 20 MPa tl 3 mm</t>
  </si>
  <si>
    <t>-2004154049</t>
  </si>
  <si>
    <t>Příprava podkladu před provedením dlažby samonivelační stěrka min.pevnosti 20 MPa, tloušťky do 3 mm</t>
  </si>
  <si>
    <t>683659759</t>
  </si>
  <si>
    <t>"1.003" (2,7+2,0)*2-(1,0*2)-0,8</t>
  </si>
  <si>
    <t>"1.019" (3,1+3,9)*2-(0,6+0,9+1,0+1,0+1,2)</t>
  </si>
  <si>
    <t>1139878550</t>
  </si>
  <si>
    <t>-2045429312</t>
  </si>
  <si>
    <t>"1.003" 3,6</t>
  </si>
  <si>
    <t>"1.019" 7,8</t>
  </si>
  <si>
    <t>59761409</t>
  </si>
  <si>
    <t>1573215955</t>
  </si>
  <si>
    <t>"plocha" 11,4</t>
  </si>
  <si>
    <t>"sokl" 15,9*0,1</t>
  </si>
  <si>
    <t>12,99*1,1 'Přepočtené koeficientem množství</t>
  </si>
  <si>
    <t>-808976023</t>
  </si>
  <si>
    <t>998771101</t>
  </si>
  <si>
    <t>Přesun hmot tonážní pro podlahy z dlaždic v objektech v do 6 m</t>
  </si>
  <si>
    <t>-1659468985</t>
  </si>
  <si>
    <t>Přesun hmot pro podlahy z dlaždic stanovený z hmotnosti přesunovaného materiálu vodorovná dopravní vzdálenost do 50 m v objektech výšky do 6 m</t>
  </si>
  <si>
    <t>128978538</t>
  </si>
  <si>
    <t>"U160" 1,6*2*5*0,545*2</t>
  </si>
  <si>
    <t>"IPE160" ((1,7*2)+(2,2*4*3))*0,623*2</t>
  </si>
  <si>
    <t>"pásovina" ((0,3*3*5)+(0,3*3)+(0,8*3*3))*2*(0,05+0,005)*2*2</t>
  </si>
  <si>
    <t>1817942663</t>
  </si>
  <si>
    <t>-1307466538</t>
  </si>
  <si>
    <t>783923171</t>
  </si>
  <si>
    <t>Penetrační akrylátový nátěr hrubých betonových podlah</t>
  </si>
  <si>
    <t>-418175701</t>
  </si>
  <si>
    <t>Penetrační nátěr betonových podlah hrubých akrylátový</t>
  </si>
  <si>
    <t>3,0*2,5</t>
  </si>
  <si>
    <t>783927151</t>
  </si>
  <si>
    <t>Krycí jednonásobný akrylátový nátěr betonové podlahy</t>
  </si>
  <si>
    <t>339109206</t>
  </si>
  <si>
    <t>Krycí (uzavírací) nátěr betonových podlah jednonásobný akrylátový</t>
  </si>
  <si>
    <t>784211105</t>
  </si>
  <si>
    <t>Dvojnásobné bílé malby ze směsí za mokra výborně oděruvzdorných v místnostech v přes 5,00 m</t>
  </si>
  <si>
    <t>968942356</t>
  </si>
  <si>
    <t>Malby z malířských směsí oděruvzdorných za mokra dvojnásobné, bílé za mokra oděruvzdorné výborně v místnostech výšky přes 5,00 m</t>
  </si>
  <si>
    <t>"výtahová šachta" (2,3*3,6*15,2)+(2,3*3,0)-(1,3*2,0*4)</t>
  </si>
  <si>
    <t>"zádveří" (1,3*1,8*2*2,5)+3,6-(1,0*2,0*2)-(0,8*2,0)</t>
  </si>
  <si>
    <t>SO03 - Přístavba kuchyňského bloku</t>
  </si>
  <si>
    <t>113106121</t>
  </si>
  <si>
    <t>Rozebrání dlažeb z betonových nebo kamenných dlaždic komunikací pro pěší ručně</t>
  </si>
  <si>
    <t>-49956523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</si>
  <si>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</si>
  <si>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8,6*1,0</t>
  </si>
  <si>
    <t>113106123</t>
  </si>
  <si>
    <t>Rozebrání dlažeb ze zámkových dlaždic komunikací pro pěší ručně</t>
  </si>
  <si>
    <t>497114858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</si>
  <si>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</si>
  <si>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5,0*4,2</t>
  </si>
  <si>
    <t>828668803</t>
  </si>
  <si>
    <t>"živice" 6,0*6,0</t>
  </si>
  <si>
    <t>113107513</t>
  </si>
  <si>
    <t>Odstranění podkladu z kameniva těženého tl přes 200 do 300 mm při překopech strojně pl přes 15 m2</t>
  </si>
  <si>
    <t>99227471</t>
  </si>
  <si>
    <t>Odstranění podkladů nebo krytů při překopech inženýrských sítí s přemístěním hmot na skládku ve vzdálenosti do 3 m nebo s naložením na dopravní prostředek strojně plochy jednotlivě přes 15 m2 z kameniva těženého, o tl. vrstvy přes 200 do 300 mm</t>
  </si>
  <si>
    <t>"betonová dlažba" 8,6*1,0</t>
  </si>
  <si>
    <t>"zámková dlažba" 5,0*4,2</t>
  </si>
  <si>
    <t>651073061</t>
  </si>
  <si>
    <t>131251104</t>
  </si>
  <si>
    <t>Hloubení jam nezapažených v hornině třídy těžitelnosti I skupiny 3 objem do 500 m3 strojně</t>
  </si>
  <si>
    <t>-786331994</t>
  </si>
  <si>
    <t>Hloubení nezapažených jam a zářezů strojně s urovnáním dna do předepsaného profilu a spádu v hornině třídy těžitelnosti I skupiny 3 přes 100 do 500 m3</t>
  </si>
  <si>
    <t>"opěrná stěna" 20,0*3,0*2,5*0,5</t>
  </si>
  <si>
    <t>"svahování" (2,0+0,6)*2,6*20,0</t>
  </si>
  <si>
    <t>132251101</t>
  </si>
  <si>
    <t>Hloubení rýh nezapažených š do 800 mm v hornině třídy těžitelnosti I skupiny 3 objem do 20 m3 strojně</t>
  </si>
  <si>
    <t>4350519</t>
  </si>
  <si>
    <t>Hloubení nezapažených rýh šířky do 800 mm strojně s urovnáním dna do předepsaného profilu a spádu v hornině třídy těžitelnosti I skupiny 3 do 20 m3</t>
  </si>
  <si>
    <t>"kuchyně" (3,5+3,0)*0,7*0,7</t>
  </si>
  <si>
    <t>132312332</t>
  </si>
  <si>
    <t>Hloubení nezapažených rýh šířky do 2000 mm v nesoudržných horninách třídy těžitelnosti II skupiny 4 ručně</t>
  </si>
  <si>
    <t>-1696720200</t>
  </si>
  <si>
    <t>Hloubení nezapažených rýh šířky přes 800 do 2 000 mm ručně s urovnáním dna do předepsaného profilu a spádu v hornině třídy těžitelnosti II skupiny 4 nesoudržných</t>
  </si>
  <si>
    <t>"opěrná stěna" (16,0*2,1*0,3)+(5,0*1,1*0,3)</t>
  </si>
  <si>
    <t>-765167692</t>
  </si>
  <si>
    <t>"kanalizace" (6,0+11,0+8,0+1,0)*1,0*1,1</t>
  </si>
  <si>
    <t>1431080361</t>
  </si>
  <si>
    <t>"kanalizace" (6,0+11,0+8,0+1,0)*2*1,1</t>
  </si>
  <si>
    <t>577195481</t>
  </si>
  <si>
    <t>-895484737</t>
  </si>
  <si>
    <t>210,2+3,185+11,73+28,6-156,0</t>
  </si>
  <si>
    <t>639831282</t>
  </si>
  <si>
    <t>"Zavlekov" 97,715*7</t>
  </si>
  <si>
    <t>-1182923124</t>
  </si>
  <si>
    <t>97,715*1,8 'Přepočtené koeficientem množství</t>
  </si>
  <si>
    <t>-400719728</t>
  </si>
  <si>
    <t>"kanalizace" (6,0+11,0+8,0+1,0)*1,0*0,8</t>
  </si>
  <si>
    <t>700780745</t>
  </si>
  <si>
    <t>"kanalizace" (6,0+11,0+8,0+1,0)*1,0*0,3</t>
  </si>
  <si>
    <t>-367763882</t>
  </si>
  <si>
    <t>7,8*2 'Přepočtené koeficientem množství</t>
  </si>
  <si>
    <t>211531111</t>
  </si>
  <si>
    <t>Výplň odvodňovacích žeber nebo trativodů kamenivem hrubým drceným frakce 16 až 32 mm</t>
  </si>
  <si>
    <t>1383422528</t>
  </si>
  <si>
    <t>Výplň kamenivem do rýh odvodňovacích žeber nebo trativodů  bez zhutnění, s úpravou povrchu výplně kamenivem hrubým drceným frakce 16 až 32 mm</t>
  </si>
  <si>
    <t>"OS1" (16,5+4,5)*0,5*0,5</t>
  </si>
  <si>
    <t>211971121</t>
  </si>
  <si>
    <t>Zřízení opláštění žeber nebo trativodů geotextilií v rýze nebo zářezu sklonu přes 1:2 š do 2,5 m</t>
  </si>
  <si>
    <t>1904380872</t>
  </si>
  <si>
    <t>Zřízení opláštění výplně z geotextilie odvodňovacích žeber nebo trativodů  v rýze nebo zářezu se stěnami svislými nebo šikmými o sklonu přes 1:2 při rozvinuté šířce opláštění do 2,5 m</t>
  </si>
  <si>
    <t>"OS1" (16,5+4,5)*0,5*4</t>
  </si>
  <si>
    <t>69311199</t>
  </si>
  <si>
    <t>geotextilie netkaná separační, ochranná, filtrační, drenážní  PES(70%)+PP(30%) 300g/m2</t>
  </si>
  <si>
    <t>-1652383334</t>
  </si>
  <si>
    <t>42*1,15 'Přepočtené koeficientem množství</t>
  </si>
  <si>
    <t>212572121</t>
  </si>
  <si>
    <t>Lože pro trativody z kameniva drobného těženého</t>
  </si>
  <si>
    <t>-1422699579</t>
  </si>
  <si>
    <t>Lože pro trativody  z kameniva drobného těženého</t>
  </si>
  <si>
    <t>"OS1" (16,5+4,5)*0,3*0,1</t>
  </si>
  <si>
    <t>212755214</t>
  </si>
  <si>
    <t>Trativody z drenážních trubek plastových flexibilních D 100 mm bez lože</t>
  </si>
  <si>
    <t>-468071018</t>
  </si>
  <si>
    <t>Trativody bez lože z drenážních trubek plastových flexibilních D 100 mm</t>
  </si>
  <si>
    <t>"OS1" 16,5+4,5</t>
  </si>
  <si>
    <t>271532213</t>
  </si>
  <si>
    <t>Podsyp pod základové konstrukce se zhutněním z hrubého kameniva frakce 8 až 16 mm</t>
  </si>
  <si>
    <t>821998393</t>
  </si>
  <si>
    <t>Podsyp pod základové konstrukce se zhutněním a urovnáním povrchu z kameniva hrubého, frakce 8 - 16 mm</t>
  </si>
  <si>
    <t>"přístavba" 2,8*2,4*0,25</t>
  </si>
  <si>
    <t>273321511</t>
  </si>
  <si>
    <t>Základové desky ze ŽB bez zvýšených nároků na prostředí tř. C 25/30</t>
  </si>
  <si>
    <t>-254001639</t>
  </si>
  <si>
    <t>Základy z betonu železového (bez výztuže) desky z betonu bez zvláštních nároků na prostředí tř. C 25/30</t>
  </si>
  <si>
    <t>"přístavba" 3,5*3,0*0,1</t>
  </si>
  <si>
    <t>-422307397</t>
  </si>
  <si>
    <t>"přístavba" (3,5+3,0)*0,1</t>
  </si>
  <si>
    <t>647411491</t>
  </si>
  <si>
    <t>-469379582</t>
  </si>
  <si>
    <t>"přístavba" (3,5+3,0)*0,008</t>
  </si>
  <si>
    <t>1736268176</t>
  </si>
  <si>
    <t>"přístavba" (3,5+3,0)*0,7*0,7</t>
  </si>
  <si>
    <t>-1923418611</t>
  </si>
  <si>
    <t>"přístavba" (3,5+3,0)*0,7*2</t>
  </si>
  <si>
    <t>"opěrná stěna" (16,0*0,3*2)+(5,0*0,3*2)</t>
  </si>
  <si>
    <t>178658975</t>
  </si>
  <si>
    <t>274361821</t>
  </si>
  <si>
    <t>Výztuž základových pasů betonářskou ocelí 10 505 (R)</t>
  </si>
  <si>
    <t>237710979</t>
  </si>
  <si>
    <t>Výztuž základů pasů z betonářské oceli 10 505 (R) nebo BSt 500</t>
  </si>
  <si>
    <t>"přístavba" (3,5+3,0)*0,7*0,7*0,05</t>
  </si>
  <si>
    <t>"opěrná stěna" ((16,0*2,1*0,3)+(5,0*1,1*0,3))*0,15</t>
  </si>
  <si>
    <t>279113154</t>
  </si>
  <si>
    <t>Základová zeď tl přes 250 do 300 mm z tvárnic ztraceného bednění včetně výplně z betonu tř. C 25/30</t>
  </si>
  <si>
    <t>-1201193411</t>
  </si>
  <si>
    <t>Základové zdi z tvárnic ztraceného bednění včetně výplně z betonu bez zvláštních nároků na vliv prostředí třídy C 25/30, tloušťky zdiva přes 250 do 300 mm</t>
  </si>
  <si>
    <t>"přístavba" (3,5+3,0)*0,25</t>
  </si>
  <si>
    <t>279322511</t>
  </si>
  <si>
    <t>Základová zeď ze ŽB se zvýšenými nároky na prostředí tř. C 25/30 bez výztuže</t>
  </si>
  <si>
    <t>1916191957</t>
  </si>
  <si>
    <t>Základové zdi z betonu železového (bez výztuže) se zvýšenými nároky na prostředí tř. C 25/30</t>
  </si>
  <si>
    <t>"opěrná stěna" (16,0*0,3*2,6)+(2,6+1,2)*0,3*5,0</t>
  </si>
  <si>
    <t>1254753189</t>
  </si>
  <si>
    <t>"opěrná stěna" (16,0*2,6*2)+(2,6+1,2)*5,0*2</t>
  </si>
  <si>
    <t>930280100</t>
  </si>
  <si>
    <t>-1205739092</t>
  </si>
  <si>
    <t>"opěrná stěna" ((16,0*0,3*2,6)+(2,6+1,2)*0,3*5,0)*0,15</t>
  </si>
  <si>
    <t>"přístavba" (3,5+3,0)*4*0,00089</t>
  </si>
  <si>
    <t>310237241</t>
  </si>
  <si>
    <t>Zazdívka otvorů pl přes 0,09 do 0,25 m2 ve zdivu nadzákladovém cihlami pálenými tl do 300 mm</t>
  </si>
  <si>
    <t>-1255317623</t>
  </si>
  <si>
    <t>Zazdívka otvorů ve zdivu nadzákladovém cihlami pálenými plochy přes 0,09 m2 do 0,25 m2, ve zdi tl. do 300 mm</t>
  </si>
  <si>
    <t>-1105991493</t>
  </si>
  <si>
    <t>"přístavba" (3,5+3,0)*2,75-(1,5*1,6)</t>
  </si>
  <si>
    <t>51551525</t>
  </si>
  <si>
    <t>"okno" 0,2*0,3*0,1*2</t>
  </si>
  <si>
    <t>"přístavba dveře" 0,2*0,5*0,1*2</t>
  </si>
  <si>
    <t>"osazení stropu Z PZD" 3,0*0,1*0,1</t>
  </si>
  <si>
    <t>-1471232578</t>
  </si>
  <si>
    <t>"okno" (0,2+0,3+0,2)*0,2*2</t>
  </si>
  <si>
    <t>"přístavba dveře" (0,2+0,5+0,2)*0,2*2</t>
  </si>
  <si>
    <t>-1325121398</t>
  </si>
  <si>
    <t>1202955893</t>
  </si>
  <si>
    <t>"okno" 1,8*3*0,0104</t>
  </si>
  <si>
    <t>"pásovina" 0,3*3*0,001962</t>
  </si>
  <si>
    <t>-1090351726</t>
  </si>
  <si>
    <t>0,056*1,08 'Přepočtené koeficientem množství</t>
  </si>
  <si>
    <t>-557766411</t>
  </si>
  <si>
    <t>"pásovina" 0,3*3*0,001962*2</t>
  </si>
  <si>
    <t>0,004*1,08 'Přepočtené koeficientem množství</t>
  </si>
  <si>
    <t>-848550625</t>
  </si>
  <si>
    <t>"přístavba dveře" 1,8*3*0,0188</t>
  </si>
  <si>
    <t>"pásovina" 0,5*3*0,001962</t>
  </si>
  <si>
    <t>-331248346</t>
  </si>
  <si>
    <t>0,102*1,08 'Přepočtené koeficientem množství</t>
  </si>
  <si>
    <t>411121243</t>
  </si>
  <si>
    <t>Montáž prefabrikovaných ŽB stropů ze stropních desek dl přes 1800 do 2700 mm</t>
  </si>
  <si>
    <t>419752388</t>
  </si>
  <si>
    <t>Montáž prefabrikovaných železobetonových stropů se zalitím spár, včetně podpěrné konstrukce, na cementovou maltu ze stropních desek, šířky do 600 mm a délky přes 1800 do 2700 mm</t>
  </si>
  <si>
    <t>59341131</t>
  </si>
  <si>
    <t>deska stropní plná PZD 2690x580x130mm</t>
  </si>
  <si>
    <t>1651041594</t>
  </si>
  <si>
    <t>-1214667132</t>
  </si>
  <si>
    <t>"přístavba" (3,5+3,0)*0,3*0,14</t>
  </si>
  <si>
    <t>953701222</t>
  </si>
  <si>
    <t>"přístavba" (3,5+3,0)*0,14*2</t>
  </si>
  <si>
    <t>1771640508</t>
  </si>
  <si>
    <t>-815000277</t>
  </si>
  <si>
    <t>"přístavba" (3,5+3,0)*0,3*0,14*0,1</t>
  </si>
  <si>
    <t>1821381508</t>
  </si>
  <si>
    <t>"V2" (7*0,6)+(6,0*0,6)</t>
  </si>
  <si>
    <t>1725040091</t>
  </si>
  <si>
    <t>444654985</t>
  </si>
  <si>
    <t>"V1" (16,0*3,0)+(3,0*3,0*0,5)+(5,0*6,0)</t>
  </si>
  <si>
    <t>1886575454</t>
  </si>
  <si>
    <t>1317478166</t>
  </si>
  <si>
    <t>1343164654</t>
  </si>
  <si>
    <t>596211220</t>
  </si>
  <si>
    <t>Kladení zámkové dlažby komunikací pro pěší ručně tl 80 mm skupiny B pl do 50 m2</t>
  </si>
  <si>
    <t>-828944204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</si>
  <si>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do 50 m2</t>
  </si>
  <si>
    <t>"oprava stávající dlažby" 3,0*3,0</t>
  </si>
  <si>
    <t>916231212</t>
  </si>
  <si>
    <t>Osazení chodníkového obrubníku betonového stojatého bez boční opěry do lože z betonu prostého</t>
  </si>
  <si>
    <t>1765136742</t>
  </si>
  <si>
    <t>Osazení chodníkového obrubníku betonového se zřízením lože, s vyplněním a zatřením spár cementovou maltou stojatého bez boční opěry, do lože z betonu prostého</t>
  </si>
  <si>
    <t>"V1" 8,0+6,0</t>
  </si>
  <si>
    <t>59217035</t>
  </si>
  <si>
    <t>obrubník betonový obloukový vnější 780x150x250mm</t>
  </si>
  <si>
    <t>2078994428</t>
  </si>
  <si>
    <t>3,92156862745098*1,02 'Přepočtené koeficientem množství</t>
  </si>
  <si>
    <t>59217023</t>
  </si>
  <si>
    <t>obrubník betonový chodníkový 1000x150x250mm</t>
  </si>
  <si>
    <t>-91828682</t>
  </si>
  <si>
    <t>895854603</t>
  </si>
  <si>
    <t>0,3*0,3*14</t>
  </si>
  <si>
    <t>-1438341056</t>
  </si>
  <si>
    <t>5,0+(4,5*2)+(3,0*2)</t>
  </si>
  <si>
    <t>-1552671679</t>
  </si>
  <si>
    <t>"přístavba" 2,7*3,0</t>
  </si>
  <si>
    <t>612321121</t>
  </si>
  <si>
    <t>Vápenocementová omítka hladká jednovrstvá vnitřních stěn nanášená ručně</t>
  </si>
  <si>
    <t>-1662975832</t>
  </si>
  <si>
    <t>Omítka vápenocementová vnitřních ploch nanášená ručně jednovrstvá, tloušťky do 10 mm hladká svislých konstrukcí stěn</t>
  </si>
  <si>
    <t>"přístavba" (3,5+3,0)*2*2,75-(1,5*1,6*2)-(1,0*2,0)</t>
  </si>
  <si>
    <t>-252736791</t>
  </si>
  <si>
    <t>"přístavba" (3,5+3,0)*0,9</t>
  </si>
  <si>
    <t>1356492930</t>
  </si>
  <si>
    <t>5,85*1,05 'Přepočtené koeficientem množství</t>
  </si>
  <si>
    <t>1429626218</t>
  </si>
  <si>
    <t>"přístavba" (3,5+3,0)*2,5-(1,5*1,6)</t>
  </si>
  <si>
    <t>-2040212342</t>
  </si>
  <si>
    <t>13,85*1,05 'Přepočtené koeficientem množství</t>
  </si>
  <si>
    <t>894957637</t>
  </si>
  <si>
    <t>"přístavba" ((3,5+3,0)*2,5-(1,5*1,6))*2</t>
  </si>
  <si>
    <t>1324707959</t>
  </si>
  <si>
    <t>"vnější rohová lišta" 2,8+1,5+1,5</t>
  </si>
  <si>
    <t>"vnitřní rohová lišta" 2,8</t>
  </si>
  <si>
    <t>"APU lišta" 1,6+1,5+1,6</t>
  </si>
  <si>
    <t>"nadpražní lišta"1,5</t>
  </si>
  <si>
    <t>-1768098314</t>
  </si>
  <si>
    <t>5,8*1,05 'Přepočtené koeficientem množství</t>
  </si>
  <si>
    <t>848528878</t>
  </si>
  <si>
    <t>2,8*1,05 'Přepočtené koeficientem množství</t>
  </si>
  <si>
    <t>-1486076352</t>
  </si>
  <si>
    <t>4,7*1,05 'Přepočtené koeficientem množství</t>
  </si>
  <si>
    <t>282376284</t>
  </si>
  <si>
    <t>1,5*1,05 'Přepočtené koeficientem množství</t>
  </si>
  <si>
    <t>-1546921725</t>
  </si>
  <si>
    <t>"vedle přístavby" (8,6*3,5)-(1,5*1,0)</t>
  </si>
  <si>
    <t>-1987473195</t>
  </si>
  <si>
    <t>"sokl přístavby" (3,5+3,0)*0,3</t>
  </si>
  <si>
    <t>631311115</t>
  </si>
  <si>
    <t>Mazanina tl přes 50 do 80 mm z betonu prostého bez zvýšených nároků na prostředí tř. C 20/25</t>
  </si>
  <si>
    <t>-1228414180</t>
  </si>
  <si>
    <t>Mazanina z betonu prostého bez zvýšených nároků na prostředí tl. přes 50 do 80 mm tř. C 20/25</t>
  </si>
  <si>
    <t>"přístavba" 7,7*0,08</t>
  </si>
  <si>
    <t>-567159804</t>
  </si>
  <si>
    <t>"přístavba" 7,7*0,003</t>
  </si>
  <si>
    <t>81146893</t>
  </si>
  <si>
    <t>"přístavba" (3,0+2,7)*2</t>
  </si>
  <si>
    <t>54336357</t>
  </si>
  <si>
    <t>(7,0+5,0+1,0)*0,5</t>
  </si>
  <si>
    <t>-612235664</t>
  </si>
  <si>
    <t>"přístavba" 1</t>
  </si>
  <si>
    <t>153556031</t>
  </si>
  <si>
    <t>1571767792</t>
  </si>
  <si>
    <t>193766432</t>
  </si>
  <si>
    <t>"přístavba" 3,5*3,0</t>
  </si>
  <si>
    <t>953965141</t>
  </si>
  <si>
    <t>Kotevní šroub pro chemické kotvy M 20 dl 240 mm</t>
  </si>
  <si>
    <t>-1907144393</t>
  </si>
  <si>
    <t>Kotvy chemické s vyvrtáním otvoru kotevní šrouby pro chemické kotvy, velikost M 20, délka 240 mm</t>
  </si>
  <si>
    <t>"ocelový přístřešek" 18</t>
  </si>
  <si>
    <t>971033561</t>
  </si>
  <si>
    <t>Vybourání otvorů ve zdivu cihelném pl do 1 m2 na MVC nebo MV tl do 600 mm</t>
  </si>
  <si>
    <t>-2107730425</t>
  </si>
  <si>
    <t>Vybourání otvorů ve zdivu základovém nebo nadzákladovém z cihel, tvárnic, příčkovek z cihel pálených na maltu vápennou nebo vápenocementovou plochy do 1 m2, tl. do 600 mm</t>
  </si>
  <si>
    <t>"přístavba" 1,2*0,8*0,45</t>
  </si>
  <si>
    <t>973031824</t>
  </si>
  <si>
    <t>Vysekání kapes ve zdivu cihelném na MV nebo MVC pro zavázání zdí tl do 300 mm</t>
  </si>
  <si>
    <t>-1336020884</t>
  </si>
  <si>
    <t>Vysekání výklenků nebo kapes ve zdivu z cihel na maltu vápennou nebo vápenocementovou kapes pro zavázání nových zdí, tl. do 300 mm</t>
  </si>
  <si>
    <t>"přístavba" 3,0*2</t>
  </si>
  <si>
    <t>1058007742</t>
  </si>
  <si>
    <t>"Osazení stropu Z PZD" 3,0</t>
  </si>
  <si>
    <t>-34510509</t>
  </si>
  <si>
    <t>1649878443</t>
  </si>
  <si>
    <t>-1884858803</t>
  </si>
  <si>
    <t>-1669238646</t>
  </si>
  <si>
    <t>40,64*17</t>
  </si>
  <si>
    <t>-278090259</t>
  </si>
  <si>
    <t>1,764</t>
  </si>
  <si>
    <t>917079313</t>
  </si>
  <si>
    <t>2,193+4,6</t>
  </si>
  <si>
    <t>1324268023</t>
  </si>
  <si>
    <t>0,778+0,054+0,054+1,937</t>
  </si>
  <si>
    <t>997013873</t>
  </si>
  <si>
    <t>1560355855</t>
  </si>
  <si>
    <t>23,8</t>
  </si>
  <si>
    <t>998011001</t>
  </si>
  <si>
    <t>Přesun hmot pro budovy zděné v do 6 m</t>
  </si>
  <si>
    <t>1197461623</t>
  </si>
  <si>
    <t>Přesun hmot pro budovy občanské výstavby, bydlení, výrobu a služby s nosnou svislou konstrukcí zděnou z cihel, tvárnic nebo kamene vodorovná dopravní vzdálenost do 100 m pro budovy výšky do 6 m</t>
  </si>
  <si>
    <t>1524257434</t>
  </si>
  <si>
    <t>-2099592436</t>
  </si>
  <si>
    <t>"přístavba" (3,5+3,0)*0,6</t>
  </si>
  <si>
    <t>-1998333804</t>
  </si>
  <si>
    <t>"vodorovná" 10,5</t>
  </si>
  <si>
    <t>"svislá" 3,9</t>
  </si>
  <si>
    <t>14,4*0,00033 'Přepočtené koeficientem množství</t>
  </si>
  <si>
    <t>-1337159638</t>
  </si>
  <si>
    <t>"přístavba" 3,5*3,0*2</t>
  </si>
  <si>
    <t>878853088</t>
  </si>
  <si>
    <t>"přístavba" (3,5+3,0)*0,6*2</t>
  </si>
  <si>
    <t>-177388502</t>
  </si>
  <si>
    <t>14,4*1,1655 'Přepočtené koeficientem množství</t>
  </si>
  <si>
    <t>1054955509</t>
  </si>
  <si>
    <t>485809939</t>
  </si>
  <si>
    <t>"opěrka" (16,5+4,5)*2,5</t>
  </si>
  <si>
    <t>-2134467436</t>
  </si>
  <si>
    <t>58,35*1,221 'Přepočtené koeficientem množství</t>
  </si>
  <si>
    <t>-1393312594</t>
  </si>
  <si>
    <t>-1052838149</t>
  </si>
  <si>
    <t>-579343435</t>
  </si>
  <si>
    <t>10,5*0,00032 'Přepočtené koeficientem množství</t>
  </si>
  <si>
    <t>-1713608802</t>
  </si>
  <si>
    <t>40323531</t>
  </si>
  <si>
    <t>10,5*1,1655 'Přepočtené koeficientem množství</t>
  </si>
  <si>
    <t>2089955425</t>
  </si>
  <si>
    <t>837309292</t>
  </si>
  <si>
    <t>10,5*1,15 'Přepočtené koeficientem množství</t>
  </si>
  <si>
    <t>-2036621843</t>
  </si>
  <si>
    <t>-2112730052</t>
  </si>
  <si>
    <t>998712101</t>
  </si>
  <si>
    <t>Přesun hmot tonážní tonážní pro krytiny povlakové v objektech v do 6 m</t>
  </si>
  <si>
    <t>-2086151325</t>
  </si>
  <si>
    <t>Přesun hmot pro povlakové krytiny stanovený z hmotnosti přesunovaného materiálu vodorovná dopravní vzdálenost do 50 m v objektech výšky do 6 m</t>
  </si>
  <si>
    <t>2131832380</t>
  </si>
  <si>
    <t>273404834</t>
  </si>
  <si>
    <t>"přístavba" 7,7</t>
  </si>
  <si>
    <t>2091122658</t>
  </si>
  <si>
    <t>7,7*1,02 'Přepočtené koeficientem množství</t>
  </si>
  <si>
    <t>1115844583</t>
  </si>
  <si>
    <t>713141331</t>
  </si>
  <si>
    <t>Montáž izolace tepelné střech plochých lepené za studena zplna, spádová vrstva</t>
  </si>
  <si>
    <t>-1452181853</t>
  </si>
  <si>
    <t>Montáž tepelné izolace střech plochých spádovými klíny v ploše přilepenými za studena zplna</t>
  </si>
  <si>
    <t>283761R</t>
  </si>
  <si>
    <t>klín izolační z PIR desek tl. 150-240 mm</t>
  </si>
  <si>
    <t>1033484640</t>
  </si>
  <si>
    <t>7,7*1,05 'Přepočtené koeficientem množství</t>
  </si>
  <si>
    <t>-1293026118</t>
  </si>
  <si>
    <t>-190906425</t>
  </si>
  <si>
    <t>7,7*1,15 'Přepočtené koeficientem množství</t>
  </si>
  <si>
    <t>998713101</t>
  </si>
  <si>
    <t>Přesun hmot tonážní pro izolace tepelné v objektech v do 6 m</t>
  </si>
  <si>
    <t>-633712848</t>
  </si>
  <si>
    <t>Přesun hmot pro izolace tepelné stanovený z hmotnosti přesunovaného materiálu vodorovná dopravní vzdálenost do 50 m v objektech výšky do 6 m</t>
  </si>
  <si>
    <t>642902817</t>
  </si>
  <si>
    <t>721 301</t>
  </si>
  <si>
    <t>1158284971</t>
  </si>
  <si>
    <t>721 302</t>
  </si>
  <si>
    <t>Napojení na stávající kanalizační šachtu</t>
  </si>
  <si>
    <t>922726485</t>
  </si>
  <si>
    <t>721 303</t>
  </si>
  <si>
    <t>Zrušit stávající dvorní vpusť a kanalizační potrubí zaslepit</t>
  </si>
  <si>
    <t>35060415</t>
  </si>
  <si>
    <t>721173401</t>
  </si>
  <si>
    <t>Potrubí kanalizační z PVC SN 4 svodné DN 110</t>
  </si>
  <si>
    <t>832433078</t>
  </si>
  <si>
    <t>Potrubí z trub PVC SN4 svodné (ležaté) DN 110</t>
  </si>
  <si>
    <t>"dvůr" 0,5+4,0+1,0+10,0+7,0+1,0</t>
  </si>
  <si>
    <t>"dřez" 1,5</t>
  </si>
  <si>
    <t>721173723</t>
  </si>
  <si>
    <t>Potrubí kanalizační z PE připojovací DN 50</t>
  </si>
  <si>
    <t>1520683197</t>
  </si>
  <si>
    <t>Potrubí z trub polyetylenových svařované připojovací DN 50</t>
  </si>
  <si>
    <t>7212116R</t>
  </si>
  <si>
    <t>Dvorní vpusť 300x300 mm s litinovým rámem a Pz roštem, B125</t>
  </si>
  <si>
    <t>868184183</t>
  </si>
  <si>
    <t>Podlahové vpusti dvorní vtoky (vpusti) se svislým odtokem a izolační přírubou DN 110/160 mříž litina 226x226
- s integrovaným těsněním pro vodotěsné připojení k potrubí
- s rámem z tvárné litiny
- i integrovaným, odnímatelným pachovým uzávěrem
- vč. kalového koše</t>
  </si>
  <si>
    <t>-940531218</t>
  </si>
  <si>
    <t>-2030901632</t>
  </si>
  <si>
    <t>58083227</t>
  </si>
  <si>
    <t>228385140</t>
  </si>
  <si>
    <t>"dřez teplá, studená" (1,0+1,0+3,0+1,5)*2</t>
  </si>
  <si>
    <t>675212860</t>
  </si>
  <si>
    <t>"dřez studená" (1,0+1,0+3,0+1,5)</t>
  </si>
  <si>
    <t>722181251</t>
  </si>
  <si>
    <t>Ochrana vodovodního potrubí přilepenými termoizolačními trubicemi z PE tl přes 20 do 25 mm DN do 22 mm</t>
  </si>
  <si>
    <t>1577448929</t>
  </si>
  <si>
    <t>Ochrana potrubí termoizolačními trubicemi z pěnového polyetylenu PE přilepenými v příčných a podélných spojích, tloušťky izolace přes 20 do 25 mm, vnitřního průměru izolace DN do 22 mm</t>
  </si>
  <si>
    <t>"dřez teplá" (1,0+1,0+3,0+1,5)</t>
  </si>
  <si>
    <t>401154779</t>
  </si>
  <si>
    <t>-512767745</t>
  </si>
  <si>
    <t>-1635516070</t>
  </si>
  <si>
    <t>-1648481030</t>
  </si>
  <si>
    <t>7959578</t>
  </si>
  <si>
    <t>725821311</t>
  </si>
  <si>
    <t>Baterie dřezová nástěnná páková s otáčivým kulatým ústím a délkou ramínka 200 mm</t>
  </si>
  <si>
    <t>1073720255</t>
  </si>
  <si>
    <t>Baterie dřezové nástěnné pákové s otáčivým kulatým ústím a délkou ramínka 200 mm</t>
  </si>
  <si>
    <t>917589198</t>
  </si>
  <si>
    <t>762341044</t>
  </si>
  <si>
    <t>Bednění střech rovných sklon do 60° z desek OSB tl 18 mm na pero a drážku šroubovaných na rošt</t>
  </si>
  <si>
    <t>73876267</t>
  </si>
  <si>
    <t>Bednění střech střech rovných sklonu do 60° s vyřezáním otvorů z dřevoštěpkových desek OSB šroubovaných na rošt na pero a drážku, tloušťky desky 18 mm</t>
  </si>
  <si>
    <t>"ocelový přístřešek" 6,0*4,0</t>
  </si>
  <si>
    <t>998762101</t>
  </si>
  <si>
    <t>Přesun hmot tonážní pro kce tesařské v objektech v do 6 m</t>
  </si>
  <si>
    <t>167251755</t>
  </si>
  <si>
    <t>Přesun hmot pro konstrukce tesařské stanovený z hmotnosti přesunovaného materiálu vodorovná dopravní vzdálenost do 50 m v objektech výšky do 6 m</t>
  </si>
  <si>
    <t>764111411</t>
  </si>
  <si>
    <t>Krytina střechy rovné drážkováním ze svitků z Pz plechu rš 670 mm sklonu do 30°</t>
  </si>
  <si>
    <t>299209723</t>
  </si>
  <si>
    <t>Krytina ze svitků nebo tabulí z pozinkovaného plechu s úpravou u okapů, prostupů a výčnělků střechy rovné drážkováním ze svitků rš 670 mm, sklon střechy do 30°</t>
  </si>
  <si>
    <t>764212633</t>
  </si>
  <si>
    <t>Oplechování štítu závětrnou lištou z Pz s povrchovou úpravou rš 250 mm</t>
  </si>
  <si>
    <t>-540466825</t>
  </si>
  <si>
    <t>Oplechování střešních prvků z pozinkovaného plechu s povrchovou úpravou štítu závětrnou lištou rš 250 mm</t>
  </si>
  <si>
    <t>"přístřešek" 4,0</t>
  </si>
  <si>
    <t>-555521025</t>
  </si>
  <si>
    <t>"K/07" 4,0</t>
  </si>
  <si>
    <t>-817900965</t>
  </si>
  <si>
    <t>"K/02" 3,0</t>
  </si>
  <si>
    <t>591910354</t>
  </si>
  <si>
    <t>"K/06" 3,0+3,5</t>
  </si>
  <si>
    <t>"přístřešek" 6,0</t>
  </si>
  <si>
    <t>764511602</t>
  </si>
  <si>
    <t>Žlab podokapní půlkruhový z Pz s povrchovou úpravou rš 330 mm</t>
  </si>
  <si>
    <t>1044732052</t>
  </si>
  <si>
    <t>Žlab podokapní z pozinkovaného plechu s povrchovou úpravou včetně háků a čel půlkruhový rš 330 mm</t>
  </si>
  <si>
    <t>-1852473778</t>
  </si>
  <si>
    <t>"K/01" 3,0</t>
  </si>
  <si>
    <t>1635586958</t>
  </si>
  <si>
    <t>764518621</t>
  </si>
  <si>
    <t>Svody kruhové včetně objímek, kolen, odskoků z Pz s povrchovou úpravou průměru do 90 mm</t>
  </si>
  <si>
    <t>-1897957997</t>
  </si>
  <si>
    <t>Svod z pozinkovaného plechu s upraveným povrchem včetně objímek, kolen a odskoků kruhový, průměru do 90 mm</t>
  </si>
  <si>
    <t>"přístřešek" 1,0</t>
  </si>
  <si>
    <t>1393077540</t>
  </si>
  <si>
    <t>"K/05" 3,0</t>
  </si>
  <si>
    <t>998764101</t>
  </si>
  <si>
    <t>Přesun hmot tonážní pro konstrukce klempířské v objektech v do 6 m</t>
  </si>
  <si>
    <t>1255856416</t>
  </si>
  <si>
    <t>Přesun hmot pro konstrukce klempířské stanovený z hmotnosti přesunovaného materiálu vodorovná dopravní vzdálenost do 50 m v objektech výšky do 6 m</t>
  </si>
  <si>
    <t>537719802</t>
  </si>
  <si>
    <t>766 301</t>
  </si>
  <si>
    <t>Dodávka a montáž dřevěných exteriérových dveří 1000/2100 mm, přesná spc viz výkres D.1.1.19, pol. ED/02</t>
  </si>
  <si>
    <t>-186759338</t>
  </si>
  <si>
    <t>766 302</t>
  </si>
  <si>
    <t>Dodávka a montáž dřevěného okna 1500/1700 mm, přesná spc viz výkres D.1.1.19, pol. ED/03</t>
  </si>
  <si>
    <t>2146985870</t>
  </si>
  <si>
    <t>766 303</t>
  </si>
  <si>
    <t>-232033000</t>
  </si>
  <si>
    <t>-273837931</t>
  </si>
  <si>
    <t>767 301</t>
  </si>
  <si>
    <t>Dodávka a montáž ocelového přístřešku žárově zinkovaného, přesná spc viz PD</t>
  </si>
  <si>
    <t>kg</t>
  </si>
  <si>
    <t>-660389845</t>
  </si>
  <si>
    <t>"U 140" ((0,5*2*3)+(5,6*2)+(3,8*2*6))*16,0</t>
  </si>
  <si>
    <t>"jekl 50/50/4" 5,6*8*5,45</t>
  </si>
  <si>
    <t>"platle P15" ((0,18*0,24*6)+(0,20*0,28*3))*117,72</t>
  </si>
  <si>
    <t>767 302</t>
  </si>
  <si>
    <t>Dodávka a montáž ocelového zábradlí na opěrné stěně, přesná spc viz výkres D.1.1.22, pol. Z/01</t>
  </si>
  <si>
    <t>1384643807</t>
  </si>
  <si>
    <t>767 303</t>
  </si>
  <si>
    <t>Dodávka a montáž ocelového zábradlí na opěrné stěně, přesná spc viz výkres D.1.1.22, pol. Z/02</t>
  </si>
  <si>
    <t>-1191428807</t>
  </si>
  <si>
    <t>998767201</t>
  </si>
  <si>
    <t>Přesun hmot procentní pro zámečnické konstrukce v objektech v do 6 m</t>
  </si>
  <si>
    <t>1934816949</t>
  </si>
  <si>
    <t>Přesun hmot pro zámečnické konstrukce stanovený procentní sazbou (%) z ceny vodorovná dopravní vzdálenost do 50 m v objektech výšky do 6 m</t>
  </si>
  <si>
    <t>1317827788</t>
  </si>
  <si>
    <t>2129729301</t>
  </si>
  <si>
    <t>54976460</t>
  </si>
  <si>
    <t>"m 1.116" 7,7</t>
  </si>
  <si>
    <t>-534527055</t>
  </si>
  <si>
    <t>7,7*1,1 'Přepočtené koeficientem množství</t>
  </si>
  <si>
    <t>-2036798094</t>
  </si>
  <si>
    <t>-414227909</t>
  </si>
  <si>
    <t>1739787900</t>
  </si>
  <si>
    <t>"přístavba" (3,5+3,0)*2*0,3-(1,0*0,3)</t>
  </si>
  <si>
    <t>970522559</t>
  </si>
  <si>
    <t>59761039</t>
  </si>
  <si>
    <t>-2079239065</t>
  </si>
  <si>
    <t>28,95*1,1 'Přepočtené koeficientem množství</t>
  </si>
  <si>
    <t>-1690633987</t>
  </si>
  <si>
    <t>"přístavba" (1,6+1,5+1,6)*2+(2,0+1,0+2,0)</t>
  </si>
  <si>
    <t>781571131</t>
  </si>
  <si>
    <t>Montáž obkladů ostění šířky do 200 mm lepenými flexibilním lepidlem</t>
  </si>
  <si>
    <t>161902476</t>
  </si>
  <si>
    <t>Montáž obkladů ostění z obkladaček keramických lepených flexibilním lepidlem šířky ostění do 200 mm</t>
  </si>
  <si>
    <t>"okno" 1,6+1,5+1,6</t>
  </si>
  <si>
    <t>"dveře" 2,1+1,2+2,1</t>
  </si>
  <si>
    <t>-829957108</t>
  </si>
  <si>
    <t>"okno" 1,5</t>
  </si>
  <si>
    <t>-77824829</t>
  </si>
  <si>
    <t>-1171966648</t>
  </si>
  <si>
    <t>"IPE 120" 1,8*3*0,475*2</t>
  </si>
  <si>
    <t>"IPE 180" 1,8*3*0,698*2</t>
  </si>
  <si>
    <t>"pásovina" ((0,3*3)+(0,5*3))*2*(0,05*0,005)*2*2</t>
  </si>
  <si>
    <t>753735046</t>
  </si>
  <si>
    <t>2090605333</t>
  </si>
  <si>
    <t>1363467631</t>
  </si>
  <si>
    <t>SO04 - Vedlejší rozpočtové náklady</t>
  </si>
  <si>
    <t>VRN - Vedlejší rozpočtové náklady</t>
  </si>
  <si>
    <t>VRN</t>
  </si>
  <si>
    <t>VRN1</t>
  </si>
  <si>
    <t>Zařízení staveniště</t>
  </si>
  <si>
    <t>-2080388122</t>
  </si>
  <si>
    <t>VRN2</t>
  </si>
  <si>
    <t>Dílenská dokumentace</t>
  </si>
  <si>
    <t>-81585819</t>
  </si>
  <si>
    <t>VRN3</t>
  </si>
  <si>
    <t>Dokumentace skutečného provedení</t>
  </si>
  <si>
    <t>kč</t>
  </si>
  <si>
    <t>1520546897</t>
  </si>
  <si>
    <t>VRN4</t>
  </si>
  <si>
    <t>Zajištění provozu investora (práce budou realizovány za provozu)</t>
  </si>
  <si>
    <t>112154809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</si>
</sst>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7" customHeight="1"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7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R5" s="19"/>
      <c r="BE5" s="214" t="s">
        <v>15</v>
      </c>
      <c r="BS5" s="16" t="s">
        <v>6</v>
      </c>
    </row>
    <row r="6" spans="1:74" ht="37" customHeight="1">
      <c r="B6" s="19"/>
      <c r="D6" s="25" t="s">
        <v>16</v>
      </c>
      <c r="K6" s="21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R6" s="19"/>
      <c r="BE6" s="21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5"/>
      <c r="BS8" s="16" t="s">
        <v>6</v>
      </c>
    </row>
    <row r="9" spans="1:74" ht="14.5" customHeight="1">
      <c r="B9" s="19"/>
      <c r="AR9" s="19"/>
      <c r="BE9" s="215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5"/>
      <c r="BS10" s="16" t="s">
        <v>6</v>
      </c>
    </row>
    <row r="11" spans="1:74" ht="18.5" customHeight="1">
      <c r="B11" s="19"/>
      <c r="E11" s="24" t="s">
        <v>26</v>
      </c>
      <c r="AK11" s="26" t="s">
        <v>27</v>
      </c>
      <c r="AN11" s="24" t="s">
        <v>1</v>
      </c>
      <c r="AR11" s="19"/>
      <c r="BE11" s="215"/>
      <c r="BS11" s="16" t="s">
        <v>6</v>
      </c>
    </row>
    <row r="12" spans="1:74" ht="7" customHeight="1">
      <c r="B12" s="19"/>
      <c r="AR12" s="19"/>
      <c r="BE12" s="215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5"/>
      <c r="BS13" s="16" t="s">
        <v>6</v>
      </c>
    </row>
    <row r="14" spans="1:74" ht="13">
      <c r="B14" s="19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N14" s="28" t="s">
        <v>29</v>
      </c>
      <c r="AR14" s="19"/>
      <c r="BE14" s="215"/>
      <c r="BS14" s="16" t="s">
        <v>6</v>
      </c>
    </row>
    <row r="15" spans="1:74" ht="7" customHeight="1">
      <c r="B15" s="19"/>
      <c r="AR15" s="19"/>
      <c r="BE15" s="215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5"/>
      <c r="BS16" s="16" t="s">
        <v>4</v>
      </c>
    </row>
    <row r="17" spans="2:71" ht="18.5" customHeight="1">
      <c r="B17" s="19"/>
      <c r="E17" s="24" t="s">
        <v>31</v>
      </c>
      <c r="AK17" s="26" t="s">
        <v>27</v>
      </c>
      <c r="AN17" s="24" t="s">
        <v>1</v>
      </c>
      <c r="AR17" s="19"/>
      <c r="BE17" s="215"/>
      <c r="BS17" s="16" t="s">
        <v>32</v>
      </c>
    </row>
    <row r="18" spans="2:71" ht="7" customHeight="1">
      <c r="B18" s="19"/>
      <c r="AR18" s="19"/>
      <c r="BE18" s="215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5"/>
      <c r="BS19" s="16" t="s">
        <v>6</v>
      </c>
    </row>
    <row r="20" spans="2:71" ht="18.5" customHeight="1">
      <c r="B20" s="19"/>
      <c r="E20" s="24" t="s">
        <v>31</v>
      </c>
      <c r="AK20" s="26" t="s">
        <v>27</v>
      </c>
      <c r="AN20" s="24" t="s">
        <v>1</v>
      </c>
      <c r="AR20" s="19"/>
      <c r="BE20" s="215"/>
      <c r="BS20" s="16" t="s">
        <v>32</v>
      </c>
    </row>
    <row r="21" spans="2:71" ht="7" customHeight="1">
      <c r="B21" s="19"/>
      <c r="AR21" s="19"/>
      <c r="BE21" s="215"/>
    </row>
    <row r="22" spans="2:71" ht="12" customHeight="1">
      <c r="B22" s="19"/>
      <c r="D22" s="26" t="s">
        <v>34</v>
      </c>
      <c r="AR22" s="19"/>
      <c r="BE22" s="215"/>
    </row>
    <row r="23" spans="2:71" ht="16.5" customHeight="1">
      <c r="B23" s="19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19"/>
      <c r="BE23" s="215"/>
    </row>
    <row r="24" spans="2:71" ht="7" customHeight="1">
      <c r="B24" s="19"/>
      <c r="AR24" s="19"/>
      <c r="BE24" s="215"/>
    </row>
    <row r="25" spans="2:71" ht="7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5"/>
    </row>
    <row r="26" spans="2:71" s="1" customFormat="1" ht="26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3">
        <f>ROUND(AG94,2)</f>
        <v>0</v>
      </c>
      <c r="AL26" s="224"/>
      <c r="AM26" s="224"/>
      <c r="AN26" s="224"/>
      <c r="AO26" s="224"/>
      <c r="AR26" s="31"/>
      <c r="BE26" s="215"/>
    </row>
    <row r="27" spans="2:71" s="1" customFormat="1" ht="7" customHeight="1">
      <c r="B27" s="31"/>
      <c r="AR27" s="31"/>
      <c r="BE27" s="215"/>
    </row>
    <row r="28" spans="2:71" s="1" customFormat="1" ht="13">
      <c r="B28" s="31"/>
      <c r="L28" s="225" t="s">
        <v>36</v>
      </c>
      <c r="M28" s="225"/>
      <c r="N28" s="225"/>
      <c r="O28" s="225"/>
      <c r="P28" s="225"/>
      <c r="W28" s="225" t="s">
        <v>37</v>
      </c>
      <c r="X28" s="225"/>
      <c r="Y28" s="225"/>
      <c r="Z28" s="225"/>
      <c r="AA28" s="225"/>
      <c r="AB28" s="225"/>
      <c r="AC28" s="225"/>
      <c r="AD28" s="225"/>
      <c r="AE28" s="225"/>
      <c r="AK28" s="225" t="s">
        <v>38</v>
      </c>
      <c r="AL28" s="225"/>
      <c r="AM28" s="225"/>
      <c r="AN28" s="225"/>
      <c r="AO28" s="225"/>
      <c r="AR28" s="31"/>
      <c r="BE28" s="215"/>
    </row>
    <row r="29" spans="2:71" s="2" customFormat="1" ht="14.5" customHeight="1">
      <c r="B29" s="35"/>
      <c r="D29" s="26" t="s">
        <v>39</v>
      </c>
      <c r="F29" s="26" t="s">
        <v>40</v>
      </c>
      <c r="L29" s="228">
        <v>0.21</v>
      </c>
      <c r="M29" s="227"/>
      <c r="N29" s="227"/>
      <c r="O29" s="227"/>
      <c r="P29" s="227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K29" s="226">
        <f>ROUND(AV94, 2)</f>
        <v>0</v>
      </c>
      <c r="AL29" s="227"/>
      <c r="AM29" s="227"/>
      <c r="AN29" s="227"/>
      <c r="AO29" s="227"/>
      <c r="AR29" s="35"/>
      <c r="BE29" s="216"/>
    </row>
    <row r="30" spans="2:71" s="2" customFormat="1" ht="14.5" customHeight="1">
      <c r="B30" s="35"/>
      <c r="F30" s="26" t="s">
        <v>41</v>
      </c>
      <c r="L30" s="228">
        <v>0.15</v>
      </c>
      <c r="M30" s="227"/>
      <c r="N30" s="227"/>
      <c r="O30" s="227"/>
      <c r="P30" s="227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K30" s="226">
        <f>ROUND(AW94, 2)</f>
        <v>0</v>
      </c>
      <c r="AL30" s="227"/>
      <c r="AM30" s="227"/>
      <c r="AN30" s="227"/>
      <c r="AO30" s="227"/>
      <c r="AR30" s="35"/>
      <c r="BE30" s="216"/>
    </row>
    <row r="31" spans="2:71" s="2" customFormat="1" ht="14.5" hidden="1" customHeight="1">
      <c r="B31" s="35"/>
      <c r="F31" s="26" t="s">
        <v>42</v>
      </c>
      <c r="L31" s="228">
        <v>0.21</v>
      </c>
      <c r="M31" s="227"/>
      <c r="N31" s="227"/>
      <c r="O31" s="227"/>
      <c r="P31" s="227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K31" s="226">
        <v>0</v>
      </c>
      <c r="AL31" s="227"/>
      <c r="AM31" s="227"/>
      <c r="AN31" s="227"/>
      <c r="AO31" s="227"/>
      <c r="AR31" s="35"/>
      <c r="BE31" s="216"/>
    </row>
    <row r="32" spans="2:71" s="2" customFormat="1" ht="14.5" hidden="1" customHeight="1">
      <c r="B32" s="35"/>
      <c r="F32" s="26" t="s">
        <v>43</v>
      </c>
      <c r="L32" s="228">
        <v>0.15</v>
      </c>
      <c r="M32" s="227"/>
      <c r="N32" s="227"/>
      <c r="O32" s="227"/>
      <c r="P32" s="227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K32" s="226">
        <v>0</v>
      </c>
      <c r="AL32" s="227"/>
      <c r="AM32" s="227"/>
      <c r="AN32" s="227"/>
      <c r="AO32" s="227"/>
      <c r="AR32" s="35"/>
      <c r="BE32" s="216"/>
    </row>
    <row r="33" spans="2:57" s="2" customFormat="1" ht="14.5" hidden="1" customHeight="1">
      <c r="B33" s="35"/>
      <c r="F33" s="26" t="s">
        <v>44</v>
      </c>
      <c r="L33" s="228">
        <v>0</v>
      </c>
      <c r="M33" s="227"/>
      <c r="N33" s="227"/>
      <c r="O33" s="227"/>
      <c r="P33" s="227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K33" s="226">
        <v>0</v>
      </c>
      <c r="AL33" s="227"/>
      <c r="AM33" s="227"/>
      <c r="AN33" s="227"/>
      <c r="AO33" s="227"/>
      <c r="AR33" s="35"/>
      <c r="BE33" s="216"/>
    </row>
    <row r="34" spans="2:57" s="1" customFormat="1" ht="7" customHeight="1">
      <c r="B34" s="31"/>
      <c r="AR34" s="31"/>
      <c r="BE34" s="215"/>
    </row>
    <row r="35" spans="2:57" s="1" customFormat="1" ht="26" customHeight="1"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32" t="s">
        <v>47</v>
      </c>
      <c r="Y35" s="230"/>
      <c r="Z35" s="230"/>
      <c r="AA35" s="230"/>
      <c r="AB35" s="230"/>
      <c r="AC35" s="38"/>
      <c r="AD35" s="38"/>
      <c r="AE35" s="38"/>
      <c r="AF35" s="38"/>
      <c r="AG35" s="38"/>
      <c r="AH35" s="38"/>
      <c r="AI35" s="38"/>
      <c r="AJ35" s="38"/>
      <c r="AK35" s="229">
        <f>SUM(AK26:AK33)</f>
        <v>0</v>
      </c>
      <c r="AL35" s="230"/>
      <c r="AM35" s="230"/>
      <c r="AN35" s="230"/>
      <c r="AO35" s="231"/>
      <c r="AP35" s="36"/>
      <c r="AQ35" s="36"/>
      <c r="AR35" s="31"/>
    </row>
    <row r="36" spans="2:57" s="1" customFormat="1" ht="7" customHeight="1">
      <c r="B36" s="31"/>
      <c r="AR36" s="31"/>
    </row>
    <row r="37" spans="2:57" s="1" customFormat="1" ht="14.5" customHeight="1">
      <c r="B37" s="31"/>
      <c r="AR37" s="31"/>
    </row>
    <row r="38" spans="2:57" ht="14.5" customHeight="1">
      <c r="B38" s="19"/>
      <c r="AR38" s="19"/>
    </row>
    <row r="39" spans="2:57" ht="14.5" customHeight="1">
      <c r="B39" s="19"/>
      <c r="AR39" s="19"/>
    </row>
    <row r="40" spans="2:57" ht="14.5" customHeight="1">
      <c r="B40" s="19"/>
      <c r="AR40" s="19"/>
    </row>
    <row r="41" spans="2:57" ht="14.5" customHeight="1">
      <c r="B41" s="19"/>
      <c r="AR41" s="19"/>
    </row>
    <row r="42" spans="2:57" ht="14.5" customHeight="1">
      <c r="B42" s="19"/>
      <c r="AR42" s="19"/>
    </row>
    <row r="43" spans="2:57" ht="14.5" customHeight="1">
      <c r="B43" s="19"/>
      <c r="AR43" s="19"/>
    </row>
    <row r="44" spans="2:57" ht="14.5" customHeight="1">
      <c r="B44" s="19"/>
      <c r="AR44" s="19"/>
    </row>
    <row r="45" spans="2:57" ht="14.5" customHeight="1">
      <c r="B45" s="19"/>
      <c r="AR45" s="19"/>
    </row>
    <row r="46" spans="2:57" ht="14.5" customHeight="1">
      <c r="B46" s="19"/>
      <c r="AR46" s="19"/>
    </row>
    <row r="47" spans="2:57" ht="14.5" customHeight="1">
      <c r="B47" s="19"/>
      <c r="AR47" s="19"/>
    </row>
    <row r="48" spans="2:57" ht="14.5" customHeight="1">
      <c r="B48" s="19"/>
      <c r="AR48" s="19"/>
    </row>
    <row r="49" spans="2:44" s="1" customFormat="1" ht="14.5" customHeight="1">
      <c r="B49" s="31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1"/>
    </row>
    <row r="50" spans="2:44" ht="11">
      <c r="B50" s="19"/>
      <c r="AR50" s="19"/>
    </row>
    <row r="51" spans="2:44" ht="11">
      <c r="B51" s="19"/>
      <c r="AR51" s="19"/>
    </row>
    <row r="52" spans="2:44" ht="11">
      <c r="B52" s="19"/>
      <c r="AR52" s="19"/>
    </row>
    <row r="53" spans="2:44" ht="11">
      <c r="B53" s="19"/>
      <c r="AR53" s="19"/>
    </row>
    <row r="54" spans="2:44" ht="11">
      <c r="B54" s="19"/>
      <c r="AR54" s="19"/>
    </row>
    <row r="55" spans="2:44" ht="11">
      <c r="B55" s="19"/>
      <c r="AR55" s="19"/>
    </row>
    <row r="56" spans="2:44" ht="11">
      <c r="B56" s="19"/>
      <c r="AR56" s="19"/>
    </row>
    <row r="57" spans="2:44" ht="11">
      <c r="B57" s="19"/>
      <c r="AR57" s="19"/>
    </row>
    <row r="58" spans="2:44" ht="11">
      <c r="B58" s="19"/>
      <c r="AR58" s="19"/>
    </row>
    <row r="59" spans="2:44" ht="11">
      <c r="B59" s="19"/>
      <c r="AR59" s="19"/>
    </row>
    <row r="60" spans="2:44" s="1" customFormat="1" ht="13">
      <c r="B60" s="31"/>
      <c r="D60" s="42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50</v>
      </c>
      <c r="AI60" s="33"/>
      <c r="AJ60" s="33"/>
      <c r="AK60" s="33"/>
      <c r="AL60" s="33"/>
      <c r="AM60" s="42" t="s">
        <v>51</v>
      </c>
      <c r="AN60" s="33"/>
      <c r="AO60" s="33"/>
      <c r="AR60" s="31"/>
    </row>
    <row r="61" spans="2:44" ht="11">
      <c r="B61" s="19"/>
      <c r="AR61" s="19"/>
    </row>
    <row r="62" spans="2:44" ht="11">
      <c r="B62" s="19"/>
      <c r="AR62" s="19"/>
    </row>
    <row r="63" spans="2:44" ht="11">
      <c r="B63" s="19"/>
      <c r="AR63" s="19"/>
    </row>
    <row r="64" spans="2:44" s="1" customFormat="1" ht="13">
      <c r="B64" s="31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31"/>
    </row>
    <row r="65" spans="2:44" ht="11">
      <c r="B65" s="19"/>
      <c r="AR65" s="19"/>
    </row>
    <row r="66" spans="2:44" ht="11">
      <c r="B66" s="19"/>
      <c r="AR66" s="19"/>
    </row>
    <row r="67" spans="2:44" ht="11">
      <c r="B67" s="19"/>
      <c r="AR67" s="19"/>
    </row>
    <row r="68" spans="2:44" ht="11">
      <c r="B68" s="19"/>
      <c r="AR68" s="19"/>
    </row>
    <row r="69" spans="2:44" ht="11">
      <c r="B69" s="19"/>
      <c r="AR69" s="19"/>
    </row>
    <row r="70" spans="2:44" ht="11">
      <c r="B70" s="19"/>
      <c r="AR70" s="19"/>
    </row>
    <row r="71" spans="2:44" ht="11">
      <c r="B71" s="19"/>
      <c r="AR71" s="19"/>
    </row>
    <row r="72" spans="2:44" ht="11">
      <c r="B72" s="19"/>
      <c r="AR72" s="19"/>
    </row>
    <row r="73" spans="2:44" ht="11">
      <c r="B73" s="19"/>
      <c r="AR73" s="19"/>
    </row>
    <row r="74" spans="2:44" ht="11">
      <c r="B74" s="19"/>
      <c r="AR74" s="19"/>
    </row>
    <row r="75" spans="2:44" s="1" customFormat="1" ht="13">
      <c r="B75" s="31"/>
      <c r="D75" s="42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50</v>
      </c>
      <c r="AI75" s="33"/>
      <c r="AJ75" s="33"/>
      <c r="AK75" s="33"/>
      <c r="AL75" s="33"/>
      <c r="AM75" s="42" t="s">
        <v>51</v>
      </c>
      <c r="AN75" s="33"/>
      <c r="AO75" s="33"/>
      <c r="AR75" s="31"/>
    </row>
    <row r="76" spans="2:44" s="1" customFormat="1" ht="11">
      <c r="B76" s="31"/>
      <c r="AR76" s="31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5" customHeight="1">
      <c r="B82" s="31"/>
      <c r="C82" s="20" t="s">
        <v>54</v>
      </c>
      <c r="AR82" s="31"/>
    </row>
    <row r="83" spans="1:91" s="1" customFormat="1" ht="7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2025/03/V1</v>
      </c>
      <c r="AR84" s="47"/>
    </row>
    <row r="85" spans="1:91" s="4" customFormat="1" ht="37" customHeight="1">
      <c r="B85" s="48"/>
      <c r="C85" s="49" t="s">
        <v>16</v>
      </c>
      <c r="L85" s="195" t="str">
        <f>K6</f>
        <v>Domov důchodců Sušice - stavební úpravy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R85" s="48"/>
    </row>
    <row r="86" spans="1:91" s="1" customFormat="1" ht="7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nábřeží Jana Seitze 155</v>
      </c>
      <c r="AI87" s="26" t="s">
        <v>22</v>
      </c>
      <c r="AM87" s="197" t="str">
        <f>IF(AN8= "","",AN8)</f>
        <v>11. 2. 2025</v>
      </c>
      <c r="AN87" s="197"/>
      <c r="AR87" s="31"/>
    </row>
    <row r="88" spans="1:91" s="1" customFormat="1" ht="7" customHeight="1">
      <c r="B88" s="31"/>
      <c r="AR88" s="31"/>
    </row>
    <row r="89" spans="1:91" s="1" customFormat="1" ht="15.2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198" t="str">
        <f>IF(E17="","",E17)</f>
        <v>Šumavaplan s.r.o.</v>
      </c>
      <c r="AN89" s="199"/>
      <c r="AO89" s="199"/>
      <c r="AP89" s="199"/>
      <c r="AR89" s="31"/>
      <c r="AS89" s="200" t="s">
        <v>55</v>
      </c>
      <c r="AT89" s="20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8" t="str">
        <f>IF(E20="","",E20)</f>
        <v>Šumavaplan s.r.o.</v>
      </c>
      <c r="AN90" s="199"/>
      <c r="AO90" s="199"/>
      <c r="AP90" s="199"/>
      <c r="AR90" s="31"/>
      <c r="AS90" s="202"/>
      <c r="AT90" s="203"/>
      <c r="BD90" s="55"/>
    </row>
    <row r="91" spans="1:91" s="1" customFormat="1" ht="10.75" customHeight="1">
      <c r="B91" s="31"/>
      <c r="AR91" s="31"/>
      <c r="AS91" s="202"/>
      <c r="AT91" s="203"/>
      <c r="BD91" s="55"/>
    </row>
    <row r="92" spans="1:91" s="1" customFormat="1" ht="29.25" customHeight="1">
      <c r="B92" s="31"/>
      <c r="C92" s="204" t="s">
        <v>56</v>
      </c>
      <c r="D92" s="205"/>
      <c r="E92" s="205"/>
      <c r="F92" s="205"/>
      <c r="G92" s="205"/>
      <c r="H92" s="56"/>
      <c r="I92" s="207" t="s">
        <v>57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6" t="s">
        <v>58</v>
      </c>
      <c r="AH92" s="205"/>
      <c r="AI92" s="205"/>
      <c r="AJ92" s="205"/>
      <c r="AK92" s="205"/>
      <c r="AL92" s="205"/>
      <c r="AM92" s="205"/>
      <c r="AN92" s="207" t="s">
        <v>59</v>
      </c>
      <c r="AO92" s="205"/>
      <c r="AP92" s="208"/>
      <c r="AQ92" s="57" t="s">
        <v>60</v>
      </c>
      <c r="AR92" s="31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75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2">
        <f>ROUND(SUM(AG95:AG98),2)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5</v>
      </c>
      <c r="BX94" s="71" t="s">
        <v>78</v>
      </c>
      <c r="CL94" s="71" t="s">
        <v>1</v>
      </c>
    </row>
    <row r="95" spans="1:91" s="6" customFormat="1" ht="16.5" customHeight="1">
      <c r="A95" s="73" t="s">
        <v>79</v>
      </c>
      <c r="B95" s="74"/>
      <c r="C95" s="75"/>
      <c r="D95" s="209" t="s">
        <v>80</v>
      </c>
      <c r="E95" s="209"/>
      <c r="F95" s="209"/>
      <c r="G95" s="209"/>
      <c r="H95" s="209"/>
      <c r="I95" s="76"/>
      <c r="J95" s="209" t="s">
        <v>81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10">
        <f>'SO01 - Vlastní objekt'!J30</f>
        <v>0</v>
      </c>
      <c r="AH95" s="211"/>
      <c r="AI95" s="211"/>
      <c r="AJ95" s="211"/>
      <c r="AK95" s="211"/>
      <c r="AL95" s="211"/>
      <c r="AM95" s="211"/>
      <c r="AN95" s="210">
        <f>SUM(AG95,AT95)</f>
        <v>0</v>
      </c>
      <c r="AO95" s="211"/>
      <c r="AP95" s="211"/>
      <c r="AQ95" s="77" t="s">
        <v>82</v>
      </c>
      <c r="AR95" s="74"/>
      <c r="AS95" s="78">
        <v>0</v>
      </c>
      <c r="AT95" s="79">
        <f>ROUND(SUM(AV95:AW95),2)</f>
        <v>0</v>
      </c>
      <c r="AU95" s="80">
        <f>'SO01 - Vlastní objekt'!P151</f>
        <v>0</v>
      </c>
      <c r="AV95" s="79">
        <f>'SO01 - Vlastní objekt'!J33</f>
        <v>0</v>
      </c>
      <c r="AW95" s="79">
        <f>'SO01 - Vlastní objekt'!J34</f>
        <v>0</v>
      </c>
      <c r="AX95" s="79">
        <f>'SO01 - Vlastní objekt'!J35</f>
        <v>0</v>
      </c>
      <c r="AY95" s="79">
        <f>'SO01 - Vlastní objekt'!J36</f>
        <v>0</v>
      </c>
      <c r="AZ95" s="79">
        <f>'SO01 - Vlastní objekt'!F33</f>
        <v>0</v>
      </c>
      <c r="BA95" s="79">
        <f>'SO01 - Vlastní objekt'!F34</f>
        <v>0</v>
      </c>
      <c r="BB95" s="79">
        <f>'SO01 - Vlastní objekt'!F35</f>
        <v>0</v>
      </c>
      <c r="BC95" s="79">
        <f>'SO01 - Vlastní objekt'!F36</f>
        <v>0</v>
      </c>
      <c r="BD95" s="81">
        <f>'SO01 - Vlastní objekt'!F37</f>
        <v>0</v>
      </c>
      <c r="BT95" s="82" t="s">
        <v>83</v>
      </c>
      <c r="BV95" s="82" t="s">
        <v>77</v>
      </c>
      <c r="BW95" s="82" t="s">
        <v>84</v>
      </c>
      <c r="BX95" s="82" t="s">
        <v>5</v>
      </c>
      <c r="CL95" s="82" t="s">
        <v>1</v>
      </c>
      <c r="CM95" s="82" t="s">
        <v>85</v>
      </c>
    </row>
    <row r="96" spans="1:91" s="6" customFormat="1" ht="16.5" customHeight="1">
      <c r="A96" s="73" t="s">
        <v>79</v>
      </c>
      <c r="B96" s="74"/>
      <c r="C96" s="75"/>
      <c r="D96" s="209" t="s">
        <v>86</v>
      </c>
      <c r="E96" s="209"/>
      <c r="F96" s="209"/>
      <c r="G96" s="209"/>
      <c r="H96" s="209"/>
      <c r="I96" s="76"/>
      <c r="J96" s="209" t="s">
        <v>87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10">
        <f>'SO02 - Výtahová šachta 1....'!J30</f>
        <v>0</v>
      </c>
      <c r="AH96" s="211"/>
      <c r="AI96" s="211"/>
      <c r="AJ96" s="211"/>
      <c r="AK96" s="211"/>
      <c r="AL96" s="211"/>
      <c r="AM96" s="211"/>
      <c r="AN96" s="210">
        <f>SUM(AG96,AT96)</f>
        <v>0</v>
      </c>
      <c r="AO96" s="211"/>
      <c r="AP96" s="211"/>
      <c r="AQ96" s="77" t="s">
        <v>82</v>
      </c>
      <c r="AR96" s="74"/>
      <c r="AS96" s="78">
        <v>0</v>
      </c>
      <c r="AT96" s="79">
        <f>ROUND(SUM(AV96:AW96),2)</f>
        <v>0</v>
      </c>
      <c r="AU96" s="80">
        <f>'SO02 - Výtahová šachta 1....'!P144</f>
        <v>0</v>
      </c>
      <c r="AV96" s="79">
        <f>'SO02 - Výtahová šachta 1....'!J33</f>
        <v>0</v>
      </c>
      <c r="AW96" s="79">
        <f>'SO02 - Výtahová šachta 1....'!J34</f>
        <v>0</v>
      </c>
      <c r="AX96" s="79">
        <f>'SO02 - Výtahová šachta 1....'!J35</f>
        <v>0</v>
      </c>
      <c r="AY96" s="79">
        <f>'SO02 - Výtahová šachta 1....'!J36</f>
        <v>0</v>
      </c>
      <c r="AZ96" s="79">
        <f>'SO02 - Výtahová šachta 1....'!F33</f>
        <v>0</v>
      </c>
      <c r="BA96" s="79">
        <f>'SO02 - Výtahová šachta 1....'!F34</f>
        <v>0</v>
      </c>
      <c r="BB96" s="79">
        <f>'SO02 - Výtahová šachta 1....'!F35</f>
        <v>0</v>
      </c>
      <c r="BC96" s="79">
        <f>'SO02 - Výtahová šachta 1....'!F36</f>
        <v>0</v>
      </c>
      <c r="BD96" s="81">
        <f>'SO02 - Výtahová šachta 1....'!F37</f>
        <v>0</v>
      </c>
      <c r="BT96" s="82" t="s">
        <v>83</v>
      </c>
      <c r="BV96" s="82" t="s">
        <v>77</v>
      </c>
      <c r="BW96" s="82" t="s">
        <v>88</v>
      </c>
      <c r="BX96" s="82" t="s">
        <v>5</v>
      </c>
      <c r="CL96" s="82" t="s">
        <v>1</v>
      </c>
      <c r="CM96" s="82" t="s">
        <v>85</v>
      </c>
    </row>
    <row r="97" spans="1:91" s="6" customFormat="1" ht="16.5" customHeight="1">
      <c r="A97" s="73" t="s">
        <v>79</v>
      </c>
      <c r="B97" s="74"/>
      <c r="C97" s="75"/>
      <c r="D97" s="209" t="s">
        <v>89</v>
      </c>
      <c r="E97" s="209"/>
      <c r="F97" s="209"/>
      <c r="G97" s="209"/>
      <c r="H97" s="209"/>
      <c r="I97" s="76"/>
      <c r="J97" s="209" t="s">
        <v>90</v>
      </c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10">
        <f>'SO03 - Přístavba kuchyňsk...'!J30</f>
        <v>0</v>
      </c>
      <c r="AH97" s="211"/>
      <c r="AI97" s="211"/>
      <c r="AJ97" s="211"/>
      <c r="AK97" s="211"/>
      <c r="AL97" s="211"/>
      <c r="AM97" s="211"/>
      <c r="AN97" s="210">
        <f>SUM(AG97,AT97)</f>
        <v>0</v>
      </c>
      <c r="AO97" s="211"/>
      <c r="AP97" s="211"/>
      <c r="AQ97" s="77" t="s">
        <v>82</v>
      </c>
      <c r="AR97" s="74"/>
      <c r="AS97" s="78">
        <v>0</v>
      </c>
      <c r="AT97" s="79">
        <f>ROUND(SUM(AV97:AW97),2)</f>
        <v>0</v>
      </c>
      <c r="AU97" s="80">
        <f>'SO03 - Přístavba kuchyňsk...'!P145</f>
        <v>0</v>
      </c>
      <c r="AV97" s="79">
        <f>'SO03 - Přístavba kuchyňsk...'!J33</f>
        <v>0</v>
      </c>
      <c r="AW97" s="79">
        <f>'SO03 - Přístavba kuchyňsk...'!J34</f>
        <v>0</v>
      </c>
      <c r="AX97" s="79">
        <f>'SO03 - Přístavba kuchyňsk...'!J35</f>
        <v>0</v>
      </c>
      <c r="AY97" s="79">
        <f>'SO03 - Přístavba kuchyňsk...'!J36</f>
        <v>0</v>
      </c>
      <c r="AZ97" s="79">
        <f>'SO03 - Přístavba kuchyňsk...'!F33</f>
        <v>0</v>
      </c>
      <c r="BA97" s="79">
        <f>'SO03 - Přístavba kuchyňsk...'!F34</f>
        <v>0</v>
      </c>
      <c r="BB97" s="79">
        <f>'SO03 - Přístavba kuchyňsk...'!F35</f>
        <v>0</v>
      </c>
      <c r="BC97" s="79">
        <f>'SO03 - Přístavba kuchyňsk...'!F36</f>
        <v>0</v>
      </c>
      <c r="BD97" s="81">
        <f>'SO03 - Přístavba kuchyňsk...'!F37</f>
        <v>0</v>
      </c>
      <c r="BT97" s="82" t="s">
        <v>83</v>
      </c>
      <c r="BV97" s="82" t="s">
        <v>77</v>
      </c>
      <c r="BW97" s="82" t="s">
        <v>91</v>
      </c>
      <c r="BX97" s="82" t="s">
        <v>5</v>
      </c>
      <c r="CL97" s="82" t="s">
        <v>1</v>
      </c>
      <c r="CM97" s="82" t="s">
        <v>85</v>
      </c>
    </row>
    <row r="98" spans="1:91" s="6" customFormat="1" ht="16.5" customHeight="1">
      <c r="A98" s="73" t="s">
        <v>79</v>
      </c>
      <c r="B98" s="74"/>
      <c r="C98" s="75"/>
      <c r="D98" s="209" t="s">
        <v>92</v>
      </c>
      <c r="E98" s="209"/>
      <c r="F98" s="209"/>
      <c r="G98" s="209"/>
      <c r="H98" s="209"/>
      <c r="I98" s="76"/>
      <c r="J98" s="209" t="s">
        <v>93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10">
        <f>'SO04 - Vedlejší rozpočtov...'!J30</f>
        <v>0</v>
      </c>
      <c r="AH98" s="211"/>
      <c r="AI98" s="211"/>
      <c r="AJ98" s="211"/>
      <c r="AK98" s="211"/>
      <c r="AL98" s="211"/>
      <c r="AM98" s="211"/>
      <c r="AN98" s="210">
        <f>SUM(AG98,AT98)</f>
        <v>0</v>
      </c>
      <c r="AO98" s="211"/>
      <c r="AP98" s="211"/>
      <c r="AQ98" s="77" t="s">
        <v>82</v>
      </c>
      <c r="AR98" s="74"/>
      <c r="AS98" s="83">
        <v>0</v>
      </c>
      <c r="AT98" s="84">
        <f>ROUND(SUM(AV98:AW98),2)</f>
        <v>0</v>
      </c>
      <c r="AU98" s="85">
        <f>'SO04 - Vedlejší rozpočtov...'!P117</f>
        <v>0</v>
      </c>
      <c r="AV98" s="84">
        <f>'SO04 - Vedlejší rozpočtov...'!J33</f>
        <v>0</v>
      </c>
      <c r="AW98" s="84">
        <f>'SO04 - Vedlejší rozpočtov...'!J34</f>
        <v>0</v>
      </c>
      <c r="AX98" s="84">
        <f>'SO04 - Vedlejší rozpočtov...'!J35</f>
        <v>0</v>
      </c>
      <c r="AY98" s="84">
        <f>'SO04 - Vedlejší rozpočtov...'!J36</f>
        <v>0</v>
      </c>
      <c r="AZ98" s="84">
        <f>'SO04 - Vedlejší rozpočtov...'!F33</f>
        <v>0</v>
      </c>
      <c r="BA98" s="84">
        <f>'SO04 - Vedlejší rozpočtov...'!F34</f>
        <v>0</v>
      </c>
      <c r="BB98" s="84">
        <f>'SO04 - Vedlejší rozpočtov...'!F35</f>
        <v>0</v>
      </c>
      <c r="BC98" s="84">
        <f>'SO04 - Vedlejší rozpočtov...'!F36</f>
        <v>0</v>
      </c>
      <c r="BD98" s="86">
        <f>'SO04 - Vedlejší rozpočtov...'!F37</f>
        <v>0</v>
      </c>
      <c r="BT98" s="82" t="s">
        <v>83</v>
      </c>
      <c r="BV98" s="82" t="s">
        <v>77</v>
      </c>
      <c r="BW98" s="82" t="s">
        <v>94</v>
      </c>
      <c r="BX98" s="82" t="s">
        <v>5</v>
      </c>
      <c r="CL98" s="82" t="s">
        <v>1</v>
      </c>
      <c r="CM98" s="82" t="s">
        <v>85</v>
      </c>
    </row>
    <row r="99" spans="1:91" s="1" customFormat="1" ht="30" customHeight="1">
      <c r="B99" s="31"/>
      <c r="AR99" s="31"/>
    </row>
    <row r="100" spans="1:91" s="1" customFormat="1" ht="7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sheetProtection algorithmName="SHA-512" hashValue="aV0olDhN5enH8KATkwOo3PXv22l6hHDnjV7D/PMMiIVVsH2f1fn35X62hoPEmW4VmiT1Mv10R7nRUWy1GhvhUg==" saltValue="nHUmlFnL/BNME2lfCmmP961AC0i3gk3dzAliGRJPNEG5qerzOPd4sr6JaB7gR5SLUxaYDRFD2ykT0SdwKB/RwQ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SO01 - Vlastní objekt'!C2" display="/" xr:uid="{00000000-0004-0000-0000-000000000000}"/>
    <hyperlink ref="A96" location="'SO02 - Výtahová šachta 1....'!C2" display="/" xr:uid="{00000000-0004-0000-0000-000001000000}"/>
    <hyperlink ref="A97" location="'SO03 - Přístavba kuchyňsk...'!C2" display="/" xr:uid="{00000000-0004-0000-0000-000002000000}"/>
    <hyperlink ref="A98" location="'SO04 - Vedlejší rozpočtov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03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84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5" customHeight="1">
      <c r="B4" s="19"/>
      <c r="D4" s="20" t="s">
        <v>95</v>
      </c>
      <c r="L4" s="19"/>
      <c r="M4" s="87" t="s">
        <v>10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Domov důchodců Sušice - stavební úpravy</v>
      </c>
      <c r="F7" s="234"/>
      <c r="G7" s="234"/>
      <c r="H7" s="23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5" t="s">
        <v>97</v>
      </c>
      <c r="F9" s="235"/>
      <c r="G9" s="235"/>
      <c r="H9" s="235"/>
      <c r="L9" s="31"/>
    </row>
    <row r="10" spans="2:46" s="1" customFormat="1" ht="1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11. 2. 2025</v>
      </c>
      <c r="L12" s="31"/>
    </row>
    <row r="13" spans="2:46" s="1" customFormat="1" ht="10.75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7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6" t="str">
        <f>'Rekapitulace stavby'!E14</f>
        <v>Vyplň údaj</v>
      </c>
      <c r="F18" s="217"/>
      <c r="G18" s="217"/>
      <c r="H18" s="217"/>
      <c r="I18" s="26" t="s">
        <v>27</v>
      </c>
      <c r="J18" s="27" t="str">
        <f>'Rekapitulace stavby'!AN14</f>
        <v>Vyplň údaj</v>
      </c>
      <c r="L18" s="31"/>
    </row>
    <row r="19" spans="2:12" s="1" customFormat="1" ht="7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7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27</v>
      </c>
      <c r="J24" s="24" t="s">
        <v>1</v>
      </c>
      <c r="L24" s="31"/>
    </row>
    <row r="25" spans="2:12" s="1" customFormat="1" ht="7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8"/>
      <c r="E27" s="222" t="s">
        <v>1</v>
      </c>
      <c r="F27" s="222"/>
      <c r="G27" s="222"/>
      <c r="H27" s="222"/>
      <c r="L27" s="88"/>
    </row>
    <row r="28" spans="2:12" s="1" customFormat="1" ht="7" customHeight="1">
      <c r="B28" s="31"/>
      <c r="L28" s="31"/>
    </row>
    <row r="29" spans="2:12" s="1" customFormat="1" ht="7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35</v>
      </c>
      <c r="J30" s="65">
        <f>ROUND(J151, 2)</f>
        <v>0</v>
      </c>
      <c r="L30" s="31"/>
    </row>
    <row r="31" spans="2:12" s="1" customFormat="1" ht="7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5" customHeight="1">
      <c r="B33" s="31"/>
      <c r="D33" s="54" t="s">
        <v>39</v>
      </c>
      <c r="E33" s="26" t="s">
        <v>40</v>
      </c>
      <c r="F33" s="90">
        <f>ROUND((SUM(BE151:BE2002)),  2)</f>
        <v>0</v>
      </c>
      <c r="I33" s="91">
        <v>0.21</v>
      </c>
      <c r="J33" s="90">
        <f>ROUND(((SUM(BE151:BE2002))*I33),  2)</f>
        <v>0</v>
      </c>
      <c r="L33" s="31"/>
    </row>
    <row r="34" spans="2:12" s="1" customFormat="1" ht="14.5" customHeight="1">
      <c r="B34" s="31"/>
      <c r="E34" s="26" t="s">
        <v>41</v>
      </c>
      <c r="F34" s="90">
        <f>ROUND((SUM(BF151:BF2002)),  2)</f>
        <v>0</v>
      </c>
      <c r="I34" s="91">
        <v>0.15</v>
      </c>
      <c r="J34" s="90">
        <f>ROUND(((SUM(BF151:BF2002))*I34),  2)</f>
        <v>0</v>
      </c>
      <c r="L34" s="31"/>
    </row>
    <row r="35" spans="2:12" s="1" customFormat="1" ht="14.5" hidden="1" customHeight="1">
      <c r="B35" s="31"/>
      <c r="E35" s="26" t="s">
        <v>42</v>
      </c>
      <c r="F35" s="90">
        <f>ROUND((SUM(BG151:BG2002)),  2)</f>
        <v>0</v>
      </c>
      <c r="I35" s="91">
        <v>0.21</v>
      </c>
      <c r="J35" s="90">
        <f>0</f>
        <v>0</v>
      </c>
      <c r="L35" s="31"/>
    </row>
    <row r="36" spans="2:12" s="1" customFormat="1" ht="14.5" hidden="1" customHeight="1">
      <c r="B36" s="31"/>
      <c r="E36" s="26" t="s">
        <v>43</v>
      </c>
      <c r="F36" s="90">
        <f>ROUND((SUM(BH151:BH2002)),  2)</f>
        <v>0</v>
      </c>
      <c r="I36" s="91">
        <v>0.15</v>
      </c>
      <c r="J36" s="90">
        <f>0</f>
        <v>0</v>
      </c>
      <c r="L36" s="31"/>
    </row>
    <row r="37" spans="2:12" s="1" customFormat="1" ht="14.5" hidden="1" customHeight="1">
      <c r="B37" s="31"/>
      <c r="E37" s="26" t="s">
        <v>44</v>
      </c>
      <c r="F37" s="90">
        <f>ROUND((SUM(BI151:BI2002)),  2)</f>
        <v>0</v>
      </c>
      <c r="I37" s="91">
        <v>0</v>
      </c>
      <c r="J37" s="90">
        <f>0</f>
        <v>0</v>
      </c>
      <c r="L37" s="31"/>
    </row>
    <row r="38" spans="2:12" s="1" customFormat="1" ht="7" customHeight="1">
      <c r="B38" s="31"/>
      <c r="L38" s="31"/>
    </row>
    <row r="39" spans="2:12" s="1" customFormat="1" ht="25.5" customHeight="1">
      <c r="B39" s="31"/>
      <c r="C39" s="92"/>
      <c r="D39" s="93" t="s">
        <v>45</v>
      </c>
      <c r="E39" s="56"/>
      <c r="F39" s="56"/>
      <c r="G39" s="94" t="s">
        <v>46</v>
      </c>
      <c r="H39" s="95" t="s">
        <v>47</v>
      </c>
      <c r="I39" s="56"/>
      <c r="J39" s="96">
        <f>SUM(J30:J37)</f>
        <v>0</v>
      </c>
      <c r="K39" s="97"/>
      <c r="L39" s="31"/>
    </row>
    <row r="40" spans="2:12" s="1" customFormat="1" ht="14.5" customHeight="1">
      <c r="B40" s="31"/>
      <c r="L40" s="31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">
      <c r="B51" s="19"/>
      <c r="L51" s="19"/>
    </row>
    <row r="52" spans="2:12" ht="11">
      <c r="B52" s="19"/>
      <c r="L52" s="19"/>
    </row>
    <row r="53" spans="2:12" ht="11">
      <c r="B53" s="19"/>
      <c r="L53" s="19"/>
    </row>
    <row r="54" spans="2:12" ht="11">
      <c r="B54" s="19"/>
      <c r="L54" s="19"/>
    </row>
    <row r="55" spans="2:12" ht="11">
      <c r="B55" s="19"/>
      <c r="L55" s="19"/>
    </row>
    <row r="56" spans="2:12" ht="11">
      <c r="B56" s="19"/>
      <c r="L56" s="19"/>
    </row>
    <row r="57" spans="2:12" ht="11">
      <c r="B57" s="19"/>
      <c r="L57" s="19"/>
    </row>
    <row r="58" spans="2:12" ht="11">
      <c r="B58" s="19"/>
      <c r="L58" s="19"/>
    </row>
    <row r="59" spans="2:12" ht="11">
      <c r="B59" s="19"/>
      <c r="L59" s="19"/>
    </row>
    <row r="60" spans="2:12" ht="11">
      <c r="B60" s="19"/>
      <c r="L60" s="19"/>
    </row>
    <row r="61" spans="2:12" s="1" customFormat="1" ht="13">
      <c r="B61" s="31"/>
      <c r="D61" s="42" t="s">
        <v>50</v>
      </c>
      <c r="E61" s="33"/>
      <c r="F61" s="98" t="s">
        <v>51</v>
      </c>
      <c r="G61" s="42" t="s">
        <v>50</v>
      </c>
      <c r="H61" s="33"/>
      <c r="I61" s="33"/>
      <c r="J61" s="99" t="s">
        <v>51</v>
      </c>
      <c r="K61" s="33"/>
      <c r="L61" s="31"/>
    </row>
    <row r="62" spans="2:12" ht="11">
      <c r="B62" s="19"/>
      <c r="L62" s="19"/>
    </row>
    <row r="63" spans="2:12" ht="11">
      <c r="B63" s="19"/>
      <c r="L63" s="19"/>
    </row>
    <row r="64" spans="2:12" ht="11">
      <c r="B64" s="19"/>
      <c r="L64" s="19"/>
    </row>
    <row r="65" spans="2:12" s="1" customFormat="1" ht="13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">
      <c r="B66" s="19"/>
      <c r="L66" s="19"/>
    </row>
    <row r="67" spans="2:12" ht="11">
      <c r="B67" s="19"/>
      <c r="L67" s="19"/>
    </row>
    <row r="68" spans="2:12" ht="11">
      <c r="B68" s="19"/>
      <c r="L68" s="19"/>
    </row>
    <row r="69" spans="2:12" ht="11">
      <c r="B69" s="19"/>
      <c r="L69" s="19"/>
    </row>
    <row r="70" spans="2:12" ht="11">
      <c r="B70" s="19"/>
      <c r="L70" s="19"/>
    </row>
    <row r="71" spans="2:12" ht="11">
      <c r="B71" s="19"/>
      <c r="L71" s="19"/>
    </row>
    <row r="72" spans="2:12" ht="11">
      <c r="B72" s="19"/>
      <c r="L72" s="19"/>
    </row>
    <row r="73" spans="2:12" ht="11">
      <c r="B73" s="19"/>
      <c r="L73" s="19"/>
    </row>
    <row r="74" spans="2:12" ht="11">
      <c r="B74" s="19"/>
      <c r="L74" s="19"/>
    </row>
    <row r="75" spans="2:12" ht="11">
      <c r="B75" s="19"/>
      <c r="L75" s="19"/>
    </row>
    <row r="76" spans="2:12" s="1" customFormat="1" ht="13">
      <c r="B76" s="31"/>
      <c r="D76" s="42" t="s">
        <v>50</v>
      </c>
      <c r="E76" s="33"/>
      <c r="F76" s="98" t="s">
        <v>51</v>
      </c>
      <c r="G76" s="42" t="s">
        <v>50</v>
      </c>
      <c r="H76" s="33"/>
      <c r="I76" s="33"/>
      <c r="J76" s="99" t="s">
        <v>51</v>
      </c>
      <c r="K76" s="33"/>
      <c r="L76" s="31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5" customHeight="1">
      <c r="B82" s="31"/>
      <c r="C82" s="20" t="s">
        <v>98</v>
      </c>
      <c r="L82" s="31"/>
    </row>
    <row r="83" spans="2:47" s="1" customFormat="1" ht="7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Domov důchodců Sušice - stavební úpravy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5" t="str">
        <f>E9</f>
        <v>SO01 - Vlastní objekt</v>
      </c>
      <c r="F87" s="235"/>
      <c r="G87" s="235"/>
      <c r="H87" s="235"/>
      <c r="L87" s="31"/>
    </row>
    <row r="88" spans="2:47" s="1" customFormat="1" ht="7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nábřeží Jana Seitze 155</v>
      </c>
      <c r="I89" s="26" t="s">
        <v>22</v>
      </c>
      <c r="J89" s="51" t="str">
        <f>IF(J12="","",J12)</f>
        <v>11. 2. 2025</v>
      </c>
      <c r="L89" s="31"/>
    </row>
    <row r="90" spans="2:47" s="1" customFormat="1" ht="7" customHeight="1">
      <c r="B90" s="31"/>
      <c r="L90" s="31"/>
    </row>
    <row r="91" spans="2:47" s="1" customFormat="1" ht="15.25" customHeight="1">
      <c r="B91" s="31"/>
      <c r="C91" s="26" t="s">
        <v>24</v>
      </c>
      <c r="F91" s="24" t="str">
        <f>E15</f>
        <v xml:space="preserve"> </v>
      </c>
      <c r="I91" s="26" t="s">
        <v>30</v>
      </c>
      <c r="J91" s="29" t="str">
        <f>E21</f>
        <v>Šumavaplan s.r.o.</v>
      </c>
      <c r="L91" s="31"/>
    </row>
    <row r="92" spans="2:47" s="1" customFormat="1" ht="15.25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Šumavaplan s.r.o.</v>
      </c>
      <c r="L92" s="31"/>
    </row>
    <row r="93" spans="2:47" s="1" customFormat="1" ht="10.25" customHeight="1">
      <c r="B93" s="31"/>
      <c r="L93" s="31"/>
    </row>
    <row r="94" spans="2:47" s="1" customFormat="1" ht="29.25" customHeight="1">
      <c r="B94" s="31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31"/>
    </row>
    <row r="95" spans="2:47" s="1" customFormat="1" ht="10.25" customHeight="1">
      <c r="B95" s="31"/>
      <c r="L95" s="31"/>
    </row>
    <row r="96" spans="2:47" s="1" customFormat="1" ht="22.75" customHeight="1">
      <c r="B96" s="31"/>
      <c r="C96" s="102" t="s">
        <v>101</v>
      </c>
      <c r="J96" s="65">
        <f>J151</f>
        <v>0</v>
      </c>
      <c r="L96" s="31"/>
      <c r="AU96" s="16" t="s">
        <v>102</v>
      </c>
    </row>
    <row r="97" spans="2:12" s="8" customFormat="1" ht="25" customHeight="1">
      <c r="B97" s="103"/>
      <c r="D97" s="104" t="s">
        <v>103</v>
      </c>
      <c r="E97" s="105"/>
      <c r="F97" s="105"/>
      <c r="G97" s="105"/>
      <c r="H97" s="105"/>
      <c r="I97" s="105"/>
      <c r="J97" s="106">
        <f>J152</f>
        <v>0</v>
      </c>
      <c r="L97" s="103"/>
    </row>
    <row r="98" spans="2:12" s="9" customFormat="1" ht="20" customHeight="1">
      <c r="B98" s="107"/>
      <c r="D98" s="108" t="s">
        <v>104</v>
      </c>
      <c r="E98" s="109"/>
      <c r="F98" s="109"/>
      <c r="G98" s="109"/>
      <c r="H98" s="109"/>
      <c r="I98" s="109"/>
      <c r="J98" s="110">
        <f>J153</f>
        <v>0</v>
      </c>
      <c r="L98" s="107"/>
    </row>
    <row r="99" spans="2:12" s="9" customFormat="1" ht="20" customHeight="1">
      <c r="B99" s="107"/>
      <c r="D99" s="108" t="s">
        <v>105</v>
      </c>
      <c r="E99" s="109"/>
      <c r="F99" s="109"/>
      <c r="G99" s="109"/>
      <c r="H99" s="109"/>
      <c r="I99" s="109"/>
      <c r="J99" s="110">
        <f>J191</f>
        <v>0</v>
      </c>
      <c r="L99" s="107"/>
    </row>
    <row r="100" spans="2:12" s="9" customFormat="1" ht="20" customHeight="1">
      <c r="B100" s="107"/>
      <c r="D100" s="108" t="s">
        <v>106</v>
      </c>
      <c r="E100" s="109"/>
      <c r="F100" s="109"/>
      <c r="G100" s="109"/>
      <c r="H100" s="109"/>
      <c r="I100" s="109"/>
      <c r="J100" s="110">
        <f>J293</f>
        <v>0</v>
      </c>
      <c r="L100" s="107"/>
    </row>
    <row r="101" spans="2:12" s="9" customFormat="1" ht="20" customHeight="1">
      <c r="B101" s="107"/>
      <c r="D101" s="108" t="s">
        <v>107</v>
      </c>
      <c r="E101" s="109"/>
      <c r="F101" s="109"/>
      <c r="G101" s="109"/>
      <c r="H101" s="109"/>
      <c r="I101" s="109"/>
      <c r="J101" s="110">
        <f>J337</f>
        <v>0</v>
      </c>
      <c r="L101" s="107"/>
    </row>
    <row r="102" spans="2:12" s="9" customFormat="1" ht="20" customHeight="1">
      <c r="B102" s="107"/>
      <c r="D102" s="108" t="s">
        <v>108</v>
      </c>
      <c r="E102" s="109"/>
      <c r="F102" s="109"/>
      <c r="G102" s="109"/>
      <c r="H102" s="109"/>
      <c r="I102" s="109"/>
      <c r="J102" s="110">
        <f>J450</f>
        <v>0</v>
      </c>
      <c r="L102" s="107"/>
    </row>
    <row r="103" spans="2:12" s="9" customFormat="1" ht="20" customHeight="1">
      <c r="B103" s="107"/>
      <c r="D103" s="108" t="s">
        <v>109</v>
      </c>
      <c r="E103" s="109"/>
      <c r="F103" s="109"/>
      <c r="G103" s="109"/>
      <c r="H103" s="109"/>
      <c r="I103" s="109"/>
      <c r="J103" s="110">
        <f>J457</f>
        <v>0</v>
      </c>
      <c r="L103" s="107"/>
    </row>
    <row r="104" spans="2:12" s="9" customFormat="1" ht="20" customHeight="1">
      <c r="B104" s="107"/>
      <c r="D104" s="108" t="s">
        <v>110</v>
      </c>
      <c r="E104" s="109"/>
      <c r="F104" s="109"/>
      <c r="G104" s="109"/>
      <c r="H104" s="109"/>
      <c r="I104" s="109"/>
      <c r="J104" s="110">
        <f>J478</f>
        <v>0</v>
      </c>
      <c r="L104" s="107"/>
    </row>
    <row r="105" spans="2:12" s="9" customFormat="1" ht="20" customHeight="1">
      <c r="B105" s="107"/>
      <c r="D105" s="108" t="s">
        <v>111</v>
      </c>
      <c r="E105" s="109"/>
      <c r="F105" s="109"/>
      <c r="G105" s="109"/>
      <c r="H105" s="109"/>
      <c r="I105" s="109"/>
      <c r="J105" s="110">
        <f>J491</f>
        <v>0</v>
      </c>
      <c r="L105" s="107"/>
    </row>
    <row r="106" spans="2:12" s="9" customFormat="1" ht="20" customHeight="1">
      <c r="B106" s="107"/>
      <c r="D106" s="108" t="s">
        <v>112</v>
      </c>
      <c r="E106" s="109"/>
      <c r="F106" s="109"/>
      <c r="G106" s="109"/>
      <c r="H106" s="109"/>
      <c r="I106" s="109"/>
      <c r="J106" s="110">
        <f>J521</f>
        <v>0</v>
      </c>
      <c r="L106" s="107"/>
    </row>
    <row r="107" spans="2:12" s="9" customFormat="1" ht="20" customHeight="1">
      <c r="B107" s="107"/>
      <c r="D107" s="108" t="s">
        <v>113</v>
      </c>
      <c r="E107" s="109"/>
      <c r="F107" s="109"/>
      <c r="G107" s="109"/>
      <c r="H107" s="109"/>
      <c r="I107" s="109"/>
      <c r="J107" s="110">
        <f>J538</f>
        <v>0</v>
      </c>
      <c r="L107" s="107"/>
    </row>
    <row r="108" spans="2:12" s="9" customFormat="1" ht="20" customHeight="1">
      <c r="B108" s="107"/>
      <c r="D108" s="108" t="s">
        <v>114</v>
      </c>
      <c r="E108" s="109"/>
      <c r="F108" s="109"/>
      <c r="G108" s="109"/>
      <c r="H108" s="109"/>
      <c r="I108" s="109"/>
      <c r="J108" s="110">
        <f>J694</f>
        <v>0</v>
      </c>
      <c r="L108" s="107"/>
    </row>
    <row r="109" spans="2:12" s="9" customFormat="1" ht="20" customHeight="1">
      <c r="B109" s="107"/>
      <c r="D109" s="108" t="s">
        <v>115</v>
      </c>
      <c r="E109" s="109"/>
      <c r="F109" s="109"/>
      <c r="G109" s="109"/>
      <c r="H109" s="109"/>
      <c r="I109" s="109"/>
      <c r="J109" s="110">
        <f>J730</f>
        <v>0</v>
      </c>
      <c r="L109" s="107"/>
    </row>
    <row r="110" spans="2:12" s="8" customFormat="1" ht="25" customHeight="1">
      <c r="B110" s="103"/>
      <c r="D110" s="104" t="s">
        <v>116</v>
      </c>
      <c r="E110" s="105"/>
      <c r="F110" s="105"/>
      <c r="G110" s="105"/>
      <c r="H110" s="105"/>
      <c r="I110" s="105"/>
      <c r="J110" s="106">
        <f>J733</f>
        <v>0</v>
      </c>
      <c r="L110" s="103"/>
    </row>
    <row r="111" spans="2:12" s="9" customFormat="1" ht="20" customHeight="1">
      <c r="B111" s="107"/>
      <c r="D111" s="108" t="s">
        <v>117</v>
      </c>
      <c r="E111" s="109"/>
      <c r="F111" s="109"/>
      <c r="G111" s="109"/>
      <c r="H111" s="109"/>
      <c r="I111" s="109"/>
      <c r="J111" s="110">
        <f>J734</f>
        <v>0</v>
      </c>
      <c r="L111" s="107"/>
    </row>
    <row r="112" spans="2:12" s="9" customFormat="1" ht="20" customHeight="1">
      <c r="B112" s="107"/>
      <c r="D112" s="108" t="s">
        <v>118</v>
      </c>
      <c r="E112" s="109"/>
      <c r="F112" s="109"/>
      <c r="G112" s="109"/>
      <c r="H112" s="109"/>
      <c r="I112" s="109"/>
      <c r="J112" s="110">
        <f>J753</f>
        <v>0</v>
      </c>
      <c r="L112" s="107"/>
    </row>
    <row r="113" spans="2:12" s="9" customFormat="1" ht="20" customHeight="1">
      <c r="B113" s="107"/>
      <c r="D113" s="108" t="s">
        <v>119</v>
      </c>
      <c r="E113" s="109"/>
      <c r="F113" s="109"/>
      <c r="G113" s="109"/>
      <c r="H113" s="109"/>
      <c r="I113" s="109"/>
      <c r="J113" s="110">
        <f>J784</f>
        <v>0</v>
      </c>
      <c r="L113" s="107"/>
    </row>
    <row r="114" spans="2:12" s="9" customFormat="1" ht="20" customHeight="1">
      <c r="B114" s="107"/>
      <c r="D114" s="108" t="s">
        <v>120</v>
      </c>
      <c r="E114" s="109"/>
      <c r="F114" s="109"/>
      <c r="G114" s="109"/>
      <c r="H114" s="109"/>
      <c r="I114" s="109"/>
      <c r="J114" s="110">
        <f>J798</f>
        <v>0</v>
      </c>
      <c r="L114" s="107"/>
    </row>
    <row r="115" spans="2:12" s="9" customFormat="1" ht="20" customHeight="1">
      <c r="B115" s="107"/>
      <c r="D115" s="108" t="s">
        <v>121</v>
      </c>
      <c r="E115" s="109"/>
      <c r="F115" s="109"/>
      <c r="G115" s="109"/>
      <c r="H115" s="109"/>
      <c r="I115" s="109"/>
      <c r="J115" s="110">
        <f>J817</f>
        <v>0</v>
      </c>
      <c r="L115" s="107"/>
    </row>
    <row r="116" spans="2:12" s="9" customFormat="1" ht="20" customHeight="1">
      <c r="B116" s="107"/>
      <c r="D116" s="108" t="s">
        <v>122</v>
      </c>
      <c r="E116" s="109"/>
      <c r="F116" s="109"/>
      <c r="G116" s="109"/>
      <c r="H116" s="109"/>
      <c r="I116" s="109"/>
      <c r="J116" s="110">
        <f>J820</f>
        <v>0</v>
      </c>
      <c r="L116" s="107"/>
    </row>
    <row r="117" spans="2:12" s="9" customFormat="1" ht="20" customHeight="1">
      <c r="B117" s="107"/>
      <c r="D117" s="108" t="s">
        <v>123</v>
      </c>
      <c r="E117" s="109"/>
      <c r="F117" s="109"/>
      <c r="G117" s="109"/>
      <c r="H117" s="109"/>
      <c r="I117" s="109"/>
      <c r="J117" s="110">
        <f>J836</f>
        <v>0</v>
      </c>
      <c r="L117" s="107"/>
    </row>
    <row r="118" spans="2:12" s="9" customFormat="1" ht="20" customHeight="1">
      <c r="B118" s="107"/>
      <c r="D118" s="108" t="s">
        <v>124</v>
      </c>
      <c r="E118" s="109"/>
      <c r="F118" s="109"/>
      <c r="G118" s="109"/>
      <c r="H118" s="109"/>
      <c r="I118" s="109"/>
      <c r="J118" s="110">
        <f>J857</f>
        <v>0</v>
      </c>
      <c r="L118" s="107"/>
    </row>
    <row r="119" spans="2:12" s="9" customFormat="1" ht="20" customHeight="1">
      <c r="B119" s="107"/>
      <c r="D119" s="108" t="s">
        <v>125</v>
      </c>
      <c r="E119" s="109"/>
      <c r="F119" s="109"/>
      <c r="G119" s="109"/>
      <c r="H119" s="109"/>
      <c r="I119" s="109"/>
      <c r="J119" s="110">
        <f>J1000</f>
        <v>0</v>
      </c>
      <c r="L119" s="107"/>
    </row>
    <row r="120" spans="2:12" s="9" customFormat="1" ht="20" customHeight="1">
      <c r="B120" s="107"/>
      <c r="D120" s="108" t="s">
        <v>126</v>
      </c>
      <c r="E120" s="109"/>
      <c r="F120" s="109"/>
      <c r="G120" s="109"/>
      <c r="H120" s="109"/>
      <c r="I120" s="109"/>
      <c r="J120" s="110">
        <f>J1085</f>
        <v>0</v>
      </c>
      <c r="L120" s="107"/>
    </row>
    <row r="121" spans="2:12" s="9" customFormat="1" ht="20" customHeight="1">
      <c r="B121" s="107"/>
      <c r="D121" s="108" t="s">
        <v>127</v>
      </c>
      <c r="E121" s="109"/>
      <c r="F121" s="109"/>
      <c r="G121" s="109"/>
      <c r="H121" s="109"/>
      <c r="I121" s="109"/>
      <c r="J121" s="110">
        <f>J1146</f>
        <v>0</v>
      </c>
      <c r="L121" s="107"/>
    </row>
    <row r="122" spans="2:12" s="9" customFormat="1" ht="20" customHeight="1">
      <c r="B122" s="107"/>
      <c r="D122" s="108" t="s">
        <v>128</v>
      </c>
      <c r="E122" s="109"/>
      <c r="F122" s="109"/>
      <c r="G122" s="109"/>
      <c r="H122" s="109"/>
      <c r="I122" s="109"/>
      <c r="J122" s="110">
        <f>J1219</f>
        <v>0</v>
      </c>
      <c r="L122" s="107"/>
    </row>
    <row r="123" spans="2:12" s="9" customFormat="1" ht="20" customHeight="1">
      <c r="B123" s="107"/>
      <c r="D123" s="108" t="s">
        <v>129</v>
      </c>
      <c r="E123" s="109"/>
      <c r="F123" s="109"/>
      <c r="G123" s="109"/>
      <c r="H123" s="109"/>
      <c r="I123" s="109"/>
      <c r="J123" s="110">
        <f>J1226</f>
        <v>0</v>
      </c>
      <c r="L123" s="107"/>
    </row>
    <row r="124" spans="2:12" s="9" customFormat="1" ht="20" customHeight="1">
      <c r="B124" s="107"/>
      <c r="D124" s="108" t="s">
        <v>130</v>
      </c>
      <c r="E124" s="109"/>
      <c r="F124" s="109"/>
      <c r="G124" s="109"/>
      <c r="H124" s="109"/>
      <c r="I124" s="109"/>
      <c r="J124" s="110">
        <f>J1281</f>
        <v>0</v>
      </c>
      <c r="L124" s="107"/>
    </row>
    <row r="125" spans="2:12" s="9" customFormat="1" ht="20" customHeight="1">
      <c r="B125" s="107"/>
      <c r="D125" s="108" t="s">
        <v>131</v>
      </c>
      <c r="E125" s="109"/>
      <c r="F125" s="109"/>
      <c r="G125" s="109"/>
      <c r="H125" s="109"/>
      <c r="I125" s="109"/>
      <c r="J125" s="110">
        <f>J1283</f>
        <v>0</v>
      </c>
      <c r="L125" s="107"/>
    </row>
    <row r="126" spans="2:12" s="9" customFormat="1" ht="20" customHeight="1">
      <c r="B126" s="107"/>
      <c r="D126" s="108" t="s">
        <v>132</v>
      </c>
      <c r="E126" s="109"/>
      <c r="F126" s="109"/>
      <c r="G126" s="109"/>
      <c r="H126" s="109"/>
      <c r="I126" s="109"/>
      <c r="J126" s="110">
        <f>J1415</f>
        <v>0</v>
      </c>
      <c r="L126" s="107"/>
    </row>
    <row r="127" spans="2:12" s="9" customFormat="1" ht="20" customHeight="1">
      <c r="B127" s="107"/>
      <c r="D127" s="108" t="s">
        <v>133</v>
      </c>
      <c r="E127" s="109"/>
      <c r="F127" s="109"/>
      <c r="G127" s="109"/>
      <c r="H127" s="109"/>
      <c r="I127" s="109"/>
      <c r="J127" s="110">
        <f>J1769</f>
        <v>0</v>
      </c>
      <c r="L127" s="107"/>
    </row>
    <row r="128" spans="2:12" s="9" customFormat="1" ht="20" customHeight="1">
      <c r="B128" s="107"/>
      <c r="D128" s="108" t="s">
        <v>134</v>
      </c>
      <c r="E128" s="109"/>
      <c r="F128" s="109"/>
      <c r="G128" s="109"/>
      <c r="H128" s="109"/>
      <c r="I128" s="109"/>
      <c r="J128" s="110">
        <f>J1833</f>
        <v>0</v>
      </c>
      <c r="L128" s="107"/>
    </row>
    <row r="129" spans="2:12" s="9" customFormat="1" ht="20" customHeight="1">
      <c r="B129" s="107"/>
      <c r="D129" s="108" t="s">
        <v>135</v>
      </c>
      <c r="E129" s="109"/>
      <c r="F129" s="109"/>
      <c r="G129" s="109"/>
      <c r="H129" s="109"/>
      <c r="I129" s="109"/>
      <c r="J129" s="110">
        <f>J1868</f>
        <v>0</v>
      </c>
      <c r="L129" s="107"/>
    </row>
    <row r="130" spans="2:12" s="8" customFormat="1" ht="25" customHeight="1">
      <c r="B130" s="103"/>
      <c r="D130" s="104" t="s">
        <v>136</v>
      </c>
      <c r="E130" s="105"/>
      <c r="F130" s="105"/>
      <c r="G130" s="105"/>
      <c r="H130" s="105"/>
      <c r="I130" s="105"/>
      <c r="J130" s="106">
        <f>J1996</f>
        <v>0</v>
      </c>
      <c r="L130" s="103"/>
    </row>
    <row r="131" spans="2:12" s="9" customFormat="1" ht="20" customHeight="1">
      <c r="B131" s="107"/>
      <c r="D131" s="108" t="s">
        <v>137</v>
      </c>
      <c r="E131" s="109"/>
      <c r="F131" s="109"/>
      <c r="G131" s="109"/>
      <c r="H131" s="109"/>
      <c r="I131" s="109"/>
      <c r="J131" s="110">
        <f>J1997</f>
        <v>0</v>
      </c>
      <c r="L131" s="107"/>
    </row>
    <row r="132" spans="2:12" s="1" customFormat="1" ht="21.75" customHeight="1">
      <c r="B132" s="31"/>
      <c r="L132" s="31"/>
    </row>
    <row r="133" spans="2:12" s="1" customFormat="1" ht="7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1"/>
    </row>
    <row r="137" spans="2:12" s="1" customFormat="1" ht="7" customHeight="1">
      <c r="B137" s="45"/>
      <c r="C137" s="46"/>
      <c r="D137" s="46"/>
      <c r="E137" s="46"/>
      <c r="F137" s="46"/>
      <c r="G137" s="46"/>
      <c r="H137" s="46"/>
      <c r="I137" s="46"/>
      <c r="J137" s="46"/>
      <c r="K137" s="46"/>
      <c r="L137" s="31"/>
    </row>
    <row r="138" spans="2:12" s="1" customFormat="1" ht="25" customHeight="1">
      <c r="B138" s="31"/>
      <c r="C138" s="20" t="s">
        <v>138</v>
      </c>
      <c r="L138" s="31"/>
    </row>
    <row r="139" spans="2:12" s="1" customFormat="1" ht="7" customHeight="1">
      <c r="B139" s="31"/>
      <c r="L139" s="31"/>
    </row>
    <row r="140" spans="2:12" s="1" customFormat="1" ht="12" customHeight="1">
      <c r="B140" s="31"/>
      <c r="C140" s="26" t="s">
        <v>16</v>
      </c>
      <c r="L140" s="31"/>
    </row>
    <row r="141" spans="2:12" s="1" customFormat="1" ht="16.5" customHeight="1">
      <c r="B141" s="31"/>
      <c r="E141" s="233" t="str">
        <f>E7</f>
        <v>Domov důchodců Sušice - stavební úpravy</v>
      </c>
      <c r="F141" s="234"/>
      <c r="G141" s="234"/>
      <c r="H141" s="234"/>
      <c r="L141" s="31"/>
    </row>
    <row r="142" spans="2:12" s="1" customFormat="1" ht="12" customHeight="1">
      <c r="B142" s="31"/>
      <c r="C142" s="26" t="s">
        <v>96</v>
      </c>
      <c r="L142" s="31"/>
    </row>
    <row r="143" spans="2:12" s="1" customFormat="1" ht="16.5" customHeight="1">
      <c r="B143" s="31"/>
      <c r="E143" s="195" t="str">
        <f>E9</f>
        <v>SO01 - Vlastní objekt</v>
      </c>
      <c r="F143" s="235"/>
      <c r="G143" s="235"/>
      <c r="H143" s="235"/>
      <c r="L143" s="31"/>
    </row>
    <row r="144" spans="2:12" s="1" customFormat="1" ht="7" customHeight="1">
      <c r="B144" s="31"/>
      <c r="L144" s="31"/>
    </row>
    <row r="145" spans="2:65" s="1" customFormat="1" ht="12" customHeight="1">
      <c r="B145" s="31"/>
      <c r="C145" s="26" t="s">
        <v>20</v>
      </c>
      <c r="F145" s="24" t="str">
        <f>F12</f>
        <v>nábřeží Jana Seitze 155</v>
      </c>
      <c r="I145" s="26" t="s">
        <v>22</v>
      </c>
      <c r="J145" s="51" t="str">
        <f>IF(J12="","",J12)</f>
        <v>11. 2. 2025</v>
      </c>
      <c r="L145" s="31"/>
    </row>
    <row r="146" spans="2:65" s="1" customFormat="1" ht="7" customHeight="1">
      <c r="B146" s="31"/>
      <c r="L146" s="31"/>
    </row>
    <row r="147" spans="2:65" s="1" customFormat="1" ht="15.25" customHeight="1">
      <c r="B147" s="31"/>
      <c r="C147" s="26" t="s">
        <v>24</v>
      </c>
      <c r="F147" s="24" t="str">
        <f>E15</f>
        <v xml:space="preserve"> </v>
      </c>
      <c r="I147" s="26" t="s">
        <v>30</v>
      </c>
      <c r="J147" s="29" t="str">
        <f>E21</f>
        <v>Šumavaplan s.r.o.</v>
      </c>
      <c r="L147" s="31"/>
    </row>
    <row r="148" spans="2:65" s="1" customFormat="1" ht="15.25" customHeight="1">
      <c r="B148" s="31"/>
      <c r="C148" s="26" t="s">
        <v>28</v>
      </c>
      <c r="F148" s="24" t="str">
        <f>IF(E18="","",E18)</f>
        <v>Vyplň údaj</v>
      </c>
      <c r="I148" s="26" t="s">
        <v>33</v>
      </c>
      <c r="J148" s="29" t="str">
        <f>E24</f>
        <v>Šumavaplan s.r.o.</v>
      </c>
      <c r="L148" s="31"/>
    </row>
    <row r="149" spans="2:65" s="1" customFormat="1" ht="10.25" customHeight="1">
      <c r="B149" s="31"/>
      <c r="L149" s="31"/>
    </row>
    <row r="150" spans="2:65" s="10" customFormat="1" ht="29.25" customHeight="1">
      <c r="B150" s="111"/>
      <c r="C150" s="112" t="s">
        <v>139</v>
      </c>
      <c r="D150" s="113" t="s">
        <v>60</v>
      </c>
      <c r="E150" s="113" t="s">
        <v>56</v>
      </c>
      <c r="F150" s="113" t="s">
        <v>57</v>
      </c>
      <c r="G150" s="113" t="s">
        <v>140</v>
      </c>
      <c r="H150" s="113" t="s">
        <v>141</v>
      </c>
      <c r="I150" s="113" t="s">
        <v>142</v>
      </c>
      <c r="J150" s="114" t="s">
        <v>100</v>
      </c>
      <c r="K150" s="115" t="s">
        <v>143</v>
      </c>
      <c r="L150" s="111"/>
      <c r="M150" s="58" t="s">
        <v>1</v>
      </c>
      <c r="N150" s="59" t="s">
        <v>39</v>
      </c>
      <c r="O150" s="59" t="s">
        <v>144</v>
      </c>
      <c r="P150" s="59" t="s">
        <v>145</v>
      </c>
      <c r="Q150" s="59" t="s">
        <v>146</v>
      </c>
      <c r="R150" s="59" t="s">
        <v>147</v>
      </c>
      <c r="S150" s="59" t="s">
        <v>148</v>
      </c>
      <c r="T150" s="60" t="s">
        <v>149</v>
      </c>
    </row>
    <row r="151" spans="2:65" s="1" customFormat="1" ht="22.75" customHeight="1">
      <c r="B151" s="31"/>
      <c r="C151" s="63" t="s">
        <v>150</v>
      </c>
      <c r="J151" s="116">
        <f>BK151</f>
        <v>0</v>
      </c>
      <c r="L151" s="31"/>
      <c r="M151" s="61"/>
      <c r="N151" s="52"/>
      <c r="O151" s="52"/>
      <c r="P151" s="117">
        <f>P152+P733+P1996</f>
        <v>0</v>
      </c>
      <c r="Q151" s="52"/>
      <c r="R151" s="117">
        <f>R152+R733+R1996</f>
        <v>147.85870954000001</v>
      </c>
      <c r="S151" s="52"/>
      <c r="T151" s="118">
        <f>T152+T733+T1996</f>
        <v>129.90743209999999</v>
      </c>
      <c r="AT151" s="16" t="s">
        <v>74</v>
      </c>
      <c r="AU151" s="16" t="s">
        <v>102</v>
      </c>
      <c r="BK151" s="119">
        <f>BK152+BK733+BK1996</f>
        <v>0</v>
      </c>
    </row>
    <row r="152" spans="2:65" s="11" customFormat="1" ht="26" customHeight="1">
      <c r="B152" s="120"/>
      <c r="D152" s="121" t="s">
        <v>74</v>
      </c>
      <c r="E152" s="122" t="s">
        <v>151</v>
      </c>
      <c r="F152" s="122" t="s">
        <v>152</v>
      </c>
      <c r="I152" s="123"/>
      <c r="J152" s="124">
        <f>BK152</f>
        <v>0</v>
      </c>
      <c r="L152" s="120"/>
      <c r="M152" s="125"/>
      <c r="P152" s="126">
        <f>P153+P191+P293+P337+P450+P457+P478+P491+P521+P538+P694+P730</f>
        <v>0</v>
      </c>
      <c r="R152" s="126">
        <f>R153+R191+R293+R337+R450+R457+R478+R491+R521+R538+R694+R730</f>
        <v>94.91164646</v>
      </c>
      <c r="T152" s="127">
        <f>T153+T191+T293+T337+T450+T457+T478+T491+T521+T538+T694+T730</f>
        <v>69.806502000000009</v>
      </c>
      <c r="AR152" s="121" t="s">
        <v>83</v>
      </c>
      <c r="AT152" s="128" t="s">
        <v>74</v>
      </c>
      <c r="AU152" s="128" t="s">
        <v>75</v>
      </c>
      <c r="AY152" s="121" t="s">
        <v>153</v>
      </c>
      <c r="BK152" s="129">
        <f>BK153+BK191+BK293+BK337+BK450+BK457+BK478+BK491+BK521+BK538+BK694+BK730</f>
        <v>0</v>
      </c>
    </row>
    <row r="153" spans="2:65" s="11" customFormat="1" ht="22.75" customHeight="1">
      <c r="B153" s="120"/>
      <c r="D153" s="121" t="s">
        <v>74</v>
      </c>
      <c r="E153" s="130" t="s">
        <v>83</v>
      </c>
      <c r="F153" s="130" t="s">
        <v>154</v>
      </c>
      <c r="I153" s="123"/>
      <c r="J153" s="131">
        <f>BK153</f>
        <v>0</v>
      </c>
      <c r="L153" s="120"/>
      <c r="M153" s="125"/>
      <c r="P153" s="126">
        <f>SUM(P154:P190)</f>
        <v>0</v>
      </c>
      <c r="R153" s="126">
        <f>SUM(R154:R190)</f>
        <v>3.3046199999999999</v>
      </c>
      <c r="T153" s="127">
        <f>SUM(T154:T190)</f>
        <v>0</v>
      </c>
      <c r="AR153" s="121" t="s">
        <v>83</v>
      </c>
      <c r="AT153" s="128" t="s">
        <v>74</v>
      </c>
      <c r="AU153" s="128" t="s">
        <v>83</v>
      </c>
      <c r="AY153" s="121" t="s">
        <v>153</v>
      </c>
      <c r="BK153" s="129">
        <f>SUM(BK154:BK190)</f>
        <v>0</v>
      </c>
    </row>
    <row r="154" spans="2:65" s="1" customFormat="1" ht="33" customHeight="1">
      <c r="B154" s="31"/>
      <c r="C154" s="132" t="s">
        <v>83</v>
      </c>
      <c r="D154" s="132" t="s">
        <v>155</v>
      </c>
      <c r="E154" s="133" t="s">
        <v>156</v>
      </c>
      <c r="F154" s="134" t="s">
        <v>157</v>
      </c>
      <c r="G154" s="135" t="s">
        <v>158</v>
      </c>
      <c r="H154" s="136">
        <v>2.75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40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159</v>
      </c>
      <c r="AT154" s="144" t="s">
        <v>155</v>
      </c>
      <c r="AU154" s="144" t="s">
        <v>85</v>
      </c>
      <c r="AY154" s="16" t="s">
        <v>153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83</v>
      </c>
      <c r="BK154" s="145">
        <f>ROUND(I154*H154,2)</f>
        <v>0</v>
      </c>
      <c r="BL154" s="16" t="s">
        <v>159</v>
      </c>
      <c r="BM154" s="144" t="s">
        <v>160</v>
      </c>
    </row>
    <row r="155" spans="2:65" s="1" customFormat="1" ht="36">
      <c r="B155" s="31"/>
      <c r="D155" s="146" t="s">
        <v>161</v>
      </c>
      <c r="F155" s="147" t="s">
        <v>162</v>
      </c>
      <c r="I155" s="148"/>
      <c r="L155" s="31"/>
      <c r="M155" s="149"/>
      <c r="T155" s="55"/>
      <c r="AT155" s="16" t="s">
        <v>161</v>
      </c>
      <c r="AU155" s="16" t="s">
        <v>85</v>
      </c>
    </row>
    <row r="156" spans="2:65" s="12" customFormat="1" ht="12">
      <c r="B156" s="150"/>
      <c r="D156" s="146" t="s">
        <v>163</v>
      </c>
      <c r="E156" s="151" t="s">
        <v>1</v>
      </c>
      <c r="F156" s="152" t="s">
        <v>164</v>
      </c>
      <c r="H156" s="153">
        <v>2.75</v>
      </c>
      <c r="I156" s="154"/>
      <c r="L156" s="150"/>
      <c r="M156" s="155"/>
      <c r="T156" s="156"/>
      <c r="AT156" s="151" t="s">
        <v>163</v>
      </c>
      <c r="AU156" s="151" t="s">
        <v>85</v>
      </c>
      <c r="AV156" s="12" t="s">
        <v>85</v>
      </c>
      <c r="AW156" s="12" t="s">
        <v>32</v>
      </c>
      <c r="AX156" s="12" t="s">
        <v>83</v>
      </c>
      <c r="AY156" s="151" t="s">
        <v>153</v>
      </c>
    </row>
    <row r="157" spans="2:65" s="1" customFormat="1" ht="24.25" customHeight="1">
      <c r="B157" s="31"/>
      <c r="C157" s="132" t="s">
        <v>85</v>
      </c>
      <c r="D157" s="132" t="s">
        <v>155</v>
      </c>
      <c r="E157" s="133" t="s">
        <v>165</v>
      </c>
      <c r="F157" s="134" t="s">
        <v>166</v>
      </c>
      <c r="G157" s="135" t="s">
        <v>158</v>
      </c>
      <c r="H157" s="136">
        <v>3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159</v>
      </c>
      <c r="AT157" s="144" t="s">
        <v>155</v>
      </c>
      <c r="AU157" s="144" t="s">
        <v>85</v>
      </c>
      <c r="AY157" s="16" t="s">
        <v>153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83</v>
      </c>
      <c r="BK157" s="145">
        <f>ROUND(I157*H157,2)</f>
        <v>0</v>
      </c>
      <c r="BL157" s="16" t="s">
        <v>159</v>
      </c>
      <c r="BM157" s="144" t="s">
        <v>167</v>
      </c>
    </row>
    <row r="158" spans="2:65" s="1" customFormat="1" ht="24">
      <c r="B158" s="31"/>
      <c r="D158" s="146" t="s">
        <v>161</v>
      </c>
      <c r="F158" s="147" t="s">
        <v>168</v>
      </c>
      <c r="I158" s="148"/>
      <c r="L158" s="31"/>
      <c r="M158" s="149"/>
      <c r="T158" s="55"/>
      <c r="AT158" s="16" t="s">
        <v>161</v>
      </c>
      <c r="AU158" s="16" t="s">
        <v>85</v>
      </c>
    </row>
    <row r="159" spans="2:65" s="12" customFormat="1" ht="12">
      <c r="B159" s="150"/>
      <c r="D159" s="146" t="s">
        <v>163</v>
      </c>
      <c r="E159" s="151" t="s">
        <v>1</v>
      </c>
      <c r="F159" s="152" t="s">
        <v>169</v>
      </c>
      <c r="H159" s="153">
        <v>3</v>
      </c>
      <c r="I159" s="154"/>
      <c r="L159" s="150"/>
      <c r="M159" s="155"/>
      <c r="T159" s="156"/>
      <c r="AT159" s="151" t="s">
        <v>163</v>
      </c>
      <c r="AU159" s="151" t="s">
        <v>85</v>
      </c>
      <c r="AV159" s="12" t="s">
        <v>85</v>
      </c>
      <c r="AW159" s="12" t="s">
        <v>32</v>
      </c>
      <c r="AX159" s="12" t="s">
        <v>83</v>
      </c>
      <c r="AY159" s="151" t="s">
        <v>153</v>
      </c>
    </row>
    <row r="160" spans="2:65" s="1" customFormat="1" ht="21.75" customHeight="1">
      <c r="B160" s="31"/>
      <c r="C160" s="132" t="s">
        <v>170</v>
      </c>
      <c r="D160" s="132" t="s">
        <v>155</v>
      </c>
      <c r="E160" s="133" t="s">
        <v>171</v>
      </c>
      <c r="F160" s="134" t="s">
        <v>172</v>
      </c>
      <c r="G160" s="135" t="s">
        <v>173</v>
      </c>
      <c r="H160" s="136">
        <v>5.5</v>
      </c>
      <c r="I160" s="137"/>
      <c r="J160" s="138">
        <f>ROUND(I160*H160,2)</f>
        <v>0</v>
      </c>
      <c r="K160" s="139"/>
      <c r="L160" s="31"/>
      <c r="M160" s="140" t="s">
        <v>1</v>
      </c>
      <c r="N160" s="141" t="s">
        <v>40</v>
      </c>
      <c r="P160" s="142">
        <f>O160*H160</f>
        <v>0</v>
      </c>
      <c r="Q160" s="142">
        <v>8.4000000000000003E-4</v>
      </c>
      <c r="R160" s="142">
        <f>Q160*H160</f>
        <v>4.62E-3</v>
      </c>
      <c r="S160" s="142">
        <v>0</v>
      </c>
      <c r="T160" s="143">
        <f>S160*H160</f>
        <v>0</v>
      </c>
      <c r="AR160" s="144" t="s">
        <v>159</v>
      </c>
      <c r="AT160" s="144" t="s">
        <v>155</v>
      </c>
      <c r="AU160" s="144" t="s">
        <v>85</v>
      </c>
      <c r="AY160" s="16" t="s">
        <v>153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6" t="s">
        <v>83</v>
      </c>
      <c r="BK160" s="145">
        <f>ROUND(I160*H160,2)</f>
        <v>0</v>
      </c>
      <c r="BL160" s="16" t="s">
        <v>159</v>
      </c>
      <c r="BM160" s="144" t="s">
        <v>174</v>
      </c>
    </row>
    <row r="161" spans="2:65" s="1" customFormat="1" ht="24">
      <c r="B161" s="31"/>
      <c r="D161" s="146" t="s">
        <v>161</v>
      </c>
      <c r="F161" s="147" t="s">
        <v>175</v>
      </c>
      <c r="I161" s="148"/>
      <c r="L161" s="31"/>
      <c r="M161" s="149"/>
      <c r="T161" s="55"/>
      <c r="AT161" s="16" t="s">
        <v>161</v>
      </c>
      <c r="AU161" s="16" t="s">
        <v>85</v>
      </c>
    </row>
    <row r="162" spans="2:65" s="12" customFormat="1" ht="12">
      <c r="B162" s="150"/>
      <c r="D162" s="146" t="s">
        <v>163</v>
      </c>
      <c r="E162" s="151" t="s">
        <v>1</v>
      </c>
      <c r="F162" s="152" t="s">
        <v>176</v>
      </c>
      <c r="H162" s="153">
        <v>5.5</v>
      </c>
      <c r="I162" s="154"/>
      <c r="L162" s="150"/>
      <c r="M162" s="155"/>
      <c r="T162" s="156"/>
      <c r="AT162" s="151" t="s">
        <v>163</v>
      </c>
      <c r="AU162" s="151" t="s">
        <v>85</v>
      </c>
      <c r="AV162" s="12" t="s">
        <v>85</v>
      </c>
      <c r="AW162" s="12" t="s">
        <v>32</v>
      </c>
      <c r="AX162" s="12" t="s">
        <v>83</v>
      </c>
      <c r="AY162" s="151" t="s">
        <v>153</v>
      </c>
    </row>
    <row r="163" spans="2:65" s="1" customFormat="1" ht="24.25" customHeight="1">
      <c r="B163" s="31"/>
      <c r="C163" s="132" t="s">
        <v>159</v>
      </c>
      <c r="D163" s="132" t="s">
        <v>155</v>
      </c>
      <c r="E163" s="133" t="s">
        <v>177</v>
      </c>
      <c r="F163" s="134" t="s">
        <v>178</v>
      </c>
      <c r="G163" s="135" t="s">
        <v>173</v>
      </c>
      <c r="H163" s="136">
        <v>5.5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40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159</v>
      </c>
      <c r="AT163" s="144" t="s">
        <v>155</v>
      </c>
      <c r="AU163" s="144" t="s">
        <v>85</v>
      </c>
      <c r="AY163" s="16" t="s">
        <v>153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83</v>
      </c>
      <c r="BK163" s="145">
        <f>ROUND(I163*H163,2)</f>
        <v>0</v>
      </c>
      <c r="BL163" s="16" t="s">
        <v>159</v>
      </c>
      <c r="BM163" s="144" t="s">
        <v>179</v>
      </c>
    </row>
    <row r="164" spans="2:65" s="1" customFormat="1" ht="36">
      <c r="B164" s="31"/>
      <c r="D164" s="146" t="s">
        <v>161</v>
      </c>
      <c r="F164" s="147" t="s">
        <v>180</v>
      </c>
      <c r="I164" s="148"/>
      <c r="L164" s="31"/>
      <c r="M164" s="149"/>
      <c r="T164" s="55"/>
      <c r="AT164" s="16" t="s">
        <v>161</v>
      </c>
      <c r="AU164" s="16" t="s">
        <v>85</v>
      </c>
    </row>
    <row r="165" spans="2:65" s="1" customFormat="1" ht="37.75" customHeight="1">
      <c r="B165" s="31"/>
      <c r="C165" s="132" t="s">
        <v>181</v>
      </c>
      <c r="D165" s="132" t="s">
        <v>155</v>
      </c>
      <c r="E165" s="133" t="s">
        <v>182</v>
      </c>
      <c r="F165" s="134" t="s">
        <v>183</v>
      </c>
      <c r="G165" s="135" t="s">
        <v>158</v>
      </c>
      <c r="H165" s="136">
        <v>0.75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40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159</v>
      </c>
      <c r="AT165" s="144" t="s">
        <v>155</v>
      </c>
      <c r="AU165" s="144" t="s">
        <v>85</v>
      </c>
      <c r="AY165" s="16" t="s">
        <v>153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83</v>
      </c>
      <c r="BK165" s="145">
        <f>ROUND(I165*H165,2)</f>
        <v>0</v>
      </c>
      <c r="BL165" s="16" t="s">
        <v>159</v>
      </c>
      <c r="BM165" s="144" t="s">
        <v>184</v>
      </c>
    </row>
    <row r="166" spans="2:65" s="1" customFormat="1" ht="60">
      <c r="B166" s="31"/>
      <c r="D166" s="146" t="s">
        <v>161</v>
      </c>
      <c r="F166" s="147" t="s">
        <v>185</v>
      </c>
      <c r="I166" s="148"/>
      <c r="L166" s="31"/>
      <c r="M166" s="149"/>
      <c r="T166" s="55"/>
      <c r="AT166" s="16" t="s">
        <v>161</v>
      </c>
      <c r="AU166" s="16" t="s">
        <v>85</v>
      </c>
    </row>
    <row r="167" spans="2:65" s="12" customFormat="1" ht="12">
      <c r="B167" s="150"/>
      <c r="D167" s="146" t="s">
        <v>163</v>
      </c>
      <c r="E167" s="151" t="s">
        <v>1</v>
      </c>
      <c r="F167" s="152" t="s">
        <v>186</v>
      </c>
      <c r="H167" s="153">
        <v>0.75</v>
      </c>
      <c r="I167" s="154"/>
      <c r="L167" s="150"/>
      <c r="M167" s="155"/>
      <c r="T167" s="156"/>
      <c r="AT167" s="151" t="s">
        <v>163</v>
      </c>
      <c r="AU167" s="151" t="s">
        <v>85</v>
      </c>
      <c r="AV167" s="12" t="s">
        <v>85</v>
      </c>
      <c r="AW167" s="12" t="s">
        <v>32</v>
      </c>
      <c r="AX167" s="12" t="s">
        <v>83</v>
      </c>
      <c r="AY167" s="151" t="s">
        <v>153</v>
      </c>
    </row>
    <row r="168" spans="2:65" s="1" customFormat="1" ht="37.75" customHeight="1">
      <c r="B168" s="31"/>
      <c r="C168" s="132" t="s">
        <v>187</v>
      </c>
      <c r="D168" s="132" t="s">
        <v>155</v>
      </c>
      <c r="E168" s="133" t="s">
        <v>188</v>
      </c>
      <c r="F168" s="134" t="s">
        <v>189</v>
      </c>
      <c r="G168" s="135" t="s">
        <v>158</v>
      </c>
      <c r="H168" s="136">
        <v>5.25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40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159</v>
      </c>
      <c r="AT168" s="144" t="s">
        <v>155</v>
      </c>
      <c r="AU168" s="144" t="s">
        <v>85</v>
      </c>
      <c r="AY168" s="16" t="s">
        <v>153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83</v>
      </c>
      <c r="BK168" s="145">
        <f>ROUND(I168*H168,2)</f>
        <v>0</v>
      </c>
      <c r="BL168" s="16" t="s">
        <v>159</v>
      </c>
      <c r="BM168" s="144" t="s">
        <v>190</v>
      </c>
    </row>
    <row r="169" spans="2:65" s="1" customFormat="1" ht="60">
      <c r="B169" s="31"/>
      <c r="D169" s="146" t="s">
        <v>161</v>
      </c>
      <c r="F169" s="147" t="s">
        <v>191</v>
      </c>
      <c r="I169" s="148"/>
      <c r="L169" s="31"/>
      <c r="M169" s="149"/>
      <c r="T169" s="55"/>
      <c r="AT169" s="16" t="s">
        <v>161</v>
      </c>
      <c r="AU169" s="16" t="s">
        <v>85</v>
      </c>
    </row>
    <row r="170" spans="2:65" s="12" customFormat="1" ht="12">
      <c r="B170" s="150"/>
      <c r="D170" s="146" t="s">
        <v>163</v>
      </c>
      <c r="E170" s="151" t="s">
        <v>1</v>
      </c>
      <c r="F170" s="152" t="s">
        <v>192</v>
      </c>
      <c r="H170" s="153">
        <v>5.25</v>
      </c>
      <c r="I170" s="154"/>
      <c r="L170" s="150"/>
      <c r="M170" s="155"/>
      <c r="T170" s="156"/>
      <c r="AT170" s="151" t="s">
        <v>163</v>
      </c>
      <c r="AU170" s="151" t="s">
        <v>85</v>
      </c>
      <c r="AV170" s="12" t="s">
        <v>85</v>
      </c>
      <c r="AW170" s="12" t="s">
        <v>32</v>
      </c>
      <c r="AX170" s="12" t="s">
        <v>83</v>
      </c>
      <c r="AY170" s="151" t="s">
        <v>153</v>
      </c>
    </row>
    <row r="171" spans="2:65" s="1" customFormat="1" ht="33" customHeight="1">
      <c r="B171" s="31"/>
      <c r="C171" s="132" t="s">
        <v>193</v>
      </c>
      <c r="D171" s="132" t="s">
        <v>155</v>
      </c>
      <c r="E171" s="133" t="s">
        <v>194</v>
      </c>
      <c r="F171" s="134" t="s">
        <v>195</v>
      </c>
      <c r="G171" s="135" t="s">
        <v>196</v>
      </c>
      <c r="H171" s="136">
        <v>1.35</v>
      </c>
      <c r="I171" s="137"/>
      <c r="J171" s="138">
        <f>ROUND(I171*H171,2)</f>
        <v>0</v>
      </c>
      <c r="K171" s="139"/>
      <c r="L171" s="31"/>
      <c r="M171" s="140" t="s">
        <v>1</v>
      </c>
      <c r="N171" s="141" t="s">
        <v>40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159</v>
      </c>
      <c r="AT171" s="144" t="s">
        <v>155</v>
      </c>
      <c r="AU171" s="144" t="s">
        <v>85</v>
      </c>
      <c r="AY171" s="16" t="s">
        <v>153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83</v>
      </c>
      <c r="BK171" s="145">
        <f>ROUND(I171*H171,2)</f>
        <v>0</v>
      </c>
      <c r="BL171" s="16" t="s">
        <v>159</v>
      </c>
      <c r="BM171" s="144" t="s">
        <v>197</v>
      </c>
    </row>
    <row r="172" spans="2:65" s="1" customFormat="1" ht="36">
      <c r="B172" s="31"/>
      <c r="D172" s="146" t="s">
        <v>161</v>
      </c>
      <c r="F172" s="147" t="s">
        <v>198</v>
      </c>
      <c r="I172" s="148"/>
      <c r="L172" s="31"/>
      <c r="M172" s="149"/>
      <c r="T172" s="55"/>
      <c r="AT172" s="16" t="s">
        <v>161</v>
      </c>
      <c r="AU172" s="16" t="s">
        <v>85</v>
      </c>
    </row>
    <row r="173" spans="2:65" s="12" customFormat="1" ht="12">
      <c r="B173" s="150"/>
      <c r="D173" s="146" t="s">
        <v>163</v>
      </c>
      <c r="E173" s="151" t="s">
        <v>1</v>
      </c>
      <c r="F173" s="152" t="s">
        <v>186</v>
      </c>
      <c r="H173" s="153">
        <v>0.75</v>
      </c>
      <c r="I173" s="154"/>
      <c r="L173" s="150"/>
      <c r="M173" s="155"/>
      <c r="T173" s="156"/>
      <c r="AT173" s="151" t="s">
        <v>163</v>
      </c>
      <c r="AU173" s="151" t="s">
        <v>85</v>
      </c>
      <c r="AV173" s="12" t="s">
        <v>85</v>
      </c>
      <c r="AW173" s="12" t="s">
        <v>32</v>
      </c>
      <c r="AX173" s="12" t="s">
        <v>83</v>
      </c>
      <c r="AY173" s="151" t="s">
        <v>153</v>
      </c>
    </row>
    <row r="174" spans="2:65" s="12" customFormat="1" ht="12">
      <c r="B174" s="150"/>
      <c r="D174" s="146" t="s">
        <v>163</v>
      </c>
      <c r="F174" s="152" t="s">
        <v>199</v>
      </c>
      <c r="H174" s="153">
        <v>1.35</v>
      </c>
      <c r="I174" s="154"/>
      <c r="L174" s="150"/>
      <c r="M174" s="155"/>
      <c r="T174" s="156"/>
      <c r="AT174" s="151" t="s">
        <v>163</v>
      </c>
      <c r="AU174" s="151" t="s">
        <v>85</v>
      </c>
      <c r="AV174" s="12" t="s">
        <v>85</v>
      </c>
      <c r="AW174" s="12" t="s">
        <v>4</v>
      </c>
      <c r="AX174" s="12" t="s">
        <v>83</v>
      </c>
      <c r="AY174" s="151" t="s">
        <v>153</v>
      </c>
    </row>
    <row r="175" spans="2:65" s="1" customFormat="1" ht="24.25" customHeight="1">
      <c r="B175" s="31"/>
      <c r="C175" s="132" t="s">
        <v>200</v>
      </c>
      <c r="D175" s="132" t="s">
        <v>155</v>
      </c>
      <c r="E175" s="133" t="s">
        <v>201</v>
      </c>
      <c r="F175" s="134" t="s">
        <v>202</v>
      </c>
      <c r="G175" s="135" t="s">
        <v>158</v>
      </c>
      <c r="H175" s="136">
        <v>4.0999999999999996</v>
      </c>
      <c r="I175" s="137"/>
      <c r="J175" s="138">
        <f>ROUND(I175*H175,2)</f>
        <v>0</v>
      </c>
      <c r="K175" s="139"/>
      <c r="L175" s="31"/>
      <c r="M175" s="140" t="s">
        <v>1</v>
      </c>
      <c r="N175" s="141" t="s">
        <v>40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159</v>
      </c>
      <c r="AT175" s="144" t="s">
        <v>155</v>
      </c>
      <c r="AU175" s="144" t="s">
        <v>85</v>
      </c>
      <c r="AY175" s="16" t="s">
        <v>153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83</v>
      </c>
      <c r="BK175" s="145">
        <f>ROUND(I175*H175,2)</f>
        <v>0</v>
      </c>
      <c r="BL175" s="16" t="s">
        <v>159</v>
      </c>
      <c r="BM175" s="144" t="s">
        <v>203</v>
      </c>
    </row>
    <row r="176" spans="2:65" s="1" customFormat="1" ht="36">
      <c r="B176" s="31"/>
      <c r="D176" s="146" t="s">
        <v>161</v>
      </c>
      <c r="F176" s="147" t="s">
        <v>204</v>
      </c>
      <c r="I176" s="148"/>
      <c r="L176" s="31"/>
      <c r="M176" s="149"/>
      <c r="T176" s="55"/>
      <c r="AT176" s="16" t="s">
        <v>161</v>
      </c>
      <c r="AU176" s="16" t="s">
        <v>85</v>
      </c>
    </row>
    <row r="177" spans="2:65" s="12" customFormat="1" ht="12">
      <c r="B177" s="150"/>
      <c r="D177" s="146" t="s">
        <v>163</v>
      </c>
      <c r="E177" s="151" t="s">
        <v>1</v>
      </c>
      <c r="F177" s="152" t="s">
        <v>205</v>
      </c>
      <c r="H177" s="153">
        <v>2</v>
      </c>
      <c r="I177" s="154"/>
      <c r="L177" s="150"/>
      <c r="M177" s="155"/>
      <c r="T177" s="156"/>
      <c r="AT177" s="151" t="s">
        <v>163</v>
      </c>
      <c r="AU177" s="151" t="s">
        <v>85</v>
      </c>
      <c r="AV177" s="12" t="s">
        <v>85</v>
      </c>
      <c r="AW177" s="12" t="s">
        <v>32</v>
      </c>
      <c r="AX177" s="12" t="s">
        <v>75</v>
      </c>
      <c r="AY177" s="151" t="s">
        <v>153</v>
      </c>
    </row>
    <row r="178" spans="2:65" s="12" customFormat="1" ht="12">
      <c r="B178" s="150"/>
      <c r="D178" s="146" t="s">
        <v>163</v>
      </c>
      <c r="E178" s="151" t="s">
        <v>1</v>
      </c>
      <c r="F178" s="152" t="s">
        <v>206</v>
      </c>
      <c r="H178" s="153">
        <v>2.1</v>
      </c>
      <c r="I178" s="154"/>
      <c r="L178" s="150"/>
      <c r="M178" s="155"/>
      <c r="T178" s="156"/>
      <c r="AT178" s="151" t="s">
        <v>163</v>
      </c>
      <c r="AU178" s="151" t="s">
        <v>85</v>
      </c>
      <c r="AV178" s="12" t="s">
        <v>85</v>
      </c>
      <c r="AW178" s="12" t="s">
        <v>32</v>
      </c>
      <c r="AX178" s="12" t="s">
        <v>75</v>
      </c>
      <c r="AY178" s="151" t="s">
        <v>153</v>
      </c>
    </row>
    <row r="179" spans="2:65" s="13" customFormat="1" ht="12">
      <c r="B179" s="157"/>
      <c r="D179" s="146" t="s">
        <v>163</v>
      </c>
      <c r="E179" s="158" t="s">
        <v>1</v>
      </c>
      <c r="F179" s="159" t="s">
        <v>207</v>
      </c>
      <c r="H179" s="160">
        <v>4.0999999999999996</v>
      </c>
      <c r="I179" s="161"/>
      <c r="L179" s="157"/>
      <c r="M179" s="162"/>
      <c r="T179" s="163"/>
      <c r="AT179" s="158" t="s">
        <v>163</v>
      </c>
      <c r="AU179" s="158" t="s">
        <v>85</v>
      </c>
      <c r="AV179" s="13" t="s">
        <v>159</v>
      </c>
      <c r="AW179" s="13" t="s">
        <v>32</v>
      </c>
      <c r="AX179" s="13" t="s">
        <v>83</v>
      </c>
      <c r="AY179" s="158" t="s">
        <v>153</v>
      </c>
    </row>
    <row r="180" spans="2:65" s="1" customFormat="1" ht="24.25" customHeight="1">
      <c r="B180" s="31"/>
      <c r="C180" s="132" t="s">
        <v>208</v>
      </c>
      <c r="D180" s="132" t="s">
        <v>155</v>
      </c>
      <c r="E180" s="133" t="s">
        <v>209</v>
      </c>
      <c r="F180" s="134" t="s">
        <v>210</v>
      </c>
      <c r="G180" s="135" t="s">
        <v>158</v>
      </c>
      <c r="H180" s="136">
        <v>1.65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40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159</v>
      </c>
      <c r="AT180" s="144" t="s">
        <v>155</v>
      </c>
      <c r="AU180" s="144" t="s">
        <v>85</v>
      </c>
      <c r="AY180" s="16" t="s">
        <v>153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83</v>
      </c>
      <c r="BK180" s="145">
        <f>ROUND(I180*H180,2)</f>
        <v>0</v>
      </c>
      <c r="BL180" s="16" t="s">
        <v>159</v>
      </c>
      <c r="BM180" s="144" t="s">
        <v>211</v>
      </c>
    </row>
    <row r="181" spans="2:65" s="1" customFormat="1" ht="60">
      <c r="B181" s="31"/>
      <c r="D181" s="146" t="s">
        <v>161</v>
      </c>
      <c r="F181" s="147" t="s">
        <v>212</v>
      </c>
      <c r="I181" s="148"/>
      <c r="L181" s="31"/>
      <c r="M181" s="149"/>
      <c r="T181" s="55"/>
      <c r="AT181" s="16" t="s">
        <v>161</v>
      </c>
      <c r="AU181" s="16" t="s">
        <v>85</v>
      </c>
    </row>
    <row r="182" spans="2:65" s="12" customFormat="1" ht="12">
      <c r="B182" s="150"/>
      <c r="D182" s="146" t="s">
        <v>163</v>
      </c>
      <c r="E182" s="151" t="s">
        <v>1</v>
      </c>
      <c r="F182" s="152" t="s">
        <v>213</v>
      </c>
      <c r="H182" s="153">
        <v>0.75</v>
      </c>
      <c r="I182" s="154"/>
      <c r="L182" s="150"/>
      <c r="M182" s="155"/>
      <c r="T182" s="156"/>
      <c r="AT182" s="151" t="s">
        <v>163</v>
      </c>
      <c r="AU182" s="151" t="s">
        <v>85</v>
      </c>
      <c r="AV182" s="12" t="s">
        <v>85</v>
      </c>
      <c r="AW182" s="12" t="s">
        <v>32</v>
      </c>
      <c r="AX182" s="12" t="s">
        <v>75</v>
      </c>
      <c r="AY182" s="151" t="s">
        <v>153</v>
      </c>
    </row>
    <row r="183" spans="2:65" s="12" customFormat="1" ht="12">
      <c r="B183" s="150"/>
      <c r="D183" s="146" t="s">
        <v>163</v>
      </c>
      <c r="E183" s="151" t="s">
        <v>1</v>
      </c>
      <c r="F183" s="152" t="s">
        <v>214</v>
      </c>
      <c r="H183" s="153">
        <v>0.9</v>
      </c>
      <c r="I183" s="154"/>
      <c r="L183" s="150"/>
      <c r="M183" s="155"/>
      <c r="T183" s="156"/>
      <c r="AT183" s="151" t="s">
        <v>163</v>
      </c>
      <c r="AU183" s="151" t="s">
        <v>85</v>
      </c>
      <c r="AV183" s="12" t="s">
        <v>85</v>
      </c>
      <c r="AW183" s="12" t="s">
        <v>32</v>
      </c>
      <c r="AX183" s="12" t="s">
        <v>75</v>
      </c>
      <c r="AY183" s="151" t="s">
        <v>153</v>
      </c>
    </row>
    <row r="184" spans="2:65" s="13" customFormat="1" ht="12">
      <c r="B184" s="157"/>
      <c r="D184" s="146" t="s">
        <v>163</v>
      </c>
      <c r="E184" s="158" t="s">
        <v>1</v>
      </c>
      <c r="F184" s="159" t="s">
        <v>207</v>
      </c>
      <c r="H184" s="160">
        <v>1.65</v>
      </c>
      <c r="I184" s="161"/>
      <c r="L184" s="157"/>
      <c r="M184" s="162"/>
      <c r="T184" s="163"/>
      <c r="AT184" s="158" t="s">
        <v>163</v>
      </c>
      <c r="AU184" s="158" t="s">
        <v>85</v>
      </c>
      <c r="AV184" s="13" t="s">
        <v>159</v>
      </c>
      <c r="AW184" s="13" t="s">
        <v>32</v>
      </c>
      <c r="AX184" s="13" t="s">
        <v>83</v>
      </c>
      <c r="AY184" s="158" t="s">
        <v>153</v>
      </c>
    </row>
    <row r="185" spans="2:65" s="1" customFormat="1" ht="16.5" customHeight="1">
      <c r="B185" s="31"/>
      <c r="C185" s="164" t="s">
        <v>215</v>
      </c>
      <c r="D185" s="164" t="s">
        <v>216</v>
      </c>
      <c r="E185" s="165" t="s">
        <v>217</v>
      </c>
      <c r="F185" s="166" t="s">
        <v>218</v>
      </c>
      <c r="G185" s="167" t="s">
        <v>196</v>
      </c>
      <c r="H185" s="168">
        <v>3.3</v>
      </c>
      <c r="I185" s="169"/>
      <c r="J185" s="170">
        <f>ROUND(I185*H185,2)</f>
        <v>0</v>
      </c>
      <c r="K185" s="171"/>
      <c r="L185" s="172"/>
      <c r="M185" s="173" t="s">
        <v>1</v>
      </c>
      <c r="N185" s="174" t="s">
        <v>40</v>
      </c>
      <c r="P185" s="142">
        <f>O185*H185</f>
        <v>0</v>
      </c>
      <c r="Q185" s="142">
        <v>1</v>
      </c>
      <c r="R185" s="142">
        <f>Q185*H185</f>
        <v>3.3</v>
      </c>
      <c r="S185" s="142">
        <v>0</v>
      </c>
      <c r="T185" s="143">
        <f>S185*H185</f>
        <v>0</v>
      </c>
      <c r="AR185" s="144" t="s">
        <v>200</v>
      </c>
      <c r="AT185" s="144" t="s">
        <v>216</v>
      </c>
      <c r="AU185" s="144" t="s">
        <v>85</v>
      </c>
      <c r="AY185" s="16" t="s">
        <v>153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83</v>
      </c>
      <c r="BK185" s="145">
        <f>ROUND(I185*H185,2)</f>
        <v>0</v>
      </c>
      <c r="BL185" s="16" t="s">
        <v>159</v>
      </c>
      <c r="BM185" s="144" t="s">
        <v>219</v>
      </c>
    </row>
    <row r="186" spans="2:65" s="1" customFormat="1" ht="12">
      <c r="B186" s="31"/>
      <c r="D186" s="146" t="s">
        <v>161</v>
      </c>
      <c r="F186" s="147" t="s">
        <v>218</v>
      </c>
      <c r="I186" s="148"/>
      <c r="L186" s="31"/>
      <c r="M186" s="149"/>
      <c r="T186" s="55"/>
      <c r="AT186" s="16" t="s">
        <v>161</v>
      </c>
      <c r="AU186" s="16" t="s">
        <v>85</v>
      </c>
    </row>
    <row r="187" spans="2:65" s="12" customFormat="1" ht="12">
      <c r="B187" s="150"/>
      <c r="D187" s="146" t="s">
        <v>163</v>
      </c>
      <c r="E187" s="151" t="s">
        <v>1</v>
      </c>
      <c r="F187" s="152" t="s">
        <v>213</v>
      </c>
      <c r="H187" s="153">
        <v>0.75</v>
      </c>
      <c r="I187" s="154"/>
      <c r="L187" s="150"/>
      <c r="M187" s="155"/>
      <c r="T187" s="156"/>
      <c r="AT187" s="151" t="s">
        <v>163</v>
      </c>
      <c r="AU187" s="151" t="s">
        <v>85</v>
      </c>
      <c r="AV187" s="12" t="s">
        <v>85</v>
      </c>
      <c r="AW187" s="12" t="s">
        <v>32</v>
      </c>
      <c r="AX187" s="12" t="s">
        <v>75</v>
      </c>
      <c r="AY187" s="151" t="s">
        <v>153</v>
      </c>
    </row>
    <row r="188" spans="2:65" s="12" customFormat="1" ht="12">
      <c r="B188" s="150"/>
      <c r="D188" s="146" t="s">
        <v>163</v>
      </c>
      <c r="E188" s="151" t="s">
        <v>1</v>
      </c>
      <c r="F188" s="152" t="s">
        <v>214</v>
      </c>
      <c r="H188" s="153">
        <v>0.9</v>
      </c>
      <c r="I188" s="154"/>
      <c r="L188" s="150"/>
      <c r="M188" s="155"/>
      <c r="T188" s="156"/>
      <c r="AT188" s="151" t="s">
        <v>163</v>
      </c>
      <c r="AU188" s="151" t="s">
        <v>85</v>
      </c>
      <c r="AV188" s="12" t="s">
        <v>85</v>
      </c>
      <c r="AW188" s="12" t="s">
        <v>32</v>
      </c>
      <c r="AX188" s="12" t="s">
        <v>75</v>
      </c>
      <c r="AY188" s="151" t="s">
        <v>153</v>
      </c>
    </row>
    <row r="189" spans="2:65" s="13" customFormat="1" ht="12">
      <c r="B189" s="157"/>
      <c r="D189" s="146" t="s">
        <v>163</v>
      </c>
      <c r="E189" s="158" t="s">
        <v>1</v>
      </c>
      <c r="F189" s="159" t="s">
        <v>207</v>
      </c>
      <c r="H189" s="160">
        <v>1.65</v>
      </c>
      <c r="I189" s="161"/>
      <c r="L189" s="157"/>
      <c r="M189" s="162"/>
      <c r="T189" s="163"/>
      <c r="AT189" s="158" t="s">
        <v>163</v>
      </c>
      <c r="AU189" s="158" t="s">
        <v>85</v>
      </c>
      <c r="AV189" s="13" t="s">
        <v>159</v>
      </c>
      <c r="AW189" s="13" t="s">
        <v>32</v>
      </c>
      <c r="AX189" s="13" t="s">
        <v>83</v>
      </c>
      <c r="AY189" s="158" t="s">
        <v>153</v>
      </c>
    </row>
    <row r="190" spans="2:65" s="12" customFormat="1" ht="12">
      <c r="B190" s="150"/>
      <c r="D190" s="146" t="s">
        <v>163</v>
      </c>
      <c r="F190" s="152" t="s">
        <v>220</v>
      </c>
      <c r="H190" s="153">
        <v>3.3</v>
      </c>
      <c r="I190" s="154"/>
      <c r="L190" s="150"/>
      <c r="M190" s="155"/>
      <c r="T190" s="156"/>
      <c r="AT190" s="151" t="s">
        <v>163</v>
      </c>
      <c r="AU190" s="151" t="s">
        <v>85</v>
      </c>
      <c r="AV190" s="12" t="s">
        <v>85</v>
      </c>
      <c r="AW190" s="12" t="s">
        <v>4</v>
      </c>
      <c r="AX190" s="12" t="s">
        <v>83</v>
      </c>
      <c r="AY190" s="151" t="s">
        <v>153</v>
      </c>
    </row>
    <row r="191" spans="2:65" s="11" customFormat="1" ht="22.75" customHeight="1">
      <c r="B191" s="120"/>
      <c r="D191" s="121" t="s">
        <v>74</v>
      </c>
      <c r="E191" s="130" t="s">
        <v>170</v>
      </c>
      <c r="F191" s="130" t="s">
        <v>221</v>
      </c>
      <c r="I191" s="123"/>
      <c r="J191" s="131">
        <f>BK191</f>
        <v>0</v>
      </c>
      <c r="L191" s="120"/>
      <c r="M191" s="125"/>
      <c r="P191" s="126">
        <f>SUM(P192:P292)</f>
        <v>0</v>
      </c>
      <c r="R191" s="126">
        <f>SUM(R192:R292)</f>
        <v>31.649817879999993</v>
      </c>
      <c r="T191" s="127">
        <f>SUM(T192:T292)</f>
        <v>0</v>
      </c>
      <c r="AR191" s="121" t="s">
        <v>83</v>
      </c>
      <c r="AT191" s="128" t="s">
        <v>74</v>
      </c>
      <c r="AU191" s="128" t="s">
        <v>83</v>
      </c>
      <c r="AY191" s="121" t="s">
        <v>153</v>
      </c>
      <c r="BK191" s="129">
        <f>SUM(BK192:BK292)</f>
        <v>0</v>
      </c>
    </row>
    <row r="192" spans="2:65" s="1" customFormat="1" ht="24.25" customHeight="1">
      <c r="B192" s="31"/>
      <c r="C192" s="132" t="s">
        <v>222</v>
      </c>
      <c r="D192" s="132" t="s">
        <v>155</v>
      </c>
      <c r="E192" s="133" t="s">
        <v>223</v>
      </c>
      <c r="F192" s="134" t="s">
        <v>224</v>
      </c>
      <c r="G192" s="135" t="s">
        <v>173</v>
      </c>
      <c r="H192" s="136">
        <v>3.9</v>
      </c>
      <c r="I192" s="137"/>
      <c r="J192" s="138">
        <f>ROUND(I192*H192,2)</f>
        <v>0</v>
      </c>
      <c r="K192" s="139"/>
      <c r="L192" s="31"/>
      <c r="M192" s="140" t="s">
        <v>1</v>
      </c>
      <c r="N192" s="141" t="s">
        <v>40</v>
      </c>
      <c r="P192" s="142">
        <f>O192*H192</f>
        <v>0</v>
      </c>
      <c r="Q192" s="142">
        <v>0.1938</v>
      </c>
      <c r="R192" s="142">
        <f>Q192*H192</f>
        <v>0.75581999999999994</v>
      </c>
      <c r="S192" s="142">
        <v>0</v>
      </c>
      <c r="T192" s="143">
        <f>S192*H192</f>
        <v>0</v>
      </c>
      <c r="AR192" s="144" t="s">
        <v>159</v>
      </c>
      <c r="AT192" s="144" t="s">
        <v>155</v>
      </c>
      <c r="AU192" s="144" t="s">
        <v>85</v>
      </c>
      <c r="AY192" s="16" t="s">
        <v>153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6" t="s">
        <v>83</v>
      </c>
      <c r="BK192" s="145">
        <f>ROUND(I192*H192,2)</f>
        <v>0</v>
      </c>
      <c r="BL192" s="16" t="s">
        <v>159</v>
      </c>
      <c r="BM192" s="144" t="s">
        <v>225</v>
      </c>
    </row>
    <row r="193" spans="2:65" s="1" customFormat="1" ht="36">
      <c r="B193" s="31"/>
      <c r="D193" s="146" t="s">
        <v>161</v>
      </c>
      <c r="F193" s="147" t="s">
        <v>226</v>
      </c>
      <c r="I193" s="148"/>
      <c r="L193" s="31"/>
      <c r="M193" s="149"/>
      <c r="T193" s="55"/>
      <c r="AT193" s="16" t="s">
        <v>161</v>
      </c>
      <c r="AU193" s="16" t="s">
        <v>85</v>
      </c>
    </row>
    <row r="194" spans="2:65" s="12" customFormat="1" ht="12">
      <c r="B194" s="150"/>
      <c r="D194" s="146" t="s">
        <v>163</v>
      </c>
      <c r="E194" s="151" t="s">
        <v>1</v>
      </c>
      <c r="F194" s="152" t="s">
        <v>227</v>
      </c>
      <c r="H194" s="153">
        <v>3.9</v>
      </c>
      <c r="I194" s="154"/>
      <c r="L194" s="150"/>
      <c r="M194" s="155"/>
      <c r="T194" s="156"/>
      <c r="AT194" s="151" t="s">
        <v>163</v>
      </c>
      <c r="AU194" s="151" t="s">
        <v>85</v>
      </c>
      <c r="AV194" s="12" t="s">
        <v>85</v>
      </c>
      <c r="AW194" s="12" t="s">
        <v>32</v>
      </c>
      <c r="AX194" s="12" t="s">
        <v>83</v>
      </c>
      <c r="AY194" s="151" t="s">
        <v>153</v>
      </c>
    </row>
    <row r="195" spans="2:65" s="1" customFormat="1" ht="24.25" customHeight="1">
      <c r="B195" s="31"/>
      <c r="C195" s="132" t="s">
        <v>228</v>
      </c>
      <c r="D195" s="132" t="s">
        <v>155</v>
      </c>
      <c r="E195" s="133" t="s">
        <v>229</v>
      </c>
      <c r="F195" s="134" t="s">
        <v>230</v>
      </c>
      <c r="G195" s="135" t="s">
        <v>158</v>
      </c>
      <c r="H195" s="136">
        <v>5</v>
      </c>
      <c r="I195" s="137"/>
      <c r="J195" s="138">
        <f>ROUND(I195*H195,2)</f>
        <v>0</v>
      </c>
      <c r="K195" s="139"/>
      <c r="L195" s="31"/>
      <c r="M195" s="140" t="s">
        <v>1</v>
      </c>
      <c r="N195" s="141" t="s">
        <v>40</v>
      </c>
      <c r="P195" s="142">
        <f>O195*H195</f>
        <v>0</v>
      </c>
      <c r="Q195" s="142">
        <v>1.8774999999999999</v>
      </c>
      <c r="R195" s="142">
        <f>Q195*H195</f>
        <v>9.3874999999999993</v>
      </c>
      <c r="S195" s="142">
        <v>0</v>
      </c>
      <c r="T195" s="143">
        <f>S195*H195</f>
        <v>0</v>
      </c>
      <c r="AR195" s="144" t="s">
        <v>159</v>
      </c>
      <c r="AT195" s="144" t="s">
        <v>155</v>
      </c>
      <c r="AU195" s="144" t="s">
        <v>85</v>
      </c>
      <c r="AY195" s="16" t="s">
        <v>153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6" t="s">
        <v>83</v>
      </c>
      <c r="BK195" s="145">
        <f>ROUND(I195*H195,2)</f>
        <v>0</v>
      </c>
      <c r="BL195" s="16" t="s">
        <v>159</v>
      </c>
      <c r="BM195" s="144" t="s">
        <v>231</v>
      </c>
    </row>
    <row r="196" spans="2:65" s="1" customFormat="1" ht="36">
      <c r="B196" s="31"/>
      <c r="D196" s="146" t="s">
        <v>161</v>
      </c>
      <c r="F196" s="147" t="s">
        <v>232</v>
      </c>
      <c r="I196" s="148"/>
      <c r="L196" s="31"/>
      <c r="M196" s="149"/>
      <c r="T196" s="55"/>
      <c r="AT196" s="16" t="s">
        <v>161</v>
      </c>
      <c r="AU196" s="16" t="s">
        <v>85</v>
      </c>
    </row>
    <row r="197" spans="2:65" s="12" customFormat="1" ht="12">
      <c r="B197" s="150"/>
      <c r="D197" s="146" t="s">
        <v>163</v>
      </c>
      <c r="E197" s="151" t="s">
        <v>1</v>
      </c>
      <c r="F197" s="152" t="s">
        <v>233</v>
      </c>
      <c r="H197" s="153">
        <v>5</v>
      </c>
      <c r="I197" s="154"/>
      <c r="L197" s="150"/>
      <c r="M197" s="155"/>
      <c r="T197" s="156"/>
      <c r="AT197" s="151" t="s">
        <v>163</v>
      </c>
      <c r="AU197" s="151" t="s">
        <v>85</v>
      </c>
      <c r="AV197" s="12" t="s">
        <v>85</v>
      </c>
      <c r="AW197" s="12" t="s">
        <v>32</v>
      </c>
      <c r="AX197" s="12" t="s">
        <v>83</v>
      </c>
      <c r="AY197" s="151" t="s">
        <v>153</v>
      </c>
    </row>
    <row r="198" spans="2:65" s="1" customFormat="1" ht="24.25" customHeight="1">
      <c r="B198" s="31"/>
      <c r="C198" s="132" t="s">
        <v>234</v>
      </c>
      <c r="D198" s="132" t="s">
        <v>155</v>
      </c>
      <c r="E198" s="133" t="s">
        <v>235</v>
      </c>
      <c r="F198" s="134" t="s">
        <v>236</v>
      </c>
      <c r="G198" s="135" t="s">
        <v>158</v>
      </c>
      <c r="H198" s="136">
        <v>1.232</v>
      </c>
      <c r="I198" s="137"/>
      <c r="J198" s="138">
        <f>ROUND(I198*H198,2)</f>
        <v>0</v>
      </c>
      <c r="K198" s="139"/>
      <c r="L198" s="31"/>
      <c r="M198" s="140" t="s">
        <v>1</v>
      </c>
      <c r="N198" s="141" t="s">
        <v>40</v>
      </c>
      <c r="P198" s="142">
        <f>O198*H198</f>
        <v>0</v>
      </c>
      <c r="Q198" s="142">
        <v>1.8774999999999999</v>
      </c>
      <c r="R198" s="142">
        <f>Q198*H198</f>
        <v>2.3130799999999998</v>
      </c>
      <c r="S198" s="142">
        <v>0</v>
      </c>
      <c r="T198" s="143">
        <f>S198*H198</f>
        <v>0</v>
      </c>
      <c r="AR198" s="144" t="s">
        <v>159</v>
      </c>
      <c r="AT198" s="144" t="s">
        <v>155</v>
      </c>
      <c r="AU198" s="144" t="s">
        <v>85</v>
      </c>
      <c r="AY198" s="16" t="s">
        <v>153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6" t="s">
        <v>83</v>
      </c>
      <c r="BK198" s="145">
        <f>ROUND(I198*H198,2)</f>
        <v>0</v>
      </c>
      <c r="BL198" s="16" t="s">
        <v>159</v>
      </c>
      <c r="BM198" s="144" t="s">
        <v>237</v>
      </c>
    </row>
    <row r="199" spans="2:65" s="1" customFormat="1" ht="36">
      <c r="B199" s="31"/>
      <c r="D199" s="146" t="s">
        <v>161</v>
      </c>
      <c r="F199" s="147" t="s">
        <v>238</v>
      </c>
      <c r="I199" s="148"/>
      <c r="L199" s="31"/>
      <c r="M199" s="149"/>
      <c r="T199" s="55"/>
      <c r="AT199" s="16" t="s">
        <v>161</v>
      </c>
      <c r="AU199" s="16" t="s">
        <v>85</v>
      </c>
    </row>
    <row r="200" spans="2:65" s="12" customFormat="1" ht="12">
      <c r="B200" s="150"/>
      <c r="D200" s="146" t="s">
        <v>163</v>
      </c>
      <c r="E200" s="151" t="s">
        <v>1</v>
      </c>
      <c r="F200" s="152" t="s">
        <v>239</v>
      </c>
      <c r="H200" s="153">
        <v>1.232</v>
      </c>
      <c r="I200" s="154"/>
      <c r="L200" s="150"/>
      <c r="M200" s="155"/>
      <c r="T200" s="156"/>
      <c r="AT200" s="151" t="s">
        <v>163</v>
      </c>
      <c r="AU200" s="151" t="s">
        <v>85</v>
      </c>
      <c r="AV200" s="12" t="s">
        <v>85</v>
      </c>
      <c r="AW200" s="12" t="s">
        <v>32</v>
      </c>
      <c r="AX200" s="12" t="s">
        <v>83</v>
      </c>
      <c r="AY200" s="151" t="s">
        <v>153</v>
      </c>
    </row>
    <row r="201" spans="2:65" s="1" customFormat="1" ht="16.5" customHeight="1">
      <c r="B201" s="31"/>
      <c r="C201" s="132" t="s">
        <v>240</v>
      </c>
      <c r="D201" s="132" t="s">
        <v>155</v>
      </c>
      <c r="E201" s="133" t="s">
        <v>241</v>
      </c>
      <c r="F201" s="134" t="s">
        <v>242</v>
      </c>
      <c r="G201" s="135" t="s">
        <v>158</v>
      </c>
      <c r="H201" s="136">
        <v>0.152</v>
      </c>
      <c r="I201" s="137"/>
      <c r="J201" s="138">
        <f>ROUND(I201*H201,2)</f>
        <v>0</v>
      </c>
      <c r="K201" s="139"/>
      <c r="L201" s="31"/>
      <c r="M201" s="140" t="s">
        <v>1</v>
      </c>
      <c r="N201" s="141" t="s">
        <v>40</v>
      </c>
      <c r="P201" s="142">
        <f>O201*H201</f>
        <v>0</v>
      </c>
      <c r="Q201" s="142">
        <v>2.5018699999999998</v>
      </c>
      <c r="R201" s="142">
        <f>Q201*H201</f>
        <v>0.38028423999999994</v>
      </c>
      <c r="S201" s="142">
        <v>0</v>
      </c>
      <c r="T201" s="143">
        <f>S201*H201</f>
        <v>0</v>
      </c>
      <c r="AR201" s="144" t="s">
        <v>159</v>
      </c>
      <c r="AT201" s="144" t="s">
        <v>155</v>
      </c>
      <c r="AU201" s="144" t="s">
        <v>85</v>
      </c>
      <c r="AY201" s="16" t="s">
        <v>153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6" t="s">
        <v>83</v>
      </c>
      <c r="BK201" s="145">
        <f>ROUND(I201*H201,2)</f>
        <v>0</v>
      </c>
      <c r="BL201" s="16" t="s">
        <v>159</v>
      </c>
      <c r="BM201" s="144" t="s">
        <v>243</v>
      </c>
    </row>
    <row r="202" spans="2:65" s="1" customFormat="1" ht="24">
      <c r="B202" s="31"/>
      <c r="D202" s="146" t="s">
        <v>161</v>
      </c>
      <c r="F202" s="147" t="s">
        <v>244</v>
      </c>
      <c r="I202" s="148"/>
      <c r="L202" s="31"/>
      <c r="M202" s="149"/>
      <c r="T202" s="55"/>
      <c r="AT202" s="16" t="s">
        <v>161</v>
      </c>
      <c r="AU202" s="16" t="s">
        <v>85</v>
      </c>
    </row>
    <row r="203" spans="2:65" s="12" customFormat="1" ht="12">
      <c r="B203" s="150"/>
      <c r="D203" s="146" t="s">
        <v>163</v>
      </c>
      <c r="E203" s="151" t="s">
        <v>1</v>
      </c>
      <c r="F203" s="152" t="s">
        <v>245</v>
      </c>
      <c r="H203" s="153">
        <v>3.2000000000000001E-2</v>
      </c>
      <c r="I203" s="154"/>
      <c r="L203" s="150"/>
      <c r="M203" s="155"/>
      <c r="T203" s="156"/>
      <c r="AT203" s="151" t="s">
        <v>163</v>
      </c>
      <c r="AU203" s="151" t="s">
        <v>85</v>
      </c>
      <c r="AV203" s="12" t="s">
        <v>85</v>
      </c>
      <c r="AW203" s="12" t="s">
        <v>32</v>
      </c>
      <c r="AX203" s="12" t="s">
        <v>75</v>
      </c>
      <c r="AY203" s="151" t="s">
        <v>153</v>
      </c>
    </row>
    <row r="204" spans="2:65" s="12" customFormat="1" ht="24">
      <c r="B204" s="150"/>
      <c r="D204" s="146" t="s">
        <v>163</v>
      </c>
      <c r="E204" s="151" t="s">
        <v>1</v>
      </c>
      <c r="F204" s="152" t="s">
        <v>246</v>
      </c>
      <c r="H204" s="153">
        <v>0.12</v>
      </c>
      <c r="I204" s="154"/>
      <c r="L204" s="150"/>
      <c r="M204" s="155"/>
      <c r="T204" s="156"/>
      <c r="AT204" s="151" t="s">
        <v>163</v>
      </c>
      <c r="AU204" s="151" t="s">
        <v>85</v>
      </c>
      <c r="AV204" s="12" t="s">
        <v>85</v>
      </c>
      <c r="AW204" s="12" t="s">
        <v>32</v>
      </c>
      <c r="AX204" s="12" t="s">
        <v>75</v>
      </c>
      <c r="AY204" s="151" t="s">
        <v>153</v>
      </c>
    </row>
    <row r="205" spans="2:65" s="13" customFormat="1" ht="12">
      <c r="B205" s="157"/>
      <c r="D205" s="146" t="s">
        <v>163</v>
      </c>
      <c r="E205" s="158" t="s">
        <v>1</v>
      </c>
      <c r="F205" s="159" t="s">
        <v>207</v>
      </c>
      <c r="H205" s="160">
        <v>0.152</v>
      </c>
      <c r="I205" s="161"/>
      <c r="L205" s="157"/>
      <c r="M205" s="162"/>
      <c r="T205" s="163"/>
      <c r="AT205" s="158" t="s">
        <v>163</v>
      </c>
      <c r="AU205" s="158" t="s">
        <v>85</v>
      </c>
      <c r="AV205" s="13" t="s">
        <v>159</v>
      </c>
      <c r="AW205" s="13" t="s">
        <v>32</v>
      </c>
      <c r="AX205" s="13" t="s">
        <v>83</v>
      </c>
      <c r="AY205" s="158" t="s">
        <v>153</v>
      </c>
    </row>
    <row r="206" spans="2:65" s="1" customFormat="1" ht="24.25" customHeight="1">
      <c r="B206" s="31"/>
      <c r="C206" s="132" t="s">
        <v>8</v>
      </c>
      <c r="D206" s="132" t="s">
        <v>155</v>
      </c>
      <c r="E206" s="133" t="s">
        <v>247</v>
      </c>
      <c r="F206" s="134" t="s">
        <v>248</v>
      </c>
      <c r="G206" s="135" t="s">
        <v>173</v>
      </c>
      <c r="H206" s="136">
        <v>4.4800000000000004</v>
      </c>
      <c r="I206" s="137"/>
      <c r="J206" s="138">
        <f>ROUND(I206*H206,2)</f>
        <v>0</v>
      </c>
      <c r="K206" s="139"/>
      <c r="L206" s="31"/>
      <c r="M206" s="140" t="s">
        <v>1</v>
      </c>
      <c r="N206" s="141" t="s">
        <v>40</v>
      </c>
      <c r="P206" s="142">
        <f>O206*H206</f>
        <v>0</v>
      </c>
      <c r="Q206" s="142">
        <v>3.46E-3</v>
      </c>
      <c r="R206" s="142">
        <f>Q206*H206</f>
        <v>1.5500800000000002E-2</v>
      </c>
      <c r="S206" s="142">
        <v>0</v>
      </c>
      <c r="T206" s="143">
        <f>S206*H206</f>
        <v>0</v>
      </c>
      <c r="AR206" s="144" t="s">
        <v>159</v>
      </c>
      <c r="AT206" s="144" t="s">
        <v>155</v>
      </c>
      <c r="AU206" s="144" t="s">
        <v>85</v>
      </c>
      <c r="AY206" s="16" t="s">
        <v>153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6" t="s">
        <v>83</v>
      </c>
      <c r="BK206" s="145">
        <f>ROUND(I206*H206,2)</f>
        <v>0</v>
      </c>
      <c r="BL206" s="16" t="s">
        <v>159</v>
      </c>
      <c r="BM206" s="144" t="s">
        <v>249</v>
      </c>
    </row>
    <row r="207" spans="2:65" s="1" customFormat="1" ht="24">
      <c r="B207" s="31"/>
      <c r="D207" s="146" t="s">
        <v>161</v>
      </c>
      <c r="F207" s="147" t="s">
        <v>250</v>
      </c>
      <c r="I207" s="148"/>
      <c r="L207" s="31"/>
      <c r="M207" s="149"/>
      <c r="T207" s="55"/>
      <c r="AT207" s="16" t="s">
        <v>161</v>
      </c>
      <c r="AU207" s="16" t="s">
        <v>85</v>
      </c>
    </row>
    <row r="208" spans="2:65" s="12" customFormat="1" ht="12">
      <c r="B208" s="150"/>
      <c r="D208" s="146" t="s">
        <v>163</v>
      </c>
      <c r="E208" s="151" t="s">
        <v>1</v>
      </c>
      <c r="F208" s="152" t="s">
        <v>251</v>
      </c>
      <c r="H208" s="153">
        <v>0.8</v>
      </c>
      <c r="I208" s="154"/>
      <c r="L208" s="150"/>
      <c r="M208" s="155"/>
      <c r="T208" s="156"/>
      <c r="AT208" s="151" t="s">
        <v>163</v>
      </c>
      <c r="AU208" s="151" t="s">
        <v>85</v>
      </c>
      <c r="AV208" s="12" t="s">
        <v>85</v>
      </c>
      <c r="AW208" s="12" t="s">
        <v>32</v>
      </c>
      <c r="AX208" s="12" t="s">
        <v>75</v>
      </c>
      <c r="AY208" s="151" t="s">
        <v>153</v>
      </c>
    </row>
    <row r="209" spans="2:65" s="12" customFormat="1" ht="24">
      <c r="B209" s="150"/>
      <c r="D209" s="146" t="s">
        <v>163</v>
      </c>
      <c r="E209" s="151" t="s">
        <v>1</v>
      </c>
      <c r="F209" s="152" t="s">
        <v>252</v>
      </c>
      <c r="H209" s="153">
        <v>3.68</v>
      </c>
      <c r="I209" s="154"/>
      <c r="L209" s="150"/>
      <c r="M209" s="155"/>
      <c r="T209" s="156"/>
      <c r="AT209" s="151" t="s">
        <v>163</v>
      </c>
      <c r="AU209" s="151" t="s">
        <v>85</v>
      </c>
      <c r="AV209" s="12" t="s">
        <v>85</v>
      </c>
      <c r="AW209" s="12" t="s">
        <v>32</v>
      </c>
      <c r="AX209" s="12" t="s">
        <v>75</v>
      </c>
      <c r="AY209" s="151" t="s">
        <v>153</v>
      </c>
    </row>
    <row r="210" spans="2:65" s="13" customFormat="1" ht="12">
      <c r="B210" s="157"/>
      <c r="D210" s="146" t="s">
        <v>163</v>
      </c>
      <c r="E210" s="158" t="s">
        <v>1</v>
      </c>
      <c r="F210" s="159" t="s">
        <v>207</v>
      </c>
      <c r="H210" s="160">
        <v>4.4800000000000004</v>
      </c>
      <c r="I210" s="161"/>
      <c r="L210" s="157"/>
      <c r="M210" s="162"/>
      <c r="T210" s="163"/>
      <c r="AT210" s="158" t="s">
        <v>163</v>
      </c>
      <c r="AU210" s="158" t="s">
        <v>85</v>
      </c>
      <c r="AV210" s="13" t="s">
        <v>159</v>
      </c>
      <c r="AW210" s="13" t="s">
        <v>32</v>
      </c>
      <c r="AX210" s="13" t="s">
        <v>83</v>
      </c>
      <c r="AY210" s="158" t="s">
        <v>153</v>
      </c>
    </row>
    <row r="211" spans="2:65" s="1" customFormat="1" ht="24.25" customHeight="1">
      <c r="B211" s="31"/>
      <c r="C211" s="132" t="s">
        <v>253</v>
      </c>
      <c r="D211" s="132" t="s">
        <v>155</v>
      </c>
      <c r="E211" s="133" t="s">
        <v>254</v>
      </c>
      <c r="F211" s="134" t="s">
        <v>255</v>
      </c>
      <c r="G211" s="135" t="s">
        <v>173</v>
      </c>
      <c r="H211" s="136">
        <v>4.4800000000000004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40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159</v>
      </c>
      <c r="AT211" s="144" t="s">
        <v>155</v>
      </c>
      <c r="AU211" s="144" t="s">
        <v>85</v>
      </c>
      <c r="AY211" s="16" t="s">
        <v>153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83</v>
      </c>
      <c r="BK211" s="145">
        <f>ROUND(I211*H211,2)</f>
        <v>0</v>
      </c>
      <c r="BL211" s="16" t="s">
        <v>159</v>
      </c>
      <c r="BM211" s="144" t="s">
        <v>256</v>
      </c>
    </row>
    <row r="212" spans="2:65" s="1" customFormat="1" ht="24">
      <c r="B212" s="31"/>
      <c r="D212" s="146" t="s">
        <v>161</v>
      </c>
      <c r="F212" s="147" t="s">
        <v>257</v>
      </c>
      <c r="I212" s="148"/>
      <c r="L212" s="31"/>
      <c r="M212" s="149"/>
      <c r="T212" s="55"/>
      <c r="AT212" s="16" t="s">
        <v>161</v>
      </c>
      <c r="AU212" s="16" t="s">
        <v>85</v>
      </c>
    </row>
    <row r="213" spans="2:65" s="1" customFormat="1" ht="21.75" customHeight="1">
      <c r="B213" s="31"/>
      <c r="C213" s="132" t="s">
        <v>258</v>
      </c>
      <c r="D213" s="132" t="s">
        <v>155</v>
      </c>
      <c r="E213" s="133" t="s">
        <v>259</v>
      </c>
      <c r="F213" s="134" t="s">
        <v>260</v>
      </c>
      <c r="G213" s="135" t="s">
        <v>261</v>
      </c>
      <c r="H213" s="136">
        <v>4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40</v>
      </c>
      <c r="P213" s="142">
        <f>O213*H213</f>
        <v>0</v>
      </c>
      <c r="Q213" s="142">
        <v>1.7940000000000001E-2</v>
      </c>
      <c r="R213" s="142">
        <f>Q213*H213</f>
        <v>7.1760000000000004E-2</v>
      </c>
      <c r="S213" s="142">
        <v>0</v>
      </c>
      <c r="T213" s="143">
        <f>S213*H213</f>
        <v>0</v>
      </c>
      <c r="AR213" s="144" t="s">
        <v>159</v>
      </c>
      <c r="AT213" s="144" t="s">
        <v>155</v>
      </c>
      <c r="AU213" s="144" t="s">
        <v>85</v>
      </c>
      <c r="AY213" s="16" t="s">
        <v>153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83</v>
      </c>
      <c r="BK213" s="145">
        <f>ROUND(I213*H213,2)</f>
        <v>0</v>
      </c>
      <c r="BL213" s="16" t="s">
        <v>159</v>
      </c>
      <c r="BM213" s="144" t="s">
        <v>262</v>
      </c>
    </row>
    <row r="214" spans="2:65" s="1" customFormat="1" ht="24">
      <c r="B214" s="31"/>
      <c r="D214" s="146" t="s">
        <v>161</v>
      </c>
      <c r="F214" s="147" t="s">
        <v>263</v>
      </c>
      <c r="I214" s="148"/>
      <c r="L214" s="31"/>
      <c r="M214" s="149"/>
      <c r="T214" s="55"/>
      <c r="AT214" s="16" t="s">
        <v>161</v>
      </c>
      <c r="AU214" s="16" t="s">
        <v>85</v>
      </c>
    </row>
    <row r="215" spans="2:65" s="1" customFormat="1" ht="21.75" customHeight="1">
      <c r="B215" s="31"/>
      <c r="C215" s="132" t="s">
        <v>264</v>
      </c>
      <c r="D215" s="132" t="s">
        <v>155</v>
      </c>
      <c r="E215" s="133" t="s">
        <v>265</v>
      </c>
      <c r="F215" s="134" t="s">
        <v>266</v>
      </c>
      <c r="G215" s="135" t="s">
        <v>261</v>
      </c>
      <c r="H215" s="136">
        <v>1</v>
      </c>
      <c r="I215" s="137"/>
      <c r="J215" s="138">
        <f>ROUND(I215*H215,2)</f>
        <v>0</v>
      </c>
      <c r="K215" s="139"/>
      <c r="L215" s="31"/>
      <c r="M215" s="140" t="s">
        <v>1</v>
      </c>
      <c r="N215" s="141" t="s">
        <v>40</v>
      </c>
      <c r="P215" s="142">
        <f>O215*H215</f>
        <v>0</v>
      </c>
      <c r="Q215" s="142">
        <v>2.2780000000000002E-2</v>
      </c>
      <c r="R215" s="142">
        <f>Q215*H215</f>
        <v>2.2780000000000002E-2</v>
      </c>
      <c r="S215" s="142">
        <v>0</v>
      </c>
      <c r="T215" s="143">
        <f>S215*H215</f>
        <v>0</v>
      </c>
      <c r="AR215" s="144" t="s">
        <v>159</v>
      </c>
      <c r="AT215" s="144" t="s">
        <v>155</v>
      </c>
      <c r="AU215" s="144" t="s">
        <v>85</v>
      </c>
      <c r="AY215" s="16" t="s">
        <v>153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6" t="s">
        <v>83</v>
      </c>
      <c r="BK215" s="145">
        <f>ROUND(I215*H215,2)</f>
        <v>0</v>
      </c>
      <c r="BL215" s="16" t="s">
        <v>159</v>
      </c>
      <c r="BM215" s="144" t="s">
        <v>267</v>
      </c>
    </row>
    <row r="216" spans="2:65" s="1" customFormat="1" ht="24">
      <c r="B216" s="31"/>
      <c r="D216" s="146" t="s">
        <v>161</v>
      </c>
      <c r="F216" s="147" t="s">
        <v>268</v>
      </c>
      <c r="I216" s="148"/>
      <c r="L216" s="31"/>
      <c r="M216" s="149"/>
      <c r="T216" s="55"/>
      <c r="AT216" s="16" t="s">
        <v>161</v>
      </c>
      <c r="AU216" s="16" t="s">
        <v>85</v>
      </c>
    </row>
    <row r="217" spans="2:65" s="1" customFormat="1" ht="21.75" customHeight="1">
      <c r="B217" s="31"/>
      <c r="C217" s="132" t="s">
        <v>269</v>
      </c>
      <c r="D217" s="132" t="s">
        <v>155</v>
      </c>
      <c r="E217" s="133" t="s">
        <v>270</v>
      </c>
      <c r="F217" s="134" t="s">
        <v>271</v>
      </c>
      <c r="G217" s="135" t="s">
        <v>261</v>
      </c>
      <c r="H217" s="136">
        <v>1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40</v>
      </c>
      <c r="P217" s="142">
        <f>O217*H217</f>
        <v>0</v>
      </c>
      <c r="Q217" s="142">
        <v>3.1320000000000001E-2</v>
      </c>
      <c r="R217" s="142">
        <f>Q217*H217</f>
        <v>3.1320000000000001E-2</v>
      </c>
      <c r="S217" s="142">
        <v>0</v>
      </c>
      <c r="T217" s="143">
        <f>S217*H217</f>
        <v>0</v>
      </c>
      <c r="AR217" s="144" t="s">
        <v>159</v>
      </c>
      <c r="AT217" s="144" t="s">
        <v>155</v>
      </c>
      <c r="AU217" s="144" t="s">
        <v>85</v>
      </c>
      <c r="AY217" s="16" t="s">
        <v>153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83</v>
      </c>
      <c r="BK217" s="145">
        <f>ROUND(I217*H217,2)</f>
        <v>0</v>
      </c>
      <c r="BL217" s="16" t="s">
        <v>159</v>
      </c>
      <c r="BM217" s="144" t="s">
        <v>272</v>
      </c>
    </row>
    <row r="218" spans="2:65" s="1" customFormat="1" ht="24">
      <c r="B218" s="31"/>
      <c r="D218" s="146" t="s">
        <v>161</v>
      </c>
      <c r="F218" s="147" t="s">
        <v>273</v>
      </c>
      <c r="I218" s="148"/>
      <c r="L218" s="31"/>
      <c r="M218" s="149"/>
      <c r="T218" s="55"/>
      <c r="AT218" s="16" t="s">
        <v>161</v>
      </c>
      <c r="AU218" s="16" t="s">
        <v>85</v>
      </c>
    </row>
    <row r="219" spans="2:65" s="1" customFormat="1" ht="16.5" customHeight="1">
      <c r="B219" s="31"/>
      <c r="C219" s="132" t="s">
        <v>274</v>
      </c>
      <c r="D219" s="132" t="s">
        <v>155</v>
      </c>
      <c r="E219" s="133" t="s">
        <v>275</v>
      </c>
      <c r="F219" s="134" t="s">
        <v>276</v>
      </c>
      <c r="G219" s="135" t="s">
        <v>158</v>
      </c>
      <c r="H219" s="136">
        <v>0.81200000000000006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40</v>
      </c>
      <c r="P219" s="142">
        <f>O219*H219</f>
        <v>0</v>
      </c>
      <c r="Q219" s="142">
        <v>1.94302</v>
      </c>
      <c r="R219" s="142">
        <f>Q219*H219</f>
        <v>1.57773224</v>
      </c>
      <c r="S219" s="142">
        <v>0</v>
      </c>
      <c r="T219" s="143">
        <f>S219*H219</f>
        <v>0</v>
      </c>
      <c r="AR219" s="144" t="s">
        <v>159</v>
      </c>
      <c r="AT219" s="144" t="s">
        <v>155</v>
      </c>
      <c r="AU219" s="144" t="s">
        <v>85</v>
      </c>
      <c r="AY219" s="16" t="s">
        <v>153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83</v>
      </c>
      <c r="BK219" s="145">
        <f>ROUND(I219*H219,2)</f>
        <v>0</v>
      </c>
      <c r="BL219" s="16" t="s">
        <v>159</v>
      </c>
      <c r="BM219" s="144" t="s">
        <v>277</v>
      </c>
    </row>
    <row r="220" spans="2:65" s="1" customFormat="1" ht="24">
      <c r="B220" s="31"/>
      <c r="D220" s="146" t="s">
        <v>161</v>
      </c>
      <c r="F220" s="147" t="s">
        <v>278</v>
      </c>
      <c r="I220" s="148"/>
      <c r="L220" s="31"/>
      <c r="M220" s="149"/>
      <c r="T220" s="55"/>
      <c r="AT220" s="16" t="s">
        <v>161</v>
      </c>
      <c r="AU220" s="16" t="s">
        <v>85</v>
      </c>
    </row>
    <row r="221" spans="2:65" s="12" customFormat="1" ht="12">
      <c r="B221" s="150"/>
      <c r="D221" s="146" t="s">
        <v>163</v>
      </c>
      <c r="E221" s="151" t="s">
        <v>1</v>
      </c>
      <c r="F221" s="152" t="s">
        <v>279</v>
      </c>
      <c r="H221" s="153">
        <v>0.32400000000000001</v>
      </c>
      <c r="I221" s="154"/>
      <c r="L221" s="150"/>
      <c r="M221" s="155"/>
      <c r="T221" s="156"/>
      <c r="AT221" s="151" t="s">
        <v>163</v>
      </c>
      <c r="AU221" s="151" t="s">
        <v>85</v>
      </c>
      <c r="AV221" s="12" t="s">
        <v>85</v>
      </c>
      <c r="AW221" s="12" t="s">
        <v>32</v>
      </c>
      <c r="AX221" s="12" t="s">
        <v>75</v>
      </c>
      <c r="AY221" s="151" t="s">
        <v>153</v>
      </c>
    </row>
    <row r="222" spans="2:65" s="12" customFormat="1" ht="12">
      <c r="B222" s="150"/>
      <c r="D222" s="146" t="s">
        <v>163</v>
      </c>
      <c r="E222" s="151" t="s">
        <v>1</v>
      </c>
      <c r="F222" s="152" t="s">
        <v>280</v>
      </c>
      <c r="H222" s="153">
        <v>8.5999999999999993E-2</v>
      </c>
      <c r="I222" s="154"/>
      <c r="L222" s="150"/>
      <c r="M222" s="155"/>
      <c r="T222" s="156"/>
      <c r="AT222" s="151" t="s">
        <v>163</v>
      </c>
      <c r="AU222" s="151" t="s">
        <v>85</v>
      </c>
      <c r="AV222" s="12" t="s">
        <v>85</v>
      </c>
      <c r="AW222" s="12" t="s">
        <v>32</v>
      </c>
      <c r="AX222" s="12" t="s">
        <v>75</v>
      </c>
      <c r="AY222" s="151" t="s">
        <v>153</v>
      </c>
    </row>
    <row r="223" spans="2:65" s="12" customFormat="1" ht="12">
      <c r="B223" s="150"/>
      <c r="D223" s="146" t="s">
        <v>163</v>
      </c>
      <c r="E223" s="151" t="s">
        <v>1</v>
      </c>
      <c r="F223" s="152" t="s">
        <v>281</v>
      </c>
      <c r="H223" s="153">
        <v>0.16200000000000001</v>
      </c>
      <c r="I223" s="154"/>
      <c r="L223" s="150"/>
      <c r="M223" s="155"/>
      <c r="T223" s="156"/>
      <c r="AT223" s="151" t="s">
        <v>163</v>
      </c>
      <c r="AU223" s="151" t="s">
        <v>85</v>
      </c>
      <c r="AV223" s="12" t="s">
        <v>85</v>
      </c>
      <c r="AW223" s="12" t="s">
        <v>32</v>
      </c>
      <c r="AX223" s="12" t="s">
        <v>75</v>
      </c>
      <c r="AY223" s="151" t="s">
        <v>153</v>
      </c>
    </row>
    <row r="224" spans="2:65" s="12" customFormat="1" ht="12">
      <c r="B224" s="150"/>
      <c r="D224" s="146" t="s">
        <v>163</v>
      </c>
      <c r="E224" s="151" t="s">
        <v>1</v>
      </c>
      <c r="F224" s="152" t="s">
        <v>282</v>
      </c>
      <c r="H224" s="153">
        <v>0.24</v>
      </c>
      <c r="I224" s="154"/>
      <c r="L224" s="150"/>
      <c r="M224" s="155"/>
      <c r="T224" s="156"/>
      <c r="AT224" s="151" t="s">
        <v>163</v>
      </c>
      <c r="AU224" s="151" t="s">
        <v>85</v>
      </c>
      <c r="AV224" s="12" t="s">
        <v>85</v>
      </c>
      <c r="AW224" s="12" t="s">
        <v>32</v>
      </c>
      <c r="AX224" s="12" t="s">
        <v>75</v>
      </c>
      <c r="AY224" s="151" t="s">
        <v>153</v>
      </c>
    </row>
    <row r="225" spans="2:65" s="13" customFormat="1" ht="12">
      <c r="B225" s="157"/>
      <c r="D225" s="146" t="s">
        <v>163</v>
      </c>
      <c r="E225" s="158" t="s">
        <v>1</v>
      </c>
      <c r="F225" s="159" t="s">
        <v>207</v>
      </c>
      <c r="H225" s="160">
        <v>0.81200000000000006</v>
      </c>
      <c r="I225" s="161"/>
      <c r="L225" s="157"/>
      <c r="M225" s="162"/>
      <c r="T225" s="163"/>
      <c r="AT225" s="158" t="s">
        <v>163</v>
      </c>
      <c r="AU225" s="158" t="s">
        <v>85</v>
      </c>
      <c r="AV225" s="13" t="s">
        <v>159</v>
      </c>
      <c r="AW225" s="13" t="s">
        <v>32</v>
      </c>
      <c r="AX225" s="13" t="s">
        <v>83</v>
      </c>
      <c r="AY225" s="158" t="s">
        <v>153</v>
      </c>
    </row>
    <row r="226" spans="2:65" s="1" customFormat="1" ht="33" customHeight="1">
      <c r="B226" s="31"/>
      <c r="C226" s="132" t="s">
        <v>7</v>
      </c>
      <c r="D226" s="132" t="s">
        <v>155</v>
      </c>
      <c r="E226" s="133" t="s">
        <v>283</v>
      </c>
      <c r="F226" s="134" t="s">
        <v>284</v>
      </c>
      <c r="G226" s="135" t="s">
        <v>196</v>
      </c>
      <c r="H226" s="136">
        <v>1.2210000000000001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40</v>
      </c>
      <c r="P226" s="142">
        <f>O226*H226</f>
        <v>0</v>
      </c>
      <c r="Q226" s="142">
        <v>1.9539999999999998E-2</v>
      </c>
      <c r="R226" s="142">
        <f>Q226*H226</f>
        <v>2.3858339999999999E-2</v>
      </c>
      <c r="S226" s="142">
        <v>0</v>
      </c>
      <c r="T226" s="143">
        <f>S226*H226</f>
        <v>0</v>
      </c>
      <c r="AR226" s="144" t="s">
        <v>159</v>
      </c>
      <c r="AT226" s="144" t="s">
        <v>155</v>
      </c>
      <c r="AU226" s="144" t="s">
        <v>85</v>
      </c>
      <c r="AY226" s="16" t="s">
        <v>153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83</v>
      </c>
      <c r="BK226" s="145">
        <f>ROUND(I226*H226,2)</f>
        <v>0</v>
      </c>
      <c r="BL226" s="16" t="s">
        <v>159</v>
      </c>
      <c r="BM226" s="144" t="s">
        <v>285</v>
      </c>
    </row>
    <row r="227" spans="2:65" s="1" customFormat="1" ht="36">
      <c r="B227" s="31"/>
      <c r="D227" s="146" t="s">
        <v>161</v>
      </c>
      <c r="F227" s="147" t="s">
        <v>286</v>
      </c>
      <c r="I227" s="148"/>
      <c r="L227" s="31"/>
      <c r="M227" s="149"/>
      <c r="T227" s="55"/>
      <c r="AT227" s="16" t="s">
        <v>161</v>
      </c>
      <c r="AU227" s="16" t="s">
        <v>85</v>
      </c>
    </row>
    <row r="228" spans="2:65" s="12" customFormat="1" ht="12">
      <c r="B228" s="150"/>
      <c r="D228" s="146" t="s">
        <v>163</v>
      </c>
      <c r="E228" s="151" t="s">
        <v>1</v>
      </c>
      <c r="F228" s="152" t="s">
        <v>287</v>
      </c>
      <c r="H228" s="153">
        <v>0.187</v>
      </c>
      <c r="I228" s="154"/>
      <c r="L228" s="150"/>
      <c r="M228" s="155"/>
      <c r="T228" s="156"/>
      <c r="AT228" s="151" t="s">
        <v>163</v>
      </c>
      <c r="AU228" s="151" t="s">
        <v>85</v>
      </c>
      <c r="AV228" s="12" t="s">
        <v>85</v>
      </c>
      <c r="AW228" s="12" t="s">
        <v>32</v>
      </c>
      <c r="AX228" s="12" t="s">
        <v>75</v>
      </c>
      <c r="AY228" s="151" t="s">
        <v>153</v>
      </c>
    </row>
    <row r="229" spans="2:65" s="12" customFormat="1" ht="12">
      <c r="B229" s="150"/>
      <c r="D229" s="146" t="s">
        <v>163</v>
      </c>
      <c r="E229" s="151" t="s">
        <v>1</v>
      </c>
      <c r="F229" s="152" t="s">
        <v>288</v>
      </c>
      <c r="H229" s="153">
        <v>2.5999999999999999E-2</v>
      </c>
      <c r="I229" s="154"/>
      <c r="L229" s="150"/>
      <c r="M229" s="155"/>
      <c r="T229" s="156"/>
      <c r="AT229" s="151" t="s">
        <v>163</v>
      </c>
      <c r="AU229" s="151" t="s">
        <v>85</v>
      </c>
      <c r="AV229" s="12" t="s">
        <v>85</v>
      </c>
      <c r="AW229" s="12" t="s">
        <v>32</v>
      </c>
      <c r="AX229" s="12" t="s">
        <v>75</v>
      </c>
      <c r="AY229" s="151" t="s">
        <v>153</v>
      </c>
    </row>
    <row r="230" spans="2:65" s="12" customFormat="1" ht="12">
      <c r="B230" s="150"/>
      <c r="D230" s="146" t="s">
        <v>163</v>
      </c>
      <c r="E230" s="151" t="s">
        <v>1</v>
      </c>
      <c r="F230" s="152" t="s">
        <v>289</v>
      </c>
      <c r="H230" s="153">
        <v>8.0000000000000002E-3</v>
      </c>
      <c r="I230" s="154"/>
      <c r="L230" s="150"/>
      <c r="M230" s="155"/>
      <c r="T230" s="156"/>
      <c r="AT230" s="151" t="s">
        <v>163</v>
      </c>
      <c r="AU230" s="151" t="s">
        <v>85</v>
      </c>
      <c r="AV230" s="12" t="s">
        <v>85</v>
      </c>
      <c r="AW230" s="12" t="s">
        <v>32</v>
      </c>
      <c r="AX230" s="12" t="s">
        <v>75</v>
      </c>
      <c r="AY230" s="151" t="s">
        <v>153</v>
      </c>
    </row>
    <row r="231" spans="2:65" s="12" customFormat="1" ht="12">
      <c r="B231" s="150"/>
      <c r="D231" s="146" t="s">
        <v>163</v>
      </c>
      <c r="E231" s="151" t="s">
        <v>1</v>
      </c>
      <c r="F231" s="152" t="s">
        <v>290</v>
      </c>
      <c r="H231" s="153">
        <v>1</v>
      </c>
      <c r="I231" s="154"/>
      <c r="L231" s="150"/>
      <c r="M231" s="155"/>
      <c r="T231" s="156"/>
      <c r="AT231" s="151" t="s">
        <v>163</v>
      </c>
      <c r="AU231" s="151" t="s">
        <v>85</v>
      </c>
      <c r="AV231" s="12" t="s">
        <v>85</v>
      </c>
      <c r="AW231" s="12" t="s">
        <v>32</v>
      </c>
      <c r="AX231" s="12" t="s">
        <v>75</v>
      </c>
      <c r="AY231" s="151" t="s">
        <v>153</v>
      </c>
    </row>
    <row r="232" spans="2:65" s="13" customFormat="1" ht="12">
      <c r="B232" s="157"/>
      <c r="D232" s="146" t="s">
        <v>163</v>
      </c>
      <c r="E232" s="158" t="s">
        <v>1</v>
      </c>
      <c r="F232" s="159" t="s">
        <v>207</v>
      </c>
      <c r="H232" s="160">
        <v>1.2210000000000001</v>
      </c>
      <c r="I232" s="161"/>
      <c r="L232" s="157"/>
      <c r="M232" s="162"/>
      <c r="T232" s="163"/>
      <c r="AT232" s="158" t="s">
        <v>163</v>
      </c>
      <c r="AU232" s="158" t="s">
        <v>85</v>
      </c>
      <c r="AV232" s="13" t="s">
        <v>159</v>
      </c>
      <c r="AW232" s="13" t="s">
        <v>32</v>
      </c>
      <c r="AX232" s="13" t="s">
        <v>83</v>
      </c>
      <c r="AY232" s="158" t="s">
        <v>153</v>
      </c>
    </row>
    <row r="233" spans="2:65" s="1" customFormat="1" ht="21.75" customHeight="1">
      <c r="B233" s="31"/>
      <c r="C233" s="164" t="s">
        <v>291</v>
      </c>
      <c r="D233" s="164" t="s">
        <v>216</v>
      </c>
      <c r="E233" s="165" t="s">
        <v>292</v>
      </c>
      <c r="F233" s="166" t="s">
        <v>293</v>
      </c>
      <c r="G233" s="167" t="s">
        <v>196</v>
      </c>
      <c r="H233" s="168">
        <v>1.117</v>
      </c>
      <c r="I233" s="169"/>
      <c r="J233" s="170">
        <f>ROUND(I233*H233,2)</f>
        <v>0</v>
      </c>
      <c r="K233" s="171"/>
      <c r="L233" s="172"/>
      <c r="M233" s="173" t="s">
        <v>1</v>
      </c>
      <c r="N233" s="174" t="s">
        <v>40</v>
      </c>
      <c r="P233" s="142">
        <f>O233*H233</f>
        <v>0</v>
      </c>
      <c r="Q233" s="142">
        <v>1</v>
      </c>
      <c r="R233" s="142">
        <f>Q233*H233</f>
        <v>1.117</v>
      </c>
      <c r="S233" s="142">
        <v>0</v>
      </c>
      <c r="T233" s="143">
        <f>S233*H233</f>
        <v>0</v>
      </c>
      <c r="AR233" s="144" t="s">
        <v>200</v>
      </c>
      <c r="AT233" s="144" t="s">
        <v>216</v>
      </c>
      <c r="AU233" s="144" t="s">
        <v>85</v>
      </c>
      <c r="AY233" s="16" t="s">
        <v>153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6" t="s">
        <v>83</v>
      </c>
      <c r="BK233" s="145">
        <f>ROUND(I233*H233,2)</f>
        <v>0</v>
      </c>
      <c r="BL233" s="16" t="s">
        <v>159</v>
      </c>
      <c r="BM233" s="144" t="s">
        <v>294</v>
      </c>
    </row>
    <row r="234" spans="2:65" s="1" customFormat="1" ht="12">
      <c r="B234" s="31"/>
      <c r="D234" s="146" t="s">
        <v>161</v>
      </c>
      <c r="F234" s="147" t="s">
        <v>293</v>
      </c>
      <c r="I234" s="148"/>
      <c r="L234" s="31"/>
      <c r="M234" s="149"/>
      <c r="T234" s="55"/>
      <c r="AT234" s="16" t="s">
        <v>161</v>
      </c>
      <c r="AU234" s="16" t="s">
        <v>85</v>
      </c>
    </row>
    <row r="235" spans="2:65" s="12" customFormat="1" ht="12">
      <c r="B235" s="150"/>
      <c r="D235" s="146" t="s">
        <v>163</v>
      </c>
      <c r="E235" s="151" t="s">
        <v>1</v>
      </c>
      <c r="F235" s="152" t="s">
        <v>288</v>
      </c>
      <c r="H235" s="153">
        <v>2.5999999999999999E-2</v>
      </c>
      <c r="I235" s="154"/>
      <c r="L235" s="150"/>
      <c r="M235" s="155"/>
      <c r="T235" s="156"/>
      <c r="AT235" s="151" t="s">
        <v>163</v>
      </c>
      <c r="AU235" s="151" t="s">
        <v>85</v>
      </c>
      <c r="AV235" s="12" t="s">
        <v>85</v>
      </c>
      <c r="AW235" s="12" t="s">
        <v>32</v>
      </c>
      <c r="AX235" s="12" t="s">
        <v>75</v>
      </c>
      <c r="AY235" s="151" t="s">
        <v>153</v>
      </c>
    </row>
    <row r="236" spans="2:65" s="12" customFormat="1" ht="12">
      <c r="B236" s="150"/>
      <c r="D236" s="146" t="s">
        <v>163</v>
      </c>
      <c r="E236" s="151" t="s">
        <v>1</v>
      </c>
      <c r="F236" s="152" t="s">
        <v>289</v>
      </c>
      <c r="H236" s="153">
        <v>8.0000000000000002E-3</v>
      </c>
      <c r="I236" s="154"/>
      <c r="L236" s="150"/>
      <c r="M236" s="155"/>
      <c r="T236" s="156"/>
      <c r="AT236" s="151" t="s">
        <v>163</v>
      </c>
      <c r="AU236" s="151" t="s">
        <v>85</v>
      </c>
      <c r="AV236" s="12" t="s">
        <v>85</v>
      </c>
      <c r="AW236" s="12" t="s">
        <v>32</v>
      </c>
      <c r="AX236" s="12" t="s">
        <v>75</v>
      </c>
      <c r="AY236" s="151" t="s">
        <v>153</v>
      </c>
    </row>
    <row r="237" spans="2:65" s="12" customFormat="1" ht="12">
      <c r="B237" s="150"/>
      <c r="D237" s="146" t="s">
        <v>163</v>
      </c>
      <c r="E237" s="151" t="s">
        <v>1</v>
      </c>
      <c r="F237" s="152" t="s">
        <v>290</v>
      </c>
      <c r="H237" s="153">
        <v>1</v>
      </c>
      <c r="I237" s="154"/>
      <c r="L237" s="150"/>
      <c r="M237" s="155"/>
      <c r="T237" s="156"/>
      <c r="AT237" s="151" t="s">
        <v>163</v>
      </c>
      <c r="AU237" s="151" t="s">
        <v>85</v>
      </c>
      <c r="AV237" s="12" t="s">
        <v>85</v>
      </c>
      <c r="AW237" s="12" t="s">
        <v>32</v>
      </c>
      <c r="AX237" s="12" t="s">
        <v>75</v>
      </c>
      <c r="AY237" s="151" t="s">
        <v>153</v>
      </c>
    </row>
    <row r="238" spans="2:65" s="13" customFormat="1" ht="12">
      <c r="B238" s="157"/>
      <c r="D238" s="146" t="s">
        <v>163</v>
      </c>
      <c r="E238" s="158" t="s">
        <v>1</v>
      </c>
      <c r="F238" s="159" t="s">
        <v>207</v>
      </c>
      <c r="H238" s="160">
        <v>1.034</v>
      </c>
      <c r="I238" s="161"/>
      <c r="L238" s="157"/>
      <c r="M238" s="162"/>
      <c r="T238" s="163"/>
      <c r="AT238" s="158" t="s">
        <v>163</v>
      </c>
      <c r="AU238" s="158" t="s">
        <v>85</v>
      </c>
      <c r="AV238" s="13" t="s">
        <v>159</v>
      </c>
      <c r="AW238" s="13" t="s">
        <v>32</v>
      </c>
      <c r="AX238" s="13" t="s">
        <v>83</v>
      </c>
      <c r="AY238" s="158" t="s">
        <v>153</v>
      </c>
    </row>
    <row r="239" spans="2:65" s="12" customFormat="1" ht="12">
      <c r="B239" s="150"/>
      <c r="D239" s="146" t="s">
        <v>163</v>
      </c>
      <c r="F239" s="152" t="s">
        <v>295</v>
      </c>
      <c r="H239" s="153">
        <v>1.117</v>
      </c>
      <c r="I239" s="154"/>
      <c r="L239" s="150"/>
      <c r="M239" s="155"/>
      <c r="T239" s="156"/>
      <c r="AT239" s="151" t="s">
        <v>163</v>
      </c>
      <c r="AU239" s="151" t="s">
        <v>85</v>
      </c>
      <c r="AV239" s="12" t="s">
        <v>85</v>
      </c>
      <c r="AW239" s="12" t="s">
        <v>4</v>
      </c>
      <c r="AX239" s="12" t="s">
        <v>83</v>
      </c>
      <c r="AY239" s="151" t="s">
        <v>153</v>
      </c>
    </row>
    <row r="240" spans="2:65" s="1" customFormat="1" ht="21.75" customHeight="1">
      <c r="B240" s="31"/>
      <c r="C240" s="164" t="s">
        <v>296</v>
      </c>
      <c r="D240" s="164" t="s">
        <v>216</v>
      </c>
      <c r="E240" s="165" t="s">
        <v>297</v>
      </c>
      <c r="F240" s="166" t="s">
        <v>298</v>
      </c>
      <c r="G240" s="167" t="s">
        <v>196</v>
      </c>
      <c r="H240" s="168">
        <v>0.20200000000000001</v>
      </c>
      <c r="I240" s="169"/>
      <c r="J240" s="170">
        <f>ROUND(I240*H240,2)</f>
        <v>0</v>
      </c>
      <c r="K240" s="171"/>
      <c r="L240" s="172"/>
      <c r="M240" s="173" t="s">
        <v>1</v>
      </c>
      <c r="N240" s="174" t="s">
        <v>40</v>
      </c>
      <c r="P240" s="142">
        <f>O240*H240</f>
        <v>0</v>
      </c>
      <c r="Q240" s="142">
        <v>1</v>
      </c>
      <c r="R240" s="142">
        <f>Q240*H240</f>
        <v>0.20200000000000001</v>
      </c>
      <c r="S240" s="142">
        <v>0</v>
      </c>
      <c r="T240" s="143">
        <f>S240*H240</f>
        <v>0</v>
      </c>
      <c r="AR240" s="144" t="s">
        <v>200</v>
      </c>
      <c r="AT240" s="144" t="s">
        <v>216</v>
      </c>
      <c r="AU240" s="144" t="s">
        <v>85</v>
      </c>
      <c r="AY240" s="16" t="s">
        <v>153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83</v>
      </c>
      <c r="BK240" s="145">
        <f>ROUND(I240*H240,2)</f>
        <v>0</v>
      </c>
      <c r="BL240" s="16" t="s">
        <v>159</v>
      </c>
      <c r="BM240" s="144" t="s">
        <v>299</v>
      </c>
    </row>
    <row r="241" spans="2:65" s="1" customFormat="1" ht="12">
      <c r="B241" s="31"/>
      <c r="D241" s="146" t="s">
        <v>161</v>
      </c>
      <c r="F241" s="147" t="s">
        <v>298</v>
      </c>
      <c r="I241" s="148"/>
      <c r="L241" s="31"/>
      <c r="M241" s="149"/>
      <c r="T241" s="55"/>
      <c r="AT241" s="16" t="s">
        <v>161</v>
      </c>
      <c r="AU241" s="16" t="s">
        <v>85</v>
      </c>
    </row>
    <row r="242" spans="2:65" s="12" customFormat="1" ht="12">
      <c r="B242" s="150"/>
      <c r="D242" s="146" t="s">
        <v>163</v>
      </c>
      <c r="E242" s="151" t="s">
        <v>1</v>
      </c>
      <c r="F242" s="152" t="s">
        <v>287</v>
      </c>
      <c r="H242" s="153">
        <v>0.187</v>
      </c>
      <c r="I242" s="154"/>
      <c r="L242" s="150"/>
      <c r="M242" s="155"/>
      <c r="T242" s="156"/>
      <c r="AT242" s="151" t="s">
        <v>163</v>
      </c>
      <c r="AU242" s="151" t="s">
        <v>85</v>
      </c>
      <c r="AV242" s="12" t="s">
        <v>85</v>
      </c>
      <c r="AW242" s="12" t="s">
        <v>32</v>
      </c>
      <c r="AX242" s="12" t="s">
        <v>83</v>
      </c>
      <c r="AY242" s="151" t="s">
        <v>153</v>
      </c>
    </row>
    <row r="243" spans="2:65" s="12" customFormat="1" ht="12">
      <c r="B243" s="150"/>
      <c r="D243" s="146" t="s">
        <v>163</v>
      </c>
      <c r="F243" s="152" t="s">
        <v>300</v>
      </c>
      <c r="H243" s="153">
        <v>0.20200000000000001</v>
      </c>
      <c r="I243" s="154"/>
      <c r="L243" s="150"/>
      <c r="M243" s="155"/>
      <c r="T243" s="156"/>
      <c r="AT243" s="151" t="s">
        <v>163</v>
      </c>
      <c r="AU243" s="151" t="s">
        <v>85</v>
      </c>
      <c r="AV243" s="12" t="s">
        <v>85</v>
      </c>
      <c r="AW243" s="12" t="s">
        <v>4</v>
      </c>
      <c r="AX243" s="12" t="s">
        <v>83</v>
      </c>
      <c r="AY243" s="151" t="s">
        <v>153</v>
      </c>
    </row>
    <row r="244" spans="2:65" s="1" customFormat="1" ht="37.75" customHeight="1">
      <c r="B244" s="31"/>
      <c r="C244" s="132" t="s">
        <v>301</v>
      </c>
      <c r="D244" s="132" t="s">
        <v>155</v>
      </c>
      <c r="E244" s="133" t="s">
        <v>302</v>
      </c>
      <c r="F244" s="134" t="s">
        <v>303</v>
      </c>
      <c r="G244" s="135" t="s">
        <v>196</v>
      </c>
      <c r="H244" s="136">
        <v>0.28199999999999997</v>
      </c>
      <c r="I244" s="137"/>
      <c r="J244" s="138">
        <f>ROUND(I244*H244,2)</f>
        <v>0</v>
      </c>
      <c r="K244" s="139"/>
      <c r="L244" s="31"/>
      <c r="M244" s="140" t="s">
        <v>1</v>
      </c>
      <c r="N244" s="141" t="s">
        <v>40</v>
      </c>
      <c r="P244" s="142">
        <f>O244*H244</f>
        <v>0</v>
      </c>
      <c r="Q244" s="142">
        <v>1.7090000000000001E-2</v>
      </c>
      <c r="R244" s="142">
        <f>Q244*H244</f>
        <v>4.8193799999999998E-3</v>
      </c>
      <c r="S244" s="142">
        <v>0</v>
      </c>
      <c r="T244" s="143">
        <f>S244*H244</f>
        <v>0</v>
      </c>
      <c r="AR244" s="144" t="s">
        <v>159</v>
      </c>
      <c r="AT244" s="144" t="s">
        <v>155</v>
      </c>
      <c r="AU244" s="144" t="s">
        <v>85</v>
      </c>
      <c r="AY244" s="16" t="s">
        <v>153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6" t="s">
        <v>83</v>
      </c>
      <c r="BK244" s="145">
        <f>ROUND(I244*H244,2)</f>
        <v>0</v>
      </c>
      <c r="BL244" s="16" t="s">
        <v>159</v>
      </c>
      <c r="BM244" s="144" t="s">
        <v>304</v>
      </c>
    </row>
    <row r="245" spans="2:65" s="1" customFormat="1" ht="36">
      <c r="B245" s="31"/>
      <c r="D245" s="146" t="s">
        <v>161</v>
      </c>
      <c r="F245" s="147" t="s">
        <v>305</v>
      </c>
      <c r="I245" s="148"/>
      <c r="L245" s="31"/>
      <c r="M245" s="149"/>
      <c r="T245" s="55"/>
      <c r="AT245" s="16" t="s">
        <v>161</v>
      </c>
      <c r="AU245" s="16" t="s">
        <v>85</v>
      </c>
    </row>
    <row r="246" spans="2:65" s="14" customFormat="1" ht="12">
      <c r="B246" s="175"/>
      <c r="D246" s="146" t="s">
        <v>163</v>
      </c>
      <c r="E246" s="176" t="s">
        <v>1</v>
      </c>
      <c r="F246" s="177" t="s">
        <v>306</v>
      </c>
      <c r="H246" s="176" t="s">
        <v>1</v>
      </c>
      <c r="I246" s="178"/>
      <c r="L246" s="175"/>
      <c r="M246" s="179"/>
      <c r="T246" s="180"/>
      <c r="AT246" s="176" t="s">
        <v>163</v>
      </c>
      <c r="AU246" s="176" t="s">
        <v>85</v>
      </c>
      <c r="AV246" s="14" t="s">
        <v>83</v>
      </c>
      <c r="AW246" s="14" t="s">
        <v>32</v>
      </c>
      <c r="AX246" s="14" t="s">
        <v>75</v>
      </c>
      <c r="AY246" s="176" t="s">
        <v>153</v>
      </c>
    </row>
    <row r="247" spans="2:65" s="12" customFormat="1" ht="12">
      <c r="B247" s="150"/>
      <c r="D247" s="146" t="s">
        <v>163</v>
      </c>
      <c r="E247" s="151" t="s">
        <v>1</v>
      </c>
      <c r="F247" s="152" t="s">
        <v>307</v>
      </c>
      <c r="H247" s="153">
        <v>5.5E-2</v>
      </c>
      <c r="I247" s="154"/>
      <c r="L247" s="150"/>
      <c r="M247" s="155"/>
      <c r="T247" s="156"/>
      <c r="AT247" s="151" t="s">
        <v>163</v>
      </c>
      <c r="AU247" s="151" t="s">
        <v>85</v>
      </c>
      <c r="AV247" s="12" t="s">
        <v>85</v>
      </c>
      <c r="AW247" s="12" t="s">
        <v>32</v>
      </c>
      <c r="AX247" s="12" t="s">
        <v>75</v>
      </c>
      <c r="AY247" s="151" t="s">
        <v>153</v>
      </c>
    </row>
    <row r="248" spans="2:65" s="12" customFormat="1" ht="12">
      <c r="B248" s="150"/>
      <c r="D248" s="146" t="s">
        <v>163</v>
      </c>
      <c r="E248" s="151" t="s">
        <v>1</v>
      </c>
      <c r="F248" s="152" t="s">
        <v>308</v>
      </c>
      <c r="H248" s="153">
        <v>8.5000000000000006E-2</v>
      </c>
      <c r="I248" s="154"/>
      <c r="L248" s="150"/>
      <c r="M248" s="155"/>
      <c r="T248" s="156"/>
      <c r="AT248" s="151" t="s">
        <v>163</v>
      </c>
      <c r="AU248" s="151" t="s">
        <v>85</v>
      </c>
      <c r="AV248" s="12" t="s">
        <v>85</v>
      </c>
      <c r="AW248" s="12" t="s">
        <v>32</v>
      </c>
      <c r="AX248" s="12" t="s">
        <v>75</v>
      </c>
      <c r="AY248" s="151" t="s">
        <v>153</v>
      </c>
    </row>
    <row r="249" spans="2:65" s="12" customFormat="1" ht="12">
      <c r="B249" s="150"/>
      <c r="D249" s="146" t="s">
        <v>163</v>
      </c>
      <c r="E249" s="151" t="s">
        <v>1</v>
      </c>
      <c r="F249" s="152" t="s">
        <v>309</v>
      </c>
      <c r="H249" s="153">
        <v>0.13400000000000001</v>
      </c>
      <c r="I249" s="154"/>
      <c r="L249" s="150"/>
      <c r="M249" s="155"/>
      <c r="T249" s="156"/>
      <c r="AT249" s="151" t="s">
        <v>163</v>
      </c>
      <c r="AU249" s="151" t="s">
        <v>85</v>
      </c>
      <c r="AV249" s="12" t="s">
        <v>85</v>
      </c>
      <c r="AW249" s="12" t="s">
        <v>32</v>
      </c>
      <c r="AX249" s="12" t="s">
        <v>75</v>
      </c>
      <c r="AY249" s="151" t="s">
        <v>153</v>
      </c>
    </row>
    <row r="250" spans="2:65" s="14" customFormat="1" ht="12">
      <c r="B250" s="175"/>
      <c r="D250" s="146" t="s">
        <v>163</v>
      </c>
      <c r="E250" s="176" t="s">
        <v>1</v>
      </c>
      <c r="F250" s="177" t="s">
        <v>310</v>
      </c>
      <c r="H250" s="176" t="s">
        <v>1</v>
      </c>
      <c r="I250" s="178"/>
      <c r="L250" s="175"/>
      <c r="M250" s="179"/>
      <c r="T250" s="180"/>
      <c r="AT250" s="176" t="s">
        <v>163</v>
      </c>
      <c r="AU250" s="176" t="s">
        <v>85</v>
      </c>
      <c r="AV250" s="14" t="s">
        <v>83</v>
      </c>
      <c r="AW250" s="14" t="s">
        <v>32</v>
      </c>
      <c r="AX250" s="14" t="s">
        <v>75</v>
      </c>
      <c r="AY250" s="176" t="s">
        <v>153</v>
      </c>
    </row>
    <row r="251" spans="2:65" s="12" customFormat="1" ht="12">
      <c r="B251" s="150"/>
      <c r="D251" s="146" t="s">
        <v>163</v>
      </c>
      <c r="E251" s="151" t="s">
        <v>1</v>
      </c>
      <c r="F251" s="152" t="s">
        <v>311</v>
      </c>
      <c r="H251" s="153">
        <v>8.0000000000000002E-3</v>
      </c>
      <c r="I251" s="154"/>
      <c r="L251" s="150"/>
      <c r="M251" s="155"/>
      <c r="T251" s="156"/>
      <c r="AT251" s="151" t="s">
        <v>163</v>
      </c>
      <c r="AU251" s="151" t="s">
        <v>85</v>
      </c>
      <c r="AV251" s="12" t="s">
        <v>85</v>
      </c>
      <c r="AW251" s="12" t="s">
        <v>32</v>
      </c>
      <c r="AX251" s="12" t="s">
        <v>75</v>
      </c>
      <c r="AY251" s="151" t="s">
        <v>153</v>
      </c>
    </row>
    <row r="252" spans="2:65" s="13" customFormat="1" ht="12">
      <c r="B252" s="157"/>
      <c r="D252" s="146" t="s">
        <v>163</v>
      </c>
      <c r="E252" s="158" t="s">
        <v>1</v>
      </c>
      <c r="F252" s="159" t="s">
        <v>207</v>
      </c>
      <c r="H252" s="160">
        <v>0.28200000000000003</v>
      </c>
      <c r="I252" s="161"/>
      <c r="L252" s="157"/>
      <c r="M252" s="162"/>
      <c r="T252" s="163"/>
      <c r="AT252" s="158" t="s">
        <v>163</v>
      </c>
      <c r="AU252" s="158" t="s">
        <v>85</v>
      </c>
      <c r="AV252" s="13" t="s">
        <v>159</v>
      </c>
      <c r="AW252" s="13" t="s">
        <v>32</v>
      </c>
      <c r="AX252" s="13" t="s">
        <v>83</v>
      </c>
      <c r="AY252" s="158" t="s">
        <v>153</v>
      </c>
    </row>
    <row r="253" spans="2:65" s="1" customFormat="1" ht="21.75" customHeight="1">
      <c r="B253" s="31"/>
      <c r="C253" s="164" t="s">
        <v>312</v>
      </c>
      <c r="D253" s="164" t="s">
        <v>216</v>
      </c>
      <c r="E253" s="165" t="s">
        <v>313</v>
      </c>
      <c r="F253" s="166" t="s">
        <v>314</v>
      </c>
      <c r="G253" s="167" t="s">
        <v>196</v>
      </c>
      <c r="H253" s="168">
        <v>5.8999999999999997E-2</v>
      </c>
      <c r="I253" s="169"/>
      <c r="J253" s="170">
        <f>ROUND(I253*H253,2)</f>
        <v>0</v>
      </c>
      <c r="K253" s="171"/>
      <c r="L253" s="172"/>
      <c r="M253" s="173" t="s">
        <v>1</v>
      </c>
      <c r="N253" s="174" t="s">
        <v>40</v>
      </c>
      <c r="P253" s="142">
        <f>O253*H253</f>
        <v>0</v>
      </c>
      <c r="Q253" s="142">
        <v>1</v>
      </c>
      <c r="R253" s="142">
        <f>Q253*H253</f>
        <v>5.8999999999999997E-2</v>
      </c>
      <c r="S253" s="142">
        <v>0</v>
      </c>
      <c r="T253" s="143">
        <f>S253*H253</f>
        <v>0</v>
      </c>
      <c r="AR253" s="144" t="s">
        <v>200</v>
      </c>
      <c r="AT253" s="144" t="s">
        <v>216</v>
      </c>
      <c r="AU253" s="144" t="s">
        <v>85</v>
      </c>
      <c r="AY253" s="16" t="s">
        <v>153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6" t="s">
        <v>83</v>
      </c>
      <c r="BK253" s="145">
        <f>ROUND(I253*H253,2)</f>
        <v>0</v>
      </c>
      <c r="BL253" s="16" t="s">
        <v>159</v>
      </c>
      <c r="BM253" s="144" t="s">
        <v>315</v>
      </c>
    </row>
    <row r="254" spans="2:65" s="1" customFormat="1" ht="12">
      <c r="B254" s="31"/>
      <c r="D254" s="146" t="s">
        <v>161</v>
      </c>
      <c r="F254" s="147" t="s">
        <v>314</v>
      </c>
      <c r="I254" s="148"/>
      <c r="L254" s="31"/>
      <c r="M254" s="149"/>
      <c r="T254" s="55"/>
      <c r="AT254" s="16" t="s">
        <v>161</v>
      </c>
      <c r="AU254" s="16" t="s">
        <v>85</v>
      </c>
    </row>
    <row r="255" spans="2:65" s="12" customFormat="1" ht="12">
      <c r="B255" s="150"/>
      <c r="D255" s="146" t="s">
        <v>163</v>
      </c>
      <c r="E255" s="151" t="s">
        <v>1</v>
      </c>
      <c r="F255" s="152" t="s">
        <v>307</v>
      </c>
      <c r="H255" s="153">
        <v>5.5E-2</v>
      </c>
      <c r="I255" s="154"/>
      <c r="L255" s="150"/>
      <c r="M255" s="155"/>
      <c r="T255" s="156"/>
      <c r="AT255" s="151" t="s">
        <v>163</v>
      </c>
      <c r="AU255" s="151" t="s">
        <v>85</v>
      </c>
      <c r="AV255" s="12" t="s">
        <v>85</v>
      </c>
      <c r="AW255" s="12" t="s">
        <v>32</v>
      </c>
      <c r="AX255" s="12" t="s">
        <v>83</v>
      </c>
      <c r="AY255" s="151" t="s">
        <v>153</v>
      </c>
    </row>
    <row r="256" spans="2:65" s="12" customFormat="1" ht="12">
      <c r="B256" s="150"/>
      <c r="D256" s="146" t="s">
        <v>163</v>
      </c>
      <c r="F256" s="152" t="s">
        <v>316</v>
      </c>
      <c r="H256" s="153">
        <v>5.8999999999999997E-2</v>
      </c>
      <c r="I256" s="154"/>
      <c r="L256" s="150"/>
      <c r="M256" s="155"/>
      <c r="T256" s="156"/>
      <c r="AT256" s="151" t="s">
        <v>163</v>
      </c>
      <c r="AU256" s="151" t="s">
        <v>85</v>
      </c>
      <c r="AV256" s="12" t="s">
        <v>85</v>
      </c>
      <c r="AW256" s="12" t="s">
        <v>4</v>
      </c>
      <c r="AX256" s="12" t="s">
        <v>83</v>
      </c>
      <c r="AY256" s="151" t="s">
        <v>153</v>
      </c>
    </row>
    <row r="257" spans="2:65" s="1" customFormat="1" ht="21.75" customHeight="1">
      <c r="B257" s="31"/>
      <c r="C257" s="164" t="s">
        <v>317</v>
      </c>
      <c r="D257" s="164" t="s">
        <v>216</v>
      </c>
      <c r="E257" s="165" t="s">
        <v>318</v>
      </c>
      <c r="F257" s="166" t="s">
        <v>319</v>
      </c>
      <c r="G257" s="167" t="s">
        <v>196</v>
      </c>
      <c r="H257" s="168">
        <v>9.1999999999999998E-2</v>
      </c>
      <c r="I257" s="169"/>
      <c r="J257" s="170">
        <f>ROUND(I257*H257,2)</f>
        <v>0</v>
      </c>
      <c r="K257" s="171"/>
      <c r="L257" s="172"/>
      <c r="M257" s="173" t="s">
        <v>1</v>
      </c>
      <c r="N257" s="174" t="s">
        <v>40</v>
      </c>
      <c r="P257" s="142">
        <f>O257*H257</f>
        <v>0</v>
      </c>
      <c r="Q257" s="142">
        <v>1</v>
      </c>
      <c r="R257" s="142">
        <f>Q257*H257</f>
        <v>9.1999999999999998E-2</v>
      </c>
      <c r="S257" s="142">
        <v>0</v>
      </c>
      <c r="T257" s="143">
        <f>S257*H257</f>
        <v>0</v>
      </c>
      <c r="AR257" s="144" t="s">
        <v>200</v>
      </c>
      <c r="AT257" s="144" t="s">
        <v>216</v>
      </c>
      <c r="AU257" s="144" t="s">
        <v>85</v>
      </c>
      <c r="AY257" s="16" t="s">
        <v>153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6" t="s">
        <v>83</v>
      </c>
      <c r="BK257" s="145">
        <f>ROUND(I257*H257,2)</f>
        <v>0</v>
      </c>
      <c r="BL257" s="16" t="s">
        <v>159</v>
      </c>
      <c r="BM257" s="144" t="s">
        <v>320</v>
      </c>
    </row>
    <row r="258" spans="2:65" s="1" customFormat="1" ht="12">
      <c r="B258" s="31"/>
      <c r="D258" s="146" t="s">
        <v>161</v>
      </c>
      <c r="F258" s="147" t="s">
        <v>319</v>
      </c>
      <c r="I258" s="148"/>
      <c r="L258" s="31"/>
      <c r="M258" s="149"/>
      <c r="T258" s="55"/>
      <c r="AT258" s="16" t="s">
        <v>161</v>
      </c>
      <c r="AU258" s="16" t="s">
        <v>85</v>
      </c>
    </row>
    <row r="259" spans="2:65" s="12" customFormat="1" ht="12">
      <c r="B259" s="150"/>
      <c r="D259" s="146" t="s">
        <v>163</v>
      </c>
      <c r="E259" s="151" t="s">
        <v>1</v>
      </c>
      <c r="F259" s="152" t="s">
        <v>308</v>
      </c>
      <c r="H259" s="153">
        <v>8.5000000000000006E-2</v>
      </c>
      <c r="I259" s="154"/>
      <c r="L259" s="150"/>
      <c r="M259" s="155"/>
      <c r="T259" s="156"/>
      <c r="AT259" s="151" t="s">
        <v>163</v>
      </c>
      <c r="AU259" s="151" t="s">
        <v>85</v>
      </c>
      <c r="AV259" s="12" t="s">
        <v>85</v>
      </c>
      <c r="AW259" s="12" t="s">
        <v>32</v>
      </c>
      <c r="AX259" s="12" t="s">
        <v>83</v>
      </c>
      <c r="AY259" s="151" t="s">
        <v>153</v>
      </c>
    </row>
    <row r="260" spans="2:65" s="12" customFormat="1" ht="12">
      <c r="B260" s="150"/>
      <c r="D260" s="146" t="s">
        <v>163</v>
      </c>
      <c r="F260" s="152" t="s">
        <v>321</v>
      </c>
      <c r="H260" s="153">
        <v>9.1999999999999998E-2</v>
      </c>
      <c r="I260" s="154"/>
      <c r="L260" s="150"/>
      <c r="M260" s="155"/>
      <c r="T260" s="156"/>
      <c r="AT260" s="151" t="s">
        <v>163</v>
      </c>
      <c r="AU260" s="151" t="s">
        <v>85</v>
      </c>
      <c r="AV260" s="12" t="s">
        <v>85</v>
      </c>
      <c r="AW260" s="12" t="s">
        <v>4</v>
      </c>
      <c r="AX260" s="12" t="s">
        <v>83</v>
      </c>
      <c r="AY260" s="151" t="s">
        <v>153</v>
      </c>
    </row>
    <row r="261" spans="2:65" s="1" customFormat="1" ht="21.75" customHeight="1">
      <c r="B261" s="31"/>
      <c r="C261" s="164" t="s">
        <v>322</v>
      </c>
      <c r="D261" s="164" t="s">
        <v>216</v>
      </c>
      <c r="E261" s="165" t="s">
        <v>323</v>
      </c>
      <c r="F261" s="166" t="s">
        <v>324</v>
      </c>
      <c r="G261" s="167" t="s">
        <v>196</v>
      </c>
      <c r="H261" s="168">
        <v>0.14499999999999999</v>
      </c>
      <c r="I261" s="169"/>
      <c r="J261" s="170">
        <f>ROUND(I261*H261,2)</f>
        <v>0</v>
      </c>
      <c r="K261" s="171"/>
      <c r="L261" s="172"/>
      <c r="M261" s="173" t="s">
        <v>1</v>
      </c>
      <c r="N261" s="174" t="s">
        <v>40</v>
      </c>
      <c r="P261" s="142">
        <f>O261*H261</f>
        <v>0</v>
      </c>
      <c r="Q261" s="142">
        <v>1</v>
      </c>
      <c r="R261" s="142">
        <f>Q261*H261</f>
        <v>0.14499999999999999</v>
      </c>
      <c r="S261" s="142">
        <v>0</v>
      </c>
      <c r="T261" s="143">
        <f>S261*H261</f>
        <v>0</v>
      </c>
      <c r="AR261" s="144" t="s">
        <v>200</v>
      </c>
      <c r="AT261" s="144" t="s">
        <v>216</v>
      </c>
      <c r="AU261" s="144" t="s">
        <v>85</v>
      </c>
      <c r="AY261" s="16" t="s">
        <v>153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6" t="s">
        <v>83</v>
      </c>
      <c r="BK261" s="145">
        <f>ROUND(I261*H261,2)</f>
        <v>0</v>
      </c>
      <c r="BL261" s="16" t="s">
        <v>159</v>
      </c>
      <c r="BM261" s="144" t="s">
        <v>325</v>
      </c>
    </row>
    <row r="262" spans="2:65" s="1" customFormat="1" ht="12">
      <c r="B262" s="31"/>
      <c r="D262" s="146" t="s">
        <v>161</v>
      </c>
      <c r="F262" s="147" t="s">
        <v>324</v>
      </c>
      <c r="I262" s="148"/>
      <c r="L262" s="31"/>
      <c r="M262" s="149"/>
      <c r="T262" s="55"/>
      <c r="AT262" s="16" t="s">
        <v>161</v>
      </c>
      <c r="AU262" s="16" t="s">
        <v>85</v>
      </c>
    </row>
    <row r="263" spans="2:65" s="12" customFormat="1" ht="12">
      <c r="B263" s="150"/>
      <c r="D263" s="146" t="s">
        <v>163</v>
      </c>
      <c r="E263" s="151" t="s">
        <v>1</v>
      </c>
      <c r="F263" s="152" t="s">
        <v>309</v>
      </c>
      <c r="H263" s="153">
        <v>0.13400000000000001</v>
      </c>
      <c r="I263" s="154"/>
      <c r="L263" s="150"/>
      <c r="M263" s="155"/>
      <c r="T263" s="156"/>
      <c r="AT263" s="151" t="s">
        <v>163</v>
      </c>
      <c r="AU263" s="151" t="s">
        <v>85</v>
      </c>
      <c r="AV263" s="12" t="s">
        <v>85</v>
      </c>
      <c r="AW263" s="12" t="s">
        <v>32</v>
      </c>
      <c r="AX263" s="12" t="s">
        <v>83</v>
      </c>
      <c r="AY263" s="151" t="s">
        <v>153</v>
      </c>
    </row>
    <row r="264" spans="2:65" s="12" customFormat="1" ht="12">
      <c r="B264" s="150"/>
      <c r="D264" s="146" t="s">
        <v>163</v>
      </c>
      <c r="F264" s="152" t="s">
        <v>326</v>
      </c>
      <c r="H264" s="153">
        <v>0.14499999999999999</v>
      </c>
      <c r="I264" s="154"/>
      <c r="L264" s="150"/>
      <c r="M264" s="155"/>
      <c r="T264" s="156"/>
      <c r="AT264" s="151" t="s">
        <v>163</v>
      </c>
      <c r="AU264" s="151" t="s">
        <v>85</v>
      </c>
      <c r="AV264" s="12" t="s">
        <v>85</v>
      </c>
      <c r="AW264" s="12" t="s">
        <v>4</v>
      </c>
      <c r="AX264" s="12" t="s">
        <v>83</v>
      </c>
      <c r="AY264" s="151" t="s">
        <v>153</v>
      </c>
    </row>
    <row r="265" spans="2:65" s="1" customFormat="1" ht="21.75" customHeight="1">
      <c r="B265" s="31"/>
      <c r="C265" s="164" t="s">
        <v>327</v>
      </c>
      <c r="D265" s="164" t="s">
        <v>216</v>
      </c>
      <c r="E265" s="165" t="s">
        <v>328</v>
      </c>
      <c r="F265" s="166" t="s">
        <v>329</v>
      </c>
      <c r="G265" s="167" t="s">
        <v>196</v>
      </c>
      <c r="H265" s="168">
        <v>8.9999999999999993E-3</v>
      </c>
      <c r="I265" s="169"/>
      <c r="J265" s="170">
        <f>ROUND(I265*H265,2)</f>
        <v>0</v>
      </c>
      <c r="K265" s="171"/>
      <c r="L265" s="172"/>
      <c r="M265" s="173" t="s">
        <v>1</v>
      </c>
      <c r="N265" s="174" t="s">
        <v>40</v>
      </c>
      <c r="P265" s="142">
        <f>O265*H265</f>
        <v>0</v>
      </c>
      <c r="Q265" s="142">
        <v>1</v>
      </c>
      <c r="R265" s="142">
        <f>Q265*H265</f>
        <v>8.9999999999999993E-3</v>
      </c>
      <c r="S265" s="142">
        <v>0</v>
      </c>
      <c r="T265" s="143">
        <f>S265*H265</f>
        <v>0</v>
      </c>
      <c r="AR265" s="144" t="s">
        <v>200</v>
      </c>
      <c r="AT265" s="144" t="s">
        <v>216</v>
      </c>
      <c r="AU265" s="144" t="s">
        <v>85</v>
      </c>
      <c r="AY265" s="16" t="s">
        <v>153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83</v>
      </c>
      <c r="BK265" s="145">
        <f>ROUND(I265*H265,2)</f>
        <v>0</v>
      </c>
      <c r="BL265" s="16" t="s">
        <v>159</v>
      </c>
      <c r="BM265" s="144" t="s">
        <v>330</v>
      </c>
    </row>
    <row r="266" spans="2:65" s="1" customFormat="1" ht="12">
      <c r="B266" s="31"/>
      <c r="D266" s="146" t="s">
        <v>161</v>
      </c>
      <c r="F266" s="147" t="s">
        <v>329</v>
      </c>
      <c r="I266" s="148"/>
      <c r="L266" s="31"/>
      <c r="M266" s="149"/>
      <c r="T266" s="55"/>
      <c r="AT266" s="16" t="s">
        <v>161</v>
      </c>
      <c r="AU266" s="16" t="s">
        <v>85</v>
      </c>
    </row>
    <row r="267" spans="2:65" s="12" customFormat="1" ht="12">
      <c r="B267" s="150"/>
      <c r="D267" s="146" t="s">
        <v>163</v>
      </c>
      <c r="E267" s="151" t="s">
        <v>1</v>
      </c>
      <c r="F267" s="152" t="s">
        <v>311</v>
      </c>
      <c r="H267" s="153">
        <v>8.0000000000000002E-3</v>
      </c>
      <c r="I267" s="154"/>
      <c r="L267" s="150"/>
      <c r="M267" s="155"/>
      <c r="T267" s="156"/>
      <c r="AT267" s="151" t="s">
        <v>163</v>
      </c>
      <c r="AU267" s="151" t="s">
        <v>85</v>
      </c>
      <c r="AV267" s="12" t="s">
        <v>85</v>
      </c>
      <c r="AW267" s="12" t="s">
        <v>32</v>
      </c>
      <c r="AX267" s="12" t="s">
        <v>83</v>
      </c>
      <c r="AY267" s="151" t="s">
        <v>153</v>
      </c>
    </row>
    <row r="268" spans="2:65" s="12" customFormat="1" ht="12">
      <c r="B268" s="150"/>
      <c r="D268" s="146" t="s">
        <v>163</v>
      </c>
      <c r="F268" s="152" t="s">
        <v>331</v>
      </c>
      <c r="H268" s="153">
        <v>8.9999999999999993E-3</v>
      </c>
      <c r="I268" s="154"/>
      <c r="L268" s="150"/>
      <c r="M268" s="155"/>
      <c r="T268" s="156"/>
      <c r="AT268" s="151" t="s">
        <v>163</v>
      </c>
      <c r="AU268" s="151" t="s">
        <v>85</v>
      </c>
      <c r="AV268" s="12" t="s">
        <v>85</v>
      </c>
      <c r="AW268" s="12" t="s">
        <v>4</v>
      </c>
      <c r="AX268" s="12" t="s">
        <v>83</v>
      </c>
      <c r="AY268" s="151" t="s">
        <v>153</v>
      </c>
    </row>
    <row r="269" spans="2:65" s="1" customFormat="1" ht="24.25" customHeight="1">
      <c r="B269" s="31"/>
      <c r="C269" s="132" t="s">
        <v>332</v>
      </c>
      <c r="D269" s="132" t="s">
        <v>155</v>
      </c>
      <c r="E269" s="133" t="s">
        <v>333</v>
      </c>
      <c r="F269" s="134" t="s">
        <v>334</v>
      </c>
      <c r="G269" s="135" t="s">
        <v>173</v>
      </c>
      <c r="H269" s="136">
        <v>39.479999999999997</v>
      </c>
      <c r="I269" s="137"/>
      <c r="J269" s="138">
        <f>ROUND(I269*H269,2)</f>
        <v>0</v>
      </c>
      <c r="K269" s="139"/>
      <c r="L269" s="31"/>
      <c r="M269" s="140" t="s">
        <v>1</v>
      </c>
      <c r="N269" s="141" t="s">
        <v>40</v>
      </c>
      <c r="P269" s="142">
        <f>O269*H269</f>
        <v>0</v>
      </c>
      <c r="Q269" s="142">
        <v>0.155</v>
      </c>
      <c r="R269" s="142">
        <f>Q269*H269</f>
        <v>6.1193999999999997</v>
      </c>
      <c r="S269" s="142">
        <v>0</v>
      </c>
      <c r="T269" s="143">
        <f>S269*H269</f>
        <v>0</v>
      </c>
      <c r="AR269" s="144" t="s">
        <v>159</v>
      </c>
      <c r="AT269" s="144" t="s">
        <v>155</v>
      </c>
      <c r="AU269" s="144" t="s">
        <v>85</v>
      </c>
      <c r="AY269" s="16" t="s">
        <v>153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6" t="s">
        <v>83</v>
      </c>
      <c r="BK269" s="145">
        <f>ROUND(I269*H269,2)</f>
        <v>0</v>
      </c>
      <c r="BL269" s="16" t="s">
        <v>159</v>
      </c>
      <c r="BM269" s="144" t="s">
        <v>335</v>
      </c>
    </row>
    <row r="270" spans="2:65" s="1" customFormat="1" ht="24">
      <c r="B270" s="31"/>
      <c r="D270" s="146" t="s">
        <v>161</v>
      </c>
      <c r="F270" s="147" t="s">
        <v>336</v>
      </c>
      <c r="I270" s="148"/>
      <c r="L270" s="31"/>
      <c r="M270" s="149"/>
      <c r="T270" s="55"/>
      <c r="AT270" s="16" t="s">
        <v>161</v>
      </c>
      <c r="AU270" s="16" t="s">
        <v>85</v>
      </c>
    </row>
    <row r="271" spans="2:65" s="12" customFormat="1" ht="12">
      <c r="B271" s="150"/>
      <c r="D271" s="146" t="s">
        <v>163</v>
      </c>
      <c r="E271" s="151" t="s">
        <v>1</v>
      </c>
      <c r="F271" s="152" t="s">
        <v>337</v>
      </c>
      <c r="H271" s="153">
        <v>19.48</v>
      </c>
      <c r="I271" s="154"/>
      <c r="L271" s="150"/>
      <c r="M271" s="155"/>
      <c r="T271" s="156"/>
      <c r="AT271" s="151" t="s">
        <v>163</v>
      </c>
      <c r="AU271" s="151" t="s">
        <v>85</v>
      </c>
      <c r="AV271" s="12" t="s">
        <v>85</v>
      </c>
      <c r="AW271" s="12" t="s">
        <v>32</v>
      </c>
      <c r="AX271" s="12" t="s">
        <v>75</v>
      </c>
      <c r="AY271" s="151" t="s">
        <v>153</v>
      </c>
    </row>
    <row r="272" spans="2:65" s="12" customFormat="1" ht="12">
      <c r="B272" s="150"/>
      <c r="D272" s="146" t="s">
        <v>163</v>
      </c>
      <c r="E272" s="151" t="s">
        <v>1</v>
      </c>
      <c r="F272" s="152" t="s">
        <v>338</v>
      </c>
      <c r="H272" s="153">
        <v>20</v>
      </c>
      <c r="I272" s="154"/>
      <c r="L272" s="150"/>
      <c r="M272" s="155"/>
      <c r="T272" s="156"/>
      <c r="AT272" s="151" t="s">
        <v>163</v>
      </c>
      <c r="AU272" s="151" t="s">
        <v>85</v>
      </c>
      <c r="AV272" s="12" t="s">
        <v>85</v>
      </c>
      <c r="AW272" s="12" t="s">
        <v>32</v>
      </c>
      <c r="AX272" s="12" t="s">
        <v>75</v>
      </c>
      <c r="AY272" s="151" t="s">
        <v>153</v>
      </c>
    </row>
    <row r="273" spans="2:65" s="13" customFormat="1" ht="12">
      <c r="B273" s="157"/>
      <c r="D273" s="146" t="s">
        <v>163</v>
      </c>
      <c r="E273" s="158" t="s">
        <v>1</v>
      </c>
      <c r="F273" s="159" t="s">
        <v>207</v>
      </c>
      <c r="H273" s="160">
        <v>39.480000000000004</v>
      </c>
      <c r="I273" s="161"/>
      <c r="L273" s="157"/>
      <c r="M273" s="162"/>
      <c r="T273" s="163"/>
      <c r="AT273" s="158" t="s">
        <v>163</v>
      </c>
      <c r="AU273" s="158" t="s">
        <v>85</v>
      </c>
      <c r="AV273" s="13" t="s">
        <v>159</v>
      </c>
      <c r="AW273" s="13" t="s">
        <v>32</v>
      </c>
      <c r="AX273" s="13" t="s">
        <v>83</v>
      </c>
      <c r="AY273" s="158" t="s">
        <v>153</v>
      </c>
    </row>
    <row r="274" spans="2:65" s="1" customFormat="1" ht="24.25" customHeight="1">
      <c r="B274" s="31"/>
      <c r="C274" s="132" t="s">
        <v>339</v>
      </c>
      <c r="D274" s="132" t="s">
        <v>155</v>
      </c>
      <c r="E274" s="133" t="s">
        <v>340</v>
      </c>
      <c r="F274" s="134" t="s">
        <v>341</v>
      </c>
      <c r="G274" s="135" t="s">
        <v>173</v>
      </c>
      <c r="H274" s="136">
        <v>23.4</v>
      </c>
      <c r="I274" s="137"/>
      <c r="J274" s="138">
        <f>ROUND(I274*H274,2)</f>
        <v>0</v>
      </c>
      <c r="K274" s="139"/>
      <c r="L274" s="31"/>
      <c r="M274" s="140" t="s">
        <v>1</v>
      </c>
      <c r="N274" s="141" t="s">
        <v>40</v>
      </c>
      <c r="P274" s="142">
        <f>O274*H274</f>
        <v>0</v>
      </c>
      <c r="Q274" s="142">
        <v>6.8479999999999999E-2</v>
      </c>
      <c r="R274" s="142">
        <f>Q274*H274</f>
        <v>1.6024319999999999</v>
      </c>
      <c r="S274" s="142">
        <v>0</v>
      </c>
      <c r="T274" s="143">
        <f>S274*H274</f>
        <v>0</v>
      </c>
      <c r="AR274" s="144" t="s">
        <v>159</v>
      </c>
      <c r="AT274" s="144" t="s">
        <v>155</v>
      </c>
      <c r="AU274" s="144" t="s">
        <v>85</v>
      </c>
      <c r="AY274" s="16" t="s">
        <v>153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6" t="s">
        <v>83</v>
      </c>
      <c r="BK274" s="145">
        <f>ROUND(I274*H274,2)</f>
        <v>0</v>
      </c>
      <c r="BL274" s="16" t="s">
        <v>159</v>
      </c>
      <c r="BM274" s="144" t="s">
        <v>342</v>
      </c>
    </row>
    <row r="275" spans="2:65" s="1" customFormat="1" ht="24">
      <c r="B275" s="31"/>
      <c r="D275" s="146" t="s">
        <v>161</v>
      </c>
      <c r="F275" s="147" t="s">
        <v>343</v>
      </c>
      <c r="I275" s="148"/>
      <c r="L275" s="31"/>
      <c r="M275" s="149"/>
      <c r="T275" s="55"/>
      <c r="AT275" s="16" t="s">
        <v>161</v>
      </c>
      <c r="AU275" s="16" t="s">
        <v>85</v>
      </c>
    </row>
    <row r="276" spans="2:65" s="12" customFormat="1" ht="12">
      <c r="B276" s="150"/>
      <c r="D276" s="146" t="s">
        <v>163</v>
      </c>
      <c r="E276" s="151" t="s">
        <v>1</v>
      </c>
      <c r="F276" s="152" t="s">
        <v>344</v>
      </c>
      <c r="H276" s="153">
        <v>23.4</v>
      </c>
      <c r="I276" s="154"/>
      <c r="L276" s="150"/>
      <c r="M276" s="155"/>
      <c r="T276" s="156"/>
      <c r="AT276" s="151" t="s">
        <v>163</v>
      </c>
      <c r="AU276" s="151" t="s">
        <v>85</v>
      </c>
      <c r="AV276" s="12" t="s">
        <v>85</v>
      </c>
      <c r="AW276" s="12" t="s">
        <v>32</v>
      </c>
      <c r="AX276" s="12" t="s">
        <v>83</v>
      </c>
      <c r="AY276" s="151" t="s">
        <v>153</v>
      </c>
    </row>
    <row r="277" spans="2:65" s="1" customFormat="1" ht="24.25" customHeight="1">
      <c r="B277" s="31"/>
      <c r="C277" s="132" t="s">
        <v>345</v>
      </c>
      <c r="D277" s="132" t="s">
        <v>155</v>
      </c>
      <c r="E277" s="133" t="s">
        <v>346</v>
      </c>
      <c r="F277" s="134" t="s">
        <v>347</v>
      </c>
      <c r="G277" s="135" t="s">
        <v>173</v>
      </c>
      <c r="H277" s="136">
        <v>51.9</v>
      </c>
      <c r="I277" s="137"/>
      <c r="J277" s="138">
        <f>ROUND(I277*H277,2)</f>
        <v>0</v>
      </c>
      <c r="K277" s="139"/>
      <c r="L277" s="31"/>
      <c r="M277" s="140" t="s">
        <v>1</v>
      </c>
      <c r="N277" s="141" t="s">
        <v>40</v>
      </c>
      <c r="P277" s="142">
        <f>O277*H277</f>
        <v>0</v>
      </c>
      <c r="Q277" s="142">
        <v>0.11396000000000001</v>
      </c>
      <c r="R277" s="142">
        <f>Q277*H277</f>
        <v>5.9145240000000001</v>
      </c>
      <c r="S277" s="142">
        <v>0</v>
      </c>
      <c r="T277" s="143">
        <f>S277*H277</f>
        <v>0</v>
      </c>
      <c r="AR277" s="144" t="s">
        <v>159</v>
      </c>
      <c r="AT277" s="144" t="s">
        <v>155</v>
      </c>
      <c r="AU277" s="144" t="s">
        <v>85</v>
      </c>
      <c r="AY277" s="16" t="s">
        <v>153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83</v>
      </c>
      <c r="BK277" s="145">
        <f>ROUND(I277*H277,2)</f>
        <v>0</v>
      </c>
      <c r="BL277" s="16" t="s">
        <v>159</v>
      </c>
      <c r="BM277" s="144" t="s">
        <v>348</v>
      </c>
    </row>
    <row r="278" spans="2:65" s="1" customFormat="1" ht="36">
      <c r="B278" s="31"/>
      <c r="D278" s="146" t="s">
        <v>161</v>
      </c>
      <c r="F278" s="147" t="s">
        <v>349</v>
      </c>
      <c r="I278" s="148"/>
      <c r="L278" s="31"/>
      <c r="M278" s="149"/>
      <c r="T278" s="55"/>
      <c r="AT278" s="16" t="s">
        <v>161</v>
      </c>
      <c r="AU278" s="16" t="s">
        <v>85</v>
      </c>
    </row>
    <row r="279" spans="2:65" s="12" customFormat="1" ht="12">
      <c r="B279" s="150"/>
      <c r="D279" s="146" t="s">
        <v>163</v>
      </c>
      <c r="E279" s="151" t="s">
        <v>1</v>
      </c>
      <c r="F279" s="152" t="s">
        <v>350</v>
      </c>
      <c r="H279" s="153">
        <v>51.9</v>
      </c>
      <c r="I279" s="154"/>
      <c r="L279" s="150"/>
      <c r="M279" s="155"/>
      <c r="T279" s="156"/>
      <c r="AT279" s="151" t="s">
        <v>163</v>
      </c>
      <c r="AU279" s="151" t="s">
        <v>85</v>
      </c>
      <c r="AV279" s="12" t="s">
        <v>85</v>
      </c>
      <c r="AW279" s="12" t="s">
        <v>32</v>
      </c>
      <c r="AX279" s="12" t="s">
        <v>83</v>
      </c>
      <c r="AY279" s="151" t="s">
        <v>153</v>
      </c>
    </row>
    <row r="280" spans="2:65" s="1" customFormat="1" ht="24.25" customHeight="1">
      <c r="B280" s="31"/>
      <c r="C280" s="132" t="s">
        <v>351</v>
      </c>
      <c r="D280" s="132" t="s">
        <v>155</v>
      </c>
      <c r="E280" s="133" t="s">
        <v>352</v>
      </c>
      <c r="F280" s="134" t="s">
        <v>353</v>
      </c>
      <c r="G280" s="135" t="s">
        <v>173</v>
      </c>
      <c r="H280" s="136">
        <v>2.7959999999999998</v>
      </c>
      <c r="I280" s="137"/>
      <c r="J280" s="138">
        <f>ROUND(I280*H280,2)</f>
        <v>0</v>
      </c>
      <c r="K280" s="139"/>
      <c r="L280" s="31"/>
      <c r="M280" s="140" t="s">
        <v>1</v>
      </c>
      <c r="N280" s="141" t="s">
        <v>40</v>
      </c>
      <c r="P280" s="142">
        <f>O280*H280</f>
        <v>0</v>
      </c>
      <c r="Q280" s="142">
        <v>0.17818000000000001</v>
      </c>
      <c r="R280" s="142">
        <f>Q280*H280</f>
        <v>0.49819127999999996</v>
      </c>
      <c r="S280" s="142">
        <v>0</v>
      </c>
      <c r="T280" s="143">
        <f>S280*H280</f>
        <v>0</v>
      </c>
      <c r="AR280" s="144" t="s">
        <v>159</v>
      </c>
      <c r="AT280" s="144" t="s">
        <v>155</v>
      </c>
      <c r="AU280" s="144" t="s">
        <v>85</v>
      </c>
      <c r="AY280" s="16" t="s">
        <v>153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6" t="s">
        <v>83</v>
      </c>
      <c r="BK280" s="145">
        <f>ROUND(I280*H280,2)</f>
        <v>0</v>
      </c>
      <c r="BL280" s="16" t="s">
        <v>159</v>
      </c>
      <c r="BM280" s="144" t="s">
        <v>354</v>
      </c>
    </row>
    <row r="281" spans="2:65" s="1" customFormat="1" ht="24">
      <c r="B281" s="31"/>
      <c r="D281" s="146" t="s">
        <v>161</v>
      </c>
      <c r="F281" s="147" t="s">
        <v>355</v>
      </c>
      <c r="I281" s="148"/>
      <c r="L281" s="31"/>
      <c r="M281" s="149"/>
      <c r="T281" s="55"/>
      <c r="AT281" s="16" t="s">
        <v>161</v>
      </c>
      <c r="AU281" s="16" t="s">
        <v>85</v>
      </c>
    </row>
    <row r="282" spans="2:65" s="12" customFormat="1" ht="12">
      <c r="B282" s="150"/>
      <c r="D282" s="146" t="s">
        <v>163</v>
      </c>
      <c r="E282" s="151" t="s">
        <v>1</v>
      </c>
      <c r="F282" s="152" t="s">
        <v>356</v>
      </c>
      <c r="H282" s="153">
        <v>1.08</v>
      </c>
      <c r="I282" s="154"/>
      <c r="L282" s="150"/>
      <c r="M282" s="155"/>
      <c r="T282" s="156"/>
      <c r="AT282" s="151" t="s">
        <v>163</v>
      </c>
      <c r="AU282" s="151" t="s">
        <v>85</v>
      </c>
      <c r="AV282" s="12" t="s">
        <v>85</v>
      </c>
      <c r="AW282" s="12" t="s">
        <v>32</v>
      </c>
      <c r="AX282" s="12" t="s">
        <v>75</v>
      </c>
      <c r="AY282" s="151" t="s">
        <v>153</v>
      </c>
    </row>
    <row r="283" spans="2:65" s="12" customFormat="1" ht="12">
      <c r="B283" s="150"/>
      <c r="D283" s="146" t="s">
        <v>163</v>
      </c>
      <c r="E283" s="151" t="s">
        <v>1</v>
      </c>
      <c r="F283" s="152" t="s">
        <v>357</v>
      </c>
      <c r="H283" s="153">
        <v>0.57599999999999996</v>
      </c>
      <c r="I283" s="154"/>
      <c r="L283" s="150"/>
      <c r="M283" s="155"/>
      <c r="T283" s="156"/>
      <c r="AT283" s="151" t="s">
        <v>163</v>
      </c>
      <c r="AU283" s="151" t="s">
        <v>85</v>
      </c>
      <c r="AV283" s="12" t="s">
        <v>85</v>
      </c>
      <c r="AW283" s="12" t="s">
        <v>32</v>
      </c>
      <c r="AX283" s="12" t="s">
        <v>75</v>
      </c>
      <c r="AY283" s="151" t="s">
        <v>153</v>
      </c>
    </row>
    <row r="284" spans="2:65" s="12" customFormat="1" ht="12">
      <c r="B284" s="150"/>
      <c r="D284" s="146" t="s">
        <v>163</v>
      </c>
      <c r="E284" s="151" t="s">
        <v>1</v>
      </c>
      <c r="F284" s="152" t="s">
        <v>358</v>
      </c>
      <c r="H284" s="153">
        <v>0.54</v>
      </c>
      <c r="I284" s="154"/>
      <c r="L284" s="150"/>
      <c r="M284" s="155"/>
      <c r="T284" s="156"/>
      <c r="AT284" s="151" t="s">
        <v>163</v>
      </c>
      <c r="AU284" s="151" t="s">
        <v>85</v>
      </c>
      <c r="AV284" s="12" t="s">
        <v>85</v>
      </c>
      <c r="AW284" s="12" t="s">
        <v>32</v>
      </c>
      <c r="AX284" s="12" t="s">
        <v>75</v>
      </c>
      <c r="AY284" s="151" t="s">
        <v>153</v>
      </c>
    </row>
    <row r="285" spans="2:65" s="12" customFormat="1" ht="12">
      <c r="B285" s="150"/>
      <c r="D285" s="146" t="s">
        <v>163</v>
      </c>
      <c r="E285" s="151" t="s">
        <v>1</v>
      </c>
      <c r="F285" s="152" t="s">
        <v>359</v>
      </c>
      <c r="H285" s="153">
        <v>0.6</v>
      </c>
      <c r="I285" s="154"/>
      <c r="L285" s="150"/>
      <c r="M285" s="155"/>
      <c r="T285" s="156"/>
      <c r="AT285" s="151" t="s">
        <v>163</v>
      </c>
      <c r="AU285" s="151" t="s">
        <v>85</v>
      </c>
      <c r="AV285" s="12" t="s">
        <v>85</v>
      </c>
      <c r="AW285" s="12" t="s">
        <v>32</v>
      </c>
      <c r="AX285" s="12" t="s">
        <v>75</v>
      </c>
      <c r="AY285" s="151" t="s">
        <v>153</v>
      </c>
    </row>
    <row r="286" spans="2:65" s="13" customFormat="1" ht="12">
      <c r="B286" s="157"/>
      <c r="D286" s="146" t="s">
        <v>163</v>
      </c>
      <c r="E286" s="158" t="s">
        <v>1</v>
      </c>
      <c r="F286" s="159" t="s">
        <v>207</v>
      </c>
      <c r="H286" s="160">
        <v>2.7960000000000003</v>
      </c>
      <c r="I286" s="161"/>
      <c r="L286" s="157"/>
      <c r="M286" s="162"/>
      <c r="T286" s="163"/>
      <c r="AT286" s="158" t="s">
        <v>163</v>
      </c>
      <c r="AU286" s="158" t="s">
        <v>85</v>
      </c>
      <c r="AV286" s="13" t="s">
        <v>159</v>
      </c>
      <c r="AW286" s="13" t="s">
        <v>32</v>
      </c>
      <c r="AX286" s="13" t="s">
        <v>83</v>
      </c>
      <c r="AY286" s="158" t="s">
        <v>153</v>
      </c>
    </row>
    <row r="287" spans="2:65" s="1" customFormat="1" ht="21.75" customHeight="1">
      <c r="B287" s="31"/>
      <c r="C287" s="132" t="s">
        <v>360</v>
      </c>
      <c r="D287" s="132" t="s">
        <v>155</v>
      </c>
      <c r="E287" s="133" t="s">
        <v>361</v>
      </c>
      <c r="F287" s="134" t="s">
        <v>362</v>
      </c>
      <c r="G287" s="135" t="s">
        <v>173</v>
      </c>
      <c r="H287" s="136">
        <v>1.32</v>
      </c>
      <c r="I287" s="137"/>
      <c r="J287" s="138">
        <f>ROUND(I287*H287,2)</f>
        <v>0</v>
      </c>
      <c r="K287" s="139"/>
      <c r="L287" s="31"/>
      <c r="M287" s="140" t="s">
        <v>1</v>
      </c>
      <c r="N287" s="141" t="s">
        <v>40</v>
      </c>
      <c r="P287" s="142">
        <f>O287*H287</f>
        <v>0</v>
      </c>
      <c r="Q287" s="142">
        <v>0.26723000000000002</v>
      </c>
      <c r="R287" s="142">
        <f>Q287*H287</f>
        <v>0.35274360000000005</v>
      </c>
      <c r="S287" s="142">
        <v>0</v>
      </c>
      <c r="T287" s="143">
        <f>S287*H287</f>
        <v>0</v>
      </c>
      <c r="AR287" s="144" t="s">
        <v>159</v>
      </c>
      <c r="AT287" s="144" t="s">
        <v>155</v>
      </c>
      <c r="AU287" s="144" t="s">
        <v>85</v>
      </c>
      <c r="AY287" s="16" t="s">
        <v>153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6" t="s">
        <v>83</v>
      </c>
      <c r="BK287" s="145">
        <f>ROUND(I287*H287,2)</f>
        <v>0</v>
      </c>
      <c r="BL287" s="16" t="s">
        <v>159</v>
      </c>
      <c r="BM287" s="144" t="s">
        <v>363</v>
      </c>
    </row>
    <row r="288" spans="2:65" s="1" customFormat="1" ht="36">
      <c r="B288" s="31"/>
      <c r="D288" s="146" t="s">
        <v>161</v>
      </c>
      <c r="F288" s="147" t="s">
        <v>364</v>
      </c>
      <c r="I288" s="148"/>
      <c r="L288" s="31"/>
      <c r="M288" s="149"/>
      <c r="T288" s="55"/>
      <c r="AT288" s="16" t="s">
        <v>161</v>
      </c>
      <c r="AU288" s="16" t="s">
        <v>85</v>
      </c>
    </row>
    <row r="289" spans="2:65" s="12" customFormat="1" ht="12">
      <c r="B289" s="150"/>
      <c r="D289" s="146" t="s">
        <v>163</v>
      </c>
      <c r="E289" s="151" t="s">
        <v>1</v>
      </c>
      <c r="F289" s="152" t="s">
        <v>365</v>
      </c>
      <c r="H289" s="153">
        <v>1.32</v>
      </c>
      <c r="I289" s="154"/>
      <c r="L289" s="150"/>
      <c r="M289" s="155"/>
      <c r="T289" s="156"/>
      <c r="AT289" s="151" t="s">
        <v>163</v>
      </c>
      <c r="AU289" s="151" t="s">
        <v>85</v>
      </c>
      <c r="AV289" s="12" t="s">
        <v>85</v>
      </c>
      <c r="AW289" s="12" t="s">
        <v>32</v>
      </c>
      <c r="AX289" s="12" t="s">
        <v>83</v>
      </c>
      <c r="AY289" s="151" t="s">
        <v>153</v>
      </c>
    </row>
    <row r="290" spans="2:65" s="1" customFormat="1" ht="24.25" customHeight="1">
      <c r="B290" s="31"/>
      <c r="C290" s="132" t="s">
        <v>366</v>
      </c>
      <c r="D290" s="132" t="s">
        <v>155</v>
      </c>
      <c r="E290" s="133" t="s">
        <v>367</v>
      </c>
      <c r="F290" s="134" t="s">
        <v>368</v>
      </c>
      <c r="G290" s="135" t="s">
        <v>173</v>
      </c>
      <c r="H290" s="136">
        <v>2.1</v>
      </c>
      <c r="I290" s="137"/>
      <c r="J290" s="138">
        <f>ROUND(I290*H290,2)</f>
        <v>0</v>
      </c>
      <c r="K290" s="139"/>
      <c r="L290" s="31"/>
      <c r="M290" s="140" t="s">
        <v>1</v>
      </c>
      <c r="N290" s="141" t="s">
        <v>40</v>
      </c>
      <c r="P290" s="142">
        <f>O290*H290</f>
        <v>0</v>
      </c>
      <c r="Q290" s="142">
        <v>0.45432</v>
      </c>
      <c r="R290" s="142">
        <f>Q290*H290</f>
        <v>0.95407200000000003</v>
      </c>
      <c r="S290" s="142">
        <v>0</v>
      </c>
      <c r="T290" s="143">
        <f>S290*H290</f>
        <v>0</v>
      </c>
      <c r="AR290" s="144" t="s">
        <v>159</v>
      </c>
      <c r="AT290" s="144" t="s">
        <v>155</v>
      </c>
      <c r="AU290" s="144" t="s">
        <v>85</v>
      </c>
      <c r="AY290" s="16" t="s">
        <v>153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6" t="s">
        <v>83</v>
      </c>
      <c r="BK290" s="145">
        <f>ROUND(I290*H290,2)</f>
        <v>0</v>
      </c>
      <c r="BL290" s="16" t="s">
        <v>159</v>
      </c>
      <c r="BM290" s="144" t="s">
        <v>369</v>
      </c>
    </row>
    <row r="291" spans="2:65" s="1" customFormat="1" ht="36">
      <c r="B291" s="31"/>
      <c r="D291" s="146" t="s">
        <v>161</v>
      </c>
      <c r="F291" s="147" t="s">
        <v>370</v>
      </c>
      <c r="I291" s="148"/>
      <c r="L291" s="31"/>
      <c r="M291" s="149"/>
      <c r="T291" s="55"/>
      <c r="AT291" s="16" t="s">
        <v>161</v>
      </c>
      <c r="AU291" s="16" t="s">
        <v>85</v>
      </c>
    </row>
    <row r="292" spans="2:65" s="12" customFormat="1" ht="12">
      <c r="B292" s="150"/>
      <c r="D292" s="146" t="s">
        <v>163</v>
      </c>
      <c r="E292" s="151" t="s">
        <v>1</v>
      </c>
      <c r="F292" s="152" t="s">
        <v>371</v>
      </c>
      <c r="H292" s="153">
        <v>2.1</v>
      </c>
      <c r="I292" s="154"/>
      <c r="L292" s="150"/>
      <c r="M292" s="155"/>
      <c r="T292" s="156"/>
      <c r="AT292" s="151" t="s">
        <v>163</v>
      </c>
      <c r="AU292" s="151" t="s">
        <v>85</v>
      </c>
      <c r="AV292" s="12" t="s">
        <v>85</v>
      </c>
      <c r="AW292" s="12" t="s">
        <v>32</v>
      </c>
      <c r="AX292" s="12" t="s">
        <v>83</v>
      </c>
      <c r="AY292" s="151" t="s">
        <v>153</v>
      </c>
    </row>
    <row r="293" spans="2:65" s="11" customFormat="1" ht="22.75" customHeight="1">
      <c r="B293" s="120"/>
      <c r="D293" s="121" t="s">
        <v>74</v>
      </c>
      <c r="E293" s="130" t="s">
        <v>159</v>
      </c>
      <c r="F293" s="130" t="s">
        <v>372</v>
      </c>
      <c r="I293" s="123"/>
      <c r="J293" s="131">
        <f>BK293</f>
        <v>0</v>
      </c>
      <c r="L293" s="120"/>
      <c r="M293" s="125"/>
      <c r="P293" s="126">
        <f>SUM(P294:P336)</f>
        <v>0</v>
      </c>
      <c r="R293" s="126">
        <f>SUM(R294:R336)</f>
        <v>15.158277980000001</v>
      </c>
      <c r="T293" s="127">
        <f>SUM(T294:T336)</f>
        <v>0</v>
      </c>
      <c r="AR293" s="121" t="s">
        <v>83</v>
      </c>
      <c r="AT293" s="128" t="s">
        <v>74</v>
      </c>
      <c r="AU293" s="128" t="s">
        <v>83</v>
      </c>
      <c r="AY293" s="121" t="s">
        <v>153</v>
      </c>
      <c r="BK293" s="129">
        <f>SUM(BK294:BK336)</f>
        <v>0</v>
      </c>
    </row>
    <row r="294" spans="2:65" s="1" customFormat="1" ht="16.5" customHeight="1">
      <c r="B294" s="31"/>
      <c r="C294" s="132" t="s">
        <v>373</v>
      </c>
      <c r="D294" s="132" t="s">
        <v>155</v>
      </c>
      <c r="E294" s="133" t="s">
        <v>374</v>
      </c>
      <c r="F294" s="134" t="s">
        <v>375</v>
      </c>
      <c r="G294" s="135" t="s">
        <v>158</v>
      </c>
      <c r="H294" s="136">
        <v>1.218</v>
      </c>
      <c r="I294" s="137"/>
      <c r="J294" s="138">
        <f>ROUND(I294*H294,2)</f>
        <v>0</v>
      </c>
      <c r="K294" s="139"/>
      <c r="L294" s="31"/>
      <c r="M294" s="140" t="s">
        <v>1</v>
      </c>
      <c r="N294" s="141" t="s">
        <v>40</v>
      </c>
      <c r="P294" s="142">
        <f>O294*H294</f>
        <v>0</v>
      </c>
      <c r="Q294" s="142">
        <v>2.5020099999999998</v>
      </c>
      <c r="R294" s="142">
        <f>Q294*H294</f>
        <v>3.04744818</v>
      </c>
      <c r="S294" s="142">
        <v>0</v>
      </c>
      <c r="T294" s="143">
        <f>S294*H294</f>
        <v>0</v>
      </c>
      <c r="AR294" s="144" t="s">
        <v>159</v>
      </c>
      <c r="AT294" s="144" t="s">
        <v>155</v>
      </c>
      <c r="AU294" s="144" t="s">
        <v>85</v>
      </c>
      <c r="AY294" s="16" t="s">
        <v>153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6" t="s">
        <v>83</v>
      </c>
      <c r="BK294" s="145">
        <f>ROUND(I294*H294,2)</f>
        <v>0</v>
      </c>
      <c r="BL294" s="16" t="s">
        <v>159</v>
      </c>
      <c r="BM294" s="144" t="s">
        <v>376</v>
      </c>
    </row>
    <row r="295" spans="2:65" s="1" customFormat="1" ht="48">
      <c r="B295" s="31"/>
      <c r="D295" s="146" t="s">
        <v>161</v>
      </c>
      <c r="F295" s="147" t="s">
        <v>377</v>
      </c>
      <c r="I295" s="148"/>
      <c r="L295" s="31"/>
      <c r="M295" s="149"/>
      <c r="T295" s="55"/>
      <c r="AT295" s="16" t="s">
        <v>161</v>
      </c>
      <c r="AU295" s="16" t="s">
        <v>85</v>
      </c>
    </row>
    <row r="296" spans="2:65" s="12" customFormat="1" ht="12">
      <c r="B296" s="150"/>
      <c r="D296" s="146" t="s">
        <v>163</v>
      </c>
      <c r="E296" s="151" t="s">
        <v>1</v>
      </c>
      <c r="F296" s="152" t="s">
        <v>378</v>
      </c>
      <c r="H296" s="153">
        <v>1.218</v>
      </c>
      <c r="I296" s="154"/>
      <c r="L296" s="150"/>
      <c r="M296" s="155"/>
      <c r="T296" s="156"/>
      <c r="AT296" s="151" t="s">
        <v>163</v>
      </c>
      <c r="AU296" s="151" t="s">
        <v>85</v>
      </c>
      <c r="AV296" s="12" t="s">
        <v>85</v>
      </c>
      <c r="AW296" s="12" t="s">
        <v>32</v>
      </c>
      <c r="AX296" s="12" t="s">
        <v>83</v>
      </c>
      <c r="AY296" s="151" t="s">
        <v>153</v>
      </c>
    </row>
    <row r="297" spans="2:65" s="1" customFormat="1" ht="21.75" customHeight="1">
      <c r="B297" s="31"/>
      <c r="C297" s="132" t="s">
        <v>379</v>
      </c>
      <c r="D297" s="132" t="s">
        <v>155</v>
      </c>
      <c r="E297" s="133" t="s">
        <v>380</v>
      </c>
      <c r="F297" s="134" t="s">
        <v>381</v>
      </c>
      <c r="G297" s="135" t="s">
        <v>158</v>
      </c>
      <c r="H297" s="136">
        <v>4.2</v>
      </c>
      <c r="I297" s="137"/>
      <c r="J297" s="138">
        <f>ROUND(I297*H297,2)</f>
        <v>0</v>
      </c>
      <c r="K297" s="139"/>
      <c r="L297" s="31"/>
      <c r="M297" s="140" t="s">
        <v>1</v>
      </c>
      <c r="N297" s="141" t="s">
        <v>40</v>
      </c>
      <c r="P297" s="142">
        <f>O297*H297</f>
        <v>0</v>
      </c>
      <c r="Q297" s="142">
        <v>2.5020099999999998</v>
      </c>
      <c r="R297" s="142">
        <f>Q297*H297</f>
        <v>10.508442000000001</v>
      </c>
      <c r="S297" s="142">
        <v>0</v>
      </c>
      <c r="T297" s="143">
        <f>S297*H297</f>
        <v>0</v>
      </c>
      <c r="AR297" s="144" t="s">
        <v>159</v>
      </c>
      <c r="AT297" s="144" t="s">
        <v>155</v>
      </c>
      <c r="AU297" s="144" t="s">
        <v>85</v>
      </c>
      <c r="AY297" s="16" t="s">
        <v>153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6" t="s">
        <v>83</v>
      </c>
      <c r="BK297" s="145">
        <f>ROUND(I297*H297,2)</f>
        <v>0</v>
      </c>
      <c r="BL297" s="16" t="s">
        <v>159</v>
      </c>
      <c r="BM297" s="144" t="s">
        <v>382</v>
      </c>
    </row>
    <row r="298" spans="2:65" s="1" customFormat="1" ht="48">
      <c r="B298" s="31"/>
      <c r="D298" s="146" t="s">
        <v>161</v>
      </c>
      <c r="F298" s="147" t="s">
        <v>383</v>
      </c>
      <c r="I298" s="148"/>
      <c r="L298" s="31"/>
      <c r="M298" s="149"/>
      <c r="T298" s="55"/>
      <c r="AT298" s="16" t="s">
        <v>161</v>
      </c>
      <c r="AU298" s="16" t="s">
        <v>85</v>
      </c>
    </row>
    <row r="299" spans="2:65" s="12" customFormat="1" ht="12">
      <c r="B299" s="150"/>
      <c r="D299" s="146" t="s">
        <v>163</v>
      </c>
      <c r="E299" s="151" t="s">
        <v>1</v>
      </c>
      <c r="F299" s="152" t="s">
        <v>384</v>
      </c>
      <c r="H299" s="153">
        <v>2.1</v>
      </c>
      <c r="I299" s="154"/>
      <c r="L299" s="150"/>
      <c r="M299" s="155"/>
      <c r="T299" s="156"/>
      <c r="AT299" s="151" t="s">
        <v>163</v>
      </c>
      <c r="AU299" s="151" t="s">
        <v>85</v>
      </c>
      <c r="AV299" s="12" t="s">
        <v>85</v>
      </c>
      <c r="AW299" s="12" t="s">
        <v>32</v>
      </c>
      <c r="AX299" s="12" t="s">
        <v>75</v>
      </c>
      <c r="AY299" s="151" t="s">
        <v>153</v>
      </c>
    </row>
    <row r="300" spans="2:65" s="12" customFormat="1" ht="12">
      <c r="B300" s="150"/>
      <c r="D300" s="146" t="s">
        <v>163</v>
      </c>
      <c r="E300" s="151" t="s">
        <v>1</v>
      </c>
      <c r="F300" s="152" t="s">
        <v>385</v>
      </c>
      <c r="H300" s="153">
        <v>2.1</v>
      </c>
      <c r="I300" s="154"/>
      <c r="L300" s="150"/>
      <c r="M300" s="155"/>
      <c r="T300" s="156"/>
      <c r="AT300" s="151" t="s">
        <v>163</v>
      </c>
      <c r="AU300" s="151" t="s">
        <v>85</v>
      </c>
      <c r="AV300" s="12" t="s">
        <v>85</v>
      </c>
      <c r="AW300" s="12" t="s">
        <v>32</v>
      </c>
      <c r="AX300" s="12" t="s">
        <v>75</v>
      </c>
      <c r="AY300" s="151" t="s">
        <v>153</v>
      </c>
    </row>
    <row r="301" spans="2:65" s="13" customFormat="1" ht="12">
      <c r="B301" s="157"/>
      <c r="D301" s="146" t="s">
        <v>163</v>
      </c>
      <c r="E301" s="158" t="s">
        <v>1</v>
      </c>
      <c r="F301" s="159" t="s">
        <v>207</v>
      </c>
      <c r="H301" s="160">
        <v>4.2</v>
      </c>
      <c r="I301" s="161"/>
      <c r="L301" s="157"/>
      <c r="M301" s="162"/>
      <c r="T301" s="163"/>
      <c r="AT301" s="158" t="s">
        <v>163</v>
      </c>
      <c r="AU301" s="158" t="s">
        <v>85</v>
      </c>
      <c r="AV301" s="13" t="s">
        <v>159</v>
      </c>
      <c r="AW301" s="13" t="s">
        <v>32</v>
      </c>
      <c r="AX301" s="13" t="s">
        <v>83</v>
      </c>
      <c r="AY301" s="158" t="s">
        <v>153</v>
      </c>
    </row>
    <row r="302" spans="2:65" s="1" customFormat="1" ht="24.25" customHeight="1">
      <c r="B302" s="31"/>
      <c r="C302" s="132" t="s">
        <v>386</v>
      </c>
      <c r="D302" s="132" t="s">
        <v>155</v>
      </c>
      <c r="E302" s="133" t="s">
        <v>387</v>
      </c>
      <c r="F302" s="134" t="s">
        <v>388</v>
      </c>
      <c r="G302" s="135" t="s">
        <v>173</v>
      </c>
      <c r="H302" s="136">
        <v>12.18</v>
      </c>
      <c r="I302" s="137"/>
      <c r="J302" s="138">
        <f>ROUND(I302*H302,2)</f>
        <v>0</v>
      </c>
      <c r="K302" s="139"/>
      <c r="L302" s="31"/>
      <c r="M302" s="140" t="s">
        <v>1</v>
      </c>
      <c r="N302" s="141" t="s">
        <v>40</v>
      </c>
      <c r="P302" s="142">
        <f>O302*H302</f>
        <v>0</v>
      </c>
      <c r="Q302" s="142">
        <v>5.3299999999999997E-3</v>
      </c>
      <c r="R302" s="142">
        <f>Q302*H302</f>
        <v>6.4919399999999988E-2</v>
      </c>
      <c r="S302" s="142">
        <v>0</v>
      </c>
      <c r="T302" s="143">
        <f>S302*H302</f>
        <v>0</v>
      </c>
      <c r="AR302" s="144" t="s">
        <v>159</v>
      </c>
      <c r="AT302" s="144" t="s">
        <v>155</v>
      </c>
      <c r="AU302" s="144" t="s">
        <v>85</v>
      </c>
      <c r="AY302" s="16" t="s">
        <v>153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6" t="s">
        <v>83</v>
      </c>
      <c r="BK302" s="145">
        <f>ROUND(I302*H302,2)</f>
        <v>0</v>
      </c>
      <c r="BL302" s="16" t="s">
        <v>159</v>
      </c>
      <c r="BM302" s="144" t="s">
        <v>389</v>
      </c>
    </row>
    <row r="303" spans="2:65" s="1" customFormat="1" ht="24">
      <c r="B303" s="31"/>
      <c r="D303" s="146" t="s">
        <v>161</v>
      </c>
      <c r="F303" s="147" t="s">
        <v>390</v>
      </c>
      <c r="I303" s="148"/>
      <c r="L303" s="31"/>
      <c r="M303" s="149"/>
      <c r="T303" s="55"/>
      <c r="AT303" s="16" t="s">
        <v>161</v>
      </c>
      <c r="AU303" s="16" t="s">
        <v>85</v>
      </c>
    </row>
    <row r="304" spans="2:65" s="12" customFormat="1" ht="12">
      <c r="B304" s="150"/>
      <c r="D304" s="146" t="s">
        <v>163</v>
      </c>
      <c r="E304" s="151" t="s">
        <v>1</v>
      </c>
      <c r="F304" s="152" t="s">
        <v>391</v>
      </c>
      <c r="H304" s="153">
        <v>12.18</v>
      </c>
      <c r="I304" s="154"/>
      <c r="L304" s="150"/>
      <c r="M304" s="155"/>
      <c r="T304" s="156"/>
      <c r="AT304" s="151" t="s">
        <v>163</v>
      </c>
      <c r="AU304" s="151" t="s">
        <v>85</v>
      </c>
      <c r="AV304" s="12" t="s">
        <v>85</v>
      </c>
      <c r="AW304" s="12" t="s">
        <v>32</v>
      </c>
      <c r="AX304" s="12" t="s">
        <v>83</v>
      </c>
      <c r="AY304" s="151" t="s">
        <v>153</v>
      </c>
    </row>
    <row r="305" spans="2:65" s="1" customFormat="1" ht="24.25" customHeight="1">
      <c r="B305" s="31"/>
      <c r="C305" s="132" t="s">
        <v>392</v>
      </c>
      <c r="D305" s="132" t="s">
        <v>155</v>
      </c>
      <c r="E305" s="133" t="s">
        <v>393</v>
      </c>
      <c r="F305" s="134" t="s">
        <v>394</v>
      </c>
      <c r="G305" s="135" t="s">
        <v>173</v>
      </c>
      <c r="H305" s="136">
        <v>12.18</v>
      </c>
      <c r="I305" s="137"/>
      <c r="J305" s="138">
        <f>ROUND(I305*H305,2)</f>
        <v>0</v>
      </c>
      <c r="K305" s="139"/>
      <c r="L305" s="31"/>
      <c r="M305" s="140" t="s">
        <v>1</v>
      </c>
      <c r="N305" s="141" t="s">
        <v>40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159</v>
      </c>
      <c r="AT305" s="144" t="s">
        <v>155</v>
      </c>
      <c r="AU305" s="144" t="s">
        <v>85</v>
      </c>
      <c r="AY305" s="16" t="s">
        <v>153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83</v>
      </c>
      <c r="BK305" s="145">
        <f>ROUND(I305*H305,2)</f>
        <v>0</v>
      </c>
      <c r="BL305" s="16" t="s">
        <v>159</v>
      </c>
      <c r="BM305" s="144" t="s">
        <v>395</v>
      </c>
    </row>
    <row r="306" spans="2:65" s="1" customFormat="1" ht="24">
      <c r="B306" s="31"/>
      <c r="D306" s="146" t="s">
        <v>161</v>
      </c>
      <c r="F306" s="147" t="s">
        <v>396</v>
      </c>
      <c r="I306" s="148"/>
      <c r="L306" s="31"/>
      <c r="M306" s="149"/>
      <c r="T306" s="55"/>
      <c r="AT306" s="16" t="s">
        <v>161</v>
      </c>
      <c r="AU306" s="16" t="s">
        <v>85</v>
      </c>
    </row>
    <row r="307" spans="2:65" s="1" customFormat="1" ht="24.25" customHeight="1">
      <c r="B307" s="31"/>
      <c r="C307" s="132" t="s">
        <v>397</v>
      </c>
      <c r="D307" s="132" t="s">
        <v>155</v>
      </c>
      <c r="E307" s="133" t="s">
        <v>398</v>
      </c>
      <c r="F307" s="134" t="s">
        <v>399</v>
      </c>
      <c r="G307" s="135" t="s">
        <v>173</v>
      </c>
      <c r="H307" s="136">
        <v>28</v>
      </c>
      <c r="I307" s="137"/>
      <c r="J307" s="138">
        <f>ROUND(I307*H307,2)</f>
        <v>0</v>
      </c>
      <c r="K307" s="139"/>
      <c r="L307" s="31"/>
      <c r="M307" s="140" t="s">
        <v>1</v>
      </c>
      <c r="N307" s="141" t="s">
        <v>40</v>
      </c>
      <c r="P307" s="142">
        <f>O307*H307</f>
        <v>0</v>
      </c>
      <c r="Q307" s="142">
        <v>1.0529999999999999E-2</v>
      </c>
      <c r="R307" s="142">
        <f>Q307*H307</f>
        <v>0.29483999999999999</v>
      </c>
      <c r="S307" s="142">
        <v>0</v>
      </c>
      <c r="T307" s="143">
        <f>S307*H307</f>
        <v>0</v>
      </c>
      <c r="AR307" s="144" t="s">
        <v>159</v>
      </c>
      <c r="AT307" s="144" t="s">
        <v>155</v>
      </c>
      <c r="AU307" s="144" t="s">
        <v>85</v>
      </c>
      <c r="AY307" s="16" t="s">
        <v>153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83</v>
      </c>
      <c r="BK307" s="145">
        <f>ROUND(I307*H307,2)</f>
        <v>0</v>
      </c>
      <c r="BL307" s="16" t="s">
        <v>159</v>
      </c>
      <c r="BM307" s="144" t="s">
        <v>400</v>
      </c>
    </row>
    <row r="308" spans="2:65" s="1" customFormat="1" ht="84">
      <c r="B308" s="31"/>
      <c r="D308" s="146" t="s">
        <v>161</v>
      </c>
      <c r="F308" s="147" t="s">
        <v>401</v>
      </c>
      <c r="I308" s="148"/>
      <c r="L308" s="31"/>
      <c r="M308" s="149"/>
      <c r="T308" s="55"/>
      <c r="AT308" s="16" t="s">
        <v>161</v>
      </c>
      <c r="AU308" s="16" t="s">
        <v>85</v>
      </c>
    </row>
    <row r="309" spans="2:65" s="12" customFormat="1" ht="12">
      <c r="B309" s="150"/>
      <c r="D309" s="146" t="s">
        <v>163</v>
      </c>
      <c r="E309" s="151" t="s">
        <v>1</v>
      </c>
      <c r="F309" s="152" t="s">
        <v>402</v>
      </c>
      <c r="H309" s="153">
        <v>14</v>
      </c>
      <c r="I309" s="154"/>
      <c r="L309" s="150"/>
      <c r="M309" s="155"/>
      <c r="T309" s="156"/>
      <c r="AT309" s="151" t="s">
        <v>163</v>
      </c>
      <c r="AU309" s="151" t="s">
        <v>85</v>
      </c>
      <c r="AV309" s="12" t="s">
        <v>85</v>
      </c>
      <c r="AW309" s="12" t="s">
        <v>32</v>
      </c>
      <c r="AX309" s="12" t="s">
        <v>75</v>
      </c>
      <c r="AY309" s="151" t="s">
        <v>153</v>
      </c>
    </row>
    <row r="310" spans="2:65" s="12" customFormat="1" ht="12">
      <c r="B310" s="150"/>
      <c r="D310" s="146" t="s">
        <v>163</v>
      </c>
      <c r="E310" s="151" t="s">
        <v>1</v>
      </c>
      <c r="F310" s="152" t="s">
        <v>403</v>
      </c>
      <c r="H310" s="153">
        <v>14</v>
      </c>
      <c r="I310" s="154"/>
      <c r="L310" s="150"/>
      <c r="M310" s="155"/>
      <c r="T310" s="156"/>
      <c r="AT310" s="151" t="s">
        <v>163</v>
      </c>
      <c r="AU310" s="151" t="s">
        <v>85</v>
      </c>
      <c r="AV310" s="12" t="s">
        <v>85</v>
      </c>
      <c r="AW310" s="12" t="s">
        <v>32</v>
      </c>
      <c r="AX310" s="12" t="s">
        <v>75</v>
      </c>
      <c r="AY310" s="151" t="s">
        <v>153</v>
      </c>
    </row>
    <row r="311" spans="2:65" s="13" customFormat="1" ht="12">
      <c r="B311" s="157"/>
      <c r="D311" s="146" t="s">
        <v>163</v>
      </c>
      <c r="E311" s="158" t="s">
        <v>1</v>
      </c>
      <c r="F311" s="159" t="s">
        <v>207</v>
      </c>
      <c r="H311" s="160">
        <v>28</v>
      </c>
      <c r="I311" s="161"/>
      <c r="L311" s="157"/>
      <c r="M311" s="162"/>
      <c r="T311" s="163"/>
      <c r="AT311" s="158" t="s">
        <v>163</v>
      </c>
      <c r="AU311" s="158" t="s">
        <v>85</v>
      </c>
      <c r="AV311" s="13" t="s">
        <v>159</v>
      </c>
      <c r="AW311" s="13" t="s">
        <v>32</v>
      </c>
      <c r="AX311" s="13" t="s">
        <v>83</v>
      </c>
      <c r="AY311" s="158" t="s">
        <v>153</v>
      </c>
    </row>
    <row r="312" spans="2:65" s="1" customFormat="1" ht="24.25" customHeight="1">
      <c r="B312" s="31"/>
      <c r="C312" s="132" t="s">
        <v>404</v>
      </c>
      <c r="D312" s="132" t="s">
        <v>155</v>
      </c>
      <c r="E312" s="133" t="s">
        <v>405</v>
      </c>
      <c r="F312" s="134" t="s">
        <v>406</v>
      </c>
      <c r="G312" s="135" t="s">
        <v>173</v>
      </c>
      <c r="H312" s="136">
        <v>12.18</v>
      </c>
      <c r="I312" s="137"/>
      <c r="J312" s="138">
        <f>ROUND(I312*H312,2)</f>
        <v>0</v>
      </c>
      <c r="K312" s="139"/>
      <c r="L312" s="31"/>
      <c r="M312" s="140" t="s">
        <v>1</v>
      </c>
      <c r="N312" s="141" t="s">
        <v>40</v>
      </c>
      <c r="P312" s="142">
        <f>O312*H312</f>
        <v>0</v>
      </c>
      <c r="Q312" s="142">
        <v>8.0999999999999996E-4</v>
      </c>
      <c r="R312" s="142">
        <f>Q312*H312</f>
        <v>9.8657999999999992E-3</v>
      </c>
      <c r="S312" s="142">
        <v>0</v>
      </c>
      <c r="T312" s="143">
        <f>S312*H312</f>
        <v>0</v>
      </c>
      <c r="AR312" s="144" t="s">
        <v>159</v>
      </c>
      <c r="AT312" s="144" t="s">
        <v>155</v>
      </c>
      <c r="AU312" s="144" t="s">
        <v>85</v>
      </c>
      <c r="AY312" s="16" t="s">
        <v>153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6" t="s">
        <v>83</v>
      </c>
      <c r="BK312" s="145">
        <f>ROUND(I312*H312,2)</f>
        <v>0</v>
      </c>
      <c r="BL312" s="16" t="s">
        <v>159</v>
      </c>
      <c r="BM312" s="144" t="s">
        <v>407</v>
      </c>
    </row>
    <row r="313" spans="2:65" s="1" customFormat="1" ht="36">
      <c r="B313" s="31"/>
      <c r="D313" s="146" t="s">
        <v>161</v>
      </c>
      <c r="F313" s="147" t="s">
        <v>408</v>
      </c>
      <c r="I313" s="148"/>
      <c r="L313" s="31"/>
      <c r="M313" s="149"/>
      <c r="T313" s="55"/>
      <c r="AT313" s="16" t="s">
        <v>161</v>
      </c>
      <c r="AU313" s="16" t="s">
        <v>85</v>
      </c>
    </row>
    <row r="314" spans="2:65" s="1" customFormat="1" ht="24.25" customHeight="1">
      <c r="B314" s="31"/>
      <c r="C314" s="132" t="s">
        <v>409</v>
      </c>
      <c r="D314" s="132" t="s">
        <v>155</v>
      </c>
      <c r="E314" s="133" t="s">
        <v>410</v>
      </c>
      <c r="F314" s="134" t="s">
        <v>411</v>
      </c>
      <c r="G314" s="135" t="s">
        <v>173</v>
      </c>
      <c r="H314" s="136">
        <v>12.18</v>
      </c>
      <c r="I314" s="137"/>
      <c r="J314" s="138">
        <f>ROUND(I314*H314,2)</f>
        <v>0</v>
      </c>
      <c r="K314" s="139"/>
      <c r="L314" s="31"/>
      <c r="M314" s="140" t="s">
        <v>1</v>
      </c>
      <c r="N314" s="141" t="s">
        <v>40</v>
      </c>
      <c r="P314" s="142">
        <f>O314*H314</f>
        <v>0</v>
      </c>
      <c r="Q314" s="142">
        <v>0</v>
      </c>
      <c r="R314" s="142">
        <f>Q314*H314</f>
        <v>0</v>
      </c>
      <c r="S314" s="142">
        <v>0</v>
      </c>
      <c r="T314" s="143">
        <f>S314*H314</f>
        <v>0</v>
      </c>
      <c r="AR314" s="144" t="s">
        <v>159</v>
      </c>
      <c r="AT314" s="144" t="s">
        <v>155</v>
      </c>
      <c r="AU314" s="144" t="s">
        <v>85</v>
      </c>
      <c r="AY314" s="16" t="s">
        <v>153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6" t="s">
        <v>83</v>
      </c>
      <c r="BK314" s="145">
        <f>ROUND(I314*H314,2)</f>
        <v>0</v>
      </c>
      <c r="BL314" s="16" t="s">
        <v>159</v>
      </c>
      <c r="BM314" s="144" t="s">
        <v>412</v>
      </c>
    </row>
    <row r="315" spans="2:65" s="1" customFormat="1" ht="36">
      <c r="B315" s="31"/>
      <c r="D315" s="146" t="s">
        <v>161</v>
      </c>
      <c r="F315" s="147" t="s">
        <v>413</v>
      </c>
      <c r="I315" s="148"/>
      <c r="L315" s="31"/>
      <c r="M315" s="149"/>
      <c r="T315" s="55"/>
      <c r="AT315" s="16" t="s">
        <v>161</v>
      </c>
      <c r="AU315" s="16" t="s">
        <v>85</v>
      </c>
    </row>
    <row r="316" spans="2:65" s="1" customFormat="1" ht="16.5" customHeight="1">
      <c r="B316" s="31"/>
      <c r="C316" s="132" t="s">
        <v>414</v>
      </c>
      <c r="D316" s="132" t="s">
        <v>155</v>
      </c>
      <c r="E316" s="133" t="s">
        <v>415</v>
      </c>
      <c r="F316" s="134" t="s">
        <v>416</v>
      </c>
      <c r="G316" s="135" t="s">
        <v>196</v>
      </c>
      <c r="H316" s="136">
        <v>0.19800000000000001</v>
      </c>
      <c r="I316" s="137"/>
      <c r="J316" s="138">
        <f>ROUND(I316*H316,2)</f>
        <v>0</v>
      </c>
      <c r="K316" s="139"/>
      <c r="L316" s="31"/>
      <c r="M316" s="140" t="s">
        <v>1</v>
      </c>
      <c r="N316" s="141" t="s">
        <v>40</v>
      </c>
      <c r="P316" s="142">
        <f>O316*H316</f>
        <v>0</v>
      </c>
      <c r="Q316" s="142">
        <v>1.05555</v>
      </c>
      <c r="R316" s="142">
        <f>Q316*H316</f>
        <v>0.20899890000000002</v>
      </c>
      <c r="S316" s="142">
        <v>0</v>
      </c>
      <c r="T316" s="143">
        <f>S316*H316</f>
        <v>0</v>
      </c>
      <c r="AR316" s="144" t="s">
        <v>159</v>
      </c>
      <c r="AT316" s="144" t="s">
        <v>155</v>
      </c>
      <c r="AU316" s="144" t="s">
        <v>85</v>
      </c>
      <c r="AY316" s="16" t="s">
        <v>153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6" t="s">
        <v>83</v>
      </c>
      <c r="BK316" s="145">
        <f>ROUND(I316*H316,2)</f>
        <v>0</v>
      </c>
      <c r="BL316" s="16" t="s">
        <v>159</v>
      </c>
      <c r="BM316" s="144" t="s">
        <v>417</v>
      </c>
    </row>
    <row r="317" spans="2:65" s="1" customFormat="1" ht="72">
      <c r="B317" s="31"/>
      <c r="D317" s="146" t="s">
        <v>161</v>
      </c>
      <c r="F317" s="147" t="s">
        <v>418</v>
      </c>
      <c r="I317" s="148"/>
      <c r="L317" s="31"/>
      <c r="M317" s="149"/>
      <c r="T317" s="55"/>
      <c r="AT317" s="16" t="s">
        <v>161</v>
      </c>
      <c r="AU317" s="16" t="s">
        <v>85</v>
      </c>
    </row>
    <row r="318" spans="2:65" s="12" customFormat="1" ht="12">
      <c r="B318" s="150"/>
      <c r="D318" s="146" t="s">
        <v>163</v>
      </c>
      <c r="E318" s="151" t="s">
        <v>1</v>
      </c>
      <c r="F318" s="152" t="s">
        <v>419</v>
      </c>
      <c r="H318" s="153">
        <v>0.122</v>
      </c>
      <c r="I318" s="154"/>
      <c r="L318" s="150"/>
      <c r="M318" s="155"/>
      <c r="T318" s="156"/>
      <c r="AT318" s="151" t="s">
        <v>163</v>
      </c>
      <c r="AU318" s="151" t="s">
        <v>85</v>
      </c>
      <c r="AV318" s="12" t="s">
        <v>85</v>
      </c>
      <c r="AW318" s="12" t="s">
        <v>32</v>
      </c>
      <c r="AX318" s="12" t="s">
        <v>75</v>
      </c>
      <c r="AY318" s="151" t="s">
        <v>153</v>
      </c>
    </row>
    <row r="319" spans="2:65" s="12" customFormat="1" ht="12">
      <c r="B319" s="150"/>
      <c r="D319" s="146" t="s">
        <v>163</v>
      </c>
      <c r="E319" s="151" t="s">
        <v>1</v>
      </c>
      <c r="F319" s="152" t="s">
        <v>420</v>
      </c>
      <c r="H319" s="153">
        <v>7.0000000000000001E-3</v>
      </c>
      <c r="I319" s="154"/>
      <c r="L319" s="150"/>
      <c r="M319" s="155"/>
      <c r="T319" s="156"/>
      <c r="AT319" s="151" t="s">
        <v>163</v>
      </c>
      <c r="AU319" s="151" t="s">
        <v>85</v>
      </c>
      <c r="AV319" s="12" t="s">
        <v>85</v>
      </c>
      <c r="AW319" s="12" t="s">
        <v>32</v>
      </c>
      <c r="AX319" s="12" t="s">
        <v>75</v>
      </c>
      <c r="AY319" s="151" t="s">
        <v>153</v>
      </c>
    </row>
    <row r="320" spans="2:65" s="12" customFormat="1" ht="12">
      <c r="B320" s="150"/>
      <c r="D320" s="146" t="s">
        <v>163</v>
      </c>
      <c r="E320" s="151" t="s">
        <v>1</v>
      </c>
      <c r="F320" s="152" t="s">
        <v>421</v>
      </c>
      <c r="H320" s="153">
        <v>6.9000000000000006E-2</v>
      </c>
      <c r="I320" s="154"/>
      <c r="L320" s="150"/>
      <c r="M320" s="155"/>
      <c r="T320" s="156"/>
      <c r="AT320" s="151" t="s">
        <v>163</v>
      </c>
      <c r="AU320" s="151" t="s">
        <v>85</v>
      </c>
      <c r="AV320" s="12" t="s">
        <v>85</v>
      </c>
      <c r="AW320" s="12" t="s">
        <v>32</v>
      </c>
      <c r="AX320" s="12" t="s">
        <v>75</v>
      </c>
      <c r="AY320" s="151" t="s">
        <v>153</v>
      </c>
    </row>
    <row r="321" spans="2:65" s="13" customFormat="1" ht="12">
      <c r="B321" s="157"/>
      <c r="D321" s="146" t="s">
        <v>163</v>
      </c>
      <c r="E321" s="158" t="s">
        <v>1</v>
      </c>
      <c r="F321" s="159" t="s">
        <v>207</v>
      </c>
      <c r="H321" s="160">
        <v>0.19800000000000001</v>
      </c>
      <c r="I321" s="161"/>
      <c r="L321" s="157"/>
      <c r="M321" s="162"/>
      <c r="T321" s="163"/>
      <c r="AT321" s="158" t="s">
        <v>163</v>
      </c>
      <c r="AU321" s="158" t="s">
        <v>85</v>
      </c>
      <c r="AV321" s="13" t="s">
        <v>159</v>
      </c>
      <c r="AW321" s="13" t="s">
        <v>32</v>
      </c>
      <c r="AX321" s="13" t="s">
        <v>83</v>
      </c>
      <c r="AY321" s="158" t="s">
        <v>153</v>
      </c>
    </row>
    <row r="322" spans="2:65" s="1" customFormat="1" ht="16.5" customHeight="1">
      <c r="B322" s="31"/>
      <c r="C322" s="132" t="s">
        <v>422</v>
      </c>
      <c r="D322" s="132" t="s">
        <v>155</v>
      </c>
      <c r="E322" s="133" t="s">
        <v>423</v>
      </c>
      <c r="F322" s="134" t="s">
        <v>424</v>
      </c>
      <c r="G322" s="135" t="s">
        <v>196</v>
      </c>
      <c r="H322" s="136">
        <v>0.112</v>
      </c>
      <c r="I322" s="137"/>
      <c r="J322" s="138">
        <f>ROUND(I322*H322,2)</f>
        <v>0</v>
      </c>
      <c r="K322" s="139"/>
      <c r="L322" s="31"/>
      <c r="M322" s="140" t="s">
        <v>1</v>
      </c>
      <c r="N322" s="141" t="s">
        <v>40</v>
      </c>
      <c r="P322" s="142">
        <f>O322*H322</f>
        <v>0</v>
      </c>
      <c r="Q322" s="142">
        <v>1.06277</v>
      </c>
      <c r="R322" s="142">
        <f>Q322*H322</f>
        <v>0.11903024</v>
      </c>
      <c r="S322" s="142">
        <v>0</v>
      </c>
      <c r="T322" s="143">
        <f>S322*H322</f>
        <v>0</v>
      </c>
      <c r="AR322" s="144" t="s">
        <v>159</v>
      </c>
      <c r="AT322" s="144" t="s">
        <v>155</v>
      </c>
      <c r="AU322" s="144" t="s">
        <v>85</v>
      </c>
      <c r="AY322" s="16" t="s">
        <v>153</v>
      </c>
      <c r="BE322" s="145">
        <f>IF(N322="základní",J322,0)</f>
        <v>0</v>
      </c>
      <c r="BF322" s="145">
        <f>IF(N322="snížená",J322,0)</f>
        <v>0</v>
      </c>
      <c r="BG322" s="145">
        <f>IF(N322="zákl. přenesená",J322,0)</f>
        <v>0</v>
      </c>
      <c r="BH322" s="145">
        <f>IF(N322="sníž. přenesená",J322,0)</f>
        <v>0</v>
      </c>
      <c r="BI322" s="145">
        <f>IF(N322="nulová",J322,0)</f>
        <v>0</v>
      </c>
      <c r="BJ322" s="16" t="s">
        <v>83</v>
      </c>
      <c r="BK322" s="145">
        <f>ROUND(I322*H322,2)</f>
        <v>0</v>
      </c>
      <c r="BL322" s="16" t="s">
        <v>159</v>
      </c>
      <c r="BM322" s="144" t="s">
        <v>425</v>
      </c>
    </row>
    <row r="323" spans="2:65" s="1" customFormat="1" ht="72">
      <c r="B323" s="31"/>
      <c r="D323" s="146" t="s">
        <v>161</v>
      </c>
      <c r="F323" s="147" t="s">
        <v>426</v>
      </c>
      <c r="I323" s="148"/>
      <c r="L323" s="31"/>
      <c r="M323" s="149"/>
      <c r="T323" s="55"/>
      <c r="AT323" s="16" t="s">
        <v>161</v>
      </c>
      <c r="AU323" s="16" t="s">
        <v>85</v>
      </c>
    </row>
    <row r="324" spans="2:65" s="12" customFormat="1" ht="12">
      <c r="B324" s="150"/>
      <c r="D324" s="146" t="s">
        <v>163</v>
      </c>
      <c r="E324" s="151" t="s">
        <v>1</v>
      </c>
      <c r="F324" s="152" t="s">
        <v>427</v>
      </c>
      <c r="H324" s="153">
        <v>5.6000000000000001E-2</v>
      </c>
      <c r="I324" s="154"/>
      <c r="L324" s="150"/>
      <c r="M324" s="155"/>
      <c r="T324" s="156"/>
      <c r="AT324" s="151" t="s">
        <v>163</v>
      </c>
      <c r="AU324" s="151" t="s">
        <v>85</v>
      </c>
      <c r="AV324" s="12" t="s">
        <v>85</v>
      </c>
      <c r="AW324" s="12" t="s">
        <v>32</v>
      </c>
      <c r="AX324" s="12" t="s">
        <v>75</v>
      </c>
      <c r="AY324" s="151" t="s">
        <v>153</v>
      </c>
    </row>
    <row r="325" spans="2:65" s="12" customFormat="1" ht="12">
      <c r="B325" s="150"/>
      <c r="D325" s="146" t="s">
        <v>163</v>
      </c>
      <c r="E325" s="151" t="s">
        <v>1</v>
      </c>
      <c r="F325" s="152" t="s">
        <v>428</v>
      </c>
      <c r="H325" s="153">
        <v>5.6000000000000001E-2</v>
      </c>
      <c r="I325" s="154"/>
      <c r="L325" s="150"/>
      <c r="M325" s="155"/>
      <c r="T325" s="156"/>
      <c r="AT325" s="151" t="s">
        <v>163</v>
      </c>
      <c r="AU325" s="151" t="s">
        <v>85</v>
      </c>
      <c r="AV325" s="12" t="s">
        <v>85</v>
      </c>
      <c r="AW325" s="12" t="s">
        <v>32</v>
      </c>
      <c r="AX325" s="12" t="s">
        <v>75</v>
      </c>
      <c r="AY325" s="151" t="s">
        <v>153</v>
      </c>
    </row>
    <row r="326" spans="2:65" s="13" customFormat="1" ht="12">
      <c r="B326" s="157"/>
      <c r="D326" s="146" t="s">
        <v>163</v>
      </c>
      <c r="E326" s="158" t="s">
        <v>1</v>
      </c>
      <c r="F326" s="159" t="s">
        <v>207</v>
      </c>
      <c r="H326" s="160">
        <v>0.112</v>
      </c>
      <c r="I326" s="161"/>
      <c r="L326" s="157"/>
      <c r="M326" s="162"/>
      <c r="T326" s="163"/>
      <c r="AT326" s="158" t="s">
        <v>163</v>
      </c>
      <c r="AU326" s="158" t="s">
        <v>85</v>
      </c>
      <c r="AV326" s="13" t="s">
        <v>159</v>
      </c>
      <c r="AW326" s="13" t="s">
        <v>32</v>
      </c>
      <c r="AX326" s="13" t="s">
        <v>83</v>
      </c>
      <c r="AY326" s="158" t="s">
        <v>153</v>
      </c>
    </row>
    <row r="327" spans="2:65" s="1" customFormat="1" ht="24.25" customHeight="1">
      <c r="B327" s="31"/>
      <c r="C327" s="132" t="s">
        <v>429</v>
      </c>
      <c r="D327" s="132" t="s">
        <v>155</v>
      </c>
      <c r="E327" s="133" t="s">
        <v>430</v>
      </c>
      <c r="F327" s="134" t="s">
        <v>431</v>
      </c>
      <c r="G327" s="135" t="s">
        <v>261</v>
      </c>
      <c r="H327" s="136">
        <v>8</v>
      </c>
      <c r="I327" s="137"/>
      <c r="J327" s="138">
        <f>ROUND(I327*H327,2)</f>
        <v>0</v>
      </c>
      <c r="K327" s="139"/>
      <c r="L327" s="31"/>
      <c r="M327" s="140" t="s">
        <v>1</v>
      </c>
      <c r="N327" s="141" t="s">
        <v>40</v>
      </c>
      <c r="P327" s="142">
        <f>O327*H327</f>
        <v>0</v>
      </c>
      <c r="Q327" s="142">
        <v>5.8999999999999997E-2</v>
      </c>
      <c r="R327" s="142">
        <f>Q327*H327</f>
        <v>0.47199999999999998</v>
      </c>
      <c r="S327" s="142">
        <v>0</v>
      </c>
      <c r="T327" s="143">
        <f>S327*H327</f>
        <v>0</v>
      </c>
      <c r="AR327" s="144" t="s">
        <v>159</v>
      </c>
      <c r="AT327" s="144" t="s">
        <v>155</v>
      </c>
      <c r="AU327" s="144" t="s">
        <v>85</v>
      </c>
      <c r="AY327" s="16" t="s">
        <v>153</v>
      </c>
      <c r="BE327" s="145">
        <f>IF(N327="základní",J327,0)</f>
        <v>0</v>
      </c>
      <c r="BF327" s="145">
        <f>IF(N327="snížená",J327,0)</f>
        <v>0</v>
      </c>
      <c r="BG327" s="145">
        <f>IF(N327="zákl. přenesená",J327,0)</f>
        <v>0</v>
      </c>
      <c r="BH327" s="145">
        <f>IF(N327="sníž. přenesená",J327,0)</f>
        <v>0</v>
      </c>
      <c r="BI327" s="145">
        <f>IF(N327="nulová",J327,0)</f>
        <v>0</v>
      </c>
      <c r="BJ327" s="16" t="s">
        <v>83</v>
      </c>
      <c r="BK327" s="145">
        <f>ROUND(I327*H327,2)</f>
        <v>0</v>
      </c>
      <c r="BL327" s="16" t="s">
        <v>159</v>
      </c>
      <c r="BM327" s="144" t="s">
        <v>432</v>
      </c>
    </row>
    <row r="328" spans="2:65" s="1" customFormat="1" ht="36">
      <c r="B328" s="31"/>
      <c r="D328" s="146" t="s">
        <v>161</v>
      </c>
      <c r="F328" s="147" t="s">
        <v>433</v>
      </c>
      <c r="I328" s="148"/>
      <c r="L328" s="31"/>
      <c r="M328" s="149"/>
      <c r="T328" s="55"/>
      <c r="AT328" s="16" t="s">
        <v>161</v>
      </c>
      <c r="AU328" s="16" t="s">
        <v>85</v>
      </c>
    </row>
    <row r="329" spans="2:65" s="1" customFormat="1" ht="37.75" customHeight="1">
      <c r="B329" s="31"/>
      <c r="C329" s="132" t="s">
        <v>434</v>
      </c>
      <c r="D329" s="132" t="s">
        <v>155</v>
      </c>
      <c r="E329" s="133" t="s">
        <v>435</v>
      </c>
      <c r="F329" s="134" t="s">
        <v>436</v>
      </c>
      <c r="G329" s="135" t="s">
        <v>196</v>
      </c>
      <c r="H329" s="136">
        <v>0.39400000000000002</v>
      </c>
      <c r="I329" s="137"/>
      <c r="J329" s="138">
        <f>ROUND(I329*H329,2)</f>
        <v>0</v>
      </c>
      <c r="K329" s="139"/>
      <c r="L329" s="31"/>
      <c r="M329" s="140" t="s">
        <v>1</v>
      </c>
      <c r="N329" s="141" t="s">
        <v>40</v>
      </c>
      <c r="P329" s="142">
        <f>O329*H329</f>
        <v>0</v>
      </c>
      <c r="Q329" s="142">
        <v>1.7090000000000001E-2</v>
      </c>
      <c r="R329" s="142">
        <f>Q329*H329</f>
        <v>6.733460000000001E-3</v>
      </c>
      <c r="S329" s="142">
        <v>0</v>
      </c>
      <c r="T329" s="143">
        <f>S329*H329</f>
        <v>0</v>
      </c>
      <c r="AR329" s="144" t="s">
        <v>159</v>
      </c>
      <c r="AT329" s="144" t="s">
        <v>155</v>
      </c>
      <c r="AU329" s="144" t="s">
        <v>85</v>
      </c>
      <c r="AY329" s="16" t="s">
        <v>153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83</v>
      </c>
      <c r="BK329" s="145">
        <f>ROUND(I329*H329,2)</f>
        <v>0</v>
      </c>
      <c r="BL329" s="16" t="s">
        <v>159</v>
      </c>
      <c r="BM329" s="144" t="s">
        <v>437</v>
      </c>
    </row>
    <row r="330" spans="2:65" s="1" customFormat="1" ht="36">
      <c r="B330" s="31"/>
      <c r="D330" s="146" t="s">
        <v>161</v>
      </c>
      <c r="F330" s="147" t="s">
        <v>438</v>
      </c>
      <c r="I330" s="148"/>
      <c r="L330" s="31"/>
      <c r="M330" s="149"/>
      <c r="T330" s="55"/>
      <c r="AT330" s="16" t="s">
        <v>161</v>
      </c>
      <c r="AU330" s="16" t="s">
        <v>85</v>
      </c>
    </row>
    <row r="331" spans="2:65" s="12" customFormat="1" ht="12">
      <c r="B331" s="150"/>
      <c r="D331" s="146" t="s">
        <v>163</v>
      </c>
      <c r="E331" s="151" t="s">
        <v>1</v>
      </c>
      <c r="F331" s="152" t="s">
        <v>439</v>
      </c>
      <c r="H331" s="153">
        <v>0.19700000000000001</v>
      </c>
      <c r="I331" s="154"/>
      <c r="L331" s="150"/>
      <c r="M331" s="155"/>
      <c r="T331" s="156"/>
      <c r="AT331" s="151" t="s">
        <v>163</v>
      </c>
      <c r="AU331" s="151" t="s">
        <v>85</v>
      </c>
      <c r="AV331" s="12" t="s">
        <v>85</v>
      </c>
      <c r="AW331" s="12" t="s">
        <v>32</v>
      </c>
      <c r="AX331" s="12" t="s">
        <v>75</v>
      </c>
      <c r="AY331" s="151" t="s">
        <v>153</v>
      </c>
    </row>
    <row r="332" spans="2:65" s="12" customFormat="1" ht="12">
      <c r="B332" s="150"/>
      <c r="D332" s="146" t="s">
        <v>163</v>
      </c>
      <c r="E332" s="151" t="s">
        <v>1</v>
      </c>
      <c r="F332" s="152" t="s">
        <v>440</v>
      </c>
      <c r="H332" s="153">
        <v>0.19700000000000001</v>
      </c>
      <c r="I332" s="154"/>
      <c r="L332" s="150"/>
      <c r="M332" s="155"/>
      <c r="T332" s="156"/>
      <c r="AT332" s="151" t="s">
        <v>163</v>
      </c>
      <c r="AU332" s="151" t="s">
        <v>85</v>
      </c>
      <c r="AV332" s="12" t="s">
        <v>85</v>
      </c>
      <c r="AW332" s="12" t="s">
        <v>32</v>
      </c>
      <c r="AX332" s="12" t="s">
        <v>75</v>
      </c>
      <c r="AY332" s="151" t="s">
        <v>153</v>
      </c>
    </row>
    <row r="333" spans="2:65" s="13" customFormat="1" ht="12">
      <c r="B333" s="157"/>
      <c r="D333" s="146" t="s">
        <v>163</v>
      </c>
      <c r="E333" s="158" t="s">
        <v>1</v>
      </c>
      <c r="F333" s="159" t="s">
        <v>207</v>
      </c>
      <c r="H333" s="160">
        <v>0.39400000000000002</v>
      </c>
      <c r="I333" s="161"/>
      <c r="L333" s="157"/>
      <c r="M333" s="162"/>
      <c r="T333" s="163"/>
      <c r="AT333" s="158" t="s">
        <v>163</v>
      </c>
      <c r="AU333" s="158" t="s">
        <v>85</v>
      </c>
      <c r="AV333" s="13" t="s">
        <v>159</v>
      </c>
      <c r="AW333" s="13" t="s">
        <v>32</v>
      </c>
      <c r="AX333" s="13" t="s">
        <v>83</v>
      </c>
      <c r="AY333" s="158" t="s">
        <v>153</v>
      </c>
    </row>
    <row r="334" spans="2:65" s="1" customFormat="1" ht="21.75" customHeight="1">
      <c r="B334" s="31"/>
      <c r="C334" s="164" t="s">
        <v>441</v>
      </c>
      <c r="D334" s="164" t="s">
        <v>216</v>
      </c>
      <c r="E334" s="165" t="s">
        <v>323</v>
      </c>
      <c r="F334" s="166" t="s">
        <v>324</v>
      </c>
      <c r="G334" s="167" t="s">
        <v>196</v>
      </c>
      <c r="H334" s="168">
        <v>0.42599999999999999</v>
      </c>
      <c r="I334" s="169"/>
      <c r="J334" s="170">
        <f>ROUND(I334*H334,2)</f>
        <v>0</v>
      </c>
      <c r="K334" s="171"/>
      <c r="L334" s="172"/>
      <c r="M334" s="173" t="s">
        <v>1</v>
      </c>
      <c r="N334" s="174" t="s">
        <v>40</v>
      </c>
      <c r="P334" s="142">
        <f>O334*H334</f>
        <v>0</v>
      </c>
      <c r="Q334" s="142">
        <v>1</v>
      </c>
      <c r="R334" s="142">
        <f>Q334*H334</f>
        <v>0.42599999999999999</v>
      </c>
      <c r="S334" s="142">
        <v>0</v>
      </c>
      <c r="T334" s="143">
        <f>S334*H334</f>
        <v>0</v>
      </c>
      <c r="AR334" s="144" t="s">
        <v>200</v>
      </c>
      <c r="AT334" s="144" t="s">
        <v>216</v>
      </c>
      <c r="AU334" s="144" t="s">
        <v>85</v>
      </c>
      <c r="AY334" s="16" t="s">
        <v>153</v>
      </c>
      <c r="BE334" s="145">
        <f>IF(N334="základní",J334,0)</f>
        <v>0</v>
      </c>
      <c r="BF334" s="145">
        <f>IF(N334="snížená",J334,0)</f>
        <v>0</v>
      </c>
      <c r="BG334" s="145">
        <f>IF(N334="zákl. přenesená",J334,0)</f>
        <v>0</v>
      </c>
      <c r="BH334" s="145">
        <f>IF(N334="sníž. přenesená",J334,0)</f>
        <v>0</v>
      </c>
      <c r="BI334" s="145">
        <f>IF(N334="nulová",J334,0)</f>
        <v>0</v>
      </c>
      <c r="BJ334" s="16" t="s">
        <v>83</v>
      </c>
      <c r="BK334" s="145">
        <f>ROUND(I334*H334,2)</f>
        <v>0</v>
      </c>
      <c r="BL334" s="16" t="s">
        <v>159</v>
      </c>
      <c r="BM334" s="144" t="s">
        <v>442</v>
      </c>
    </row>
    <row r="335" spans="2:65" s="1" customFormat="1" ht="12">
      <c r="B335" s="31"/>
      <c r="D335" s="146" t="s">
        <v>161</v>
      </c>
      <c r="F335" s="147" t="s">
        <v>324</v>
      </c>
      <c r="I335" s="148"/>
      <c r="L335" s="31"/>
      <c r="M335" s="149"/>
      <c r="T335" s="55"/>
      <c r="AT335" s="16" t="s">
        <v>161</v>
      </c>
      <c r="AU335" s="16" t="s">
        <v>85</v>
      </c>
    </row>
    <row r="336" spans="2:65" s="12" customFormat="1" ht="12">
      <c r="B336" s="150"/>
      <c r="D336" s="146" t="s">
        <v>163</v>
      </c>
      <c r="F336" s="152" t="s">
        <v>443</v>
      </c>
      <c r="H336" s="153">
        <v>0.42599999999999999</v>
      </c>
      <c r="I336" s="154"/>
      <c r="L336" s="150"/>
      <c r="M336" s="155"/>
      <c r="T336" s="156"/>
      <c r="AT336" s="151" t="s">
        <v>163</v>
      </c>
      <c r="AU336" s="151" t="s">
        <v>85</v>
      </c>
      <c r="AV336" s="12" t="s">
        <v>85</v>
      </c>
      <c r="AW336" s="12" t="s">
        <v>4</v>
      </c>
      <c r="AX336" s="12" t="s">
        <v>83</v>
      </c>
      <c r="AY336" s="151" t="s">
        <v>153</v>
      </c>
    </row>
    <row r="337" spans="2:65" s="11" customFormat="1" ht="22.75" customHeight="1">
      <c r="B337" s="120"/>
      <c r="D337" s="121" t="s">
        <v>74</v>
      </c>
      <c r="E337" s="130" t="s">
        <v>444</v>
      </c>
      <c r="F337" s="130" t="s">
        <v>445</v>
      </c>
      <c r="I337" s="123"/>
      <c r="J337" s="131">
        <f>BK337</f>
        <v>0</v>
      </c>
      <c r="L337" s="120"/>
      <c r="M337" s="125"/>
      <c r="P337" s="126">
        <f>SUM(P338:P449)</f>
        <v>0</v>
      </c>
      <c r="R337" s="126">
        <f>SUM(R338:R449)</f>
        <v>29.324286600000001</v>
      </c>
      <c r="T337" s="127">
        <f>SUM(T338:T449)</f>
        <v>0</v>
      </c>
      <c r="AR337" s="121" t="s">
        <v>83</v>
      </c>
      <c r="AT337" s="128" t="s">
        <v>74</v>
      </c>
      <c r="AU337" s="128" t="s">
        <v>83</v>
      </c>
      <c r="AY337" s="121" t="s">
        <v>153</v>
      </c>
      <c r="BK337" s="129">
        <f>SUM(BK338:BK449)</f>
        <v>0</v>
      </c>
    </row>
    <row r="338" spans="2:65" s="1" customFormat="1" ht="24.25" customHeight="1">
      <c r="B338" s="31"/>
      <c r="C338" s="132" t="s">
        <v>446</v>
      </c>
      <c r="D338" s="132" t="s">
        <v>155</v>
      </c>
      <c r="E338" s="133" t="s">
        <v>447</v>
      </c>
      <c r="F338" s="134" t="s">
        <v>448</v>
      </c>
      <c r="G338" s="135" t="s">
        <v>173</v>
      </c>
      <c r="H338" s="136">
        <v>80</v>
      </c>
      <c r="I338" s="137"/>
      <c r="J338" s="138">
        <f>ROUND(I338*H338,2)</f>
        <v>0</v>
      </c>
      <c r="K338" s="139"/>
      <c r="L338" s="31"/>
      <c r="M338" s="140" t="s">
        <v>1</v>
      </c>
      <c r="N338" s="141" t="s">
        <v>40</v>
      </c>
      <c r="P338" s="142">
        <f>O338*H338</f>
        <v>0</v>
      </c>
      <c r="Q338" s="142">
        <v>4.3800000000000002E-3</v>
      </c>
      <c r="R338" s="142">
        <f>Q338*H338</f>
        <v>0.35040000000000004</v>
      </c>
      <c r="S338" s="142">
        <v>0</v>
      </c>
      <c r="T338" s="143">
        <f>S338*H338</f>
        <v>0</v>
      </c>
      <c r="AR338" s="144" t="s">
        <v>159</v>
      </c>
      <c r="AT338" s="144" t="s">
        <v>155</v>
      </c>
      <c r="AU338" s="144" t="s">
        <v>85</v>
      </c>
      <c r="AY338" s="16" t="s">
        <v>153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6" t="s">
        <v>83</v>
      </c>
      <c r="BK338" s="145">
        <f>ROUND(I338*H338,2)</f>
        <v>0</v>
      </c>
      <c r="BL338" s="16" t="s">
        <v>159</v>
      </c>
      <c r="BM338" s="144" t="s">
        <v>449</v>
      </c>
    </row>
    <row r="339" spans="2:65" s="1" customFormat="1" ht="24">
      <c r="B339" s="31"/>
      <c r="D339" s="146" t="s">
        <v>161</v>
      </c>
      <c r="F339" s="147" t="s">
        <v>450</v>
      </c>
      <c r="I339" s="148"/>
      <c r="L339" s="31"/>
      <c r="M339" s="149"/>
      <c r="T339" s="55"/>
      <c r="AT339" s="16" t="s">
        <v>161</v>
      </c>
      <c r="AU339" s="16" t="s">
        <v>85</v>
      </c>
    </row>
    <row r="340" spans="2:65" s="12" customFormat="1" ht="24">
      <c r="B340" s="150"/>
      <c r="D340" s="146" t="s">
        <v>163</v>
      </c>
      <c r="E340" s="151" t="s">
        <v>1</v>
      </c>
      <c r="F340" s="152" t="s">
        <v>451</v>
      </c>
      <c r="H340" s="153">
        <v>80</v>
      </c>
      <c r="I340" s="154"/>
      <c r="L340" s="150"/>
      <c r="M340" s="155"/>
      <c r="T340" s="156"/>
      <c r="AT340" s="151" t="s">
        <v>163</v>
      </c>
      <c r="AU340" s="151" t="s">
        <v>85</v>
      </c>
      <c r="AV340" s="12" t="s">
        <v>85</v>
      </c>
      <c r="AW340" s="12" t="s">
        <v>32</v>
      </c>
      <c r="AX340" s="12" t="s">
        <v>83</v>
      </c>
      <c r="AY340" s="151" t="s">
        <v>153</v>
      </c>
    </row>
    <row r="341" spans="2:65" s="1" customFormat="1" ht="24.25" customHeight="1">
      <c r="B341" s="31"/>
      <c r="C341" s="132" t="s">
        <v>452</v>
      </c>
      <c r="D341" s="132" t="s">
        <v>155</v>
      </c>
      <c r="E341" s="133" t="s">
        <v>453</v>
      </c>
      <c r="F341" s="134" t="s">
        <v>454</v>
      </c>
      <c r="G341" s="135" t="s">
        <v>173</v>
      </c>
      <c r="H341" s="136">
        <v>43.8</v>
      </c>
      <c r="I341" s="137"/>
      <c r="J341" s="138">
        <f>ROUND(I341*H341,2)</f>
        <v>0</v>
      </c>
      <c r="K341" s="139"/>
      <c r="L341" s="31"/>
      <c r="M341" s="140" t="s">
        <v>1</v>
      </c>
      <c r="N341" s="141" t="s">
        <v>40</v>
      </c>
      <c r="P341" s="142">
        <f>O341*H341</f>
        <v>0</v>
      </c>
      <c r="Q341" s="142">
        <v>1.8380000000000001E-2</v>
      </c>
      <c r="R341" s="142">
        <f>Q341*H341</f>
        <v>0.80504399999999998</v>
      </c>
      <c r="S341" s="142">
        <v>0</v>
      </c>
      <c r="T341" s="143">
        <f>S341*H341</f>
        <v>0</v>
      </c>
      <c r="AR341" s="144" t="s">
        <v>159</v>
      </c>
      <c r="AT341" s="144" t="s">
        <v>155</v>
      </c>
      <c r="AU341" s="144" t="s">
        <v>85</v>
      </c>
      <c r="AY341" s="16" t="s">
        <v>153</v>
      </c>
      <c r="BE341" s="145">
        <f>IF(N341="základní",J341,0)</f>
        <v>0</v>
      </c>
      <c r="BF341" s="145">
        <f>IF(N341="snížená",J341,0)</f>
        <v>0</v>
      </c>
      <c r="BG341" s="145">
        <f>IF(N341="zákl. přenesená",J341,0)</f>
        <v>0</v>
      </c>
      <c r="BH341" s="145">
        <f>IF(N341="sníž. přenesená",J341,0)</f>
        <v>0</v>
      </c>
      <c r="BI341" s="145">
        <f>IF(N341="nulová",J341,0)</f>
        <v>0</v>
      </c>
      <c r="BJ341" s="16" t="s">
        <v>83</v>
      </c>
      <c r="BK341" s="145">
        <f>ROUND(I341*H341,2)</f>
        <v>0</v>
      </c>
      <c r="BL341" s="16" t="s">
        <v>159</v>
      </c>
      <c r="BM341" s="144" t="s">
        <v>455</v>
      </c>
    </row>
    <row r="342" spans="2:65" s="1" customFormat="1" ht="48">
      <c r="B342" s="31"/>
      <c r="D342" s="146" t="s">
        <v>161</v>
      </c>
      <c r="F342" s="147" t="s">
        <v>456</v>
      </c>
      <c r="I342" s="148"/>
      <c r="L342" s="31"/>
      <c r="M342" s="149"/>
      <c r="T342" s="55"/>
      <c r="AT342" s="16" t="s">
        <v>161</v>
      </c>
      <c r="AU342" s="16" t="s">
        <v>85</v>
      </c>
    </row>
    <row r="343" spans="2:65" s="12" customFormat="1" ht="12">
      <c r="B343" s="150"/>
      <c r="D343" s="146" t="s">
        <v>163</v>
      </c>
      <c r="E343" s="151" t="s">
        <v>1</v>
      </c>
      <c r="F343" s="152" t="s">
        <v>457</v>
      </c>
      <c r="H343" s="153">
        <v>31.8</v>
      </c>
      <c r="I343" s="154"/>
      <c r="L343" s="150"/>
      <c r="M343" s="155"/>
      <c r="T343" s="156"/>
      <c r="AT343" s="151" t="s">
        <v>163</v>
      </c>
      <c r="AU343" s="151" t="s">
        <v>85</v>
      </c>
      <c r="AV343" s="12" t="s">
        <v>85</v>
      </c>
      <c r="AW343" s="12" t="s">
        <v>32</v>
      </c>
      <c r="AX343" s="12" t="s">
        <v>75</v>
      </c>
      <c r="AY343" s="151" t="s">
        <v>153</v>
      </c>
    </row>
    <row r="344" spans="2:65" s="12" customFormat="1" ht="12">
      <c r="B344" s="150"/>
      <c r="D344" s="146" t="s">
        <v>163</v>
      </c>
      <c r="E344" s="151" t="s">
        <v>1</v>
      </c>
      <c r="F344" s="152" t="s">
        <v>458</v>
      </c>
      <c r="H344" s="153">
        <v>3.2</v>
      </c>
      <c r="I344" s="154"/>
      <c r="L344" s="150"/>
      <c r="M344" s="155"/>
      <c r="T344" s="156"/>
      <c r="AT344" s="151" t="s">
        <v>163</v>
      </c>
      <c r="AU344" s="151" t="s">
        <v>85</v>
      </c>
      <c r="AV344" s="12" t="s">
        <v>85</v>
      </c>
      <c r="AW344" s="12" t="s">
        <v>32</v>
      </c>
      <c r="AX344" s="12" t="s">
        <v>75</v>
      </c>
      <c r="AY344" s="151" t="s">
        <v>153</v>
      </c>
    </row>
    <row r="345" spans="2:65" s="12" customFormat="1" ht="12">
      <c r="B345" s="150"/>
      <c r="D345" s="146" t="s">
        <v>163</v>
      </c>
      <c r="E345" s="151" t="s">
        <v>1</v>
      </c>
      <c r="F345" s="152" t="s">
        <v>459</v>
      </c>
      <c r="H345" s="153">
        <v>3.2</v>
      </c>
      <c r="I345" s="154"/>
      <c r="L345" s="150"/>
      <c r="M345" s="155"/>
      <c r="T345" s="156"/>
      <c r="AT345" s="151" t="s">
        <v>163</v>
      </c>
      <c r="AU345" s="151" t="s">
        <v>85</v>
      </c>
      <c r="AV345" s="12" t="s">
        <v>85</v>
      </c>
      <c r="AW345" s="12" t="s">
        <v>32</v>
      </c>
      <c r="AX345" s="12" t="s">
        <v>75</v>
      </c>
      <c r="AY345" s="151" t="s">
        <v>153</v>
      </c>
    </row>
    <row r="346" spans="2:65" s="12" customFormat="1" ht="12">
      <c r="B346" s="150"/>
      <c r="D346" s="146" t="s">
        <v>163</v>
      </c>
      <c r="E346" s="151" t="s">
        <v>1</v>
      </c>
      <c r="F346" s="152" t="s">
        <v>460</v>
      </c>
      <c r="H346" s="153">
        <v>5.6</v>
      </c>
      <c r="I346" s="154"/>
      <c r="L346" s="150"/>
      <c r="M346" s="155"/>
      <c r="T346" s="156"/>
      <c r="AT346" s="151" t="s">
        <v>163</v>
      </c>
      <c r="AU346" s="151" t="s">
        <v>85</v>
      </c>
      <c r="AV346" s="12" t="s">
        <v>85</v>
      </c>
      <c r="AW346" s="12" t="s">
        <v>32</v>
      </c>
      <c r="AX346" s="12" t="s">
        <v>75</v>
      </c>
      <c r="AY346" s="151" t="s">
        <v>153</v>
      </c>
    </row>
    <row r="347" spans="2:65" s="13" customFormat="1" ht="12">
      <c r="B347" s="157"/>
      <c r="D347" s="146" t="s">
        <v>163</v>
      </c>
      <c r="E347" s="158" t="s">
        <v>1</v>
      </c>
      <c r="F347" s="159" t="s">
        <v>207</v>
      </c>
      <c r="H347" s="160">
        <v>43.800000000000004</v>
      </c>
      <c r="I347" s="161"/>
      <c r="L347" s="157"/>
      <c r="M347" s="162"/>
      <c r="T347" s="163"/>
      <c r="AT347" s="158" t="s">
        <v>163</v>
      </c>
      <c r="AU347" s="158" t="s">
        <v>85</v>
      </c>
      <c r="AV347" s="13" t="s">
        <v>159</v>
      </c>
      <c r="AW347" s="13" t="s">
        <v>32</v>
      </c>
      <c r="AX347" s="13" t="s">
        <v>83</v>
      </c>
      <c r="AY347" s="158" t="s">
        <v>153</v>
      </c>
    </row>
    <row r="348" spans="2:65" s="1" customFormat="1" ht="24.25" customHeight="1">
      <c r="B348" s="31"/>
      <c r="C348" s="132" t="s">
        <v>461</v>
      </c>
      <c r="D348" s="132" t="s">
        <v>155</v>
      </c>
      <c r="E348" s="133" t="s">
        <v>462</v>
      </c>
      <c r="F348" s="134" t="s">
        <v>463</v>
      </c>
      <c r="G348" s="135" t="s">
        <v>173</v>
      </c>
      <c r="H348" s="136">
        <v>87.6</v>
      </c>
      <c r="I348" s="137"/>
      <c r="J348" s="138">
        <f>ROUND(I348*H348,2)</f>
        <v>0</v>
      </c>
      <c r="K348" s="139"/>
      <c r="L348" s="31"/>
      <c r="M348" s="140" t="s">
        <v>1</v>
      </c>
      <c r="N348" s="141" t="s">
        <v>40</v>
      </c>
      <c r="P348" s="142">
        <f>O348*H348</f>
        <v>0</v>
      </c>
      <c r="Q348" s="142">
        <v>7.9000000000000008E-3</v>
      </c>
      <c r="R348" s="142">
        <f>Q348*H348</f>
        <v>0.69203999999999999</v>
      </c>
      <c r="S348" s="142">
        <v>0</v>
      </c>
      <c r="T348" s="143">
        <f>S348*H348</f>
        <v>0</v>
      </c>
      <c r="AR348" s="144" t="s">
        <v>159</v>
      </c>
      <c r="AT348" s="144" t="s">
        <v>155</v>
      </c>
      <c r="AU348" s="144" t="s">
        <v>85</v>
      </c>
      <c r="AY348" s="16" t="s">
        <v>153</v>
      </c>
      <c r="BE348" s="145">
        <f>IF(N348="základní",J348,0)</f>
        <v>0</v>
      </c>
      <c r="BF348" s="145">
        <f>IF(N348="snížená",J348,0)</f>
        <v>0</v>
      </c>
      <c r="BG348" s="145">
        <f>IF(N348="zákl. přenesená",J348,0)</f>
        <v>0</v>
      </c>
      <c r="BH348" s="145">
        <f>IF(N348="sníž. přenesená",J348,0)</f>
        <v>0</v>
      </c>
      <c r="BI348" s="145">
        <f>IF(N348="nulová",J348,0)</f>
        <v>0</v>
      </c>
      <c r="BJ348" s="16" t="s">
        <v>83</v>
      </c>
      <c r="BK348" s="145">
        <f>ROUND(I348*H348,2)</f>
        <v>0</v>
      </c>
      <c r="BL348" s="16" t="s">
        <v>159</v>
      </c>
      <c r="BM348" s="144" t="s">
        <v>464</v>
      </c>
    </row>
    <row r="349" spans="2:65" s="1" customFormat="1" ht="36">
      <c r="B349" s="31"/>
      <c r="D349" s="146" t="s">
        <v>161</v>
      </c>
      <c r="F349" s="147" t="s">
        <v>465</v>
      </c>
      <c r="I349" s="148"/>
      <c r="L349" s="31"/>
      <c r="M349" s="149"/>
      <c r="T349" s="55"/>
      <c r="AT349" s="16" t="s">
        <v>161</v>
      </c>
      <c r="AU349" s="16" t="s">
        <v>85</v>
      </c>
    </row>
    <row r="350" spans="2:65" s="12" customFormat="1" ht="12">
      <c r="B350" s="150"/>
      <c r="D350" s="146" t="s">
        <v>163</v>
      </c>
      <c r="E350" s="151" t="s">
        <v>1</v>
      </c>
      <c r="F350" s="152" t="s">
        <v>466</v>
      </c>
      <c r="H350" s="153">
        <v>63.6</v>
      </c>
      <c r="I350" s="154"/>
      <c r="L350" s="150"/>
      <c r="M350" s="155"/>
      <c r="T350" s="156"/>
      <c r="AT350" s="151" t="s">
        <v>163</v>
      </c>
      <c r="AU350" s="151" t="s">
        <v>85</v>
      </c>
      <c r="AV350" s="12" t="s">
        <v>85</v>
      </c>
      <c r="AW350" s="12" t="s">
        <v>32</v>
      </c>
      <c r="AX350" s="12" t="s">
        <v>75</v>
      </c>
      <c r="AY350" s="151" t="s">
        <v>153</v>
      </c>
    </row>
    <row r="351" spans="2:65" s="12" customFormat="1" ht="12">
      <c r="B351" s="150"/>
      <c r="D351" s="146" t="s">
        <v>163</v>
      </c>
      <c r="E351" s="151" t="s">
        <v>1</v>
      </c>
      <c r="F351" s="152" t="s">
        <v>467</v>
      </c>
      <c r="H351" s="153">
        <v>6.4</v>
      </c>
      <c r="I351" s="154"/>
      <c r="L351" s="150"/>
      <c r="M351" s="155"/>
      <c r="T351" s="156"/>
      <c r="AT351" s="151" t="s">
        <v>163</v>
      </c>
      <c r="AU351" s="151" t="s">
        <v>85</v>
      </c>
      <c r="AV351" s="12" t="s">
        <v>85</v>
      </c>
      <c r="AW351" s="12" t="s">
        <v>32</v>
      </c>
      <c r="AX351" s="12" t="s">
        <v>75</v>
      </c>
      <c r="AY351" s="151" t="s">
        <v>153</v>
      </c>
    </row>
    <row r="352" spans="2:65" s="12" customFormat="1" ht="12">
      <c r="B352" s="150"/>
      <c r="D352" s="146" t="s">
        <v>163</v>
      </c>
      <c r="E352" s="151" t="s">
        <v>1</v>
      </c>
      <c r="F352" s="152" t="s">
        <v>468</v>
      </c>
      <c r="H352" s="153">
        <v>6.4</v>
      </c>
      <c r="I352" s="154"/>
      <c r="L352" s="150"/>
      <c r="M352" s="155"/>
      <c r="T352" s="156"/>
      <c r="AT352" s="151" t="s">
        <v>163</v>
      </c>
      <c r="AU352" s="151" t="s">
        <v>85</v>
      </c>
      <c r="AV352" s="12" t="s">
        <v>85</v>
      </c>
      <c r="AW352" s="12" t="s">
        <v>32</v>
      </c>
      <c r="AX352" s="12" t="s">
        <v>75</v>
      </c>
      <c r="AY352" s="151" t="s">
        <v>153</v>
      </c>
    </row>
    <row r="353" spans="2:65" s="12" customFormat="1" ht="12">
      <c r="B353" s="150"/>
      <c r="D353" s="146" t="s">
        <v>163</v>
      </c>
      <c r="E353" s="151" t="s">
        <v>1</v>
      </c>
      <c r="F353" s="152" t="s">
        <v>469</v>
      </c>
      <c r="H353" s="153">
        <v>11.2</v>
      </c>
      <c r="I353" s="154"/>
      <c r="L353" s="150"/>
      <c r="M353" s="155"/>
      <c r="T353" s="156"/>
      <c r="AT353" s="151" t="s">
        <v>163</v>
      </c>
      <c r="AU353" s="151" t="s">
        <v>85</v>
      </c>
      <c r="AV353" s="12" t="s">
        <v>85</v>
      </c>
      <c r="AW353" s="12" t="s">
        <v>32</v>
      </c>
      <c r="AX353" s="12" t="s">
        <v>75</v>
      </c>
      <c r="AY353" s="151" t="s">
        <v>153</v>
      </c>
    </row>
    <row r="354" spans="2:65" s="13" customFormat="1" ht="12">
      <c r="B354" s="157"/>
      <c r="D354" s="146" t="s">
        <v>163</v>
      </c>
      <c r="E354" s="158" t="s">
        <v>1</v>
      </c>
      <c r="F354" s="159" t="s">
        <v>207</v>
      </c>
      <c r="H354" s="160">
        <v>87.600000000000009</v>
      </c>
      <c r="I354" s="161"/>
      <c r="L354" s="157"/>
      <c r="M354" s="162"/>
      <c r="T354" s="163"/>
      <c r="AT354" s="158" t="s">
        <v>163</v>
      </c>
      <c r="AU354" s="158" t="s">
        <v>85</v>
      </c>
      <c r="AV354" s="13" t="s">
        <v>159</v>
      </c>
      <c r="AW354" s="13" t="s">
        <v>32</v>
      </c>
      <c r="AX354" s="13" t="s">
        <v>83</v>
      </c>
      <c r="AY354" s="158" t="s">
        <v>153</v>
      </c>
    </row>
    <row r="355" spans="2:65" s="1" customFormat="1" ht="24.25" customHeight="1">
      <c r="B355" s="31"/>
      <c r="C355" s="132" t="s">
        <v>470</v>
      </c>
      <c r="D355" s="132" t="s">
        <v>155</v>
      </c>
      <c r="E355" s="133" t="s">
        <v>471</v>
      </c>
      <c r="F355" s="134" t="s">
        <v>472</v>
      </c>
      <c r="G355" s="135" t="s">
        <v>173</v>
      </c>
      <c r="H355" s="136">
        <v>501.2</v>
      </c>
      <c r="I355" s="137"/>
      <c r="J355" s="138">
        <f>ROUND(I355*H355,2)</f>
        <v>0</v>
      </c>
      <c r="K355" s="139"/>
      <c r="L355" s="31"/>
      <c r="M355" s="140" t="s">
        <v>1</v>
      </c>
      <c r="N355" s="141" t="s">
        <v>40</v>
      </c>
      <c r="P355" s="142">
        <f>O355*H355</f>
        <v>0</v>
      </c>
      <c r="Q355" s="142">
        <v>1.8380000000000001E-2</v>
      </c>
      <c r="R355" s="142">
        <f>Q355*H355</f>
        <v>9.2120560000000005</v>
      </c>
      <c r="S355" s="142">
        <v>0</v>
      </c>
      <c r="T355" s="143">
        <f>S355*H355</f>
        <v>0</v>
      </c>
      <c r="AR355" s="144" t="s">
        <v>159</v>
      </c>
      <c r="AT355" s="144" t="s">
        <v>155</v>
      </c>
      <c r="AU355" s="144" t="s">
        <v>85</v>
      </c>
      <c r="AY355" s="16" t="s">
        <v>153</v>
      </c>
      <c r="BE355" s="145">
        <f>IF(N355="základní",J355,0)</f>
        <v>0</v>
      </c>
      <c r="BF355" s="145">
        <f>IF(N355="snížená",J355,0)</f>
        <v>0</v>
      </c>
      <c r="BG355" s="145">
        <f>IF(N355="zákl. přenesená",J355,0)</f>
        <v>0</v>
      </c>
      <c r="BH355" s="145">
        <f>IF(N355="sníž. přenesená",J355,0)</f>
        <v>0</v>
      </c>
      <c r="BI355" s="145">
        <f>IF(N355="nulová",J355,0)</f>
        <v>0</v>
      </c>
      <c r="BJ355" s="16" t="s">
        <v>83</v>
      </c>
      <c r="BK355" s="145">
        <f>ROUND(I355*H355,2)</f>
        <v>0</v>
      </c>
      <c r="BL355" s="16" t="s">
        <v>159</v>
      </c>
      <c r="BM355" s="144" t="s">
        <v>473</v>
      </c>
    </row>
    <row r="356" spans="2:65" s="1" customFormat="1" ht="36">
      <c r="B356" s="31"/>
      <c r="D356" s="146" t="s">
        <v>161</v>
      </c>
      <c r="F356" s="147" t="s">
        <v>474</v>
      </c>
      <c r="I356" s="148"/>
      <c r="L356" s="31"/>
      <c r="M356" s="149"/>
      <c r="T356" s="55"/>
      <c r="AT356" s="16" t="s">
        <v>161</v>
      </c>
      <c r="AU356" s="16" t="s">
        <v>85</v>
      </c>
    </row>
    <row r="357" spans="2:65" s="12" customFormat="1" ht="12">
      <c r="B357" s="150"/>
      <c r="D357" s="146" t="s">
        <v>163</v>
      </c>
      <c r="E357" s="151" t="s">
        <v>1</v>
      </c>
      <c r="F357" s="152" t="s">
        <v>475</v>
      </c>
      <c r="H357" s="153">
        <v>2.1</v>
      </c>
      <c r="I357" s="154"/>
      <c r="L357" s="150"/>
      <c r="M357" s="155"/>
      <c r="T357" s="156"/>
      <c r="AT357" s="151" t="s">
        <v>163</v>
      </c>
      <c r="AU357" s="151" t="s">
        <v>85</v>
      </c>
      <c r="AV357" s="12" t="s">
        <v>85</v>
      </c>
      <c r="AW357" s="12" t="s">
        <v>32</v>
      </c>
      <c r="AX357" s="12" t="s">
        <v>75</v>
      </c>
      <c r="AY357" s="151" t="s">
        <v>153</v>
      </c>
    </row>
    <row r="358" spans="2:65" s="12" customFormat="1" ht="12">
      <c r="B358" s="150"/>
      <c r="D358" s="146" t="s">
        <v>163</v>
      </c>
      <c r="E358" s="151" t="s">
        <v>1</v>
      </c>
      <c r="F358" s="152" t="s">
        <v>476</v>
      </c>
      <c r="H358" s="153">
        <v>15.3</v>
      </c>
      <c r="I358" s="154"/>
      <c r="L358" s="150"/>
      <c r="M358" s="155"/>
      <c r="T358" s="156"/>
      <c r="AT358" s="151" t="s">
        <v>163</v>
      </c>
      <c r="AU358" s="151" t="s">
        <v>85</v>
      </c>
      <c r="AV358" s="12" t="s">
        <v>85</v>
      </c>
      <c r="AW358" s="12" t="s">
        <v>32</v>
      </c>
      <c r="AX358" s="12" t="s">
        <v>75</v>
      </c>
      <c r="AY358" s="151" t="s">
        <v>153</v>
      </c>
    </row>
    <row r="359" spans="2:65" s="12" customFormat="1" ht="12">
      <c r="B359" s="150"/>
      <c r="D359" s="146" t="s">
        <v>163</v>
      </c>
      <c r="E359" s="151" t="s">
        <v>1</v>
      </c>
      <c r="F359" s="152" t="s">
        <v>477</v>
      </c>
      <c r="H359" s="153">
        <v>10.6</v>
      </c>
      <c r="I359" s="154"/>
      <c r="L359" s="150"/>
      <c r="M359" s="155"/>
      <c r="T359" s="156"/>
      <c r="AT359" s="151" t="s">
        <v>163</v>
      </c>
      <c r="AU359" s="151" t="s">
        <v>85</v>
      </c>
      <c r="AV359" s="12" t="s">
        <v>85</v>
      </c>
      <c r="AW359" s="12" t="s">
        <v>32</v>
      </c>
      <c r="AX359" s="12" t="s">
        <v>75</v>
      </c>
      <c r="AY359" s="151" t="s">
        <v>153</v>
      </c>
    </row>
    <row r="360" spans="2:65" s="12" customFormat="1" ht="12">
      <c r="B360" s="150"/>
      <c r="D360" s="146" t="s">
        <v>163</v>
      </c>
      <c r="E360" s="151" t="s">
        <v>1</v>
      </c>
      <c r="F360" s="152" t="s">
        <v>478</v>
      </c>
      <c r="H360" s="153">
        <v>2.42</v>
      </c>
      <c r="I360" s="154"/>
      <c r="L360" s="150"/>
      <c r="M360" s="155"/>
      <c r="T360" s="156"/>
      <c r="AT360" s="151" t="s">
        <v>163</v>
      </c>
      <c r="AU360" s="151" t="s">
        <v>85</v>
      </c>
      <c r="AV360" s="12" t="s">
        <v>85</v>
      </c>
      <c r="AW360" s="12" t="s">
        <v>32</v>
      </c>
      <c r="AX360" s="12" t="s">
        <v>75</v>
      </c>
      <c r="AY360" s="151" t="s">
        <v>153</v>
      </c>
    </row>
    <row r="361" spans="2:65" s="12" customFormat="1" ht="12">
      <c r="B361" s="150"/>
      <c r="D361" s="146" t="s">
        <v>163</v>
      </c>
      <c r="E361" s="151" t="s">
        <v>1</v>
      </c>
      <c r="F361" s="152" t="s">
        <v>479</v>
      </c>
      <c r="H361" s="153">
        <v>18</v>
      </c>
      <c r="I361" s="154"/>
      <c r="L361" s="150"/>
      <c r="M361" s="155"/>
      <c r="T361" s="156"/>
      <c r="AT361" s="151" t="s">
        <v>163</v>
      </c>
      <c r="AU361" s="151" t="s">
        <v>85</v>
      </c>
      <c r="AV361" s="12" t="s">
        <v>85</v>
      </c>
      <c r="AW361" s="12" t="s">
        <v>32</v>
      </c>
      <c r="AX361" s="12" t="s">
        <v>75</v>
      </c>
      <c r="AY361" s="151" t="s">
        <v>153</v>
      </c>
    </row>
    <row r="362" spans="2:65" s="12" customFormat="1" ht="12">
      <c r="B362" s="150"/>
      <c r="D362" s="146" t="s">
        <v>163</v>
      </c>
      <c r="E362" s="151" t="s">
        <v>1</v>
      </c>
      <c r="F362" s="152" t="s">
        <v>480</v>
      </c>
      <c r="H362" s="153">
        <v>4.8</v>
      </c>
      <c r="I362" s="154"/>
      <c r="L362" s="150"/>
      <c r="M362" s="155"/>
      <c r="T362" s="156"/>
      <c r="AT362" s="151" t="s">
        <v>163</v>
      </c>
      <c r="AU362" s="151" t="s">
        <v>85</v>
      </c>
      <c r="AV362" s="12" t="s">
        <v>85</v>
      </c>
      <c r="AW362" s="12" t="s">
        <v>32</v>
      </c>
      <c r="AX362" s="12" t="s">
        <v>75</v>
      </c>
      <c r="AY362" s="151" t="s">
        <v>153</v>
      </c>
    </row>
    <row r="363" spans="2:65" s="12" customFormat="1" ht="12">
      <c r="B363" s="150"/>
      <c r="D363" s="146" t="s">
        <v>163</v>
      </c>
      <c r="E363" s="151" t="s">
        <v>1</v>
      </c>
      <c r="F363" s="152" t="s">
        <v>481</v>
      </c>
      <c r="H363" s="153">
        <v>8.6999999999999993</v>
      </c>
      <c r="I363" s="154"/>
      <c r="L363" s="150"/>
      <c r="M363" s="155"/>
      <c r="T363" s="156"/>
      <c r="AT363" s="151" t="s">
        <v>163</v>
      </c>
      <c r="AU363" s="151" t="s">
        <v>85</v>
      </c>
      <c r="AV363" s="12" t="s">
        <v>85</v>
      </c>
      <c r="AW363" s="12" t="s">
        <v>32</v>
      </c>
      <c r="AX363" s="12" t="s">
        <v>75</v>
      </c>
      <c r="AY363" s="151" t="s">
        <v>153</v>
      </c>
    </row>
    <row r="364" spans="2:65" s="12" customFormat="1" ht="12">
      <c r="B364" s="150"/>
      <c r="D364" s="146" t="s">
        <v>163</v>
      </c>
      <c r="E364" s="151" t="s">
        <v>1</v>
      </c>
      <c r="F364" s="152" t="s">
        <v>482</v>
      </c>
      <c r="H364" s="153">
        <v>21.6</v>
      </c>
      <c r="I364" s="154"/>
      <c r="L364" s="150"/>
      <c r="M364" s="155"/>
      <c r="T364" s="156"/>
      <c r="AT364" s="151" t="s">
        <v>163</v>
      </c>
      <c r="AU364" s="151" t="s">
        <v>85</v>
      </c>
      <c r="AV364" s="12" t="s">
        <v>85</v>
      </c>
      <c r="AW364" s="12" t="s">
        <v>32</v>
      </c>
      <c r="AX364" s="12" t="s">
        <v>75</v>
      </c>
      <c r="AY364" s="151" t="s">
        <v>153</v>
      </c>
    </row>
    <row r="365" spans="2:65" s="12" customFormat="1" ht="12">
      <c r="B365" s="150"/>
      <c r="D365" s="146" t="s">
        <v>163</v>
      </c>
      <c r="E365" s="151" t="s">
        <v>1</v>
      </c>
      <c r="F365" s="152" t="s">
        <v>483</v>
      </c>
      <c r="H365" s="153">
        <v>6.4</v>
      </c>
      <c r="I365" s="154"/>
      <c r="L365" s="150"/>
      <c r="M365" s="155"/>
      <c r="T365" s="156"/>
      <c r="AT365" s="151" t="s">
        <v>163</v>
      </c>
      <c r="AU365" s="151" t="s">
        <v>85</v>
      </c>
      <c r="AV365" s="12" t="s">
        <v>85</v>
      </c>
      <c r="AW365" s="12" t="s">
        <v>32</v>
      </c>
      <c r="AX365" s="12" t="s">
        <v>75</v>
      </c>
      <c r="AY365" s="151" t="s">
        <v>153</v>
      </c>
    </row>
    <row r="366" spans="2:65" s="12" customFormat="1" ht="12">
      <c r="B366" s="150"/>
      <c r="D366" s="146" t="s">
        <v>163</v>
      </c>
      <c r="E366" s="151" t="s">
        <v>1</v>
      </c>
      <c r="F366" s="152" t="s">
        <v>484</v>
      </c>
      <c r="H366" s="153">
        <v>18.899999999999999</v>
      </c>
      <c r="I366" s="154"/>
      <c r="L366" s="150"/>
      <c r="M366" s="155"/>
      <c r="T366" s="156"/>
      <c r="AT366" s="151" t="s">
        <v>163</v>
      </c>
      <c r="AU366" s="151" t="s">
        <v>85</v>
      </c>
      <c r="AV366" s="12" t="s">
        <v>85</v>
      </c>
      <c r="AW366" s="12" t="s">
        <v>32</v>
      </c>
      <c r="AX366" s="12" t="s">
        <v>75</v>
      </c>
      <c r="AY366" s="151" t="s">
        <v>153</v>
      </c>
    </row>
    <row r="367" spans="2:65" s="12" customFormat="1" ht="12">
      <c r="B367" s="150"/>
      <c r="D367" s="146" t="s">
        <v>163</v>
      </c>
      <c r="E367" s="151" t="s">
        <v>1</v>
      </c>
      <c r="F367" s="152" t="s">
        <v>485</v>
      </c>
      <c r="H367" s="153">
        <v>18.600000000000001</v>
      </c>
      <c r="I367" s="154"/>
      <c r="L367" s="150"/>
      <c r="M367" s="155"/>
      <c r="T367" s="156"/>
      <c r="AT367" s="151" t="s">
        <v>163</v>
      </c>
      <c r="AU367" s="151" t="s">
        <v>85</v>
      </c>
      <c r="AV367" s="12" t="s">
        <v>85</v>
      </c>
      <c r="AW367" s="12" t="s">
        <v>32</v>
      </c>
      <c r="AX367" s="12" t="s">
        <v>75</v>
      </c>
      <c r="AY367" s="151" t="s">
        <v>153</v>
      </c>
    </row>
    <row r="368" spans="2:65" s="12" customFormat="1" ht="12">
      <c r="B368" s="150"/>
      <c r="D368" s="146" t="s">
        <v>163</v>
      </c>
      <c r="E368" s="151" t="s">
        <v>1</v>
      </c>
      <c r="F368" s="152" t="s">
        <v>486</v>
      </c>
      <c r="H368" s="153">
        <v>35.6</v>
      </c>
      <c r="I368" s="154"/>
      <c r="L368" s="150"/>
      <c r="M368" s="155"/>
      <c r="T368" s="156"/>
      <c r="AT368" s="151" t="s">
        <v>163</v>
      </c>
      <c r="AU368" s="151" t="s">
        <v>85</v>
      </c>
      <c r="AV368" s="12" t="s">
        <v>85</v>
      </c>
      <c r="AW368" s="12" t="s">
        <v>32</v>
      </c>
      <c r="AX368" s="12" t="s">
        <v>75</v>
      </c>
      <c r="AY368" s="151" t="s">
        <v>153</v>
      </c>
    </row>
    <row r="369" spans="2:51" s="12" customFormat="1" ht="12">
      <c r="B369" s="150"/>
      <c r="D369" s="146" t="s">
        <v>163</v>
      </c>
      <c r="E369" s="151" t="s">
        <v>1</v>
      </c>
      <c r="F369" s="152" t="s">
        <v>487</v>
      </c>
      <c r="H369" s="153">
        <v>4.9000000000000004</v>
      </c>
      <c r="I369" s="154"/>
      <c r="L369" s="150"/>
      <c r="M369" s="155"/>
      <c r="T369" s="156"/>
      <c r="AT369" s="151" t="s">
        <v>163</v>
      </c>
      <c r="AU369" s="151" t="s">
        <v>85</v>
      </c>
      <c r="AV369" s="12" t="s">
        <v>85</v>
      </c>
      <c r="AW369" s="12" t="s">
        <v>32</v>
      </c>
      <c r="AX369" s="12" t="s">
        <v>75</v>
      </c>
      <c r="AY369" s="151" t="s">
        <v>153</v>
      </c>
    </row>
    <row r="370" spans="2:51" s="12" customFormat="1" ht="12">
      <c r="B370" s="150"/>
      <c r="D370" s="146" t="s">
        <v>163</v>
      </c>
      <c r="E370" s="151" t="s">
        <v>1</v>
      </c>
      <c r="F370" s="152" t="s">
        <v>488</v>
      </c>
      <c r="H370" s="153">
        <v>14.8</v>
      </c>
      <c r="I370" s="154"/>
      <c r="L370" s="150"/>
      <c r="M370" s="155"/>
      <c r="T370" s="156"/>
      <c r="AT370" s="151" t="s">
        <v>163</v>
      </c>
      <c r="AU370" s="151" t="s">
        <v>85</v>
      </c>
      <c r="AV370" s="12" t="s">
        <v>85</v>
      </c>
      <c r="AW370" s="12" t="s">
        <v>32</v>
      </c>
      <c r="AX370" s="12" t="s">
        <v>75</v>
      </c>
      <c r="AY370" s="151" t="s">
        <v>153</v>
      </c>
    </row>
    <row r="371" spans="2:51" s="12" customFormat="1" ht="12">
      <c r="B371" s="150"/>
      <c r="D371" s="146" t="s">
        <v>163</v>
      </c>
      <c r="E371" s="151" t="s">
        <v>1</v>
      </c>
      <c r="F371" s="152" t="s">
        <v>489</v>
      </c>
      <c r="H371" s="153">
        <v>17.600000000000001</v>
      </c>
      <c r="I371" s="154"/>
      <c r="L371" s="150"/>
      <c r="M371" s="155"/>
      <c r="T371" s="156"/>
      <c r="AT371" s="151" t="s">
        <v>163</v>
      </c>
      <c r="AU371" s="151" t="s">
        <v>85</v>
      </c>
      <c r="AV371" s="12" t="s">
        <v>85</v>
      </c>
      <c r="AW371" s="12" t="s">
        <v>32</v>
      </c>
      <c r="AX371" s="12" t="s">
        <v>75</v>
      </c>
      <c r="AY371" s="151" t="s">
        <v>153</v>
      </c>
    </row>
    <row r="372" spans="2:51" s="12" customFormat="1" ht="24">
      <c r="B372" s="150"/>
      <c r="D372" s="146" t="s">
        <v>163</v>
      </c>
      <c r="E372" s="151" t="s">
        <v>1</v>
      </c>
      <c r="F372" s="152" t="s">
        <v>490</v>
      </c>
      <c r="H372" s="153">
        <v>149.80000000000001</v>
      </c>
      <c r="I372" s="154"/>
      <c r="L372" s="150"/>
      <c r="M372" s="155"/>
      <c r="T372" s="156"/>
      <c r="AT372" s="151" t="s">
        <v>163</v>
      </c>
      <c r="AU372" s="151" t="s">
        <v>85</v>
      </c>
      <c r="AV372" s="12" t="s">
        <v>85</v>
      </c>
      <c r="AW372" s="12" t="s">
        <v>32</v>
      </c>
      <c r="AX372" s="12" t="s">
        <v>75</v>
      </c>
      <c r="AY372" s="151" t="s">
        <v>153</v>
      </c>
    </row>
    <row r="373" spans="2:51" s="12" customFormat="1" ht="12">
      <c r="B373" s="150"/>
      <c r="D373" s="146" t="s">
        <v>163</v>
      </c>
      <c r="E373" s="151" t="s">
        <v>1</v>
      </c>
      <c r="F373" s="152" t="s">
        <v>491</v>
      </c>
      <c r="H373" s="153">
        <v>23.6</v>
      </c>
      <c r="I373" s="154"/>
      <c r="L373" s="150"/>
      <c r="M373" s="155"/>
      <c r="T373" s="156"/>
      <c r="AT373" s="151" t="s">
        <v>163</v>
      </c>
      <c r="AU373" s="151" t="s">
        <v>85</v>
      </c>
      <c r="AV373" s="12" t="s">
        <v>85</v>
      </c>
      <c r="AW373" s="12" t="s">
        <v>32</v>
      </c>
      <c r="AX373" s="12" t="s">
        <v>75</v>
      </c>
      <c r="AY373" s="151" t="s">
        <v>153</v>
      </c>
    </row>
    <row r="374" spans="2:51" s="12" customFormat="1" ht="12">
      <c r="B374" s="150"/>
      <c r="D374" s="146" t="s">
        <v>163</v>
      </c>
      <c r="E374" s="151" t="s">
        <v>1</v>
      </c>
      <c r="F374" s="152" t="s">
        <v>492</v>
      </c>
      <c r="H374" s="153">
        <v>2.1</v>
      </c>
      <c r="I374" s="154"/>
      <c r="L374" s="150"/>
      <c r="M374" s="155"/>
      <c r="T374" s="156"/>
      <c r="AT374" s="151" t="s">
        <v>163</v>
      </c>
      <c r="AU374" s="151" t="s">
        <v>85</v>
      </c>
      <c r="AV374" s="12" t="s">
        <v>85</v>
      </c>
      <c r="AW374" s="12" t="s">
        <v>32</v>
      </c>
      <c r="AX374" s="12" t="s">
        <v>75</v>
      </c>
      <c r="AY374" s="151" t="s">
        <v>153</v>
      </c>
    </row>
    <row r="375" spans="2:51" s="12" customFormat="1" ht="12">
      <c r="B375" s="150"/>
      <c r="D375" s="146" t="s">
        <v>163</v>
      </c>
      <c r="E375" s="151" t="s">
        <v>1</v>
      </c>
      <c r="F375" s="152" t="s">
        <v>493</v>
      </c>
      <c r="H375" s="153">
        <v>2.1</v>
      </c>
      <c r="I375" s="154"/>
      <c r="L375" s="150"/>
      <c r="M375" s="155"/>
      <c r="T375" s="156"/>
      <c r="AT375" s="151" t="s">
        <v>163</v>
      </c>
      <c r="AU375" s="151" t="s">
        <v>85</v>
      </c>
      <c r="AV375" s="12" t="s">
        <v>85</v>
      </c>
      <c r="AW375" s="12" t="s">
        <v>32</v>
      </c>
      <c r="AX375" s="12" t="s">
        <v>75</v>
      </c>
      <c r="AY375" s="151" t="s">
        <v>153</v>
      </c>
    </row>
    <row r="376" spans="2:51" s="12" customFormat="1" ht="12">
      <c r="B376" s="150"/>
      <c r="D376" s="146" t="s">
        <v>163</v>
      </c>
      <c r="E376" s="151" t="s">
        <v>1</v>
      </c>
      <c r="F376" s="152" t="s">
        <v>494</v>
      </c>
      <c r="H376" s="153">
        <v>1.2</v>
      </c>
      <c r="I376" s="154"/>
      <c r="L376" s="150"/>
      <c r="M376" s="155"/>
      <c r="T376" s="156"/>
      <c r="AT376" s="151" t="s">
        <v>163</v>
      </c>
      <c r="AU376" s="151" t="s">
        <v>85</v>
      </c>
      <c r="AV376" s="12" t="s">
        <v>85</v>
      </c>
      <c r="AW376" s="12" t="s">
        <v>32</v>
      </c>
      <c r="AX376" s="12" t="s">
        <v>75</v>
      </c>
      <c r="AY376" s="151" t="s">
        <v>153</v>
      </c>
    </row>
    <row r="377" spans="2:51" s="12" customFormat="1" ht="12">
      <c r="B377" s="150"/>
      <c r="D377" s="146" t="s">
        <v>163</v>
      </c>
      <c r="E377" s="151" t="s">
        <v>1</v>
      </c>
      <c r="F377" s="152" t="s">
        <v>495</v>
      </c>
      <c r="H377" s="153">
        <v>1.1399999999999999</v>
      </c>
      <c r="I377" s="154"/>
      <c r="L377" s="150"/>
      <c r="M377" s="155"/>
      <c r="T377" s="156"/>
      <c r="AT377" s="151" t="s">
        <v>163</v>
      </c>
      <c r="AU377" s="151" t="s">
        <v>85</v>
      </c>
      <c r="AV377" s="12" t="s">
        <v>85</v>
      </c>
      <c r="AW377" s="12" t="s">
        <v>32</v>
      </c>
      <c r="AX377" s="12" t="s">
        <v>75</v>
      </c>
      <c r="AY377" s="151" t="s">
        <v>153</v>
      </c>
    </row>
    <row r="378" spans="2:51" s="12" customFormat="1" ht="12">
      <c r="B378" s="150"/>
      <c r="D378" s="146" t="s">
        <v>163</v>
      </c>
      <c r="E378" s="151" t="s">
        <v>1</v>
      </c>
      <c r="F378" s="152" t="s">
        <v>496</v>
      </c>
      <c r="H378" s="153">
        <v>1.1399999999999999</v>
      </c>
      <c r="I378" s="154"/>
      <c r="L378" s="150"/>
      <c r="M378" s="155"/>
      <c r="T378" s="156"/>
      <c r="AT378" s="151" t="s">
        <v>163</v>
      </c>
      <c r="AU378" s="151" t="s">
        <v>85</v>
      </c>
      <c r="AV378" s="12" t="s">
        <v>85</v>
      </c>
      <c r="AW378" s="12" t="s">
        <v>32</v>
      </c>
      <c r="AX378" s="12" t="s">
        <v>75</v>
      </c>
      <c r="AY378" s="151" t="s">
        <v>153</v>
      </c>
    </row>
    <row r="379" spans="2:51" s="12" customFormat="1" ht="12">
      <c r="B379" s="150"/>
      <c r="D379" s="146" t="s">
        <v>163</v>
      </c>
      <c r="E379" s="151" t="s">
        <v>1</v>
      </c>
      <c r="F379" s="152" t="s">
        <v>497</v>
      </c>
      <c r="H379" s="153">
        <v>1.1399999999999999</v>
      </c>
      <c r="I379" s="154"/>
      <c r="L379" s="150"/>
      <c r="M379" s="155"/>
      <c r="T379" s="156"/>
      <c r="AT379" s="151" t="s">
        <v>163</v>
      </c>
      <c r="AU379" s="151" t="s">
        <v>85</v>
      </c>
      <c r="AV379" s="12" t="s">
        <v>85</v>
      </c>
      <c r="AW379" s="12" t="s">
        <v>32</v>
      </c>
      <c r="AX379" s="12" t="s">
        <v>75</v>
      </c>
      <c r="AY379" s="151" t="s">
        <v>153</v>
      </c>
    </row>
    <row r="380" spans="2:51" s="12" customFormat="1" ht="12">
      <c r="B380" s="150"/>
      <c r="D380" s="146" t="s">
        <v>163</v>
      </c>
      <c r="E380" s="151" t="s">
        <v>1</v>
      </c>
      <c r="F380" s="152" t="s">
        <v>498</v>
      </c>
      <c r="H380" s="153">
        <v>2.74</v>
      </c>
      <c r="I380" s="154"/>
      <c r="L380" s="150"/>
      <c r="M380" s="155"/>
      <c r="T380" s="156"/>
      <c r="AT380" s="151" t="s">
        <v>163</v>
      </c>
      <c r="AU380" s="151" t="s">
        <v>85</v>
      </c>
      <c r="AV380" s="12" t="s">
        <v>85</v>
      </c>
      <c r="AW380" s="12" t="s">
        <v>32</v>
      </c>
      <c r="AX380" s="12" t="s">
        <v>75</v>
      </c>
      <c r="AY380" s="151" t="s">
        <v>153</v>
      </c>
    </row>
    <row r="381" spans="2:51" s="12" customFormat="1" ht="12">
      <c r="B381" s="150"/>
      <c r="D381" s="146" t="s">
        <v>163</v>
      </c>
      <c r="E381" s="151" t="s">
        <v>1</v>
      </c>
      <c r="F381" s="152" t="s">
        <v>499</v>
      </c>
      <c r="H381" s="153">
        <v>1.1399999999999999</v>
      </c>
      <c r="I381" s="154"/>
      <c r="L381" s="150"/>
      <c r="M381" s="155"/>
      <c r="T381" s="156"/>
      <c r="AT381" s="151" t="s">
        <v>163</v>
      </c>
      <c r="AU381" s="151" t="s">
        <v>85</v>
      </c>
      <c r="AV381" s="12" t="s">
        <v>85</v>
      </c>
      <c r="AW381" s="12" t="s">
        <v>32</v>
      </c>
      <c r="AX381" s="12" t="s">
        <v>75</v>
      </c>
      <c r="AY381" s="151" t="s">
        <v>153</v>
      </c>
    </row>
    <row r="382" spans="2:51" s="12" customFormat="1" ht="12">
      <c r="B382" s="150"/>
      <c r="D382" s="146" t="s">
        <v>163</v>
      </c>
      <c r="E382" s="151" t="s">
        <v>1</v>
      </c>
      <c r="F382" s="152" t="s">
        <v>500</v>
      </c>
      <c r="H382" s="153">
        <v>3.54</v>
      </c>
      <c r="I382" s="154"/>
      <c r="L382" s="150"/>
      <c r="M382" s="155"/>
      <c r="T382" s="156"/>
      <c r="AT382" s="151" t="s">
        <v>163</v>
      </c>
      <c r="AU382" s="151" t="s">
        <v>85</v>
      </c>
      <c r="AV382" s="12" t="s">
        <v>85</v>
      </c>
      <c r="AW382" s="12" t="s">
        <v>32</v>
      </c>
      <c r="AX382" s="12" t="s">
        <v>75</v>
      </c>
      <c r="AY382" s="151" t="s">
        <v>153</v>
      </c>
    </row>
    <row r="383" spans="2:51" s="12" customFormat="1" ht="12">
      <c r="B383" s="150"/>
      <c r="D383" s="146" t="s">
        <v>163</v>
      </c>
      <c r="E383" s="151" t="s">
        <v>1</v>
      </c>
      <c r="F383" s="152" t="s">
        <v>501</v>
      </c>
      <c r="H383" s="153">
        <v>21.4</v>
      </c>
      <c r="I383" s="154"/>
      <c r="L383" s="150"/>
      <c r="M383" s="155"/>
      <c r="T383" s="156"/>
      <c r="AT383" s="151" t="s">
        <v>163</v>
      </c>
      <c r="AU383" s="151" t="s">
        <v>85</v>
      </c>
      <c r="AV383" s="12" t="s">
        <v>85</v>
      </c>
      <c r="AW383" s="12" t="s">
        <v>32</v>
      </c>
      <c r="AX383" s="12" t="s">
        <v>75</v>
      </c>
      <c r="AY383" s="151" t="s">
        <v>153</v>
      </c>
    </row>
    <row r="384" spans="2:51" s="12" customFormat="1" ht="12">
      <c r="B384" s="150"/>
      <c r="D384" s="146" t="s">
        <v>163</v>
      </c>
      <c r="E384" s="151" t="s">
        <v>1</v>
      </c>
      <c r="F384" s="152" t="s">
        <v>502</v>
      </c>
      <c r="H384" s="153">
        <v>0.7</v>
      </c>
      <c r="I384" s="154"/>
      <c r="L384" s="150"/>
      <c r="M384" s="155"/>
      <c r="T384" s="156"/>
      <c r="AT384" s="151" t="s">
        <v>163</v>
      </c>
      <c r="AU384" s="151" t="s">
        <v>85</v>
      </c>
      <c r="AV384" s="12" t="s">
        <v>85</v>
      </c>
      <c r="AW384" s="12" t="s">
        <v>32</v>
      </c>
      <c r="AX384" s="12" t="s">
        <v>75</v>
      </c>
      <c r="AY384" s="151" t="s">
        <v>153</v>
      </c>
    </row>
    <row r="385" spans="2:65" s="12" customFormat="1" ht="12">
      <c r="B385" s="150"/>
      <c r="D385" s="146" t="s">
        <v>163</v>
      </c>
      <c r="E385" s="151" t="s">
        <v>1</v>
      </c>
      <c r="F385" s="152" t="s">
        <v>503</v>
      </c>
      <c r="H385" s="153">
        <v>0.9</v>
      </c>
      <c r="I385" s="154"/>
      <c r="L385" s="150"/>
      <c r="M385" s="155"/>
      <c r="T385" s="156"/>
      <c r="AT385" s="151" t="s">
        <v>163</v>
      </c>
      <c r="AU385" s="151" t="s">
        <v>85</v>
      </c>
      <c r="AV385" s="12" t="s">
        <v>85</v>
      </c>
      <c r="AW385" s="12" t="s">
        <v>32</v>
      </c>
      <c r="AX385" s="12" t="s">
        <v>75</v>
      </c>
      <c r="AY385" s="151" t="s">
        <v>153</v>
      </c>
    </row>
    <row r="386" spans="2:65" s="12" customFormat="1" ht="12">
      <c r="B386" s="150"/>
      <c r="D386" s="146" t="s">
        <v>163</v>
      </c>
      <c r="E386" s="151" t="s">
        <v>1</v>
      </c>
      <c r="F386" s="152" t="s">
        <v>504</v>
      </c>
      <c r="H386" s="153">
        <v>7.2</v>
      </c>
      <c r="I386" s="154"/>
      <c r="L386" s="150"/>
      <c r="M386" s="155"/>
      <c r="T386" s="156"/>
      <c r="AT386" s="151" t="s">
        <v>163</v>
      </c>
      <c r="AU386" s="151" t="s">
        <v>85</v>
      </c>
      <c r="AV386" s="12" t="s">
        <v>85</v>
      </c>
      <c r="AW386" s="12" t="s">
        <v>32</v>
      </c>
      <c r="AX386" s="12" t="s">
        <v>75</v>
      </c>
      <c r="AY386" s="151" t="s">
        <v>153</v>
      </c>
    </row>
    <row r="387" spans="2:65" s="12" customFormat="1" ht="12">
      <c r="B387" s="150"/>
      <c r="D387" s="146" t="s">
        <v>163</v>
      </c>
      <c r="E387" s="151" t="s">
        <v>1</v>
      </c>
      <c r="F387" s="152" t="s">
        <v>505</v>
      </c>
      <c r="H387" s="153">
        <v>7.2</v>
      </c>
      <c r="I387" s="154"/>
      <c r="L387" s="150"/>
      <c r="M387" s="155"/>
      <c r="T387" s="156"/>
      <c r="AT387" s="151" t="s">
        <v>163</v>
      </c>
      <c r="AU387" s="151" t="s">
        <v>85</v>
      </c>
      <c r="AV387" s="12" t="s">
        <v>85</v>
      </c>
      <c r="AW387" s="12" t="s">
        <v>32</v>
      </c>
      <c r="AX387" s="12" t="s">
        <v>75</v>
      </c>
      <c r="AY387" s="151" t="s">
        <v>153</v>
      </c>
    </row>
    <row r="388" spans="2:65" s="12" customFormat="1" ht="12">
      <c r="B388" s="150"/>
      <c r="D388" s="146" t="s">
        <v>163</v>
      </c>
      <c r="E388" s="151" t="s">
        <v>1</v>
      </c>
      <c r="F388" s="152" t="s">
        <v>506</v>
      </c>
      <c r="H388" s="153">
        <v>21.4</v>
      </c>
      <c r="I388" s="154"/>
      <c r="L388" s="150"/>
      <c r="M388" s="155"/>
      <c r="T388" s="156"/>
      <c r="AT388" s="151" t="s">
        <v>163</v>
      </c>
      <c r="AU388" s="151" t="s">
        <v>85</v>
      </c>
      <c r="AV388" s="12" t="s">
        <v>85</v>
      </c>
      <c r="AW388" s="12" t="s">
        <v>32</v>
      </c>
      <c r="AX388" s="12" t="s">
        <v>75</v>
      </c>
      <c r="AY388" s="151" t="s">
        <v>153</v>
      </c>
    </row>
    <row r="389" spans="2:65" s="12" customFormat="1" ht="24">
      <c r="B389" s="150"/>
      <c r="D389" s="146" t="s">
        <v>163</v>
      </c>
      <c r="E389" s="151" t="s">
        <v>1</v>
      </c>
      <c r="F389" s="152" t="s">
        <v>507</v>
      </c>
      <c r="H389" s="153">
        <v>8.6999999999999993</v>
      </c>
      <c r="I389" s="154"/>
      <c r="L389" s="150"/>
      <c r="M389" s="155"/>
      <c r="T389" s="156"/>
      <c r="AT389" s="151" t="s">
        <v>163</v>
      </c>
      <c r="AU389" s="151" t="s">
        <v>85</v>
      </c>
      <c r="AV389" s="12" t="s">
        <v>85</v>
      </c>
      <c r="AW389" s="12" t="s">
        <v>32</v>
      </c>
      <c r="AX389" s="12" t="s">
        <v>75</v>
      </c>
      <c r="AY389" s="151" t="s">
        <v>153</v>
      </c>
    </row>
    <row r="390" spans="2:65" s="12" customFormat="1" ht="12">
      <c r="B390" s="150"/>
      <c r="D390" s="146" t="s">
        <v>163</v>
      </c>
      <c r="E390" s="151" t="s">
        <v>1</v>
      </c>
      <c r="F390" s="152" t="s">
        <v>508</v>
      </c>
      <c r="H390" s="153">
        <v>1.1000000000000001</v>
      </c>
      <c r="I390" s="154"/>
      <c r="L390" s="150"/>
      <c r="M390" s="155"/>
      <c r="T390" s="156"/>
      <c r="AT390" s="151" t="s">
        <v>163</v>
      </c>
      <c r="AU390" s="151" t="s">
        <v>85</v>
      </c>
      <c r="AV390" s="12" t="s">
        <v>85</v>
      </c>
      <c r="AW390" s="12" t="s">
        <v>32</v>
      </c>
      <c r="AX390" s="12" t="s">
        <v>75</v>
      </c>
      <c r="AY390" s="151" t="s">
        <v>153</v>
      </c>
    </row>
    <row r="391" spans="2:65" s="12" customFormat="1" ht="12">
      <c r="B391" s="150"/>
      <c r="D391" s="146" t="s">
        <v>163</v>
      </c>
      <c r="E391" s="151" t="s">
        <v>1</v>
      </c>
      <c r="F391" s="152" t="s">
        <v>509</v>
      </c>
      <c r="H391" s="153">
        <v>3.48</v>
      </c>
      <c r="I391" s="154"/>
      <c r="L391" s="150"/>
      <c r="M391" s="155"/>
      <c r="T391" s="156"/>
      <c r="AT391" s="151" t="s">
        <v>163</v>
      </c>
      <c r="AU391" s="151" t="s">
        <v>85</v>
      </c>
      <c r="AV391" s="12" t="s">
        <v>85</v>
      </c>
      <c r="AW391" s="12" t="s">
        <v>32</v>
      </c>
      <c r="AX391" s="12" t="s">
        <v>75</v>
      </c>
      <c r="AY391" s="151" t="s">
        <v>153</v>
      </c>
    </row>
    <row r="392" spans="2:65" s="12" customFormat="1" ht="24">
      <c r="B392" s="150"/>
      <c r="D392" s="146" t="s">
        <v>163</v>
      </c>
      <c r="E392" s="151" t="s">
        <v>1</v>
      </c>
      <c r="F392" s="152" t="s">
        <v>510</v>
      </c>
      <c r="H392" s="153">
        <v>9.4</v>
      </c>
      <c r="I392" s="154"/>
      <c r="L392" s="150"/>
      <c r="M392" s="155"/>
      <c r="T392" s="156"/>
      <c r="AT392" s="151" t="s">
        <v>163</v>
      </c>
      <c r="AU392" s="151" t="s">
        <v>85</v>
      </c>
      <c r="AV392" s="12" t="s">
        <v>85</v>
      </c>
      <c r="AW392" s="12" t="s">
        <v>32</v>
      </c>
      <c r="AX392" s="12" t="s">
        <v>75</v>
      </c>
      <c r="AY392" s="151" t="s">
        <v>153</v>
      </c>
    </row>
    <row r="393" spans="2:65" s="12" customFormat="1" ht="12">
      <c r="B393" s="150"/>
      <c r="D393" s="146" t="s">
        <v>163</v>
      </c>
      <c r="E393" s="151" t="s">
        <v>1</v>
      </c>
      <c r="F393" s="152" t="s">
        <v>511</v>
      </c>
      <c r="H393" s="153">
        <v>29.76</v>
      </c>
      <c r="I393" s="154"/>
      <c r="L393" s="150"/>
      <c r="M393" s="155"/>
      <c r="T393" s="156"/>
      <c r="AT393" s="151" t="s">
        <v>163</v>
      </c>
      <c r="AU393" s="151" t="s">
        <v>85</v>
      </c>
      <c r="AV393" s="12" t="s">
        <v>85</v>
      </c>
      <c r="AW393" s="12" t="s">
        <v>32</v>
      </c>
      <c r="AX393" s="12" t="s">
        <v>75</v>
      </c>
      <c r="AY393" s="151" t="s">
        <v>153</v>
      </c>
    </row>
    <row r="394" spans="2:65" s="13" customFormat="1" ht="12">
      <c r="B394" s="157"/>
      <c r="D394" s="146" t="s">
        <v>163</v>
      </c>
      <c r="E394" s="158" t="s">
        <v>1</v>
      </c>
      <c r="F394" s="159" t="s">
        <v>207</v>
      </c>
      <c r="H394" s="160">
        <v>501.19999999999993</v>
      </c>
      <c r="I394" s="161"/>
      <c r="L394" s="157"/>
      <c r="M394" s="162"/>
      <c r="T394" s="163"/>
      <c r="AT394" s="158" t="s">
        <v>163</v>
      </c>
      <c r="AU394" s="158" t="s">
        <v>85</v>
      </c>
      <c r="AV394" s="13" t="s">
        <v>159</v>
      </c>
      <c r="AW394" s="13" t="s">
        <v>32</v>
      </c>
      <c r="AX394" s="13" t="s">
        <v>83</v>
      </c>
      <c r="AY394" s="158" t="s">
        <v>153</v>
      </c>
    </row>
    <row r="395" spans="2:65" s="1" customFormat="1" ht="24.25" customHeight="1">
      <c r="B395" s="31"/>
      <c r="C395" s="132" t="s">
        <v>512</v>
      </c>
      <c r="D395" s="132" t="s">
        <v>155</v>
      </c>
      <c r="E395" s="133" t="s">
        <v>513</v>
      </c>
      <c r="F395" s="134" t="s">
        <v>514</v>
      </c>
      <c r="G395" s="135" t="s">
        <v>173</v>
      </c>
      <c r="H395" s="136">
        <v>2004.8</v>
      </c>
      <c r="I395" s="137"/>
      <c r="J395" s="138">
        <f>ROUND(I395*H395,2)</f>
        <v>0</v>
      </c>
      <c r="K395" s="139"/>
      <c r="L395" s="31"/>
      <c r="M395" s="140" t="s">
        <v>1</v>
      </c>
      <c r="N395" s="141" t="s">
        <v>40</v>
      </c>
      <c r="P395" s="142">
        <f>O395*H395</f>
        <v>0</v>
      </c>
      <c r="Q395" s="142">
        <v>7.9000000000000008E-3</v>
      </c>
      <c r="R395" s="142">
        <f>Q395*H395</f>
        <v>15.83792</v>
      </c>
      <c r="S395" s="142">
        <v>0</v>
      </c>
      <c r="T395" s="143">
        <f>S395*H395</f>
        <v>0</v>
      </c>
      <c r="AR395" s="144" t="s">
        <v>159</v>
      </c>
      <c r="AT395" s="144" t="s">
        <v>155</v>
      </c>
      <c r="AU395" s="144" t="s">
        <v>85</v>
      </c>
      <c r="AY395" s="16" t="s">
        <v>153</v>
      </c>
      <c r="BE395" s="145">
        <f>IF(N395="základní",J395,0)</f>
        <v>0</v>
      </c>
      <c r="BF395" s="145">
        <f>IF(N395="snížená",J395,0)</f>
        <v>0</v>
      </c>
      <c r="BG395" s="145">
        <f>IF(N395="zákl. přenesená",J395,0)</f>
        <v>0</v>
      </c>
      <c r="BH395" s="145">
        <f>IF(N395="sníž. přenesená",J395,0)</f>
        <v>0</v>
      </c>
      <c r="BI395" s="145">
        <f>IF(N395="nulová",J395,0)</f>
        <v>0</v>
      </c>
      <c r="BJ395" s="16" t="s">
        <v>83</v>
      </c>
      <c r="BK395" s="145">
        <f>ROUND(I395*H395,2)</f>
        <v>0</v>
      </c>
      <c r="BL395" s="16" t="s">
        <v>159</v>
      </c>
      <c r="BM395" s="144" t="s">
        <v>515</v>
      </c>
    </row>
    <row r="396" spans="2:65" s="1" customFormat="1" ht="36">
      <c r="B396" s="31"/>
      <c r="D396" s="146" t="s">
        <v>161</v>
      </c>
      <c r="F396" s="147" t="s">
        <v>516</v>
      </c>
      <c r="I396" s="148"/>
      <c r="L396" s="31"/>
      <c r="M396" s="149"/>
      <c r="T396" s="55"/>
      <c r="AT396" s="16" t="s">
        <v>161</v>
      </c>
      <c r="AU396" s="16" t="s">
        <v>85</v>
      </c>
    </row>
    <row r="397" spans="2:65" s="12" customFormat="1" ht="12">
      <c r="B397" s="150"/>
      <c r="D397" s="146" t="s">
        <v>163</v>
      </c>
      <c r="E397" s="151" t="s">
        <v>1</v>
      </c>
      <c r="F397" s="152" t="s">
        <v>517</v>
      </c>
      <c r="H397" s="153">
        <v>2004.8</v>
      </c>
      <c r="I397" s="154"/>
      <c r="L397" s="150"/>
      <c r="M397" s="155"/>
      <c r="T397" s="156"/>
      <c r="AT397" s="151" t="s">
        <v>163</v>
      </c>
      <c r="AU397" s="151" t="s">
        <v>85</v>
      </c>
      <c r="AV397" s="12" t="s">
        <v>85</v>
      </c>
      <c r="AW397" s="12" t="s">
        <v>32</v>
      </c>
      <c r="AX397" s="12" t="s">
        <v>83</v>
      </c>
      <c r="AY397" s="151" t="s">
        <v>153</v>
      </c>
    </row>
    <row r="398" spans="2:65" s="1" customFormat="1" ht="24.25" customHeight="1">
      <c r="B398" s="31"/>
      <c r="C398" s="132" t="s">
        <v>518</v>
      </c>
      <c r="D398" s="132" t="s">
        <v>155</v>
      </c>
      <c r="E398" s="133" t="s">
        <v>519</v>
      </c>
      <c r="F398" s="134" t="s">
        <v>520</v>
      </c>
      <c r="G398" s="135" t="s">
        <v>173</v>
      </c>
      <c r="H398" s="136">
        <v>72.27</v>
      </c>
      <c r="I398" s="137"/>
      <c r="J398" s="138">
        <f>ROUND(I398*H398,2)</f>
        <v>0</v>
      </c>
      <c r="K398" s="139"/>
      <c r="L398" s="31"/>
      <c r="M398" s="140" t="s">
        <v>1</v>
      </c>
      <c r="N398" s="141" t="s">
        <v>40</v>
      </c>
      <c r="P398" s="142">
        <f>O398*H398</f>
        <v>0</v>
      </c>
      <c r="Q398" s="142">
        <v>3.3579999999999999E-2</v>
      </c>
      <c r="R398" s="142">
        <f>Q398*H398</f>
        <v>2.4268265999999996</v>
      </c>
      <c r="S398" s="142">
        <v>0</v>
      </c>
      <c r="T398" s="143">
        <f>S398*H398</f>
        <v>0</v>
      </c>
      <c r="AR398" s="144" t="s">
        <v>159</v>
      </c>
      <c r="AT398" s="144" t="s">
        <v>155</v>
      </c>
      <c r="AU398" s="144" t="s">
        <v>85</v>
      </c>
      <c r="AY398" s="16" t="s">
        <v>153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6" t="s">
        <v>83</v>
      </c>
      <c r="BK398" s="145">
        <f>ROUND(I398*H398,2)</f>
        <v>0</v>
      </c>
      <c r="BL398" s="16" t="s">
        <v>159</v>
      </c>
      <c r="BM398" s="144" t="s">
        <v>521</v>
      </c>
    </row>
    <row r="399" spans="2:65" s="1" customFormat="1" ht="12">
      <c r="B399" s="31"/>
      <c r="D399" s="146" t="s">
        <v>161</v>
      </c>
      <c r="F399" s="147" t="s">
        <v>522</v>
      </c>
      <c r="I399" s="148"/>
      <c r="L399" s="31"/>
      <c r="M399" s="149"/>
      <c r="T399" s="55"/>
      <c r="AT399" s="16" t="s">
        <v>161</v>
      </c>
      <c r="AU399" s="16" t="s">
        <v>85</v>
      </c>
    </row>
    <row r="400" spans="2:65" s="12" customFormat="1" ht="12">
      <c r="B400" s="150"/>
      <c r="D400" s="146" t="s">
        <v>163</v>
      </c>
      <c r="E400" s="151" t="s">
        <v>1</v>
      </c>
      <c r="F400" s="152" t="s">
        <v>523</v>
      </c>
      <c r="H400" s="153">
        <v>1.59</v>
      </c>
      <c r="I400" s="154"/>
      <c r="L400" s="150"/>
      <c r="M400" s="155"/>
      <c r="T400" s="156"/>
      <c r="AT400" s="151" t="s">
        <v>163</v>
      </c>
      <c r="AU400" s="151" t="s">
        <v>85</v>
      </c>
      <c r="AV400" s="12" t="s">
        <v>85</v>
      </c>
      <c r="AW400" s="12" t="s">
        <v>32</v>
      </c>
      <c r="AX400" s="12" t="s">
        <v>75</v>
      </c>
      <c r="AY400" s="151" t="s">
        <v>153</v>
      </c>
    </row>
    <row r="401" spans="2:51" s="12" customFormat="1" ht="12">
      <c r="B401" s="150"/>
      <c r="D401" s="146" t="s">
        <v>163</v>
      </c>
      <c r="E401" s="151" t="s">
        <v>1</v>
      </c>
      <c r="F401" s="152" t="s">
        <v>524</v>
      </c>
      <c r="H401" s="153">
        <v>2</v>
      </c>
      <c r="I401" s="154"/>
      <c r="L401" s="150"/>
      <c r="M401" s="155"/>
      <c r="T401" s="156"/>
      <c r="AT401" s="151" t="s">
        <v>163</v>
      </c>
      <c r="AU401" s="151" t="s">
        <v>85</v>
      </c>
      <c r="AV401" s="12" t="s">
        <v>85</v>
      </c>
      <c r="AW401" s="12" t="s">
        <v>32</v>
      </c>
      <c r="AX401" s="12" t="s">
        <v>75</v>
      </c>
      <c r="AY401" s="151" t="s">
        <v>153</v>
      </c>
    </row>
    <row r="402" spans="2:51" s="12" customFormat="1" ht="12">
      <c r="B402" s="150"/>
      <c r="D402" s="146" t="s">
        <v>163</v>
      </c>
      <c r="E402" s="151" t="s">
        <v>1</v>
      </c>
      <c r="F402" s="152" t="s">
        <v>525</v>
      </c>
      <c r="H402" s="153">
        <v>1.59</v>
      </c>
      <c r="I402" s="154"/>
      <c r="L402" s="150"/>
      <c r="M402" s="155"/>
      <c r="T402" s="156"/>
      <c r="AT402" s="151" t="s">
        <v>163</v>
      </c>
      <c r="AU402" s="151" t="s">
        <v>85</v>
      </c>
      <c r="AV402" s="12" t="s">
        <v>85</v>
      </c>
      <c r="AW402" s="12" t="s">
        <v>32</v>
      </c>
      <c r="AX402" s="12" t="s">
        <v>75</v>
      </c>
      <c r="AY402" s="151" t="s">
        <v>153</v>
      </c>
    </row>
    <row r="403" spans="2:51" s="12" customFormat="1" ht="12">
      <c r="B403" s="150"/>
      <c r="D403" s="146" t="s">
        <v>163</v>
      </c>
      <c r="E403" s="151" t="s">
        <v>1</v>
      </c>
      <c r="F403" s="152" t="s">
        <v>526</v>
      </c>
      <c r="H403" s="153">
        <v>1.59</v>
      </c>
      <c r="I403" s="154"/>
      <c r="L403" s="150"/>
      <c r="M403" s="155"/>
      <c r="T403" s="156"/>
      <c r="AT403" s="151" t="s">
        <v>163</v>
      </c>
      <c r="AU403" s="151" t="s">
        <v>85</v>
      </c>
      <c r="AV403" s="12" t="s">
        <v>85</v>
      </c>
      <c r="AW403" s="12" t="s">
        <v>32</v>
      </c>
      <c r="AX403" s="12" t="s">
        <v>75</v>
      </c>
      <c r="AY403" s="151" t="s">
        <v>153</v>
      </c>
    </row>
    <row r="404" spans="2:51" s="12" customFormat="1" ht="12">
      <c r="B404" s="150"/>
      <c r="D404" s="146" t="s">
        <v>163</v>
      </c>
      <c r="E404" s="151" t="s">
        <v>1</v>
      </c>
      <c r="F404" s="152" t="s">
        <v>527</v>
      </c>
      <c r="H404" s="153">
        <v>1.8</v>
      </c>
      <c r="I404" s="154"/>
      <c r="L404" s="150"/>
      <c r="M404" s="155"/>
      <c r="T404" s="156"/>
      <c r="AT404" s="151" t="s">
        <v>163</v>
      </c>
      <c r="AU404" s="151" t="s">
        <v>85</v>
      </c>
      <c r="AV404" s="12" t="s">
        <v>85</v>
      </c>
      <c r="AW404" s="12" t="s">
        <v>32</v>
      </c>
      <c r="AX404" s="12" t="s">
        <v>75</v>
      </c>
      <c r="AY404" s="151" t="s">
        <v>153</v>
      </c>
    </row>
    <row r="405" spans="2:51" s="12" customFormat="1" ht="12">
      <c r="B405" s="150"/>
      <c r="D405" s="146" t="s">
        <v>163</v>
      </c>
      <c r="E405" s="151" t="s">
        <v>1</v>
      </c>
      <c r="F405" s="152" t="s">
        <v>528</v>
      </c>
      <c r="H405" s="153">
        <v>3.96</v>
      </c>
      <c r="I405" s="154"/>
      <c r="L405" s="150"/>
      <c r="M405" s="155"/>
      <c r="T405" s="156"/>
      <c r="AT405" s="151" t="s">
        <v>163</v>
      </c>
      <c r="AU405" s="151" t="s">
        <v>85</v>
      </c>
      <c r="AV405" s="12" t="s">
        <v>85</v>
      </c>
      <c r="AW405" s="12" t="s">
        <v>32</v>
      </c>
      <c r="AX405" s="12" t="s">
        <v>75</v>
      </c>
      <c r="AY405" s="151" t="s">
        <v>153</v>
      </c>
    </row>
    <row r="406" spans="2:51" s="12" customFormat="1" ht="12">
      <c r="B406" s="150"/>
      <c r="D406" s="146" t="s">
        <v>163</v>
      </c>
      <c r="E406" s="151" t="s">
        <v>1</v>
      </c>
      <c r="F406" s="152" t="s">
        <v>529</v>
      </c>
      <c r="H406" s="153">
        <v>3.96</v>
      </c>
      <c r="I406" s="154"/>
      <c r="L406" s="150"/>
      <c r="M406" s="155"/>
      <c r="T406" s="156"/>
      <c r="AT406" s="151" t="s">
        <v>163</v>
      </c>
      <c r="AU406" s="151" t="s">
        <v>85</v>
      </c>
      <c r="AV406" s="12" t="s">
        <v>85</v>
      </c>
      <c r="AW406" s="12" t="s">
        <v>32</v>
      </c>
      <c r="AX406" s="12" t="s">
        <v>75</v>
      </c>
      <c r="AY406" s="151" t="s">
        <v>153</v>
      </c>
    </row>
    <row r="407" spans="2:51" s="12" customFormat="1" ht="12">
      <c r="B407" s="150"/>
      <c r="D407" s="146" t="s">
        <v>163</v>
      </c>
      <c r="E407" s="151" t="s">
        <v>1</v>
      </c>
      <c r="F407" s="152" t="s">
        <v>530</v>
      </c>
      <c r="H407" s="153">
        <v>1.05</v>
      </c>
      <c r="I407" s="154"/>
      <c r="L407" s="150"/>
      <c r="M407" s="155"/>
      <c r="T407" s="156"/>
      <c r="AT407" s="151" t="s">
        <v>163</v>
      </c>
      <c r="AU407" s="151" t="s">
        <v>85</v>
      </c>
      <c r="AV407" s="12" t="s">
        <v>85</v>
      </c>
      <c r="AW407" s="12" t="s">
        <v>32</v>
      </c>
      <c r="AX407" s="12" t="s">
        <v>75</v>
      </c>
      <c r="AY407" s="151" t="s">
        <v>153</v>
      </c>
    </row>
    <row r="408" spans="2:51" s="12" customFormat="1" ht="12">
      <c r="B408" s="150"/>
      <c r="D408" s="146" t="s">
        <v>163</v>
      </c>
      <c r="E408" s="151" t="s">
        <v>1</v>
      </c>
      <c r="F408" s="152" t="s">
        <v>531</v>
      </c>
      <c r="H408" s="153">
        <v>7.04</v>
      </c>
      <c r="I408" s="154"/>
      <c r="L408" s="150"/>
      <c r="M408" s="155"/>
      <c r="T408" s="156"/>
      <c r="AT408" s="151" t="s">
        <v>163</v>
      </c>
      <c r="AU408" s="151" t="s">
        <v>85</v>
      </c>
      <c r="AV408" s="12" t="s">
        <v>85</v>
      </c>
      <c r="AW408" s="12" t="s">
        <v>32</v>
      </c>
      <c r="AX408" s="12" t="s">
        <v>75</v>
      </c>
      <c r="AY408" s="151" t="s">
        <v>153</v>
      </c>
    </row>
    <row r="409" spans="2:51" s="12" customFormat="1" ht="12">
      <c r="B409" s="150"/>
      <c r="D409" s="146" t="s">
        <v>163</v>
      </c>
      <c r="E409" s="151" t="s">
        <v>1</v>
      </c>
      <c r="F409" s="152" t="s">
        <v>532</v>
      </c>
      <c r="H409" s="153">
        <v>2.95</v>
      </c>
      <c r="I409" s="154"/>
      <c r="L409" s="150"/>
      <c r="M409" s="155"/>
      <c r="T409" s="156"/>
      <c r="AT409" s="151" t="s">
        <v>163</v>
      </c>
      <c r="AU409" s="151" t="s">
        <v>85</v>
      </c>
      <c r="AV409" s="12" t="s">
        <v>85</v>
      </c>
      <c r="AW409" s="12" t="s">
        <v>32</v>
      </c>
      <c r="AX409" s="12" t="s">
        <v>75</v>
      </c>
      <c r="AY409" s="151" t="s">
        <v>153</v>
      </c>
    </row>
    <row r="410" spans="2:51" s="12" customFormat="1" ht="12">
      <c r="B410" s="150"/>
      <c r="D410" s="146" t="s">
        <v>163</v>
      </c>
      <c r="E410" s="151" t="s">
        <v>1</v>
      </c>
      <c r="F410" s="152" t="s">
        <v>533</v>
      </c>
      <c r="H410" s="153">
        <v>1.56</v>
      </c>
      <c r="I410" s="154"/>
      <c r="L410" s="150"/>
      <c r="M410" s="155"/>
      <c r="T410" s="156"/>
      <c r="AT410" s="151" t="s">
        <v>163</v>
      </c>
      <c r="AU410" s="151" t="s">
        <v>85</v>
      </c>
      <c r="AV410" s="12" t="s">
        <v>85</v>
      </c>
      <c r="AW410" s="12" t="s">
        <v>32</v>
      </c>
      <c r="AX410" s="12" t="s">
        <v>75</v>
      </c>
      <c r="AY410" s="151" t="s">
        <v>153</v>
      </c>
    </row>
    <row r="411" spans="2:51" s="12" customFormat="1" ht="12">
      <c r="B411" s="150"/>
      <c r="D411" s="146" t="s">
        <v>163</v>
      </c>
      <c r="E411" s="151" t="s">
        <v>1</v>
      </c>
      <c r="F411" s="152" t="s">
        <v>534</v>
      </c>
      <c r="H411" s="153">
        <v>1.8</v>
      </c>
      <c r="I411" s="154"/>
      <c r="L411" s="150"/>
      <c r="M411" s="155"/>
      <c r="T411" s="156"/>
      <c r="AT411" s="151" t="s">
        <v>163</v>
      </c>
      <c r="AU411" s="151" t="s">
        <v>85</v>
      </c>
      <c r="AV411" s="12" t="s">
        <v>85</v>
      </c>
      <c r="AW411" s="12" t="s">
        <v>32</v>
      </c>
      <c r="AX411" s="12" t="s">
        <v>75</v>
      </c>
      <c r="AY411" s="151" t="s">
        <v>153</v>
      </c>
    </row>
    <row r="412" spans="2:51" s="12" customFormat="1" ht="12">
      <c r="B412" s="150"/>
      <c r="D412" s="146" t="s">
        <v>163</v>
      </c>
      <c r="E412" s="151" t="s">
        <v>1</v>
      </c>
      <c r="F412" s="152" t="s">
        <v>535</v>
      </c>
      <c r="H412" s="153">
        <v>2.65</v>
      </c>
      <c r="I412" s="154"/>
      <c r="L412" s="150"/>
      <c r="M412" s="155"/>
      <c r="T412" s="156"/>
      <c r="AT412" s="151" t="s">
        <v>163</v>
      </c>
      <c r="AU412" s="151" t="s">
        <v>85</v>
      </c>
      <c r="AV412" s="12" t="s">
        <v>85</v>
      </c>
      <c r="AW412" s="12" t="s">
        <v>32</v>
      </c>
      <c r="AX412" s="12" t="s">
        <v>75</v>
      </c>
      <c r="AY412" s="151" t="s">
        <v>153</v>
      </c>
    </row>
    <row r="413" spans="2:51" s="12" customFormat="1" ht="12">
      <c r="B413" s="150"/>
      <c r="D413" s="146" t="s">
        <v>163</v>
      </c>
      <c r="E413" s="151" t="s">
        <v>1</v>
      </c>
      <c r="F413" s="152" t="s">
        <v>536</v>
      </c>
      <c r="H413" s="153">
        <v>6.09</v>
      </c>
      <c r="I413" s="154"/>
      <c r="L413" s="150"/>
      <c r="M413" s="155"/>
      <c r="T413" s="156"/>
      <c r="AT413" s="151" t="s">
        <v>163</v>
      </c>
      <c r="AU413" s="151" t="s">
        <v>85</v>
      </c>
      <c r="AV413" s="12" t="s">
        <v>85</v>
      </c>
      <c r="AW413" s="12" t="s">
        <v>32</v>
      </c>
      <c r="AX413" s="12" t="s">
        <v>75</v>
      </c>
      <c r="AY413" s="151" t="s">
        <v>153</v>
      </c>
    </row>
    <row r="414" spans="2:51" s="12" customFormat="1" ht="12">
      <c r="B414" s="150"/>
      <c r="D414" s="146" t="s">
        <v>163</v>
      </c>
      <c r="E414" s="151" t="s">
        <v>1</v>
      </c>
      <c r="F414" s="152" t="s">
        <v>537</v>
      </c>
      <c r="H414" s="153">
        <v>10.26</v>
      </c>
      <c r="I414" s="154"/>
      <c r="L414" s="150"/>
      <c r="M414" s="155"/>
      <c r="T414" s="156"/>
      <c r="AT414" s="151" t="s">
        <v>163</v>
      </c>
      <c r="AU414" s="151" t="s">
        <v>85</v>
      </c>
      <c r="AV414" s="12" t="s">
        <v>85</v>
      </c>
      <c r="AW414" s="12" t="s">
        <v>32</v>
      </c>
      <c r="AX414" s="12" t="s">
        <v>75</v>
      </c>
      <c r="AY414" s="151" t="s">
        <v>153</v>
      </c>
    </row>
    <row r="415" spans="2:51" s="12" customFormat="1" ht="12">
      <c r="B415" s="150"/>
      <c r="D415" s="146" t="s">
        <v>163</v>
      </c>
      <c r="E415" s="151" t="s">
        <v>1</v>
      </c>
      <c r="F415" s="152" t="s">
        <v>538</v>
      </c>
      <c r="H415" s="153">
        <v>1.56</v>
      </c>
      <c r="I415" s="154"/>
      <c r="L415" s="150"/>
      <c r="M415" s="155"/>
      <c r="T415" s="156"/>
      <c r="AT415" s="151" t="s">
        <v>163</v>
      </c>
      <c r="AU415" s="151" t="s">
        <v>85</v>
      </c>
      <c r="AV415" s="12" t="s">
        <v>85</v>
      </c>
      <c r="AW415" s="12" t="s">
        <v>32</v>
      </c>
      <c r="AX415" s="12" t="s">
        <v>75</v>
      </c>
      <c r="AY415" s="151" t="s">
        <v>153</v>
      </c>
    </row>
    <row r="416" spans="2:51" s="12" customFormat="1" ht="12">
      <c r="B416" s="150"/>
      <c r="D416" s="146" t="s">
        <v>163</v>
      </c>
      <c r="E416" s="151" t="s">
        <v>1</v>
      </c>
      <c r="F416" s="152" t="s">
        <v>539</v>
      </c>
      <c r="H416" s="153">
        <v>1.8</v>
      </c>
      <c r="I416" s="154"/>
      <c r="L416" s="150"/>
      <c r="M416" s="155"/>
      <c r="T416" s="156"/>
      <c r="AT416" s="151" t="s">
        <v>163</v>
      </c>
      <c r="AU416" s="151" t="s">
        <v>85</v>
      </c>
      <c r="AV416" s="12" t="s">
        <v>85</v>
      </c>
      <c r="AW416" s="12" t="s">
        <v>32</v>
      </c>
      <c r="AX416" s="12" t="s">
        <v>75</v>
      </c>
      <c r="AY416" s="151" t="s">
        <v>153</v>
      </c>
    </row>
    <row r="417" spans="2:65" s="12" customFormat="1" ht="12">
      <c r="B417" s="150"/>
      <c r="D417" s="146" t="s">
        <v>163</v>
      </c>
      <c r="E417" s="151" t="s">
        <v>1</v>
      </c>
      <c r="F417" s="152" t="s">
        <v>540</v>
      </c>
      <c r="H417" s="153">
        <v>4.72</v>
      </c>
      <c r="I417" s="154"/>
      <c r="L417" s="150"/>
      <c r="M417" s="155"/>
      <c r="T417" s="156"/>
      <c r="AT417" s="151" t="s">
        <v>163</v>
      </c>
      <c r="AU417" s="151" t="s">
        <v>85</v>
      </c>
      <c r="AV417" s="12" t="s">
        <v>85</v>
      </c>
      <c r="AW417" s="12" t="s">
        <v>32</v>
      </c>
      <c r="AX417" s="12" t="s">
        <v>75</v>
      </c>
      <c r="AY417" s="151" t="s">
        <v>153</v>
      </c>
    </row>
    <row r="418" spans="2:65" s="12" customFormat="1" ht="12">
      <c r="B418" s="150"/>
      <c r="D418" s="146" t="s">
        <v>163</v>
      </c>
      <c r="E418" s="151" t="s">
        <v>1</v>
      </c>
      <c r="F418" s="152" t="s">
        <v>541</v>
      </c>
      <c r="H418" s="153">
        <v>3.57</v>
      </c>
      <c r="I418" s="154"/>
      <c r="L418" s="150"/>
      <c r="M418" s="155"/>
      <c r="T418" s="156"/>
      <c r="AT418" s="151" t="s">
        <v>163</v>
      </c>
      <c r="AU418" s="151" t="s">
        <v>85</v>
      </c>
      <c r="AV418" s="12" t="s">
        <v>85</v>
      </c>
      <c r="AW418" s="12" t="s">
        <v>32</v>
      </c>
      <c r="AX418" s="12" t="s">
        <v>75</v>
      </c>
      <c r="AY418" s="151" t="s">
        <v>153</v>
      </c>
    </row>
    <row r="419" spans="2:65" s="12" customFormat="1" ht="12">
      <c r="B419" s="150"/>
      <c r="D419" s="146" t="s">
        <v>163</v>
      </c>
      <c r="E419" s="151" t="s">
        <v>1</v>
      </c>
      <c r="F419" s="152" t="s">
        <v>542</v>
      </c>
      <c r="H419" s="153">
        <v>4.5</v>
      </c>
      <c r="I419" s="154"/>
      <c r="L419" s="150"/>
      <c r="M419" s="155"/>
      <c r="T419" s="156"/>
      <c r="AT419" s="151" t="s">
        <v>163</v>
      </c>
      <c r="AU419" s="151" t="s">
        <v>85</v>
      </c>
      <c r="AV419" s="12" t="s">
        <v>85</v>
      </c>
      <c r="AW419" s="12" t="s">
        <v>32</v>
      </c>
      <c r="AX419" s="12" t="s">
        <v>75</v>
      </c>
      <c r="AY419" s="151" t="s">
        <v>153</v>
      </c>
    </row>
    <row r="420" spans="2:65" s="12" customFormat="1" ht="12">
      <c r="B420" s="150"/>
      <c r="D420" s="146" t="s">
        <v>163</v>
      </c>
      <c r="E420" s="151" t="s">
        <v>1</v>
      </c>
      <c r="F420" s="152" t="s">
        <v>543</v>
      </c>
      <c r="H420" s="153">
        <v>1.59</v>
      </c>
      <c r="I420" s="154"/>
      <c r="L420" s="150"/>
      <c r="M420" s="155"/>
      <c r="T420" s="156"/>
      <c r="AT420" s="151" t="s">
        <v>163</v>
      </c>
      <c r="AU420" s="151" t="s">
        <v>85</v>
      </c>
      <c r="AV420" s="12" t="s">
        <v>85</v>
      </c>
      <c r="AW420" s="12" t="s">
        <v>32</v>
      </c>
      <c r="AX420" s="12" t="s">
        <v>75</v>
      </c>
      <c r="AY420" s="151" t="s">
        <v>153</v>
      </c>
    </row>
    <row r="421" spans="2:65" s="12" customFormat="1" ht="12">
      <c r="B421" s="150"/>
      <c r="D421" s="146" t="s">
        <v>163</v>
      </c>
      <c r="E421" s="151" t="s">
        <v>1</v>
      </c>
      <c r="F421" s="152" t="s">
        <v>544</v>
      </c>
      <c r="H421" s="153">
        <v>4.6399999999999997</v>
      </c>
      <c r="I421" s="154"/>
      <c r="L421" s="150"/>
      <c r="M421" s="155"/>
      <c r="T421" s="156"/>
      <c r="AT421" s="151" t="s">
        <v>163</v>
      </c>
      <c r="AU421" s="151" t="s">
        <v>85</v>
      </c>
      <c r="AV421" s="12" t="s">
        <v>85</v>
      </c>
      <c r="AW421" s="12" t="s">
        <v>32</v>
      </c>
      <c r="AX421" s="12" t="s">
        <v>75</v>
      </c>
      <c r="AY421" s="151" t="s">
        <v>153</v>
      </c>
    </row>
    <row r="422" spans="2:65" s="13" customFormat="1" ht="12">
      <c r="B422" s="157"/>
      <c r="D422" s="146" t="s">
        <v>163</v>
      </c>
      <c r="E422" s="158" t="s">
        <v>1</v>
      </c>
      <c r="F422" s="159" t="s">
        <v>207</v>
      </c>
      <c r="H422" s="160">
        <v>72.27</v>
      </c>
      <c r="I422" s="161"/>
      <c r="L422" s="157"/>
      <c r="M422" s="162"/>
      <c r="T422" s="163"/>
      <c r="AT422" s="158" t="s">
        <v>163</v>
      </c>
      <c r="AU422" s="158" t="s">
        <v>85</v>
      </c>
      <c r="AV422" s="13" t="s">
        <v>159</v>
      </c>
      <c r="AW422" s="13" t="s">
        <v>32</v>
      </c>
      <c r="AX422" s="13" t="s">
        <v>83</v>
      </c>
      <c r="AY422" s="158" t="s">
        <v>153</v>
      </c>
    </row>
    <row r="423" spans="2:65" s="1" customFormat="1" ht="24.25" customHeight="1">
      <c r="B423" s="31"/>
      <c r="C423" s="132" t="s">
        <v>545</v>
      </c>
      <c r="D423" s="132" t="s">
        <v>155</v>
      </c>
      <c r="E423" s="133" t="s">
        <v>546</v>
      </c>
      <c r="F423" s="134" t="s">
        <v>547</v>
      </c>
      <c r="G423" s="135" t="s">
        <v>173</v>
      </c>
      <c r="H423" s="136">
        <v>90.54</v>
      </c>
      <c r="I423" s="137"/>
      <c r="J423" s="138">
        <f>ROUND(I423*H423,2)</f>
        <v>0</v>
      </c>
      <c r="K423" s="139"/>
      <c r="L423" s="31"/>
      <c r="M423" s="140" t="s">
        <v>1</v>
      </c>
      <c r="N423" s="141" t="s">
        <v>40</v>
      </c>
      <c r="P423" s="142">
        <f>O423*H423</f>
        <v>0</v>
      </c>
      <c r="Q423" s="142">
        <v>0</v>
      </c>
      <c r="R423" s="142">
        <f>Q423*H423</f>
        <v>0</v>
      </c>
      <c r="S423" s="142">
        <v>0</v>
      </c>
      <c r="T423" s="143">
        <f>S423*H423</f>
        <v>0</v>
      </c>
      <c r="AR423" s="144" t="s">
        <v>159</v>
      </c>
      <c r="AT423" s="144" t="s">
        <v>155</v>
      </c>
      <c r="AU423" s="144" t="s">
        <v>85</v>
      </c>
      <c r="AY423" s="16" t="s">
        <v>153</v>
      </c>
      <c r="BE423" s="145">
        <f>IF(N423="základní",J423,0)</f>
        <v>0</v>
      </c>
      <c r="BF423" s="145">
        <f>IF(N423="snížená",J423,0)</f>
        <v>0</v>
      </c>
      <c r="BG423" s="145">
        <f>IF(N423="zákl. přenesená",J423,0)</f>
        <v>0</v>
      </c>
      <c r="BH423" s="145">
        <f>IF(N423="sníž. přenesená",J423,0)</f>
        <v>0</v>
      </c>
      <c r="BI423" s="145">
        <f>IF(N423="nulová",J423,0)</f>
        <v>0</v>
      </c>
      <c r="BJ423" s="16" t="s">
        <v>83</v>
      </c>
      <c r="BK423" s="145">
        <f>ROUND(I423*H423,2)</f>
        <v>0</v>
      </c>
      <c r="BL423" s="16" t="s">
        <v>159</v>
      </c>
      <c r="BM423" s="144" t="s">
        <v>548</v>
      </c>
    </row>
    <row r="424" spans="2:65" s="1" customFormat="1" ht="24">
      <c r="B424" s="31"/>
      <c r="D424" s="146" t="s">
        <v>161</v>
      </c>
      <c r="F424" s="147" t="s">
        <v>549</v>
      </c>
      <c r="I424" s="148"/>
      <c r="L424" s="31"/>
      <c r="M424" s="149"/>
      <c r="T424" s="55"/>
      <c r="AT424" s="16" t="s">
        <v>161</v>
      </c>
      <c r="AU424" s="16" t="s">
        <v>85</v>
      </c>
    </row>
    <row r="425" spans="2:65" s="12" customFormat="1" ht="12">
      <c r="B425" s="150"/>
      <c r="D425" s="146" t="s">
        <v>163</v>
      </c>
      <c r="E425" s="151" t="s">
        <v>1</v>
      </c>
      <c r="F425" s="152" t="s">
        <v>475</v>
      </c>
      <c r="H425" s="153">
        <v>2.1</v>
      </c>
      <c r="I425" s="154"/>
      <c r="L425" s="150"/>
      <c r="M425" s="155"/>
      <c r="T425" s="156"/>
      <c r="AT425" s="151" t="s">
        <v>163</v>
      </c>
      <c r="AU425" s="151" t="s">
        <v>85</v>
      </c>
      <c r="AV425" s="12" t="s">
        <v>85</v>
      </c>
      <c r="AW425" s="12" t="s">
        <v>32</v>
      </c>
      <c r="AX425" s="12" t="s">
        <v>75</v>
      </c>
      <c r="AY425" s="151" t="s">
        <v>153</v>
      </c>
    </row>
    <row r="426" spans="2:65" s="12" customFormat="1" ht="12">
      <c r="B426" s="150"/>
      <c r="D426" s="146" t="s">
        <v>163</v>
      </c>
      <c r="E426" s="151" t="s">
        <v>1</v>
      </c>
      <c r="F426" s="152" t="s">
        <v>550</v>
      </c>
      <c r="H426" s="153">
        <v>6.3</v>
      </c>
      <c r="I426" s="154"/>
      <c r="L426" s="150"/>
      <c r="M426" s="155"/>
      <c r="T426" s="156"/>
      <c r="AT426" s="151" t="s">
        <v>163</v>
      </c>
      <c r="AU426" s="151" t="s">
        <v>85</v>
      </c>
      <c r="AV426" s="12" t="s">
        <v>85</v>
      </c>
      <c r="AW426" s="12" t="s">
        <v>32</v>
      </c>
      <c r="AX426" s="12" t="s">
        <v>75</v>
      </c>
      <c r="AY426" s="151" t="s">
        <v>153</v>
      </c>
    </row>
    <row r="427" spans="2:65" s="12" customFormat="1" ht="12">
      <c r="B427" s="150"/>
      <c r="D427" s="146" t="s">
        <v>163</v>
      </c>
      <c r="E427" s="151" t="s">
        <v>1</v>
      </c>
      <c r="F427" s="152" t="s">
        <v>478</v>
      </c>
      <c r="H427" s="153">
        <v>2.42</v>
      </c>
      <c r="I427" s="154"/>
      <c r="L427" s="150"/>
      <c r="M427" s="155"/>
      <c r="T427" s="156"/>
      <c r="AT427" s="151" t="s">
        <v>163</v>
      </c>
      <c r="AU427" s="151" t="s">
        <v>85</v>
      </c>
      <c r="AV427" s="12" t="s">
        <v>85</v>
      </c>
      <c r="AW427" s="12" t="s">
        <v>32</v>
      </c>
      <c r="AX427" s="12" t="s">
        <v>75</v>
      </c>
      <c r="AY427" s="151" t="s">
        <v>153</v>
      </c>
    </row>
    <row r="428" spans="2:65" s="12" customFormat="1" ht="12">
      <c r="B428" s="150"/>
      <c r="D428" s="146" t="s">
        <v>163</v>
      </c>
      <c r="E428" s="151" t="s">
        <v>1</v>
      </c>
      <c r="F428" s="152" t="s">
        <v>480</v>
      </c>
      <c r="H428" s="153">
        <v>4.8</v>
      </c>
      <c r="I428" s="154"/>
      <c r="L428" s="150"/>
      <c r="M428" s="155"/>
      <c r="T428" s="156"/>
      <c r="AT428" s="151" t="s">
        <v>163</v>
      </c>
      <c r="AU428" s="151" t="s">
        <v>85</v>
      </c>
      <c r="AV428" s="12" t="s">
        <v>85</v>
      </c>
      <c r="AW428" s="12" t="s">
        <v>32</v>
      </c>
      <c r="AX428" s="12" t="s">
        <v>75</v>
      </c>
      <c r="AY428" s="151" t="s">
        <v>153</v>
      </c>
    </row>
    <row r="429" spans="2:65" s="12" customFormat="1" ht="12">
      <c r="B429" s="150"/>
      <c r="D429" s="146" t="s">
        <v>163</v>
      </c>
      <c r="E429" s="151" t="s">
        <v>1</v>
      </c>
      <c r="F429" s="152" t="s">
        <v>481</v>
      </c>
      <c r="H429" s="153">
        <v>8.6999999999999993</v>
      </c>
      <c r="I429" s="154"/>
      <c r="L429" s="150"/>
      <c r="M429" s="155"/>
      <c r="T429" s="156"/>
      <c r="AT429" s="151" t="s">
        <v>163</v>
      </c>
      <c r="AU429" s="151" t="s">
        <v>85</v>
      </c>
      <c r="AV429" s="12" t="s">
        <v>85</v>
      </c>
      <c r="AW429" s="12" t="s">
        <v>32</v>
      </c>
      <c r="AX429" s="12" t="s">
        <v>75</v>
      </c>
      <c r="AY429" s="151" t="s">
        <v>153</v>
      </c>
    </row>
    <row r="430" spans="2:65" s="12" customFormat="1" ht="12">
      <c r="B430" s="150"/>
      <c r="D430" s="146" t="s">
        <v>163</v>
      </c>
      <c r="E430" s="151" t="s">
        <v>1</v>
      </c>
      <c r="F430" s="152" t="s">
        <v>483</v>
      </c>
      <c r="H430" s="153">
        <v>6.4</v>
      </c>
      <c r="I430" s="154"/>
      <c r="L430" s="150"/>
      <c r="M430" s="155"/>
      <c r="T430" s="156"/>
      <c r="AT430" s="151" t="s">
        <v>163</v>
      </c>
      <c r="AU430" s="151" t="s">
        <v>85</v>
      </c>
      <c r="AV430" s="12" t="s">
        <v>85</v>
      </c>
      <c r="AW430" s="12" t="s">
        <v>32</v>
      </c>
      <c r="AX430" s="12" t="s">
        <v>75</v>
      </c>
      <c r="AY430" s="151" t="s">
        <v>153</v>
      </c>
    </row>
    <row r="431" spans="2:65" s="12" customFormat="1" ht="12">
      <c r="B431" s="150"/>
      <c r="D431" s="146" t="s">
        <v>163</v>
      </c>
      <c r="E431" s="151" t="s">
        <v>1</v>
      </c>
      <c r="F431" s="152" t="s">
        <v>487</v>
      </c>
      <c r="H431" s="153">
        <v>4.9000000000000004</v>
      </c>
      <c r="I431" s="154"/>
      <c r="L431" s="150"/>
      <c r="M431" s="155"/>
      <c r="T431" s="156"/>
      <c r="AT431" s="151" t="s">
        <v>163</v>
      </c>
      <c r="AU431" s="151" t="s">
        <v>85</v>
      </c>
      <c r="AV431" s="12" t="s">
        <v>85</v>
      </c>
      <c r="AW431" s="12" t="s">
        <v>32</v>
      </c>
      <c r="AX431" s="12" t="s">
        <v>75</v>
      </c>
      <c r="AY431" s="151" t="s">
        <v>153</v>
      </c>
    </row>
    <row r="432" spans="2:65" s="12" customFormat="1" ht="12">
      <c r="B432" s="150"/>
      <c r="D432" s="146" t="s">
        <v>163</v>
      </c>
      <c r="E432" s="151" t="s">
        <v>1</v>
      </c>
      <c r="F432" s="152" t="s">
        <v>492</v>
      </c>
      <c r="H432" s="153">
        <v>2.1</v>
      </c>
      <c r="I432" s="154"/>
      <c r="L432" s="150"/>
      <c r="M432" s="155"/>
      <c r="T432" s="156"/>
      <c r="AT432" s="151" t="s">
        <v>163</v>
      </c>
      <c r="AU432" s="151" t="s">
        <v>85</v>
      </c>
      <c r="AV432" s="12" t="s">
        <v>85</v>
      </c>
      <c r="AW432" s="12" t="s">
        <v>32</v>
      </c>
      <c r="AX432" s="12" t="s">
        <v>75</v>
      </c>
      <c r="AY432" s="151" t="s">
        <v>153</v>
      </c>
    </row>
    <row r="433" spans="2:51" s="12" customFormat="1" ht="12">
      <c r="B433" s="150"/>
      <c r="D433" s="146" t="s">
        <v>163</v>
      </c>
      <c r="E433" s="151" t="s">
        <v>1</v>
      </c>
      <c r="F433" s="152" t="s">
        <v>493</v>
      </c>
      <c r="H433" s="153">
        <v>2.1</v>
      </c>
      <c r="I433" s="154"/>
      <c r="L433" s="150"/>
      <c r="M433" s="155"/>
      <c r="T433" s="156"/>
      <c r="AT433" s="151" t="s">
        <v>163</v>
      </c>
      <c r="AU433" s="151" t="s">
        <v>85</v>
      </c>
      <c r="AV433" s="12" t="s">
        <v>85</v>
      </c>
      <c r="AW433" s="12" t="s">
        <v>32</v>
      </c>
      <c r="AX433" s="12" t="s">
        <v>75</v>
      </c>
      <c r="AY433" s="151" t="s">
        <v>153</v>
      </c>
    </row>
    <row r="434" spans="2:51" s="12" customFormat="1" ht="12">
      <c r="B434" s="150"/>
      <c r="D434" s="146" t="s">
        <v>163</v>
      </c>
      <c r="E434" s="151" t="s">
        <v>1</v>
      </c>
      <c r="F434" s="152" t="s">
        <v>494</v>
      </c>
      <c r="H434" s="153">
        <v>1.2</v>
      </c>
      <c r="I434" s="154"/>
      <c r="L434" s="150"/>
      <c r="M434" s="155"/>
      <c r="T434" s="156"/>
      <c r="AT434" s="151" t="s">
        <v>163</v>
      </c>
      <c r="AU434" s="151" t="s">
        <v>85</v>
      </c>
      <c r="AV434" s="12" t="s">
        <v>85</v>
      </c>
      <c r="AW434" s="12" t="s">
        <v>32</v>
      </c>
      <c r="AX434" s="12" t="s">
        <v>75</v>
      </c>
      <c r="AY434" s="151" t="s">
        <v>153</v>
      </c>
    </row>
    <row r="435" spans="2:51" s="12" customFormat="1" ht="12">
      <c r="B435" s="150"/>
      <c r="D435" s="146" t="s">
        <v>163</v>
      </c>
      <c r="E435" s="151" t="s">
        <v>1</v>
      </c>
      <c r="F435" s="152" t="s">
        <v>495</v>
      </c>
      <c r="H435" s="153">
        <v>1.1399999999999999</v>
      </c>
      <c r="I435" s="154"/>
      <c r="L435" s="150"/>
      <c r="M435" s="155"/>
      <c r="T435" s="156"/>
      <c r="AT435" s="151" t="s">
        <v>163</v>
      </c>
      <c r="AU435" s="151" t="s">
        <v>85</v>
      </c>
      <c r="AV435" s="12" t="s">
        <v>85</v>
      </c>
      <c r="AW435" s="12" t="s">
        <v>32</v>
      </c>
      <c r="AX435" s="12" t="s">
        <v>75</v>
      </c>
      <c r="AY435" s="151" t="s">
        <v>153</v>
      </c>
    </row>
    <row r="436" spans="2:51" s="12" customFormat="1" ht="12">
      <c r="B436" s="150"/>
      <c r="D436" s="146" t="s">
        <v>163</v>
      </c>
      <c r="E436" s="151" t="s">
        <v>1</v>
      </c>
      <c r="F436" s="152" t="s">
        <v>496</v>
      </c>
      <c r="H436" s="153">
        <v>1.1399999999999999</v>
      </c>
      <c r="I436" s="154"/>
      <c r="L436" s="150"/>
      <c r="M436" s="155"/>
      <c r="T436" s="156"/>
      <c r="AT436" s="151" t="s">
        <v>163</v>
      </c>
      <c r="AU436" s="151" t="s">
        <v>85</v>
      </c>
      <c r="AV436" s="12" t="s">
        <v>85</v>
      </c>
      <c r="AW436" s="12" t="s">
        <v>32</v>
      </c>
      <c r="AX436" s="12" t="s">
        <v>75</v>
      </c>
      <c r="AY436" s="151" t="s">
        <v>153</v>
      </c>
    </row>
    <row r="437" spans="2:51" s="12" customFormat="1" ht="12">
      <c r="B437" s="150"/>
      <c r="D437" s="146" t="s">
        <v>163</v>
      </c>
      <c r="E437" s="151" t="s">
        <v>1</v>
      </c>
      <c r="F437" s="152" t="s">
        <v>497</v>
      </c>
      <c r="H437" s="153">
        <v>1.1399999999999999</v>
      </c>
      <c r="I437" s="154"/>
      <c r="L437" s="150"/>
      <c r="M437" s="155"/>
      <c r="T437" s="156"/>
      <c r="AT437" s="151" t="s">
        <v>163</v>
      </c>
      <c r="AU437" s="151" t="s">
        <v>85</v>
      </c>
      <c r="AV437" s="12" t="s">
        <v>85</v>
      </c>
      <c r="AW437" s="12" t="s">
        <v>32</v>
      </c>
      <c r="AX437" s="12" t="s">
        <v>75</v>
      </c>
      <c r="AY437" s="151" t="s">
        <v>153</v>
      </c>
    </row>
    <row r="438" spans="2:51" s="12" customFormat="1" ht="12">
      <c r="B438" s="150"/>
      <c r="D438" s="146" t="s">
        <v>163</v>
      </c>
      <c r="E438" s="151" t="s">
        <v>1</v>
      </c>
      <c r="F438" s="152" t="s">
        <v>498</v>
      </c>
      <c r="H438" s="153">
        <v>2.74</v>
      </c>
      <c r="I438" s="154"/>
      <c r="L438" s="150"/>
      <c r="M438" s="155"/>
      <c r="T438" s="156"/>
      <c r="AT438" s="151" t="s">
        <v>163</v>
      </c>
      <c r="AU438" s="151" t="s">
        <v>85</v>
      </c>
      <c r="AV438" s="12" t="s">
        <v>85</v>
      </c>
      <c r="AW438" s="12" t="s">
        <v>32</v>
      </c>
      <c r="AX438" s="12" t="s">
        <v>75</v>
      </c>
      <c r="AY438" s="151" t="s">
        <v>153</v>
      </c>
    </row>
    <row r="439" spans="2:51" s="12" customFormat="1" ht="12">
      <c r="B439" s="150"/>
      <c r="D439" s="146" t="s">
        <v>163</v>
      </c>
      <c r="E439" s="151" t="s">
        <v>1</v>
      </c>
      <c r="F439" s="152" t="s">
        <v>499</v>
      </c>
      <c r="H439" s="153">
        <v>1.1399999999999999</v>
      </c>
      <c r="I439" s="154"/>
      <c r="L439" s="150"/>
      <c r="M439" s="155"/>
      <c r="T439" s="156"/>
      <c r="AT439" s="151" t="s">
        <v>163</v>
      </c>
      <c r="AU439" s="151" t="s">
        <v>85</v>
      </c>
      <c r="AV439" s="12" t="s">
        <v>85</v>
      </c>
      <c r="AW439" s="12" t="s">
        <v>32</v>
      </c>
      <c r="AX439" s="12" t="s">
        <v>75</v>
      </c>
      <c r="AY439" s="151" t="s">
        <v>153</v>
      </c>
    </row>
    <row r="440" spans="2:51" s="12" customFormat="1" ht="12">
      <c r="B440" s="150"/>
      <c r="D440" s="146" t="s">
        <v>163</v>
      </c>
      <c r="E440" s="151" t="s">
        <v>1</v>
      </c>
      <c r="F440" s="152" t="s">
        <v>500</v>
      </c>
      <c r="H440" s="153">
        <v>3.54</v>
      </c>
      <c r="I440" s="154"/>
      <c r="L440" s="150"/>
      <c r="M440" s="155"/>
      <c r="T440" s="156"/>
      <c r="AT440" s="151" t="s">
        <v>163</v>
      </c>
      <c r="AU440" s="151" t="s">
        <v>85</v>
      </c>
      <c r="AV440" s="12" t="s">
        <v>85</v>
      </c>
      <c r="AW440" s="12" t="s">
        <v>32</v>
      </c>
      <c r="AX440" s="12" t="s">
        <v>75</v>
      </c>
      <c r="AY440" s="151" t="s">
        <v>153</v>
      </c>
    </row>
    <row r="441" spans="2:51" s="12" customFormat="1" ht="12">
      <c r="B441" s="150"/>
      <c r="D441" s="146" t="s">
        <v>163</v>
      </c>
      <c r="E441" s="151" t="s">
        <v>1</v>
      </c>
      <c r="F441" s="152" t="s">
        <v>502</v>
      </c>
      <c r="H441" s="153">
        <v>0.7</v>
      </c>
      <c r="I441" s="154"/>
      <c r="L441" s="150"/>
      <c r="M441" s="155"/>
      <c r="T441" s="156"/>
      <c r="AT441" s="151" t="s">
        <v>163</v>
      </c>
      <c r="AU441" s="151" t="s">
        <v>85</v>
      </c>
      <c r="AV441" s="12" t="s">
        <v>85</v>
      </c>
      <c r="AW441" s="12" t="s">
        <v>32</v>
      </c>
      <c r="AX441" s="12" t="s">
        <v>75</v>
      </c>
      <c r="AY441" s="151" t="s">
        <v>153</v>
      </c>
    </row>
    <row r="442" spans="2:51" s="12" customFormat="1" ht="12">
      <c r="B442" s="150"/>
      <c r="D442" s="146" t="s">
        <v>163</v>
      </c>
      <c r="E442" s="151" t="s">
        <v>1</v>
      </c>
      <c r="F442" s="152" t="s">
        <v>503</v>
      </c>
      <c r="H442" s="153">
        <v>0.9</v>
      </c>
      <c r="I442" s="154"/>
      <c r="L442" s="150"/>
      <c r="M442" s="155"/>
      <c r="T442" s="156"/>
      <c r="AT442" s="151" t="s">
        <v>163</v>
      </c>
      <c r="AU442" s="151" t="s">
        <v>85</v>
      </c>
      <c r="AV442" s="12" t="s">
        <v>85</v>
      </c>
      <c r="AW442" s="12" t="s">
        <v>32</v>
      </c>
      <c r="AX442" s="12" t="s">
        <v>75</v>
      </c>
      <c r="AY442" s="151" t="s">
        <v>153</v>
      </c>
    </row>
    <row r="443" spans="2:51" s="12" customFormat="1" ht="12">
      <c r="B443" s="150"/>
      <c r="D443" s="146" t="s">
        <v>163</v>
      </c>
      <c r="E443" s="151" t="s">
        <v>1</v>
      </c>
      <c r="F443" s="152" t="s">
        <v>504</v>
      </c>
      <c r="H443" s="153">
        <v>7.2</v>
      </c>
      <c r="I443" s="154"/>
      <c r="L443" s="150"/>
      <c r="M443" s="155"/>
      <c r="T443" s="156"/>
      <c r="AT443" s="151" t="s">
        <v>163</v>
      </c>
      <c r="AU443" s="151" t="s">
        <v>85</v>
      </c>
      <c r="AV443" s="12" t="s">
        <v>85</v>
      </c>
      <c r="AW443" s="12" t="s">
        <v>32</v>
      </c>
      <c r="AX443" s="12" t="s">
        <v>75</v>
      </c>
      <c r="AY443" s="151" t="s">
        <v>153</v>
      </c>
    </row>
    <row r="444" spans="2:51" s="12" customFormat="1" ht="12">
      <c r="B444" s="150"/>
      <c r="D444" s="146" t="s">
        <v>163</v>
      </c>
      <c r="E444" s="151" t="s">
        <v>1</v>
      </c>
      <c r="F444" s="152" t="s">
        <v>505</v>
      </c>
      <c r="H444" s="153">
        <v>7.2</v>
      </c>
      <c r="I444" s="154"/>
      <c r="L444" s="150"/>
      <c r="M444" s="155"/>
      <c r="T444" s="156"/>
      <c r="AT444" s="151" t="s">
        <v>163</v>
      </c>
      <c r="AU444" s="151" t="s">
        <v>85</v>
      </c>
      <c r="AV444" s="12" t="s">
        <v>85</v>
      </c>
      <c r="AW444" s="12" t="s">
        <v>32</v>
      </c>
      <c r="AX444" s="12" t="s">
        <v>75</v>
      </c>
      <c r="AY444" s="151" t="s">
        <v>153</v>
      </c>
    </row>
    <row r="445" spans="2:51" s="12" customFormat="1" ht="24">
      <c r="B445" s="150"/>
      <c r="D445" s="146" t="s">
        <v>163</v>
      </c>
      <c r="E445" s="151" t="s">
        <v>1</v>
      </c>
      <c r="F445" s="152" t="s">
        <v>507</v>
      </c>
      <c r="H445" s="153">
        <v>8.6999999999999993</v>
      </c>
      <c r="I445" s="154"/>
      <c r="L445" s="150"/>
      <c r="M445" s="155"/>
      <c r="T445" s="156"/>
      <c r="AT445" s="151" t="s">
        <v>163</v>
      </c>
      <c r="AU445" s="151" t="s">
        <v>85</v>
      </c>
      <c r="AV445" s="12" t="s">
        <v>85</v>
      </c>
      <c r="AW445" s="12" t="s">
        <v>32</v>
      </c>
      <c r="AX445" s="12" t="s">
        <v>75</v>
      </c>
      <c r="AY445" s="151" t="s">
        <v>153</v>
      </c>
    </row>
    <row r="446" spans="2:51" s="12" customFormat="1" ht="12">
      <c r="B446" s="150"/>
      <c r="D446" s="146" t="s">
        <v>163</v>
      </c>
      <c r="E446" s="151" t="s">
        <v>1</v>
      </c>
      <c r="F446" s="152" t="s">
        <v>508</v>
      </c>
      <c r="H446" s="153">
        <v>1.1000000000000001</v>
      </c>
      <c r="I446" s="154"/>
      <c r="L446" s="150"/>
      <c r="M446" s="155"/>
      <c r="T446" s="156"/>
      <c r="AT446" s="151" t="s">
        <v>163</v>
      </c>
      <c r="AU446" s="151" t="s">
        <v>85</v>
      </c>
      <c r="AV446" s="12" t="s">
        <v>85</v>
      </c>
      <c r="AW446" s="12" t="s">
        <v>32</v>
      </c>
      <c r="AX446" s="12" t="s">
        <v>75</v>
      </c>
      <c r="AY446" s="151" t="s">
        <v>153</v>
      </c>
    </row>
    <row r="447" spans="2:51" s="12" customFormat="1" ht="12">
      <c r="B447" s="150"/>
      <c r="D447" s="146" t="s">
        <v>163</v>
      </c>
      <c r="E447" s="151" t="s">
        <v>1</v>
      </c>
      <c r="F447" s="152" t="s">
        <v>509</v>
      </c>
      <c r="H447" s="153">
        <v>3.48</v>
      </c>
      <c r="I447" s="154"/>
      <c r="L447" s="150"/>
      <c r="M447" s="155"/>
      <c r="T447" s="156"/>
      <c r="AT447" s="151" t="s">
        <v>163</v>
      </c>
      <c r="AU447" s="151" t="s">
        <v>85</v>
      </c>
      <c r="AV447" s="12" t="s">
        <v>85</v>
      </c>
      <c r="AW447" s="12" t="s">
        <v>32</v>
      </c>
      <c r="AX447" s="12" t="s">
        <v>75</v>
      </c>
      <c r="AY447" s="151" t="s">
        <v>153</v>
      </c>
    </row>
    <row r="448" spans="2:51" s="12" customFormat="1" ht="24">
      <c r="B448" s="150"/>
      <c r="D448" s="146" t="s">
        <v>163</v>
      </c>
      <c r="E448" s="151" t="s">
        <v>1</v>
      </c>
      <c r="F448" s="152" t="s">
        <v>510</v>
      </c>
      <c r="H448" s="153">
        <v>9.4</v>
      </c>
      <c r="I448" s="154"/>
      <c r="L448" s="150"/>
      <c r="M448" s="155"/>
      <c r="T448" s="156"/>
      <c r="AT448" s="151" t="s">
        <v>163</v>
      </c>
      <c r="AU448" s="151" t="s">
        <v>85</v>
      </c>
      <c r="AV448" s="12" t="s">
        <v>85</v>
      </c>
      <c r="AW448" s="12" t="s">
        <v>32</v>
      </c>
      <c r="AX448" s="12" t="s">
        <v>75</v>
      </c>
      <c r="AY448" s="151" t="s">
        <v>153</v>
      </c>
    </row>
    <row r="449" spans="2:65" s="13" customFormat="1" ht="12">
      <c r="B449" s="157"/>
      <c r="D449" s="146" t="s">
        <v>163</v>
      </c>
      <c r="E449" s="158" t="s">
        <v>1</v>
      </c>
      <c r="F449" s="159" t="s">
        <v>207</v>
      </c>
      <c r="H449" s="160">
        <v>90.54000000000002</v>
      </c>
      <c r="I449" s="161"/>
      <c r="L449" s="157"/>
      <c r="M449" s="162"/>
      <c r="T449" s="163"/>
      <c r="AT449" s="158" t="s">
        <v>163</v>
      </c>
      <c r="AU449" s="158" t="s">
        <v>85</v>
      </c>
      <c r="AV449" s="13" t="s">
        <v>159</v>
      </c>
      <c r="AW449" s="13" t="s">
        <v>32</v>
      </c>
      <c r="AX449" s="13" t="s">
        <v>83</v>
      </c>
      <c r="AY449" s="158" t="s">
        <v>153</v>
      </c>
    </row>
    <row r="450" spans="2:65" s="11" customFormat="1" ht="22.75" customHeight="1">
      <c r="B450" s="120"/>
      <c r="D450" s="121" t="s">
        <v>74</v>
      </c>
      <c r="E450" s="130" t="s">
        <v>551</v>
      </c>
      <c r="F450" s="130" t="s">
        <v>552</v>
      </c>
      <c r="I450" s="123"/>
      <c r="J450" s="131">
        <f>BK450</f>
        <v>0</v>
      </c>
      <c r="L450" s="120"/>
      <c r="M450" s="125"/>
      <c r="P450" s="126">
        <f>SUM(P451:P456)</f>
        <v>0</v>
      </c>
      <c r="R450" s="126">
        <f>SUM(R451:R456)</f>
        <v>0.22769279999999997</v>
      </c>
      <c r="T450" s="127">
        <f>SUM(T451:T456)</f>
        <v>0</v>
      </c>
      <c r="AR450" s="121" t="s">
        <v>83</v>
      </c>
      <c r="AT450" s="128" t="s">
        <v>74</v>
      </c>
      <c r="AU450" s="128" t="s">
        <v>83</v>
      </c>
      <c r="AY450" s="121" t="s">
        <v>153</v>
      </c>
      <c r="BK450" s="129">
        <f>SUM(BK451:BK456)</f>
        <v>0</v>
      </c>
    </row>
    <row r="451" spans="2:65" s="1" customFormat="1" ht="24.25" customHeight="1">
      <c r="B451" s="31"/>
      <c r="C451" s="132" t="s">
        <v>553</v>
      </c>
      <c r="D451" s="132" t="s">
        <v>155</v>
      </c>
      <c r="E451" s="133" t="s">
        <v>554</v>
      </c>
      <c r="F451" s="134" t="s">
        <v>555</v>
      </c>
      <c r="G451" s="135" t="s">
        <v>173</v>
      </c>
      <c r="H451" s="136">
        <v>16.079999999999998</v>
      </c>
      <c r="I451" s="137"/>
      <c r="J451" s="138">
        <f>ROUND(I451*H451,2)</f>
        <v>0</v>
      </c>
      <c r="K451" s="139"/>
      <c r="L451" s="31"/>
      <c r="M451" s="140" t="s">
        <v>1</v>
      </c>
      <c r="N451" s="141" t="s">
        <v>40</v>
      </c>
      <c r="P451" s="142">
        <f>O451*H451</f>
        <v>0</v>
      </c>
      <c r="Q451" s="142">
        <v>1.146E-2</v>
      </c>
      <c r="R451" s="142">
        <f>Q451*H451</f>
        <v>0.18427679999999996</v>
      </c>
      <c r="S451" s="142">
        <v>0</v>
      </c>
      <c r="T451" s="143">
        <f>S451*H451</f>
        <v>0</v>
      </c>
      <c r="AR451" s="144" t="s">
        <v>159</v>
      </c>
      <c r="AT451" s="144" t="s">
        <v>155</v>
      </c>
      <c r="AU451" s="144" t="s">
        <v>85</v>
      </c>
      <c r="AY451" s="16" t="s">
        <v>153</v>
      </c>
      <c r="BE451" s="145">
        <f>IF(N451="základní",J451,0)</f>
        <v>0</v>
      </c>
      <c r="BF451" s="145">
        <f>IF(N451="snížená",J451,0)</f>
        <v>0</v>
      </c>
      <c r="BG451" s="145">
        <f>IF(N451="zákl. přenesená",J451,0)</f>
        <v>0</v>
      </c>
      <c r="BH451" s="145">
        <f>IF(N451="sníž. přenesená",J451,0)</f>
        <v>0</v>
      </c>
      <c r="BI451" s="145">
        <f>IF(N451="nulová",J451,0)</f>
        <v>0</v>
      </c>
      <c r="BJ451" s="16" t="s">
        <v>83</v>
      </c>
      <c r="BK451" s="145">
        <f>ROUND(I451*H451,2)</f>
        <v>0</v>
      </c>
      <c r="BL451" s="16" t="s">
        <v>159</v>
      </c>
      <c r="BM451" s="144" t="s">
        <v>556</v>
      </c>
    </row>
    <row r="452" spans="2:65" s="1" customFormat="1" ht="36">
      <c r="B452" s="31"/>
      <c r="D452" s="146" t="s">
        <v>161</v>
      </c>
      <c r="F452" s="147" t="s">
        <v>557</v>
      </c>
      <c r="I452" s="148"/>
      <c r="L452" s="31"/>
      <c r="M452" s="149"/>
      <c r="T452" s="55"/>
      <c r="AT452" s="16" t="s">
        <v>161</v>
      </c>
      <c r="AU452" s="16" t="s">
        <v>85</v>
      </c>
    </row>
    <row r="453" spans="2:65" s="12" customFormat="1" ht="12">
      <c r="B453" s="150"/>
      <c r="D453" s="146" t="s">
        <v>163</v>
      </c>
      <c r="E453" s="151" t="s">
        <v>1</v>
      </c>
      <c r="F453" s="152" t="s">
        <v>558</v>
      </c>
      <c r="H453" s="153">
        <v>16.079999999999998</v>
      </c>
      <c r="I453" s="154"/>
      <c r="L453" s="150"/>
      <c r="M453" s="155"/>
      <c r="T453" s="156"/>
      <c r="AT453" s="151" t="s">
        <v>163</v>
      </c>
      <c r="AU453" s="151" t="s">
        <v>85</v>
      </c>
      <c r="AV453" s="12" t="s">
        <v>85</v>
      </c>
      <c r="AW453" s="12" t="s">
        <v>32</v>
      </c>
      <c r="AX453" s="12" t="s">
        <v>83</v>
      </c>
      <c r="AY453" s="151" t="s">
        <v>153</v>
      </c>
    </row>
    <row r="454" spans="2:65" s="1" customFormat="1" ht="24.25" customHeight="1">
      <c r="B454" s="31"/>
      <c r="C454" s="132" t="s">
        <v>559</v>
      </c>
      <c r="D454" s="132" t="s">
        <v>155</v>
      </c>
      <c r="E454" s="133" t="s">
        <v>560</v>
      </c>
      <c r="F454" s="134" t="s">
        <v>561</v>
      </c>
      <c r="G454" s="135" t="s">
        <v>173</v>
      </c>
      <c r="H454" s="136">
        <v>16.079999999999998</v>
      </c>
      <c r="I454" s="137"/>
      <c r="J454" s="138">
        <f>ROUND(I454*H454,2)</f>
        <v>0</v>
      </c>
      <c r="K454" s="139"/>
      <c r="L454" s="31"/>
      <c r="M454" s="140" t="s">
        <v>1</v>
      </c>
      <c r="N454" s="141" t="s">
        <v>40</v>
      </c>
      <c r="P454" s="142">
        <f>O454*H454</f>
        <v>0</v>
      </c>
      <c r="Q454" s="142">
        <v>2.7000000000000001E-3</v>
      </c>
      <c r="R454" s="142">
        <f>Q454*H454</f>
        <v>4.3415999999999996E-2</v>
      </c>
      <c r="S454" s="142">
        <v>0</v>
      </c>
      <c r="T454" s="143">
        <f>S454*H454</f>
        <v>0</v>
      </c>
      <c r="AR454" s="144" t="s">
        <v>159</v>
      </c>
      <c r="AT454" s="144" t="s">
        <v>155</v>
      </c>
      <c r="AU454" s="144" t="s">
        <v>85</v>
      </c>
      <c r="AY454" s="16" t="s">
        <v>153</v>
      </c>
      <c r="BE454" s="145">
        <f>IF(N454="základní",J454,0)</f>
        <v>0</v>
      </c>
      <c r="BF454" s="145">
        <f>IF(N454="snížená",J454,0)</f>
        <v>0</v>
      </c>
      <c r="BG454" s="145">
        <f>IF(N454="zákl. přenesená",J454,0)</f>
        <v>0</v>
      </c>
      <c r="BH454" s="145">
        <f>IF(N454="sníž. přenesená",J454,0)</f>
        <v>0</v>
      </c>
      <c r="BI454" s="145">
        <f>IF(N454="nulová",J454,0)</f>
        <v>0</v>
      </c>
      <c r="BJ454" s="16" t="s">
        <v>83</v>
      </c>
      <c r="BK454" s="145">
        <f>ROUND(I454*H454,2)</f>
        <v>0</v>
      </c>
      <c r="BL454" s="16" t="s">
        <v>159</v>
      </c>
      <c r="BM454" s="144" t="s">
        <v>562</v>
      </c>
    </row>
    <row r="455" spans="2:65" s="1" customFormat="1" ht="24">
      <c r="B455" s="31"/>
      <c r="D455" s="146" t="s">
        <v>161</v>
      </c>
      <c r="F455" s="147" t="s">
        <v>563</v>
      </c>
      <c r="I455" s="148"/>
      <c r="L455" s="31"/>
      <c r="M455" s="149"/>
      <c r="T455" s="55"/>
      <c r="AT455" s="16" t="s">
        <v>161</v>
      </c>
      <c r="AU455" s="16" t="s">
        <v>85</v>
      </c>
    </row>
    <row r="456" spans="2:65" s="12" customFormat="1" ht="12">
      <c r="B456" s="150"/>
      <c r="D456" s="146" t="s">
        <v>163</v>
      </c>
      <c r="E456" s="151" t="s">
        <v>1</v>
      </c>
      <c r="F456" s="152" t="s">
        <v>558</v>
      </c>
      <c r="H456" s="153">
        <v>16.079999999999998</v>
      </c>
      <c r="I456" s="154"/>
      <c r="L456" s="150"/>
      <c r="M456" s="155"/>
      <c r="T456" s="156"/>
      <c r="AT456" s="151" t="s">
        <v>163</v>
      </c>
      <c r="AU456" s="151" t="s">
        <v>85</v>
      </c>
      <c r="AV456" s="12" t="s">
        <v>85</v>
      </c>
      <c r="AW456" s="12" t="s">
        <v>32</v>
      </c>
      <c r="AX456" s="12" t="s">
        <v>83</v>
      </c>
      <c r="AY456" s="151" t="s">
        <v>153</v>
      </c>
    </row>
    <row r="457" spans="2:65" s="11" customFormat="1" ht="22.75" customHeight="1">
      <c r="B457" s="120"/>
      <c r="D457" s="121" t="s">
        <v>74</v>
      </c>
      <c r="E457" s="130" t="s">
        <v>564</v>
      </c>
      <c r="F457" s="130" t="s">
        <v>565</v>
      </c>
      <c r="I457" s="123"/>
      <c r="J457" s="131">
        <f>BK457</f>
        <v>0</v>
      </c>
      <c r="L457" s="120"/>
      <c r="M457" s="125"/>
      <c r="P457" s="126">
        <f>SUM(P458:P477)</f>
        <v>0</v>
      </c>
      <c r="R457" s="126">
        <f>SUM(R458:R477)</f>
        <v>7.0373472000000001</v>
      </c>
      <c r="T457" s="127">
        <f>SUM(T458:T477)</f>
        <v>0</v>
      </c>
      <c r="AR457" s="121" t="s">
        <v>83</v>
      </c>
      <c r="AT457" s="128" t="s">
        <v>74</v>
      </c>
      <c r="AU457" s="128" t="s">
        <v>83</v>
      </c>
      <c r="AY457" s="121" t="s">
        <v>153</v>
      </c>
      <c r="BK457" s="129">
        <f>SUM(BK458:BK477)</f>
        <v>0</v>
      </c>
    </row>
    <row r="458" spans="2:65" s="1" customFormat="1" ht="24.25" customHeight="1">
      <c r="B458" s="31"/>
      <c r="C458" s="132" t="s">
        <v>566</v>
      </c>
      <c r="D458" s="132" t="s">
        <v>155</v>
      </c>
      <c r="E458" s="133" t="s">
        <v>567</v>
      </c>
      <c r="F458" s="134" t="s">
        <v>568</v>
      </c>
      <c r="G458" s="135" t="s">
        <v>158</v>
      </c>
      <c r="H458" s="136">
        <v>0.45</v>
      </c>
      <c r="I458" s="137"/>
      <c r="J458" s="138">
        <f>ROUND(I458*H458,2)</f>
        <v>0</v>
      </c>
      <c r="K458" s="139"/>
      <c r="L458" s="31"/>
      <c r="M458" s="140" t="s">
        <v>1</v>
      </c>
      <c r="N458" s="141" t="s">
        <v>40</v>
      </c>
      <c r="P458" s="142">
        <f>O458*H458</f>
        <v>0</v>
      </c>
      <c r="Q458" s="142">
        <v>2.3010199999999998</v>
      </c>
      <c r="R458" s="142">
        <f>Q458*H458</f>
        <v>1.0354589999999999</v>
      </c>
      <c r="S458" s="142">
        <v>0</v>
      </c>
      <c r="T458" s="143">
        <f>S458*H458</f>
        <v>0</v>
      </c>
      <c r="AR458" s="144" t="s">
        <v>159</v>
      </c>
      <c r="AT458" s="144" t="s">
        <v>155</v>
      </c>
      <c r="AU458" s="144" t="s">
        <v>85</v>
      </c>
      <c r="AY458" s="16" t="s">
        <v>153</v>
      </c>
      <c r="BE458" s="145">
        <f>IF(N458="základní",J458,0)</f>
        <v>0</v>
      </c>
      <c r="BF458" s="145">
        <f>IF(N458="snížená",J458,0)</f>
        <v>0</v>
      </c>
      <c r="BG458" s="145">
        <f>IF(N458="zákl. přenesená",J458,0)</f>
        <v>0</v>
      </c>
      <c r="BH458" s="145">
        <f>IF(N458="sníž. přenesená",J458,0)</f>
        <v>0</v>
      </c>
      <c r="BI458" s="145">
        <f>IF(N458="nulová",J458,0)</f>
        <v>0</v>
      </c>
      <c r="BJ458" s="16" t="s">
        <v>83</v>
      </c>
      <c r="BK458" s="145">
        <f>ROUND(I458*H458,2)</f>
        <v>0</v>
      </c>
      <c r="BL458" s="16" t="s">
        <v>159</v>
      </c>
      <c r="BM458" s="144" t="s">
        <v>569</v>
      </c>
    </row>
    <row r="459" spans="2:65" s="1" customFormat="1" ht="36">
      <c r="B459" s="31"/>
      <c r="D459" s="146" t="s">
        <v>161</v>
      </c>
      <c r="F459" s="147" t="s">
        <v>570</v>
      </c>
      <c r="I459" s="148"/>
      <c r="L459" s="31"/>
      <c r="M459" s="149"/>
      <c r="T459" s="55"/>
      <c r="AT459" s="16" t="s">
        <v>161</v>
      </c>
      <c r="AU459" s="16" t="s">
        <v>85</v>
      </c>
    </row>
    <row r="460" spans="2:65" s="12" customFormat="1" ht="12">
      <c r="B460" s="150"/>
      <c r="D460" s="146" t="s">
        <v>163</v>
      </c>
      <c r="E460" s="151" t="s">
        <v>1</v>
      </c>
      <c r="F460" s="152" t="s">
        <v>571</v>
      </c>
      <c r="H460" s="153">
        <v>0.45</v>
      </c>
      <c r="I460" s="154"/>
      <c r="L460" s="150"/>
      <c r="M460" s="155"/>
      <c r="T460" s="156"/>
      <c r="AT460" s="151" t="s">
        <v>163</v>
      </c>
      <c r="AU460" s="151" t="s">
        <v>85</v>
      </c>
      <c r="AV460" s="12" t="s">
        <v>85</v>
      </c>
      <c r="AW460" s="12" t="s">
        <v>32</v>
      </c>
      <c r="AX460" s="12" t="s">
        <v>83</v>
      </c>
      <c r="AY460" s="151" t="s">
        <v>153</v>
      </c>
    </row>
    <row r="461" spans="2:65" s="1" customFormat="1" ht="24.25" customHeight="1">
      <c r="B461" s="31"/>
      <c r="C461" s="132" t="s">
        <v>572</v>
      </c>
      <c r="D461" s="132" t="s">
        <v>155</v>
      </c>
      <c r="E461" s="133" t="s">
        <v>573</v>
      </c>
      <c r="F461" s="134" t="s">
        <v>574</v>
      </c>
      <c r="G461" s="135" t="s">
        <v>173</v>
      </c>
      <c r="H461" s="136">
        <v>52.04</v>
      </c>
      <c r="I461" s="137"/>
      <c r="J461" s="138">
        <f>ROUND(I461*H461,2)</f>
        <v>0</v>
      </c>
      <c r="K461" s="139"/>
      <c r="L461" s="31"/>
      <c r="M461" s="140" t="s">
        <v>1</v>
      </c>
      <c r="N461" s="141" t="s">
        <v>40</v>
      </c>
      <c r="P461" s="142">
        <f>O461*H461</f>
        <v>0</v>
      </c>
      <c r="Q461" s="142">
        <v>0.11</v>
      </c>
      <c r="R461" s="142">
        <f>Q461*H461</f>
        <v>5.7244000000000002</v>
      </c>
      <c r="S461" s="142">
        <v>0</v>
      </c>
      <c r="T461" s="143">
        <f>S461*H461</f>
        <v>0</v>
      </c>
      <c r="AR461" s="144" t="s">
        <v>159</v>
      </c>
      <c r="AT461" s="144" t="s">
        <v>155</v>
      </c>
      <c r="AU461" s="144" t="s">
        <v>85</v>
      </c>
      <c r="AY461" s="16" t="s">
        <v>153</v>
      </c>
      <c r="BE461" s="145">
        <f>IF(N461="základní",J461,0)</f>
        <v>0</v>
      </c>
      <c r="BF461" s="145">
        <f>IF(N461="snížená",J461,0)</f>
        <v>0</v>
      </c>
      <c r="BG461" s="145">
        <f>IF(N461="zákl. přenesená",J461,0)</f>
        <v>0</v>
      </c>
      <c r="BH461" s="145">
        <f>IF(N461="sníž. přenesená",J461,0)</f>
        <v>0</v>
      </c>
      <c r="BI461" s="145">
        <f>IF(N461="nulová",J461,0)</f>
        <v>0</v>
      </c>
      <c r="BJ461" s="16" t="s">
        <v>83</v>
      </c>
      <c r="BK461" s="145">
        <f>ROUND(I461*H461,2)</f>
        <v>0</v>
      </c>
      <c r="BL461" s="16" t="s">
        <v>159</v>
      </c>
      <c r="BM461" s="144" t="s">
        <v>575</v>
      </c>
    </row>
    <row r="462" spans="2:65" s="12" customFormat="1" ht="12">
      <c r="B462" s="150"/>
      <c r="D462" s="146" t="s">
        <v>163</v>
      </c>
      <c r="E462" s="151" t="s">
        <v>1</v>
      </c>
      <c r="F462" s="152" t="s">
        <v>576</v>
      </c>
      <c r="H462" s="153">
        <v>13.02</v>
      </c>
      <c r="I462" s="154"/>
      <c r="L462" s="150"/>
      <c r="M462" s="155"/>
      <c r="T462" s="156"/>
      <c r="AT462" s="151" t="s">
        <v>163</v>
      </c>
      <c r="AU462" s="151" t="s">
        <v>85</v>
      </c>
      <c r="AV462" s="12" t="s">
        <v>85</v>
      </c>
      <c r="AW462" s="12" t="s">
        <v>32</v>
      </c>
      <c r="AX462" s="12" t="s">
        <v>75</v>
      </c>
      <c r="AY462" s="151" t="s">
        <v>153</v>
      </c>
    </row>
    <row r="463" spans="2:65" s="12" customFormat="1" ht="12">
      <c r="B463" s="150"/>
      <c r="D463" s="146" t="s">
        <v>163</v>
      </c>
      <c r="E463" s="151" t="s">
        <v>1</v>
      </c>
      <c r="F463" s="152" t="s">
        <v>577</v>
      </c>
      <c r="H463" s="153">
        <v>13.02</v>
      </c>
      <c r="I463" s="154"/>
      <c r="L463" s="150"/>
      <c r="M463" s="155"/>
      <c r="T463" s="156"/>
      <c r="AT463" s="151" t="s">
        <v>163</v>
      </c>
      <c r="AU463" s="151" t="s">
        <v>85</v>
      </c>
      <c r="AV463" s="12" t="s">
        <v>85</v>
      </c>
      <c r="AW463" s="12" t="s">
        <v>32</v>
      </c>
      <c r="AX463" s="12" t="s">
        <v>75</v>
      </c>
      <c r="AY463" s="151" t="s">
        <v>153</v>
      </c>
    </row>
    <row r="464" spans="2:65" s="12" customFormat="1" ht="12">
      <c r="B464" s="150"/>
      <c r="D464" s="146" t="s">
        <v>163</v>
      </c>
      <c r="E464" s="151" t="s">
        <v>1</v>
      </c>
      <c r="F464" s="152" t="s">
        <v>578</v>
      </c>
      <c r="H464" s="153">
        <v>26</v>
      </c>
      <c r="I464" s="154"/>
      <c r="L464" s="150"/>
      <c r="M464" s="155"/>
      <c r="T464" s="156"/>
      <c r="AT464" s="151" t="s">
        <v>163</v>
      </c>
      <c r="AU464" s="151" t="s">
        <v>85</v>
      </c>
      <c r="AV464" s="12" t="s">
        <v>85</v>
      </c>
      <c r="AW464" s="12" t="s">
        <v>32</v>
      </c>
      <c r="AX464" s="12" t="s">
        <v>75</v>
      </c>
      <c r="AY464" s="151" t="s">
        <v>153</v>
      </c>
    </row>
    <row r="465" spans="2:65" s="13" customFormat="1" ht="12">
      <c r="B465" s="157"/>
      <c r="D465" s="146" t="s">
        <v>163</v>
      </c>
      <c r="E465" s="158" t="s">
        <v>1</v>
      </c>
      <c r="F465" s="159" t="s">
        <v>207</v>
      </c>
      <c r="H465" s="160">
        <v>52.04</v>
      </c>
      <c r="I465" s="161"/>
      <c r="L465" s="157"/>
      <c r="M465" s="162"/>
      <c r="T465" s="163"/>
      <c r="AT465" s="158" t="s">
        <v>163</v>
      </c>
      <c r="AU465" s="158" t="s">
        <v>85</v>
      </c>
      <c r="AV465" s="13" t="s">
        <v>159</v>
      </c>
      <c r="AW465" s="13" t="s">
        <v>32</v>
      </c>
      <c r="AX465" s="13" t="s">
        <v>83</v>
      </c>
      <c r="AY465" s="158" t="s">
        <v>153</v>
      </c>
    </row>
    <row r="466" spans="2:65" s="1" customFormat="1" ht="16.5" customHeight="1">
      <c r="B466" s="31"/>
      <c r="C466" s="132" t="s">
        <v>579</v>
      </c>
      <c r="D466" s="132" t="s">
        <v>155</v>
      </c>
      <c r="E466" s="133" t="s">
        <v>580</v>
      </c>
      <c r="F466" s="134" t="s">
        <v>581</v>
      </c>
      <c r="G466" s="135" t="s">
        <v>196</v>
      </c>
      <c r="H466" s="136">
        <v>0.26</v>
      </c>
      <c r="I466" s="137"/>
      <c r="J466" s="138">
        <f>ROUND(I466*H466,2)</f>
        <v>0</v>
      </c>
      <c r="K466" s="139"/>
      <c r="L466" s="31"/>
      <c r="M466" s="140" t="s">
        <v>1</v>
      </c>
      <c r="N466" s="141" t="s">
        <v>40</v>
      </c>
      <c r="P466" s="142">
        <f>O466*H466</f>
        <v>0</v>
      </c>
      <c r="Q466" s="142">
        <v>1.06277</v>
      </c>
      <c r="R466" s="142">
        <f>Q466*H466</f>
        <v>0.27632020000000002</v>
      </c>
      <c r="S466" s="142">
        <v>0</v>
      </c>
      <c r="T466" s="143">
        <f>S466*H466</f>
        <v>0</v>
      </c>
      <c r="AR466" s="144" t="s">
        <v>159</v>
      </c>
      <c r="AT466" s="144" t="s">
        <v>155</v>
      </c>
      <c r="AU466" s="144" t="s">
        <v>85</v>
      </c>
      <c r="AY466" s="16" t="s">
        <v>153</v>
      </c>
      <c r="BE466" s="145">
        <f>IF(N466="základní",J466,0)</f>
        <v>0</v>
      </c>
      <c r="BF466" s="145">
        <f>IF(N466="snížená",J466,0)</f>
        <v>0</v>
      </c>
      <c r="BG466" s="145">
        <f>IF(N466="zákl. přenesená",J466,0)</f>
        <v>0</v>
      </c>
      <c r="BH466" s="145">
        <f>IF(N466="sníž. přenesená",J466,0)</f>
        <v>0</v>
      </c>
      <c r="BI466" s="145">
        <f>IF(N466="nulová",J466,0)</f>
        <v>0</v>
      </c>
      <c r="BJ466" s="16" t="s">
        <v>83</v>
      </c>
      <c r="BK466" s="145">
        <f>ROUND(I466*H466,2)</f>
        <v>0</v>
      </c>
      <c r="BL466" s="16" t="s">
        <v>159</v>
      </c>
      <c r="BM466" s="144" t="s">
        <v>582</v>
      </c>
    </row>
    <row r="467" spans="2:65" s="1" customFormat="1" ht="12">
      <c r="B467" s="31"/>
      <c r="D467" s="146" t="s">
        <v>161</v>
      </c>
      <c r="F467" s="147" t="s">
        <v>583</v>
      </c>
      <c r="I467" s="148"/>
      <c r="L467" s="31"/>
      <c r="M467" s="149"/>
      <c r="T467" s="55"/>
      <c r="AT467" s="16" t="s">
        <v>161</v>
      </c>
      <c r="AU467" s="16" t="s">
        <v>85</v>
      </c>
    </row>
    <row r="468" spans="2:65" s="12" customFormat="1" ht="12">
      <c r="B468" s="150"/>
      <c r="D468" s="146" t="s">
        <v>163</v>
      </c>
      <c r="E468" s="151" t="s">
        <v>1</v>
      </c>
      <c r="F468" s="152" t="s">
        <v>584</v>
      </c>
      <c r="H468" s="153">
        <v>6.5000000000000002E-2</v>
      </c>
      <c r="I468" s="154"/>
      <c r="L468" s="150"/>
      <c r="M468" s="155"/>
      <c r="T468" s="156"/>
      <c r="AT468" s="151" t="s">
        <v>163</v>
      </c>
      <c r="AU468" s="151" t="s">
        <v>85</v>
      </c>
      <c r="AV468" s="12" t="s">
        <v>85</v>
      </c>
      <c r="AW468" s="12" t="s">
        <v>32</v>
      </c>
      <c r="AX468" s="12" t="s">
        <v>75</v>
      </c>
      <c r="AY468" s="151" t="s">
        <v>153</v>
      </c>
    </row>
    <row r="469" spans="2:65" s="12" customFormat="1" ht="12">
      <c r="B469" s="150"/>
      <c r="D469" s="146" t="s">
        <v>163</v>
      </c>
      <c r="E469" s="151" t="s">
        <v>1</v>
      </c>
      <c r="F469" s="152" t="s">
        <v>585</v>
      </c>
      <c r="H469" s="153">
        <v>6.5000000000000002E-2</v>
      </c>
      <c r="I469" s="154"/>
      <c r="L469" s="150"/>
      <c r="M469" s="155"/>
      <c r="T469" s="156"/>
      <c r="AT469" s="151" t="s">
        <v>163</v>
      </c>
      <c r="AU469" s="151" t="s">
        <v>85</v>
      </c>
      <c r="AV469" s="12" t="s">
        <v>85</v>
      </c>
      <c r="AW469" s="12" t="s">
        <v>32</v>
      </c>
      <c r="AX469" s="12" t="s">
        <v>75</v>
      </c>
      <c r="AY469" s="151" t="s">
        <v>153</v>
      </c>
    </row>
    <row r="470" spans="2:65" s="12" customFormat="1" ht="12">
      <c r="B470" s="150"/>
      <c r="D470" s="146" t="s">
        <v>163</v>
      </c>
      <c r="E470" s="151" t="s">
        <v>1</v>
      </c>
      <c r="F470" s="152" t="s">
        <v>586</v>
      </c>
      <c r="H470" s="153">
        <v>0.13</v>
      </c>
      <c r="I470" s="154"/>
      <c r="L470" s="150"/>
      <c r="M470" s="155"/>
      <c r="T470" s="156"/>
      <c r="AT470" s="151" t="s">
        <v>163</v>
      </c>
      <c r="AU470" s="151" t="s">
        <v>85</v>
      </c>
      <c r="AV470" s="12" t="s">
        <v>85</v>
      </c>
      <c r="AW470" s="12" t="s">
        <v>32</v>
      </c>
      <c r="AX470" s="12" t="s">
        <v>75</v>
      </c>
      <c r="AY470" s="151" t="s">
        <v>153</v>
      </c>
    </row>
    <row r="471" spans="2:65" s="13" customFormat="1" ht="12">
      <c r="B471" s="157"/>
      <c r="D471" s="146" t="s">
        <v>163</v>
      </c>
      <c r="E471" s="158" t="s">
        <v>1</v>
      </c>
      <c r="F471" s="159" t="s">
        <v>207</v>
      </c>
      <c r="H471" s="160">
        <v>0.26</v>
      </c>
      <c r="I471" s="161"/>
      <c r="L471" s="157"/>
      <c r="M471" s="162"/>
      <c r="T471" s="163"/>
      <c r="AT471" s="158" t="s">
        <v>163</v>
      </c>
      <c r="AU471" s="158" t="s">
        <v>85</v>
      </c>
      <c r="AV471" s="13" t="s">
        <v>159</v>
      </c>
      <c r="AW471" s="13" t="s">
        <v>32</v>
      </c>
      <c r="AX471" s="13" t="s">
        <v>83</v>
      </c>
      <c r="AY471" s="158" t="s">
        <v>153</v>
      </c>
    </row>
    <row r="472" spans="2:65" s="1" customFormat="1" ht="33" customHeight="1">
      <c r="B472" s="31"/>
      <c r="C472" s="132" t="s">
        <v>587</v>
      </c>
      <c r="D472" s="132" t="s">
        <v>155</v>
      </c>
      <c r="E472" s="133" t="s">
        <v>588</v>
      </c>
      <c r="F472" s="134" t="s">
        <v>589</v>
      </c>
      <c r="G472" s="135" t="s">
        <v>590</v>
      </c>
      <c r="H472" s="136">
        <v>58.4</v>
      </c>
      <c r="I472" s="137"/>
      <c r="J472" s="138">
        <f>ROUND(I472*H472,2)</f>
        <v>0</v>
      </c>
      <c r="K472" s="139"/>
      <c r="L472" s="31"/>
      <c r="M472" s="140" t="s">
        <v>1</v>
      </c>
      <c r="N472" s="141" t="s">
        <v>40</v>
      </c>
      <c r="P472" s="142">
        <f>O472*H472</f>
        <v>0</v>
      </c>
      <c r="Q472" s="142">
        <v>2.0000000000000002E-5</v>
      </c>
      <c r="R472" s="142">
        <f>Q472*H472</f>
        <v>1.168E-3</v>
      </c>
      <c r="S472" s="142">
        <v>0</v>
      </c>
      <c r="T472" s="143">
        <f>S472*H472</f>
        <v>0</v>
      </c>
      <c r="AR472" s="144" t="s">
        <v>159</v>
      </c>
      <c r="AT472" s="144" t="s">
        <v>155</v>
      </c>
      <c r="AU472" s="144" t="s">
        <v>85</v>
      </c>
      <c r="AY472" s="16" t="s">
        <v>153</v>
      </c>
      <c r="BE472" s="145">
        <f>IF(N472="základní",J472,0)</f>
        <v>0</v>
      </c>
      <c r="BF472" s="145">
        <f>IF(N472="snížená",J472,0)</f>
        <v>0</v>
      </c>
      <c r="BG472" s="145">
        <f>IF(N472="zákl. přenesená",J472,0)</f>
        <v>0</v>
      </c>
      <c r="BH472" s="145">
        <f>IF(N472="sníž. přenesená",J472,0)</f>
        <v>0</v>
      </c>
      <c r="BI472" s="145">
        <f>IF(N472="nulová",J472,0)</f>
        <v>0</v>
      </c>
      <c r="BJ472" s="16" t="s">
        <v>83</v>
      </c>
      <c r="BK472" s="145">
        <f>ROUND(I472*H472,2)</f>
        <v>0</v>
      </c>
      <c r="BL472" s="16" t="s">
        <v>159</v>
      </c>
      <c r="BM472" s="144" t="s">
        <v>591</v>
      </c>
    </row>
    <row r="473" spans="2:65" s="1" customFormat="1" ht="36">
      <c r="B473" s="31"/>
      <c r="D473" s="146" t="s">
        <v>161</v>
      </c>
      <c r="F473" s="147" t="s">
        <v>592</v>
      </c>
      <c r="I473" s="148"/>
      <c r="L473" s="31"/>
      <c r="M473" s="149"/>
      <c r="T473" s="55"/>
      <c r="AT473" s="16" t="s">
        <v>161</v>
      </c>
      <c r="AU473" s="16" t="s">
        <v>85</v>
      </c>
    </row>
    <row r="474" spans="2:65" s="12" customFormat="1" ht="12">
      <c r="B474" s="150"/>
      <c r="D474" s="146" t="s">
        <v>163</v>
      </c>
      <c r="E474" s="151" t="s">
        <v>1</v>
      </c>
      <c r="F474" s="152" t="s">
        <v>593</v>
      </c>
      <c r="H474" s="153">
        <v>6.2</v>
      </c>
      <c r="I474" s="154"/>
      <c r="L474" s="150"/>
      <c r="M474" s="155"/>
      <c r="T474" s="156"/>
      <c r="AT474" s="151" t="s">
        <v>163</v>
      </c>
      <c r="AU474" s="151" t="s">
        <v>85</v>
      </c>
      <c r="AV474" s="12" t="s">
        <v>85</v>
      </c>
      <c r="AW474" s="12" t="s">
        <v>32</v>
      </c>
      <c r="AX474" s="12" t="s">
        <v>75</v>
      </c>
      <c r="AY474" s="151" t="s">
        <v>153</v>
      </c>
    </row>
    <row r="475" spans="2:65" s="12" customFormat="1" ht="12">
      <c r="B475" s="150"/>
      <c r="D475" s="146" t="s">
        <v>163</v>
      </c>
      <c r="E475" s="151" t="s">
        <v>1</v>
      </c>
      <c r="F475" s="152" t="s">
        <v>594</v>
      </c>
      <c r="H475" s="153">
        <v>6.2</v>
      </c>
      <c r="I475" s="154"/>
      <c r="L475" s="150"/>
      <c r="M475" s="155"/>
      <c r="T475" s="156"/>
      <c r="AT475" s="151" t="s">
        <v>163</v>
      </c>
      <c r="AU475" s="151" t="s">
        <v>85</v>
      </c>
      <c r="AV475" s="12" t="s">
        <v>85</v>
      </c>
      <c r="AW475" s="12" t="s">
        <v>32</v>
      </c>
      <c r="AX475" s="12" t="s">
        <v>75</v>
      </c>
      <c r="AY475" s="151" t="s">
        <v>153</v>
      </c>
    </row>
    <row r="476" spans="2:65" s="12" customFormat="1" ht="24">
      <c r="B476" s="150"/>
      <c r="D476" s="146" t="s">
        <v>163</v>
      </c>
      <c r="E476" s="151" t="s">
        <v>1</v>
      </c>
      <c r="F476" s="152" t="s">
        <v>595</v>
      </c>
      <c r="H476" s="153">
        <v>46</v>
      </c>
      <c r="I476" s="154"/>
      <c r="L476" s="150"/>
      <c r="M476" s="155"/>
      <c r="T476" s="156"/>
      <c r="AT476" s="151" t="s">
        <v>163</v>
      </c>
      <c r="AU476" s="151" t="s">
        <v>85</v>
      </c>
      <c r="AV476" s="12" t="s">
        <v>85</v>
      </c>
      <c r="AW476" s="12" t="s">
        <v>32</v>
      </c>
      <c r="AX476" s="12" t="s">
        <v>75</v>
      </c>
      <c r="AY476" s="151" t="s">
        <v>153</v>
      </c>
    </row>
    <row r="477" spans="2:65" s="13" customFormat="1" ht="12">
      <c r="B477" s="157"/>
      <c r="D477" s="146" t="s">
        <v>163</v>
      </c>
      <c r="E477" s="158" t="s">
        <v>1</v>
      </c>
      <c r="F477" s="159" t="s">
        <v>207</v>
      </c>
      <c r="H477" s="160">
        <v>58.4</v>
      </c>
      <c r="I477" s="161"/>
      <c r="L477" s="157"/>
      <c r="M477" s="162"/>
      <c r="T477" s="163"/>
      <c r="AT477" s="158" t="s">
        <v>163</v>
      </c>
      <c r="AU477" s="158" t="s">
        <v>85</v>
      </c>
      <c r="AV477" s="13" t="s">
        <v>159</v>
      </c>
      <c r="AW477" s="13" t="s">
        <v>32</v>
      </c>
      <c r="AX477" s="13" t="s">
        <v>83</v>
      </c>
      <c r="AY477" s="158" t="s">
        <v>153</v>
      </c>
    </row>
    <row r="478" spans="2:65" s="11" customFormat="1" ht="22.75" customHeight="1">
      <c r="B478" s="120"/>
      <c r="D478" s="121" t="s">
        <v>74</v>
      </c>
      <c r="E478" s="130" t="s">
        <v>596</v>
      </c>
      <c r="F478" s="130" t="s">
        <v>597</v>
      </c>
      <c r="I478" s="123"/>
      <c r="J478" s="131">
        <f>BK478</f>
        <v>0</v>
      </c>
      <c r="L478" s="120"/>
      <c r="M478" s="125"/>
      <c r="P478" s="126">
        <f>SUM(P479:P490)</f>
        <v>0</v>
      </c>
      <c r="R478" s="126">
        <f>SUM(R479:R490)</f>
        <v>7.5864400000000005</v>
      </c>
      <c r="T478" s="127">
        <f>SUM(T479:T490)</f>
        <v>0</v>
      </c>
      <c r="AR478" s="121" t="s">
        <v>83</v>
      </c>
      <c r="AT478" s="128" t="s">
        <v>74</v>
      </c>
      <c r="AU478" s="128" t="s">
        <v>83</v>
      </c>
      <c r="AY478" s="121" t="s">
        <v>153</v>
      </c>
      <c r="BK478" s="129">
        <f>SUM(BK479:BK490)</f>
        <v>0</v>
      </c>
    </row>
    <row r="479" spans="2:65" s="1" customFormat="1" ht="24.25" customHeight="1">
      <c r="B479" s="31"/>
      <c r="C479" s="132" t="s">
        <v>598</v>
      </c>
      <c r="D479" s="132" t="s">
        <v>155</v>
      </c>
      <c r="E479" s="133" t="s">
        <v>599</v>
      </c>
      <c r="F479" s="134" t="s">
        <v>600</v>
      </c>
      <c r="G479" s="135" t="s">
        <v>261</v>
      </c>
      <c r="H479" s="136">
        <v>5</v>
      </c>
      <c r="I479" s="137"/>
      <c r="J479" s="138">
        <f>ROUND(I479*H479,2)</f>
        <v>0</v>
      </c>
      <c r="K479" s="139"/>
      <c r="L479" s="31"/>
      <c r="M479" s="140" t="s">
        <v>1</v>
      </c>
      <c r="N479" s="141" t="s">
        <v>40</v>
      </c>
      <c r="P479" s="142">
        <f>O479*H479</f>
        <v>0</v>
      </c>
      <c r="Q479" s="142">
        <v>1.7770000000000001E-2</v>
      </c>
      <c r="R479" s="142">
        <f>Q479*H479</f>
        <v>8.8850000000000012E-2</v>
      </c>
      <c r="S479" s="142">
        <v>0</v>
      </c>
      <c r="T479" s="143">
        <f>S479*H479</f>
        <v>0</v>
      </c>
      <c r="AR479" s="144" t="s">
        <v>159</v>
      </c>
      <c r="AT479" s="144" t="s">
        <v>155</v>
      </c>
      <c r="AU479" s="144" t="s">
        <v>85</v>
      </c>
      <c r="AY479" s="16" t="s">
        <v>153</v>
      </c>
      <c r="BE479" s="145">
        <f>IF(N479="základní",J479,0)</f>
        <v>0</v>
      </c>
      <c r="BF479" s="145">
        <f>IF(N479="snížená",J479,0)</f>
        <v>0</v>
      </c>
      <c r="BG479" s="145">
        <f>IF(N479="zákl. přenesená",J479,0)</f>
        <v>0</v>
      </c>
      <c r="BH479" s="145">
        <f>IF(N479="sníž. přenesená",J479,0)</f>
        <v>0</v>
      </c>
      <c r="BI479" s="145">
        <f>IF(N479="nulová",J479,0)</f>
        <v>0</v>
      </c>
      <c r="BJ479" s="16" t="s">
        <v>83</v>
      </c>
      <c r="BK479" s="145">
        <f>ROUND(I479*H479,2)</f>
        <v>0</v>
      </c>
      <c r="BL479" s="16" t="s">
        <v>159</v>
      </c>
      <c r="BM479" s="144" t="s">
        <v>601</v>
      </c>
    </row>
    <row r="480" spans="2:65" s="1" customFormat="1" ht="36">
      <c r="B480" s="31"/>
      <c r="D480" s="146" t="s">
        <v>161</v>
      </c>
      <c r="F480" s="147" t="s">
        <v>602</v>
      </c>
      <c r="I480" s="148"/>
      <c r="L480" s="31"/>
      <c r="M480" s="149"/>
      <c r="T480" s="55"/>
      <c r="AT480" s="16" t="s">
        <v>161</v>
      </c>
      <c r="AU480" s="16" t="s">
        <v>85</v>
      </c>
    </row>
    <row r="481" spans="2:65" s="1" customFormat="1" ht="24.25" customHeight="1">
      <c r="B481" s="31"/>
      <c r="C481" s="164" t="s">
        <v>444</v>
      </c>
      <c r="D481" s="164" t="s">
        <v>216</v>
      </c>
      <c r="E481" s="165" t="s">
        <v>603</v>
      </c>
      <c r="F481" s="166" t="s">
        <v>604</v>
      </c>
      <c r="G481" s="167" t="s">
        <v>261</v>
      </c>
      <c r="H481" s="168">
        <v>5</v>
      </c>
      <c r="I481" s="169"/>
      <c r="J481" s="170">
        <f>ROUND(I481*H481,2)</f>
        <v>0</v>
      </c>
      <c r="K481" s="171"/>
      <c r="L481" s="172"/>
      <c r="M481" s="173" t="s">
        <v>1</v>
      </c>
      <c r="N481" s="174" t="s">
        <v>40</v>
      </c>
      <c r="P481" s="142">
        <f>O481*H481</f>
        <v>0</v>
      </c>
      <c r="Q481" s="142">
        <v>1.201E-2</v>
      </c>
      <c r="R481" s="142">
        <f>Q481*H481</f>
        <v>6.0049999999999999E-2</v>
      </c>
      <c r="S481" s="142">
        <v>0</v>
      </c>
      <c r="T481" s="143">
        <f>S481*H481</f>
        <v>0</v>
      </c>
      <c r="AR481" s="144" t="s">
        <v>200</v>
      </c>
      <c r="AT481" s="144" t="s">
        <v>216</v>
      </c>
      <c r="AU481" s="144" t="s">
        <v>85</v>
      </c>
      <c r="AY481" s="16" t="s">
        <v>153</v>
      </c>
      <c r="BE481" s="145">
        <f>IF(N481="základní",J481,0)</f>
        <v>0</v>
      </c>
      <c r="BF481" s="145">
        <f>IF(N481="snížená",J481,0)</f>
        <v>0</v>
      </c>
      <c r="BG481" s="145">
        <f>IF(N481="zákl. přenesená",J481,0)</f>
        <v>0</v>
      </c>
      <c r="BH481" s="145">
        <f>IF(N481="sníž. přenesená",J481,0)</f>
        <v>0</v>
      </c>
      <c r="BI481" s="145">
        <f>IF(N481="nulová",J481,0)</f>
        <v>0</v>
      </c>
      <c r="BJ481" s="16" t="s">
        <v>83</v>
      </c>
      <c r="BK481" s="145">
        <f>ROUND(I481*H481,2)</f>
        <v>0</v>
      </c>
      <c r="BL481" s="16" t="s">
        <v>159</v>
      </c>
      <c r="BM481" s="144" t="s">
        <v>605</v>
      </c>
    </row>
    <row r="482" spans="2:65" s="1" customFormat="1" ht="24">
      <c r="B482" s="31"/>
      <c r="D482" s="146" t="s">
        <v>161</v>
      </c>
      <c r="F482" s="147" t="s">
        <v>604</v>
      </c>
      <c r="I482" s="148"/>
      <c r="L482" s="31"/>
      <c r="M482" s="149"/>
      <c r="T482" s="55"/>
      <c r="AT482" s="16" t="s">
        <v>161</v>
      </c>
      <c r="AU482" s="16" t="s">
        <v>85</v>
      </c>
    </row>
    <row r="483" spans="2:65" s="1" customFormat="1" ht="24.25" customHeight="1">
      <c r="B483" s="31"/>
      <c r="C483" s="132" t="s">
        <v>551</v>
      </c>
      <c r="D483" s="132" t="s">
        <v>155</v>
      </c>
      <c r="E483" s="133" t="s">
        <v>606</v>
      </c>
      <c r="F483" s="134" t="s">
        <v>607</v>
      </c>
      <c r="G483" s="135" t="s">
        <v>261</v>
      </c>
      <c r="H483" s="136">
        <v>4</v>
      </c>
      <c r="I483" s="137"/>
      <c r="J483" s="138">
        <f>ROUND(I483*H483,2)</f>
        <v>0</v>
      </c>
      <c r="K483" s="139"/>
      <c r="L483" s="31"/>
      <c r="M483" s="140" t="s">
        <v>1</v>
      </c>
      <c r="N483" s="141" t="s">
        <v>40</v>
      </c>
      <c r="P483" s="142">
        <f>O483*H483</f>
        <v>0</v>
      </c>
      <c r="Q483" s="142">
        <v>0.44169999999999998</v>
      </c>
      <c r="R483" s="142">
        <f>Q483*H483</f>
        <v>1.7667999999999999</v>
      </c>
      <c r="S483" s="142">
        <v>0</v>
      </c>
      <c r="T483" s="143">
        <f>S483*H483</f>
        <v>0</v>
      </c>
      <c r="AR483" s="144" t="s">
        <v>159</v>
      </c>
      <c r="AT483" s="144" t="s">
        <v>155</v>
      </c>
      <c r="AU483" s="144" t="s">
        <v>85</v>
      </c>
      <c r="AY483" s="16" t="s">
        <v>153</v>
      </c>
      <c r="BE483" s="145">
        <f>IF(N483="základní",J483,0)</f>
        <v>0</v>
      </c>
      <c r="BF483" s="145">
        <f>IF(N483="snížená",J483,0)</f>
        <v>0</v>
      </c>
      <c r="BG483" s="145">
        <f>IF(N483="zákl. přenesená",J483,0)</f>
        <v>0</v>
      </c>
      <c r="BH483" s="145">
        <f>IF(N483="sníž. přenesená",J483,0)</f>
        <v>0</v>
      </c>
      <c r="BI483" s="145">
        <f>IF(N483="nulová",J483,0)</f>
        <v>0</v>
      </c>
      <c r="BJ483" s="16" t="s">
        <v>83</v>
      </c>
      <c r="BK483" s="145">
        <f>ROUND(I483*H483,2)</f>
        <v>0</v>
      </c>
      <c r="BL483" s="16" t="s">
        <v>159</v>
      </c>
      <c r="BM483" s="144" t="s">
        <v>608</v>
      </c>
    </row>
    <row r="484" spans="2:65" s="1" customFormat="1" ht="36">
      <c r="B484" s="31"/>
      <c r="D484" s="146" t="s">
        <v>161</v>
      </c>
      <c r="F484" s="147" t="s">
        <v>609</v>
      </c>
      <c r="I484" s="148"/>
      <c r="L484" s="31"/>
      <c r="M484" s="149"/>
      <c r="T484" s="55"/>
      <c r="AT484" s="16" t="s">
        <v>161</v>
      </c>
      <c r="AU484" s="16" t="s">
        <v>85</v>
      </c>
    </row>
    <row r="485" spans="2:65" s="1" customFormat="1" ht="37.75" customHeight="1">
      <c r="B485" s="31"/>
      <c r="C485" s="164" t="s">
        <v>564</v>
      </c>
      <c r="D485" s="164" t="s">
        <v>216</v>
      </c>
      <c r="E485" s="165" t="s">
        <v>610</v>
      </c>
      <c r="F485" s="166" t="s">
        <v>611</v>
      </c>
      <c r="G485" s="167" t="s">
        <v>261</v>
      </c>
      <c r="H485" s="168">
        <v>4</v>
      </c>
      <c r="I485" s="169"/>
      <c r="J485" s="170">
        <f>ROUND(I485*H485,2)</f>
        <v>0</v>
      </c>
      <c r="K485" s="171"/>
      <c r="L485" s="172"/>
      <c r="M485" s="173" t="s">
        <v>1</v>
      </c>
      <c r="N485" s="174" t="s">
        <v>40</v>
      </c>
      <c r="P485" s="142">
        <f>O485*H485</f>
        <v>0</v>
      </c>
      <c r="Q485" s="142">
        <v>1.201E-2</v>
      </c>
      <c r="R485" s="142">
        <f>Q485*H485</f>
        <v>4.8039999999999999E-2</v>
      </c>
      <c r="S485" s="142">
        <v>0</v>
      </c>
      <c r="T485" s="143">
        <f>S485*H485</f>
        <v>0</v>
      </c>
      <c r="AR485" s="144" t="s">
        <v>200</v>
      </c>
      <c r="AT485" s="144" t="s">
        <v>216</v>
      </c>
      <c r="AU485" s="144" t="s">
        <v>85</v>
      </c>
      <c r="AY485" s="16" t="s">
        <v>153</v>
      </c>
      <c r="BE485" s="145">
        <f>IF(N485="základní",J485,0)</f>
        <v>0</v>
      </c>
      <c r="BF485" s="145">
        <f>IF(N485="snížená",J485,0)</f>
        <v>0</v>
      </c>
      <c r="BG485" s="145">
        <f>IF(N485="zákl. přenesená",J485,0)</f>
        <v>0</v>
      </c>
      <c r="BH485" s="145">
        <f>IF(N485="sníž. přenesená",J485,0)</f>
        <v>0</v>
      </c>
      <c r="BI485" s="145">
        <f>IF(N485="nulová",J485,0)</f>
        <v>0</v>
      </c>
      <c r="BJ485" s="16" t="s">
        <v>83</v>
      </c>
      <c r="BK485" s="145">
        <f>ROUND(I485*H485,2)</f>
        <v>0</v>
      </c>
      <c r="BL485" s="16" t="s">
        <v>159</v>
      </c>
      <c r="BM485" s="144" t="s">
        <v>612</v>
      </c>
    </row>
    <row r="486" spans="2:65" s="1" customFormat="1" ht="24">
      <c r="B486" s="31"/>
      <c r="D486" s="146" t="s">
        <v>161</v>
      </c>
      <c r="F486" s="147" t="s">
        <v>611</v>
      </c>
      <c r="I486" s="148"/>
      <c r="L486" s="31"/>
      <c r="M486" s="149"/>
      <c r="T486" s="55"/>
      <c r="AT486" s="16" t="s">
        <v>161</v>
      </c>
      <c r="AU486" s="16" t="s">
        <v>85</v>
      </c>
    </row>
    <row r="487" spans="2:65" s="1" customFormat="1" ht="24.25" customHeight="1">
      <c r="B487" s="31"/>
      <c r="C487" s="132" t="s">
        <v>596</v>
      </c>
      <c r="D487" s="132" t="s">
        <v>155</v>
      </c>
      <c r="E487" s="133" t="s">
        <v>613</v>
      </c>
      <c r="F487" s="134" t="s">
        <v>614</v>
      </c>
      <c r="G487" s="135" t="s">
        <v>261</v>
      </c>
      <c r="H487" s="136">
        <v>10</v>
      </c>
      <c r="I487" s="137"/>
      <c r="J487" s="138">
        <f>ROUND(I487*H487,2)</f>
        <v>0</v>
      </c>
      <c r="K487" s="139"/>
      <c r="L487" s="31"/>
      <c r="M487" s="140" t="s">
        <v>1</v>
      </c>
      <c r="N487" s="141" t="s">
        <v>40</v>
      </c>
      <c r="P487" s="142">
        <f>O487*H487</f>
        <v>0</v>
      </c>
      <c r="Q487" s="142">
        <v>0.54769000000000001</v>
      </c>
      <c r="R487" s="142">
        <f>Q487*H487</f>
        <v>5.4769000000000005</v>
      </c>
      <c r="S487" s="142">
        <v>0</v>
      </c>
      <c r="T487" s="143">
        <f>S487*H487</f>
        <v>0</v>
      </c>
      <c r="AR487" s="144" t="s">
        <v>159</v>
      </c>
      <c r="AT487" s="144" t="s">
        <v>155</v>
      </c>
      <c r="AU487" s="144" t="s">
        <v>85</v>
      </c>
      <c r="AY487" s="16" t="s">
        <v>153</v>
      </c>
      <c r="BE487" s="145">
        <f>IF(N487="základní",J487,0)</f>
        <v>0</v>
      </c>
      <c r="BF487" s="145">
        <f>IF(N487="snížená",J487,0)</f>
        <v>0</v>
      </c>
      <c r="BG487" s="145">
        <f>IF(N487="zákl. přenesená",J487,0)</f>
        <v>0</v>
      </c>
      <c r="BH487" s="145">
        <f>IF(N487="sníž. přenesená",J487,0)</f>
        <v>0</v>
      </c>
      <c r="BI487" s="145">
        <f>IF(N487="nulová",J487,0)</f>
        <v>0</v>
      </c>
      <c r="BJ487" s="16" t="s">
        <v>83</v>
      </c>
      <c r="BK487" s="145">
        <f>ROUND(I487*H487,2)</f>
        <v>0</v>
      </c>
      <c r="BL487" s="16" t="s">
        <v>159</v>
      </c>
      <c r="BM487" s="144" t="s">
        <v>615</v>
      </c>
    </row>
    <row r="488" spans="2:65" s="1" customFormat="1" ht="36">
      <c r="B488" s="31"/>
      <c r="D488" s="146" t="s">
        <v>161</v>
      </c>
      <c r="F488" s="147" t="s">
        <v>616</v>
      </c>
      <c r="I488" s="148"/>
      <c r="L488" s="31"/>
      <c r="M488" s="149"/>
      <c r="T488" s="55"/>
      <c r="AT488" s="16" t="s">
        <v>161</v>
      </c>
      <c r="AU488" s="16" t="s">
        <v>85</v>
      </c>
    </row>
    <row r="489" spans="2:65" s="1" customFormat="1" ht="37.75" customHeight="1">
      <c r="B489" s="31"/>
      <c r="C489" s="164" t="s">
        <v>617</v>
      </c>
      <c r="D489" s="164" t="s">
        <v>216</v>
      </c>
      <c r="E489" s="165" t="s">
        <v>618</v>
      </c>
      <c r="F489" s="166" t="s">
        <v>619</v>
      </c>
      <c r="G489" s="167" t="s">
        <v>261</v>
      </c>
      <c r="H489" s="168">
        <v>10</v>
      </c>
      <c r="I489" s="169"/>
      <c r="J489" s="170">
        <f>ROUND(I489*H489,2)</f>
        <v>0</v>
      </c>
      <c r="K489" s="171"/>
      <c r="L489" s="172"/>
      <c r="M489" s="173" t="s">
        <v>1</v>
      </c>
      <c r="N489" s="174" t="s">
        <v>40</v>
      </c>
      <c r="P489" s="142">
        <f>O489*H489</f>
        <v>0</v>
      </c>
      <c r="Q489" s="142">
        <v>1.4579999999999999E-2</v>
      </c>
      <c r="R489" s="142">
        <f>Q489*H489</f>
        <v>0.14579999999999999</v>
      </c>
      <c r="S489" s="142">
        <v>0</v>
      </c>
      <c r="T489" s="143">
        <f>S489*H489</f>
        <v>0</v>
      </c>
      <c r="AR489" s="144" t="s">
        <v>200</v>
      </c>
      <c r="AT489" s="144" t="s">
        <v>216</v>
      </c>
      <c r="AU489" s="144" t="s">
        <v>85</v>
      </c>
      <c r="AY489" s="16" t="s">
        <v>153</v>
      </c>
      <c r="BE489" s="145">
        <f>IF(N489="základní",J489,0)</f>
        <v>0</v>
      </c>
      <c r="BF489" s="145">
        <f>IF(N489="snížená",J489,0)</f>
        <v>0</v>
      </c>
      <c r="BG489" s="145">
        <f>IF(N489="zákl. přenesená",J489,0)</f>
        <v>0</v>
      </c>
      <c r="BH489" s="145">
        <f>IF(N489="sníž. přenesená",J489,0)</f>
        <v>0</v>
      </c>
      <c r="BI489" s="145">
        <f>IF(N489="nulová",J489,0)</f>
        <v>0</v>
      </c>
      <c r="BJ489" s="16" t="s">
        <v>83</v>
      </c>
      <c r="BK489" s="145">
        <f>ROUND(I489*H489,2)</f>
        <v>0</v>
      </c>
      <c r="BL489" s="16" t="s">
        <v>159</v>
      </c>
      <c r="BM489" s="144" t="s">
        <v>620</v>
      </c>
    </row>
    <row r="490" spans="2:65" s="1" customFormat="1" ht="24">
      <c r="B490" s="31"/>
      <c r="D490" s="146" t="s">
        <v>161</v>
      </c>
      <c r="F490" s="147" t="s">
        <v>619</v>
      </c>
      <c r="I490" s="148"/>
      <c r="L490" s="31"/>
      <c r="M490" s="149"/>
      <c r="T490" s="55"/>
      <c r="AT490" s="16" t="s">
        <v>161</v>
      </c>
      <c r="AU490" s="16" t="s">
        <v>85</v>
      </c>
    </row>
    <row r="491" spans="2:65" s="11" customFormat="1" ht="22.75" customHeight="1">
      <c r="B491" s="120"/>
      <c r="D491" s="121" t="s">
        <v>74</v>
      </c>
      <c r="E491" s="130" t="s">
        <v>621</v>
      </c>
      <c r="F491" s="130" t="s">
        <v>622</v>
      </c>
      <c r="I491" s="123"/>
      <c r="J491" s="131">
        <f>BK491</f>
        <v>0</v>
      </c>
      <c r="L491" s="120"/>
      <c r="M491" s="125"/>
      <c r="P491" s="126">
        <f>SUM(P492:P520)</f>
        <v>0</v>
      </c>
      <c r="R491" s="126">
        <f>SUM(R492:R520)</f>
        <v>6.5025999999999987E-2</v>
      </c>
      <c r="T491" s="127">
        <f>SUM(T492:T520)</f>
        <v>0</v>
      </c>
      <c r="AR491" s="121" t="s">
        <v>83</v>
      </c>
      <c r="AT491" s="128" t="s">
        <v>74</v>
      </c>
      <c r="AU491" s="128" t="s">
        <v>83</v>
      </c>
      <c r="AY491" s="121" t="s">
        <v>153</v>
      </c>
      <c r="BK491" s="129">
        <f>SUM(BK492:BK520)</f>
        <v>0</v>
      </c>
    </row>
    <row r="492" spans="2:65" s="1" customFormat="1" ht="37.75" customHeight="1">
      <c r="B492" s="31"/>
      <c r="C492" s="132" t="s">
        <v>623</v>
      </c>
      <c r="D492" s="132" t="s">
        <v>155</v>
      </c>
      <c r="E492" s="133" t="s">
        <v>624</v>
      </c>
      <c r="F492" s="134" t="s">
        <v>625</v>
      </c>
      <c r="G492" s="135" t="s">
        <v>173</v>
      </c>
      <c r="H492" s="136">
        <v>290</v>
      </c>
      <c r="I492" s="137"/>
      <c r="J492" s="138">
        <f>ROUND(I492*H492,2)</f>
        <v>0</v>
      </c>
      <c r="K492" s="139"/>
      <c r="L492" s="31"/>
      <c r="M492" s="140" t="s">
        <v>1</v>
      </c>
      <c r="N492" s="141" t="s">
        <v>40</v>
      </c>
      <c r="P492" s="142">
        <f>O492*H492</f>
        <v>0</v>
      </c>
      <c r="Q492" s="142">
        <v>0</v>
      </c>
      <c r="R492" s="142">
        <f>Q492*H492</f>
        <v>0</v>
      </c>
      <c r="S492" s="142">
        <v>0</v>
      </c>
      <c r="T492" s="143">
        <f>S492*H492</f>
        <v>0</v>
      </c>
      <c r="AR492" s="144" t="s">
        <v>159</v>
      </c>
      <c r="AT492" s="144" t="s">
        <v>155</v>
      </c>
      <c r="AU492" s="144" t="s">
        <v>85</v>
      </c>
      <c r="AY492" s="16" t="s">
        <v>153</v>
      </c>
      <c r="BE492" s="145">
        <f>IF(N492="základní",J492,0)</f>
        <v>0</v>
      </c>
      <c r="BF492" s="145">
        <f>IF(N492="snížená",J492,0)</f>
        <v>0</v>
      </c>
      <c r="BG492" s="145">
        <f>IF(N492="zákl. přenesená",J492,0)</f>
        <v>0</v>
      </c>
      <c r="BH492" s="145">
        <f>IF(N492="sníž. přenesená",J492,0)</f>
        <v>0</v>
      </c>
      <c r="BI492" s="145">
        <f>IF(N492="nulová",J492,0)</f>
        <v>0</v>
      </c>
      <c r="BJ492" s="16" t="s">
        <v>83</v>
      </c>
      <c r="BK492" s="145">
        <f>ROUND(I492*H492,2)</f>
        <v>0</v>
      </c>
      <c r="BL492" s="16" t="s">
        <v>159</v>
      </c>
      <c r="BM492" s="144" t="s">
        <v>626</v>
      </c>
    </row>
    <row r="493" spans="2:65" s="1" customFormat="1" ht="36">
      <c r="B493" s="31"/>
      <c r="D493" s="146" t="s">
        <v>161</v>
      </c>
      <c r="F493" s="147" t="s">
        <v>627</v>
      </c>
      <c r="I493" s="148"/>
      <c r="L493" s="31"/>
      <c r="M493" s="149"/>
      <c r="T493" s="55"/>
      <c r="AT493" s="16" t="s">
        <v>161</v>
      </c>
      <c r="AU493" s="16" t="s">
        <v>85</v>
      </c>
    </row>
    <row r="494" spans="2:65" s="12" customFormat="1" ht="12">
      <c r="B494" s="150"/>
      <c r="D494" s="146" t="s">
        <v>163</v>
      </c>
      <c r="E494" s="151" t="s">
        <v>1</v>
      </c>
      <c r="F494" s="152" t="s">
        <v>628</v>
      </c>
      <c r="H494" s="153">
        <v>270</v>
      </c>
      <c r="I494" s="154"/>
      <c r="L494" s="150"/>
      <c r="M494" s="155"/>
      <c r="T494" s="156"/>
      <c r="AT494" s="151" t="s">
        <v>163</v>
      </c>
      <c r="AU494" s="151" t="s">
        <v>85</v>
      </c>
      <c r="AV494" s="12" t="s">
        <v>85</v>
      </c>
      <c r="AW494" s="12" t="s">
        <v>32</v>
      </c>
      <c r="AX494" s="12" t="s">
        <v>75</v>
      </c>
      <c r="AY494" s="151" t="s">
        <v>153</v>
      </c>
    </row>
    <row r="495" spans="2:65" s="12" customFormat="1" ht="12">
      <c r="B495" s="150"/>
      <c r="D495" s="146" t="s">
        <v>163</v>
      </c>
      <c r="E495" s="151" t="s">
        <v>1</v>
      </c>
      <c r="F495" s="152" t="s">
        <v>629</v>
      </c>
      <c r="H495" s="153">
        <v>20</v>
      </c>
      <c r="I495" s="154"/>
      <c r="L495" s="150"/>
      <c r="M495" s="155"/>
      <c r="T495" s="156"/>
      <c r="AT495" s="151" t="s">
        <v>163</v>
      </c>
      <c r="AU495" s="151" t="s">
        <v>85</v>
      </c>
      <c r="AV495" s="12" t="s">
        <v>85</v>
      </c>
      <c r="AW495" s="12" t="s">
        <v>32</v>
      </c>
      <c r="AX495" s="12" t="s">
        <v>75</v>
      </c>
      <c r="AY495" s="151" t="s">
        <v>153</v>
      </c>
    </row>
    <row r="496" spans="2:65" s="13" customFormat="1" ht="12">
      <c r="B496" s="157"/>
      <c r="D496" s="146" t="s">
        <v>163</v>
      </c>
      <c r="E496" s="158" t="s">
        <v>1</v>
      </c>
      <c r="F496" s="159" t="s">
        <v>207</v>
      </c>
      <c r="H496" s="160">
        <v>290</v>
      </c>
      <c r="I496" s="161"/>
      <c r="L496" s="157"/>
      <c r="M496" s="162"/>
      <c r="T496" s="163"/>
      <c r="AT496" s="158" t="s">
        <v>163</v>
      </c>
      <c r="AU496" s="158" t="s">
        <v>85</v>
      </c>
      <c r="AV496" s="13" t="s">
        <v>159</v>
      </c>
      <c r="AW496" s="13" t="s">
        <v>32</v>
      </c>
      <c r="AX496" s="13" t="s">
        <v>83</v>
      </c>
      <c r="AY496" s="158" t="s">
        <v>153</v>
      </c>
    </row>
    <row r="497" spans="2:65" s="1" customFormat="1" ht="33" customHeight="1">
      <c r="B497" s="31"/>
      <c r="C497" s="132" t="s">
        <v>630</v>
      </c>
      <c r="D497" s="132" t="s">
        <v>155</v>
      </c>
      <c r="E497" s="133" t="s">
        <v>631</v>
      </c>
      <c r="F497" s="134" t="s">
        <v>632</v>
      </c>
      <c r="G497" s="135" t="s">
        <v>173</v>
      </c>
      <c r="H497" s="136">
        <v>3980</v>
      </c>
      <c r="I497" s="137"/>
      <c r="J497" s="138">
        <f>ROUND(I497*H497,2)</f>
        <v>0</v>
      </c>
      <c r="K497" s="139"/>
      <c r="L497" s="31"/>
      <c r="M497" s="140" t="s">
        <v>1</v>
      </c>
      <c r="N497" s="141" t="s">
        <v>40</v>
      </c>
      <c r="P497" s="142">
        <f>O497*H497</f>
        <v>0</v>
      </c>
      <c r="Q497" s="142">
        <v>0</v>
      </c>
      <c r="R497" s="142">
        <f>Q497*H497</f>
        <v>0</v>
      </c>
      <c r="S497" s="142">
        <v>0</v>
      </c>
      <c r="T497" s="143">
        <f>S497*H497</f>
        <v>0</v>
      </c>
      <c r="AR497" s="144" t="s">
        <v>159</v>
      </c>
      <c r="AT497" s="144" t="s">
        <v>155</v>
      </c>
      <c r="AU497" s="144" t="s">
        <v>85</v>
      </c>
      <c r="AY497" s="16" t="s">
        <v>153</v>
      </c>
      <c r="BE497" s="145">
        <f>IF(N497="základní",J497,0)</f>
        <v>0</v>
      </c>
      <c r="BF497" s="145">
        <f>IF(N497="snížená",J497,0)</f>
        <v>0</v>
      </c>
      <c r="BG497" s="145">
        <f>IF(N497="zákl. přenesená",J497,0)</f>
        <v>0</v>
      </c>
      <c r="BH497" s="145">
        <f>IF(N497="sníž. přenesená",J497,0)</f>
        <v>0</v>
      </c>
      <c r="BI497" s="145">
        <f>IF(N497="nulová",J497,0)</f>
        <v>0</v>
      </c>
      <c r="BJ497" s="16" t="s">
        <v>83</v>
      </c>
      <c r="BK497" s="145">
        <f>ROUND(I497*H497,2)</f>
        <v>0</v>
      </c>
      <c r="BL497" s="16" t="s">
        <v>159</v>
      </c>
      <c r="BM497" s="144" t="s">
        <v>633</v>
      </c>
    </row>
    <row r="498" spans="2:65" s="1" customFormat="1" ht="48">
      <c r="B498" s="31"/>
      <c r="D498" s="146" t="s">
        <v>161</v>
      </c>
      <c r="F498" s="147" t="s">
        <v>634</v>
      </c>
      <c r="I498" s="148"/>
      <c r="L498" s="31"/>
      <c r="M498" s="149"/>
      <c r="T498" s="55"/>
      <c r="AT498" s="16" t="s">
        <v>161</v>
      </c>
      <c r="AU498" s="16" t="s">
        <v>85</v>
      </c>
    </row>
    <row r="499" spans="2:65" s="12" customFormat="1" ht="12">
      <c r="B499" s="150"/>
      <c r="D499" s="146" t="s">
        <v>163</v>
      </c>
      <c r="E499" s="151" t="s">
        <v>1</v>
      </c>
      <c r="F499" s="152" t="s">
        <v>635</v>
      </c>
      <c r="H499" s="153">
        <v>3780</v>
      </c>
      <c r="I499" s="154"/>
      <c r="L499" s="150"/>
      <c r="M499" s="155"/>
      <c r="T499" s="156"/>
      <c r="AT499" s="151" t="s">
        <v>163</v>
      </c>
      <c r="AU499" s="151" t="s">
        <v>85</v>
      </c>
      <c r="AV499" s="12" t="s">
        <v>85</v>
      </c>
      <c r="AW499" s="12" t="s">
        <v>32</v>
      </c>
      <c r="AX499" s="12" t="s">
        <v>75</v>
      </c>
      <c r="AY499" s="151" t="s">
        <v>153</v>
      </c>
    </row>
    <row r="500" spans="2:65" s="12" customFormat="1" ht="12">
      <c r="B500" s="150"/>
      <c r="D500" s="146" t="s">
        <v>163</v>
      </c>
      <c r="E500" s="151" t="s">
        <v>1</v>
      </c>
      <c r="F500" s="152" t="s">
        <v>636</v>
      </c>
      <c r="H500" s="153">
        <v>200</v>
      </c>
      <c r="I500" s="154"/>
      <c r="L500" s="150"/>
      <c r="M500" s="155"/>
      <c r="T500" s="156"/>
      <c r="AT500" s="151" t="s">
        <v>163</v>
      </c>
      <c r="AU500" s="151" t="s">
        <v>85</v>
      </c>
      <c r="AV500" s="12" t="s">
        <v>85</v>
      </c>
      <c r="AW500" s="12" t="s">
        <v>32</v>
      </c>
      <c r="AX500" s="12" t="s">
        <v>75</v>
      </c>
      <c r="AY500" s="151" t="s">
        <v>153</v>
      </c>
    </row>
    <row r="501" spans="2:65" s="13" customFormat="1" ht="12">
      <c r="B501" s="157"/>
      <c r="D501" s="146" t="s">
        <v>163</v>
      </c>
      <c r="E501" s="158" t="s">
        <v>1</v>
      </c>
      <c r="F501" s="159" t="s">
        <v>207</v>
      </c>
      <c r="H501" s="160">
        <v>3980</v>
      </c>
      <c r="I501" s="161"/>
      <c r="L501" s="157"/>
      <c r="M501" s="162"/>
      <c r="T501" s="163"/>
      <c r="AT501" s="158" t="s">
        <v>163</v>
      </c>
      <c r="AU501" s="158" t="s">
        <v>85</v>
      </c>
      <c r="AV501" s="13" t="s">
        <v>159</v>
      </c>
      <c r="AW501" s="13" t="s">
        <v>32</v>
      </c>
      <c r="AX501" s="13" t="s">
        <v>83</v>
      </c>
      <c r="AY501" s="158" t="s">
        <v>153</v>
      </c>
    </row>
    <row r="502" spans="2:65" s="1" customFormat="1" ht="37.75" customHeight="1">
      <c r="B502" s="31"/>
      <c r="C502" s="132" t="s">
        <v>637</v>
      </c>
      <c r="D502" s="132" t="s">
        <v>155</v>
      </c>
      <c r="E502" s="133" t="s">
        <v>638</v>
      </c>
      <c r="F502" s="134" t="s">
        <v>639</v>
      </c>
      <c r="G502" s="135" t="s">
        <v>173</v>
      </c>
      <c r="H502" s="136">
        <v>290</v>
      </c>
      <c r="I502" s="137"/>
      <c r="J502" s="138">
        <f>ROUND(I502*H502,2)</f>
        <v>0</v>
      </c>
      <c r="K502" s="139"/>
      <c r="L502" s="31"/>
      <c r="M502" s="140" t="s">
        <v>1</v>
      </c>
      <c r="N502" s="141" t="s">
        <v>40</v>
      </c>
      <c r="P502" s="142">
        <f>O502*H502</f>
        <v>0</v>
      </c>
      <c r="Q502" s="142">
        <v>0</v>
      </c>
      <c r="R502" s="142">
        <f>Q502*H502</f>
        <v>0</v>
      </c>
      <c r="S502" s="142">
        <v>0</v>
      </c>
      <c r="T502" s="143">
        <f>S502*H502</f>
        <v>0</v>
      </c>
      <c r="AR502" s="144" t="s">
        <v>159</v>
      </c>
      <c r="AT502" s="144" t="s">
        <v>155</v>
      </c>
      <c r="AU502" s="144" t="s">
        <v>85</v>
      </c>
      <c r="AY502" s="16" t="s">
        <v>153</v>
      </c>
      <c r="BE502" s="145">
        <f>IF(N502="základní",J502,0)</f>
        <v>0</v>
      </c>
      <c r="BF502" s="145">
        <f>IF(N502="snížená",J502,0)</f>
        <v>0</v>
      </c>
      <c r="BG502" s="145">
        <f>IF(N502="zákl. přenesená",J502,0)</f>
        <v>0</v>
      </c>
      <c r="BH502" s="145">
        <f>IF(N502="sníž. přenesená",J502,0)</f>
        <v>0</v>
      </c>
      <c r="BI502" s="145">
        <f>IF(N502="nulová",J502,0)</f>
        <v>0</v>
      </c>
      <c r="BJ502" s="16" t="s">
        <v>83</v>
      </c>
      <c r="BK502" s="145">
        <f>ROUND(I502*H502,2)</f>
        <v>0</v>
      </c>
      <c r="BL502" s="16" t="s">
        <v>159</v>
      </c>
      <c r="BM502" s="144" t="s">
        <v>640</v>
      </c>
    </row>
    <row r="503" spans="2:65" s="1" customFormat="1" ht="36">
      <c r="B503" s="31"/>
      <c r="D503" s="146" t="s">
        <v>161</v>
      </c>
      <c r="F503" s="147" t="s">
        <v>641</v>
      </c>
      <c r="I503" s="148"/>
      <c r="L503" s="31"/>
      <c r="M503" s="149"/>
      <c r="T503" s="55"/>
      <c r="AT503" s="16" t="s">
        <v>161</v>
      </c>
      <c r="AU503" s="16" t="s">
        <v>85</v>
      </c>
    </row>
    <row r="504" spans="2:65" s="1" customFormat="1" ht="33" customHeight="1">
      <c r="B504" s="31"/>
      <c r="C504" s="132" t="s">
        <v>642</v>
      </c>
      <c r="D504" s="132" t="s">
        <v>155</v>
      </c>
      <c r="E504" s="133" t="s">
        <v>643</v>
      </c>
      <c r="F504" s="134" t="s">
        <v>644</v>
      </c>
      <c r="G504" s="135" t="s">
        <v>173</v>
      </c>
      <c r="H504" s="136">
        <v>500.2</v>
      </c>
      <c r="I504" s="137"/>
      <c r="J504" s="138">
        <f>ROUND(I504*H504,2)</f>
        <v>0</v>
      </c>
      <c r="K504" s="139"/>
      <c r="L504" s="31"/>
      <c r="M504" s="140" t="s">
        <v>1</v>
      </c>
      <c r="N504" s="141" t="s">
        <v>40</v>
      </c>
      <c r="P504" s="142">
        <f>O504*H504</f>
        <v>0</v>
      </c>
      <c r="Q504" s="142">
        <v>1.2999999999999999E-4</v>
      </c>
      <c r="R504" s="142">
        <f>Q504*H504</f>
        <v>6.5025999999999987E-2</v>
      </c>
      <c r="S504" s="142">
        <v>0</v>
      </c>
      <c r="T504" s="143">
        <f>S504*H504</f>
        <v>0</v>
      </c>
      <c r="AR504" s="144" t="s">
        <v>159</v>
      </c>
      <c r="AT504" s="144" t="s">
        <v>155</v>
      </c>
      <c r="AU504" s="144" t="s">
        <v>85</v>
      </c>
      <c r="AY504" s="16" t="s">
        <v>153</v>
      </c>
      <c r="BE504" s="145">
        <f>IF(N504="základní",J504,0)</f>
        <v>0</v>
      </c>
      <c r="BF504" s="145">
        <f>IF(N504="snížená",J504,0)</f>
        <v>0</v>
      </c>
      <c r="BG504" s="145">
        <f>IF(N504="zákl. přenesená",J504,0)</f>
        <v>0</v>
      </c>
      <c r="BH504" s="145">
        <f>IF(N504="sníž. přenesená",J504,0)</f>
        <v>0</v>
      </c>
      <c r="BI504" s="145">
        <f>IF(N504="nulová",J504,0)</f>
        <v>0</v>
      </c>
      <c r="BJ504" s="16" t="s">
        <v>83</v>
      </c>
      <c r="BK504" s="145">
        <f>ROUND(I504*H504,2)</f>
        <v>0</v>
      </c>
      <c r="BL504" s="16" t="s">
        <v>159</v>
      </c>
      <c r="BM504" s="144" t="s">
        <v>645</v>
      </c>
    </row>
    <row r="505" spans="2:65" s="1" customFormat="1" ht="36">
      <c r="B505" s="31"/>
      <c r="D505" s="146" t="s">
        <v>161</v>
      </c>
      <c r="F505" s="147" t="s">
        <v>646</v>
      </c>
      <c r="I505" s="148"/>
      <c r="L505" s="31"/>
      <c r="M505" s="149"/>
      <c r="T505" s="55"/>
      <c r="AT505" s="16" t="s">
        <v>161</v>
      </c>
      <c r="AU505" s="16" t="s">
        <v>85</v>
      </c>
    </row>
    <row r="506" spans="2:65" s="12" customFormat="1" ht="12">
      <c r="B506" s="150"/>
      <c r="D506" s="146" t="s">
        <v>163</v>
      </c>
      <c r="E506" s="151" t="s">
        <v>1</v>
      </c>
      <c r="F506" s="152" t="s">
        <v>647</v>
      </c>
      <c r="H506" s="153">
        <v>158.5</v>
      </c>
      <c r="I506" s="154"/>
      <c r="L506" s="150"/>
      <c r="M506" s="155"/>
      <c r="T506" s="156"/>
      <c r="AT506" s="151" t="s">
        <v>163</v>
      </c>
      <c r="AU506" s="151" t="s">
        <v>85</v>
      </c>
      <c r="AV506" s="12" t="s">
        <v>85</v>
      </c>
      <c r="AW506" s="12" t="s">
        <v>32</v>
      </c>
      <c r="AX506" s="12" t="s">
        <v>75</v>
      </c>
      <c r="AY506" s="151" t="s">
        <v>153</v>
      </c>
    </row>
    <row r="507" spans="2:65" s="12" customFormat="1" ht="12">
      <c r="B507" s="150"/>
      <c r="D507" s="146" t="s">
        <v>163</v>
      </c>
      <c r="E507" s="151" t="s">
        <v>1</v>
      </c>
      <c r="F507" s="152" t="s">
        <v>648</v>
      </c>
      <c r="H507" s="153">
        <v>138.9</v>
      </c>
      <c r="I507" s="154"/>
      <c r="L507" s="150"/>
      <c r="M507" s="155"/>
      <c r="T507" s="156"/>
      <c r="AT507" s="151" t="s">
        <v>163</v>
      </c>
      <c r="AU507" s="151" t="s">
        <v>85</v>
      </c>
      <c r="AV507" s="12" t="s">
        <v>85</v>
      </c>
      <c r="AW507" s="12" t="s">
        <v>32</v>
      </c>
      <c r="AX507" s="12" t="s">
        <v>75</v>
      </c>
      <c r="AY507" s="151" t="s">
        <v>153</v>
      </c>
    </row>
    <row r="508" spans="2:65" s="12" customFormat="1" ht="12">
      <c r="B508" s="150"/>
      <c r="D508" s="146" t="s">
        <v>163</v>
      </c>
      <c r="E508" s="151" t="s">
        <v>1</v>
      </c>
      <c r="F508" s="152" t="s">
        <v>649</v>
      </c>
      <c r="H508" s="153">
        <v>157.19999999999999</v>
      </c>
      <c r="I508" s="154"/>
      <c r="L508" s="150"/>
      <c r="M508" s="155"/>
      <c r="T508" s="156"/>
      <c r="AT508" s="151" t="s">
        <v>163</v>
      </c>
      <c r="AU508" s="151" t="s">
        <v>85</v>
      </c>
      <c r="AV508" s="12" t="s">
        <v>85</v>
      </c>
      <c r="AW508" s="12" t="s">
        <v>32</v>
      </c>
      <c r="AX508" s="12" t="s">
        <v>75</v>
      </c>
      <c r="AY508" s="151" t="s">
        <v>153</v>
      </c>
    </row>
    <row r="509" spans="2:65" s="12" customFormat="1" ht="12">
      <c r="B509" s="150"/>
      <c r="D509" s="146" t="s">
        <v>163</v>
      </c>
      <c r="E509" s="151" t="s">
        <v>1</v>
      </c>
      <c r="F509" s="152" t="s">
        <v>650</v>
      </c>
      <c r="H509" s="153">
        <v>45.6</v>
      </c>
      <c r="I509" s="154"/>
      <c r="L509" s="150"/>
      <c r="M509" s="155"/>
      <c r="T509" s="156"/>
      <c r="AT509" s="151" t="s">
        <v>163</v>
      </c>
      <c r="AU509" s="151" t="s">
        <v>85</v>
      </c>
      <c r="AV509" s="12" t="s">
        <v>85</v>
      </c>
      <c r="AW509" s="12" t="s">
        <v>32</v>
      </c>
      <c r="AX509" s="12" t="s">
        <v>75</v>
      </c>
      <c r="AY509" s="151" t="s">
        <v>153</v>
      </c>
    </row>
    <row r="510" spans="2:65" s="13" customFormat="1" ht="12">
      <c r="B510" s="157"/>
      <c r="D510" s="146" t="s">
        <v>163</v>
      </c>
      <c r="E510" s="158" t="s">
        <v>1</v>
      </c>
      <c r="F510" s="159" t="s">
        <v>207</v>
      </c>
      <c r="H510" s="160">
        <v>500.2</v>
      </c>
      <c r="I510" s="161"/>
      <c r="L510" s="157"/>
      <c r="M510" s="162"/>
      <c r="T510" s="163"/>
      <c r="AT510" s="158" t="s">
        <v>163</v>
      </c>
      <c r="AU510" s="158" t="s">
        <v>85</v>
      </c>
      <c r="AV510" s="13" t="s">
        <v>159</v>
      </c>
      <c r="AW510" s="13" t="s">
        <v>32</v>
      </c>
      <c r="AX510" s="13" t="s">
        <v>83</v>
      </c>
      <c r="AY510" s="158" t="s">
        <v>153</v>
      </c>
    </row>
    <row r="511" spans="2:65" s="1" customFormat="1" ht="24.25" customHeight="1">
      <c r="B511" s="31"/>
      <c r="C511" s="132" t="s">
        <v>651</v>
      </c>
      <c r="D511" s="132" t="s">
        <v>155</v>
      </c>
      <c r="E511" s="133" t="s">
        <v>652</v>
      </c>
      <c r="F511" s="134" t="s">
        <v>653</v>
      </c>
      <c r="G511" s="135" t="s">
        <v>590</v>
      </c>
      <c r="H511" s="136">
        <v>10</v>
      </c>
      <c r="I511" s="137"/>
      <c r="J511" s="138">
        <f>ROUND(I511*H511,2)</f>
        <v>0</v>
      </c>
      <c r="K511" s="139"/>
      <c r="L511" s="31"/>
      <c r="M511" s="140" t="s">
        <v>1</v>
      </c>
      <c r="N511" s="141" t="s">
        <v>40</v>
      </c>
      <c r="P511" s="142">
        <f>O511*H511</f>
        <v>0</v>
      </c>
      <c r="Q511" s="142">
        <v>0</v>
      </c>
      <c r="R511" s="142">
        <f>Q511*H511</f>
        <v>0</v>
      </c>
      <c r="S511" s="142">
        <v>0</v>
      </c>
      <c r="T511" s="143">
        <f>S511*H511</f>
        <v>0</v>
      </c>
      <c r="AR511" s="144" t="s">
        <v>159</v>
      </c>
      <c r="AT511" s="144" t="s">
        <v>155</v>
      </c>
      <c r="AU511" s="144" t="s">
        <v>85</v>
      </c>
      <c r="AY511" s="16" t="s">
        <v>153</v>
      </c>
      <c r="BE511" s="145">
        <f>IF(N511="základní",J511,0)</f>
        <v>0</v>
      </c>
      <c r="BF511" s="145">
        <f>IF(N511="snížená",J511,0)</f>
        <v>0</v>
      </c>
      <c r="BG511" s="145">
        <f>IF(N511="zákl. přenesená",J511,0)</f>
        <v>0</v>
      </c>
      <c r="BH511" s="145">
        <f>IF(N511="sníž. přenesená",J511,0)</f>
        <v>0</v>
      </c>
      <c r="BI511" s="145">
        <f>IF(N511="nulová",J511,0)</f>
        <v>0</v>
      </c>
      <c r="BJ511" s="16" t="s">
        <v>83</v>
      </c>
      <c r="BK511" s="145">
        <f>ROUND(I511*H511,2)</f>
        <v>0</v>
      </c>
      <c r="BL511" s="16" t="s">
        <v>159</v>
      </c>
      <c r="BM511" s="144" t="s">
        <v>654</v>
      </c>
    </row>
    <row r="512" spans="2:65" s="1" customFormat="1" ht="24">
      <c r="B512" s="31"/>
      <c r="D512" s="146" t="s">
        <v>161</v>
      </c>
      <c r="F512" s="147" t="s">
        <v>655</v>
      </c>
      <c r="I512" s="148"/>
      <c r="L512" s="31"/>
      <c r="M512" s="149"/>
      <c r="T512" s="55"/>
      <c r="AT512" s="16" t="s">
        <v>161</v>
      </c>
      <c r="AU512" s="16" t="s">
        <v>85</v>
      </c>
    </row>
    <row r="513" spans="2:65" s="14" customFormat="1" ht="12">
      <c r="B513" s="175"/>
      <c r="D513" s="146" t="s">
        <v>163</v>
      </c>
      <c r="E513" s="176" t="s">
        <v>1</v>
      </c>
      <c r="F513" s="177" t="s">
        <v>656</v>
      </c>
      <c r="H513" s="176" t="s">
        <v>1</v>
      </c>
      <c r="I513" s="178"/>
      <c r="L513" s="175"/>
      <c r="M513" s="179"/>
      <c r="T513" s="180"/>
      <c r="AT513" s="176" t="s">
        <v>163</v>
      </c>
      <c r="AU513" s="176" t="s">
        <v>85</v>
      </c>
      <c r="AV513" s="14" t="s">
        <v>83</v>
      </c>
      <c r="AW513" s="14" t="s">
        <v>32</v>
      </c>
      <c r="AX513" s="14" t="s">
        <v>75</v>
      </c>
      <c r="AY513" s="176" t="s">
        <v>153</v>
      </c>
    </row>
    <row r="514" spans="2:65" s="12" customFormat="1" ht="12">
      <c r="B514" s="150"/>
      <c r="D514" s="146" t="s">
        <v>163</v>
      </c>
      <c r="E514" s="151" t="s">
        <v>1</v>
      </c>
      <c r="F514" s="152" t="s">
        <v>657</v>
      </c>
      <c r="H514" s="153">
        <v>10</v>
      </c>
      <c r="I514" s="154"/>
      <c r="L514" s="150"/>
      <c r="M514" s="155"/>
      <c r="T514" s="156"/>
      <c r="AT514" s="151" t="s">
        <v>163</v>
      </c>
      <c r="AU514" s="151" t="s">
        <v>85</v>
      </c>
      <c r="AV514" s="12" t="s">
        <v>85</v>
      </c>
      <c r="AW514" s="12" t="s">
        <v>32</v>
      </c>
      <c r="AX514" s="12" t="s">
        <v>83</v>
      </c>
      <c r="AY514" s="151" t="s">
        <v>153</v>
      </c>
    </row>
    <row r="515" spans="2:65" s="1" customFormat="1" ht="33" customHeight="1">
      <c r="B515" s="31"/>
      <c r="C515" s="132" t="s">
        <v>658</v>
      </c>
      <c r="D515" s="132" t="s">
        <v>155</v>
      </c>
      <c r="E515" s="133" t="s">
        <v>659</v>
      </c>
      <c r="F515" s="134" t="s">
        <v>660</v>
      </c>
      <c r="G515" s="135" t="s">
        <v>590</v>
      </c>
      <c r="H515" s="136">
        <v>600</v>
      </c>
      <c r="I515" s="137"/>
      <c r="J515" s="138">
        <f>ROUND(I515*H515,2)</f>
        <v>0</v>
      </c>
      <c r="K515" s="139"/>
      <c r="L515" s="31"/>
      <c r="M515" s="140" t="s">
        <v>1</v>
      </c>
      <c r="N515" s="141" t="s">
        <v>40</v>
      </c>
      <c r="P515" s="142">
        <f>O515*H515</f>
        <v>0</v>
      </c>
      <c r="Q515" s="142">
        <v>0</v>
      </c>
      <c r="R515" s="142">
        <f>Q515*H515</f>
        <v>0</v>
      </c>
      <c r="S515" s="142">
        <v>0</v>
      </c>
      <c r="T515" s="143">
        <f>S515*H515</f>
        <v>0</v>
      </c>
      <c r="AR515" s="144" t="s">
        <v>159</v>
      </c>
      <c r="AT515" s="144" t="s">
        <v>155</v>
      </c>
      <c r="AU515" s="144" t="s">
        <v>85</v>
      </c>
      <c r="AY515" s="16" t="s">
        <v>153</v>
      </c>
      <c r="BE515" s="145">
        <f>IF(N515="základní",J515,0)</f>
        <v>0</v>
      </c>
      <c r="BF515" s="145">
        <f>IF(N515="snížená",J515,0)</f>
        <v>0</v>
      </c>
      <c r="BG515" s="145">
        <f>IF(N515="zákl. přenesená",J515,0)</f>
        <v>0</v>
      </c>
      <c r="BH515" s="145">
        <f>IF(N515="sníž. přenesená",J515,0)</f>
        <v>0</v>
      </c>
      <c r="BI515" s="145">
        <f>IF(N515="nulová",J515,0)</f>
        <v>0</v>
      </c>
      <c r="BJ515" s="16" t="s">
        <v>83</v>
      </c>
      <c r="BK515" s="145">
        <f>ROUND(I515*H515,2)</f>
        <v>0</v>
      </c>
      <c r="BL515" s="16" t="s">
        <v>159</v>
      </c>
      <c r="BM515" s="144" t="s">
        <v>661</v>
      </c>
    </row>
    <row r="516" spans="2:65" s="1" customFormat="1" ht="36">
      <c r="B516" s="31"/>
      <c r="D516" s="146" t="s">
        <v>161</v>
      </c>
      <c r="F516" s="147" t="s">
        <v>662</v>
      </c>
      <c r="I516" s="148"/>
      <c r="L516" s="31"/>
      <c r="M516" s="149"/>
      <c r="T516" s="55"/>
      <c r="AT516" s="16" t="s">
        <v>161</v>
      </c>
      <c r="AU516" s="16" t="s">
        <v>85</v>
      </c>
    </row>
    <row r="517" spans="2:65" s="14" customFormat="1" ht="12">
      <c r="B517" s="175"/>
      <c r="D517" s="146" t="s">
        <v>163</v>
      </c>
      <c r="E517" s="176" t="s">
        <v>1</v>
      </c>
      <c r="F517" s="177" t="s">
        <v>656</v>
      </c>
      <c r="H517" s="176" t="s">
        <v>1</v>
      </c>
      <c r="I517" s="178"/>
      <c r="L517" s="175"/>
      <c r="M517" s="179"/>
      <c r="T517" s="180"/>
      <c r="AT517" s="176" t="s">
        <v>163</v>
      </c>
      <c r="AU517" s="176" t="s">
        <v>85</v>
      </c>
      <c r="AV517" s="14" t="s">
        <v>83</v>
      </c>
      <c r="AW517" s="14" t="s">
        <v>32</v>
      </c>
      <c r="AX517" s="14" t="s">
        <v>75</v>
      </c>
      <c r="AY517" s="176" t="s">
        <v>153</v>
      </c>
    </row>
    <row r="518" spans="2:65" s="12" customFormat="1" ht="12">
      <c r="B518" s="150"/>
      <c r="D518" s="146" t="s">
        <v>163</v>
      </c>
      <c r="E518" s="151" t="s">
        <v>1</v>
      </c>
      <c r="F518" s="152" t="s">
        <v>663</v>
      </c>
      <c r="H518" s="153">
        <v>600</v>
      </c>
      <c r="I518" s="154"/>
      <c r="L518" s="150"/>
      <c r="M518" s="155"/>
      <c r="T518" s="156"/>
      <c r="AT518" s="151" t="s">
        <v>163</v>
      </c>
      <c r="AU518" s="151" t="s">
        <v>85</v>
      </c>
      <c r="AV518" s="12" t="s">
        <v>85</v>
      </c>
      <c r="AW518" s="12" t="s">
        <v>32</v>
      </c>
      <c r="AX518" s="12" t="s">
        <v>83</v>
      </c>
      <c r="AY518" s="151" t="s">
        <v>153</v>
      </c>
    </row>
    <row r="519" spans="2:65" s="1" customFormat="1" ht="24.25" customHeight="1">
      <c r="B519" s="31"/>
      <c r="C519" s="132" t="s">
        <v>664</v>
      </c>
      <c r="D519" s="132" t="s">
        <v>155</v>
      </c>
      <c r="E519" s="133" t="s">
        <v>665</v>
      </c>
      <c r="F519" s="134" t="s">
        <v>666</v>
      </c>
      <c r="G519" s="135" t="s">
        <v>590</v>
      </c>
      <c r="H519" s="136">
        <v>10</v>
      </c>
      <c r="I519" s="137"/>
      <c r="J519" s="138">
        <f>ROUND(I519*H519,2)</f>
        <v>0</v>
      </c>
      <c r="K519" s="139"/>
      <c r="L519" s="31"/>
      <c r="M519" s="140" t="s">
        <v>1</v>
      </c>
      <c r="N519" s="141" t="s">
        <v>40</v>
      </c>
      <c r="P519" s="142">
        <f>O519*H519</f>
        <v>0</v>
      </c>
      <c r="Q519" s="142">
        <v>0</v>
      </c>
      <c r="R519" s="142">
        <f>Q519*H519</f>
        <v>0</v>
      </c>
      <c r="S519" s="142">
        <v>0</v>
      </c>
      <c r="T519" s="143">
        <f>S519*H519</f>
        <v>0</v>
      </c>
      <c r="AR519" s="144" t="s">
        <v>159</v>
      </c>
      <c r="AT519" s="144" t="s">
        <v>155</v>
      </c>
      <c r="AU519" s="144" t="s">
        <v>85</v>
      </c>
      <c r="AY519" s="16" t="s">
        <v>153</v>
      </c>
      <c r="BE519" s="145">
        <f>IF(N519="základní",J519,0)</f>
        <v>0</v>
      </c>
      <c r="BF519" s="145">
        <f>IF(N519="snížená",J519,0)</f>
        <v>0</v>
      </c>
      <c r="BG519" s="145">
        <f>IF(N519="zákl. přenesená",J519,0)</f>
        <v>0</v>
      </c>
      <c r="BH519" s="145">
        <f>IF(N519="sníž. přenesená",J519,0)</f>
        <v>0</v>
      </c>
      <c r="BI519" s="145">
        <f>IF(N519="nulová",J519,0)</f>
        <v>0</v>
      </c>
      <c r="BJ519" s="16" t="s">
        <v>83</v>
      </c>
      <c r="BK519" s="145">
        <f>ROUND(I519*H519,2)</f>
        <v>0</v>
      </c>
      <c r="BL519" s="16" t="s">
        <v>159</v>
      </c>
      <c r="BM519" s="144" t="s">
        <v>667</v>
      </c>
    </row>
    <row r="520" spans="2:65" s="1" customFormat="1" ht="24">
      <c r="B520" s="31"/>
      <c r="D520" s="146" t="s">
        <v>161</v>
      </c>
      <c r="F520" s="147" t="s">
        <v>668</v>
      </c>
      <c r="I520" s="148"/>
      <c r="L520" s="31"/>
      <c r="M520" s="149"/>
      <c r="T520" s="55"/>
      <c r="AT520" s="16" t="s">
        <v>161</v>
      </c>
      <c r="AU520" s="16" t="s">
        <v>85</v>
      </c>
    </row>
    <row r="521" spans="2:65" s="11" customFormat="1" ht="22.75" customHeight="1">
      <c r="B521" s="120"/>
      <c r="D521" s="121" t="s">
        <v>74</v>
      </c>
      <c r="E521" s="130" t="s">
        <v>669</v>
      </c>
      <c r="F521" s="130" t="s">
        <v>670</v>
      </c>
      <c r="I521" s="123"/>
      <c r="J521" s="131">
        <f>BK521</f>
        <v>0</v>
      </c>
      <c r="L521" s="120"/>
      <c r="M521" s="125"/>
      <c r="P521" s="126">
        <f>SUM(P522:P537)</f>
        <v>0</v>
      </c>
      <c r="R521" s="126">
        <f>SUM(R522:R537)</f>
        <v>0.55793999999999999</v>
      </c>
      <c r="T521" s="127">
        <f>SUM(T522:T537)</f>
        <v>0</v>
      </c>
      <c r="AR521" s="121" t="s">
        <v>83</v>
      </c>
      <c r="AT521" s="128" t="s">
        <v>74</v>
      </c>
      <c r="AU521" s="128" t="s">
        <v>83</v>
      </c>
      <c r="AY521" s="121" t="s">
        <v>153</v>
      </c>
      <c r="BK521" s="129">
        <f>SUM(BK522:BK537)</f>
        <v>0</v>
      </c>
    </row>
    <row r="522" spans="2:65" s="1" customFormat="1" ht="24.25" customHeight="1">
      <c r="B522" s="31"/>
      <c r="C522" s="132" t="s">
        <v>671</v>
      </c>
      <c r="D522" s="132" t="s">
        <v>155</v>
      </c>
      <c r="E522" s="133" t="s">
        <v>672</v>
      </c>
      <c r="F522" s="134" t="s">
        <v>673</v>
      </c>
      <c r="G522" s="135" t="s">
        <v>173</v>
      </c>
      <c r="H522" s="136">
        <v>1464</v>
      </c>
      <c r="I522" s="137"/>
      <c r="J522" s="138">
        <f>ROUND(I522*H522,2)</f>
        <v>0</v>
      </c>
      <c r="K522" s="139"/>
      <c r="L522" s="31"/>
      <c r="M522" s="140" t="s">
        <v>1</v>
      </c>
      <c r="N522" s="141" t="s">
        <v>40</v>
      </c>
      <c r="P522" s="142">
        <f>O522*H522</f>
        <v>0</v>
      </c>
      <c r="Q522" s="142">
        <v>4.0000000000000003E-5</v>
      </c>
      <c r="R522" s="142">
        <f>Q522*H522</f>
        <v>5.8560000000000008E-2</v>
      </c>
      <c r="S522" s="142">
        <v>0</v>
      </c>
      <c r="T522" s="143">
        <f>S522*H522</f>
        <v>0</v>
      </c>
      <c r="AR522" s="144" t="s">
        <v>159</v>
      </c>
      <c r="AT522" s="144" t="s">
        <v>155</v>
      </c>
      <c r="AU522" s="144" t="s">
        <v>85</v>
      </c>
      <c r="AY522" s="16" t="s">
        <v>153</v>
      </c>
      <c r="BE522" s="145">
        <f>IF(N522="základní",J522,0)</f>
        <v>0</v>
      </c>
      <c r="BF522" s="145">
        <f>IF(N522="snížená",J522,0)</f>
        <v>0</v>
      </c>
      <c r="BG522" s="145">
        <f>IF(N522="zákl. přenesená",J522,0)</f>
        <v>0</v>
      </c>
      <c r="BH522" s="145">
        <f>IF(N522="sníž. přenesená",J522,0)</f>
        <v>0</v>
      </c>
      <c r="BI522" s="145">
        <f>IF(N522="nulová",J522,0)</f>
        <v>0</v>
      </c>
      <c r="BJ522" s="16" t="s">
        <v>83</v>
      </c>
      <c r="BK522" s="145">
        <f>ROUND(I522*H522,2)</f>
        <v>0</v>
      </c>
      <c r="BL522" s="16" t="s">
        <v>159</v>
      </c>
      <c r="BM522" s="144" t="s">
        <v>674</v>
      </c>
    </row>
    <row r="523" spans="2:65" s="1" customFormat="1" ht="36">
      <c r="B523" s="31"/>
      <c r="D523" s="146" t="s">
        <v>161</v>
      </c>
      <c r="F523" s="147" t="s">
        <v>675</v>
      </c>
      <c r="I523" s="148"/>
      <c r="L523" s="31"/>
      <c r="M523" s="149"/>
      <c r="T523" s="55"/>
      <c r="AT523" s="16" t="s">
        <v>161</v>
      </c>
      <c r="AU523" s="16" t="s">
        <v>85</v>
      </c>
    </row>
    <row r="524" spans="2:65" s="12" customFormat="1" ht="12">
      <c r="B524" s="150"/>
      <c r="D524" s="146" t="s">
        <v>163</v>
      </c>
      <c r="E524" s="151" t="s">
        <v>1</v>
      </c>
      <c r="F524" s="152" t="s">
        <v>676</v>
      </c>
      <c r="H524" s="153">
        <v>556</v>
      </c>
      <c r="I524" s="154"/>
      <c r="L524" s="150"/>
      <c r="M524" s="155"/>
      <c r="T524" s="156"/>
      <c r="AT524" s="151" t="s">
        <v>163</v>
      </c>
      <c r="AU524" s="151" t="s">
        <v>85</v>
      </c>
      <c r="AV524" s="12" t="s">
        <v>85</v>
      </c>
      <c r="AW524" s="12" t="s">
        <v>32</v>
      </c>
      <c r="AX524" s="12" t="s">
        <v>75</v>
      </c>
      <c r="AY524" s="151" t="s">
        <v>153</v>
      </c>
    </row>
    <row r="525" spans="2:65" s="12" customFormat="1" ht="12">
      <c r="B525" s="150"/>
      <c r="D525" s="146" t="s">
        <v>163</v>
      </c>
      <c r="E525" s="151" t="s">
        <v>1</v>
      </c>
      <c r="F525" s="152" t="s">
        <v>677</v>
      </c>
      <c r="H525" s="153">
        <v>348</v>
      </c>
      <c r="I525" s="154"/>
      <c r="L525" s="150"/>
      <c r="M525" s="155"/>
      <c r="T525" s="156"/>
      <c r="AT525" s="151" t="s">
        <v>163</v>
      </c>
      <c r="AU525" s="151" t="s">
        <v>85</v>
      </c>
      <c r="AV525" s="12" t="s">
        <v>85</v>
      </c>
      <c r="AW525" s="12" t="s">
        <v>32</v>
      </c>
      <c r="AX525" s="12" t="s">
        <v>75</v>
      </c>
      <c r="AY525" s="151" t="s">
        <v>153</v>
      </c>
    </row>
    <row r="526" spans="2:65" s="12" customFormat="1" ht="12">
      <c r="B526" s="150"/>
      <c r="D526" s="146" t="s">
        <v>163</v>
      </c>
      <c r="E526" s="151" t="s">
        <v>1</v>
      </c>
      <c r="F526" s="152" t="s">
        <v>678</v>
      </c>
      <c r="H526" s="153">
        <v>380</v>
      </c>
      <c r="I526" s="154"/>
      <c r="L526" s="150"/>
      <c r="M526" s="155"/>
      <c r="T526" s="156"/>
      <c r="AT526" s="151" t="s">
        <v>163</v>
      </c>
      <c r="AU526" s="151" t="s">
        <v>85</v>
      </c>
      <c r="AV526" s="12" t="s">
        <v>85</v>
      </c>
      <c r="AW526" s="12" t="s">
        <v>32</v>
      </c>
      <c r="AX526" s="12" t="s">
        <v>75</v>
      </c>
      <c r="AY526" s="151" t="s">
        <v>153</v>
      </c>
    </row>
    <row r="527" spans="2:65" s="12" customFormat="1" ht="12">
      <c r="B527" s="150"/>
      <c r="D527" s="146" t="s">
        <v>163</v>
      </c>
      <c r="E527" s="151" t="s">
        <v>1</v>
      </c>
      <c r="F527" s="152" t="s">
        <v>679</v>
      </c>
      <c r="H527" s="153">
        <v>180</v>
      </c>
      <c r="I527" s="154"/>
      <c r="L527" s="150"/>
      <c r="M527" s="155"/>
      <c r="T527" s="156"/>
      <c r="AT527" s="151" t="s">
        <v>163</v>
      </c>
      <c r="AU527" s="151" t="s">
        <v>85</v>
      </c>
      <c r="AV527" s="12" t="s">
        <v>85</v>
      </c>
      <c r="AW527" s="12" t="s">
        <v>32</v>
      </c>
      <c r="AX527" s="12" t="s">
        <v>75</v>
      </c>
      <c r="AY527" s="151" t="s">
        <v>153</v>
      </c>
    </row>
    <row r="528" spans="2:65" s="13" customFormat="1" ht="12">
      <c r="B528" s="157"/>
      <c r="D528" s="146" t="s">
        <v>163</v>
      </c>
      <c r="E528" s="158" t="s">
        <v>1</v>
      </c>
      <c r="F528" s="159" t="s">
        <v>207</v>
      </c>
      <c r="H528" s="160">
        <v>1464</v>
      </c>
      <c r="I528" s="161"/>
      <c r="L528" s="157"/>
      <c r="M528" s="162"/>
      <c r="T528" s="163"/>
      <c r="AT528" s="158" t="s">
        <v>163</v>
      </c>
      <c r="AU528" s="158" t="s">
        <v>85</v>
      </c>
      <c r="AV528" s="13" t="s">
        <v>159</v>
      </c>
      <c r="AW528" s="13" t="s">
        <v>32</v>
      </c>
      <c r="AX528" s="13" t="s">
        <v>83</v>
      </c>
      <c r="AY528" s="158" t="s">
        <v>153</v>
      </c>
    </row>
    <row r="529" spans="2:65" s="1" customFormat="1" ht="24.25" customHeight="1">
      <c r="B529" s="31"/>
      <c r="C529" s="132" t="s">
        <v>680</v>
      </c>
      <c r="D529" s="132" t="s">
        <v>155</v>
      </c>
      <c r="E529" s="133" t="s">
        <v>681</v>
      </c>
      <c r="F529" s="134" t="s">
        <v>682</v>
      </c>
      <c r="G529" s="135" t="s">
        <v>261</v>
      </c>
      <c r="H529" s="136">
        <v>80</v>
      </c>
      <c r="I529" s="137"/>
      <c r="J529" s="138">
        <f>ROUND(I529*H529,2)</f>
        <v>0</v>
      </c>
      <c r="K529" s="139"/>
      <c r="L529" s="31"/>
      <c r="M529" s="140" t="s">
        <v>1</v>
      </c>
      <c r="N529" s="141" t="s">
        <v>40</v>
      </c>
      <c r="P529" s="142">
        <f>O529*H529</f>
        <v>0</v>
      </c>
      <c r="Q529" s="142">
        <v>0</v>
      </c>
      <c r="R529" s="142">
        <f>Q529*H529</f>
        <v>0</v>
      </c>
      <c r="S529" s="142">
        <v>0</v>
      </c>
      <c r="T529" s="143">
        <f>S529*H529</f>
        <v>0</v>
      </c>
      <c r="AR529" s="144" t="s">
        <v>159</v>
      </c>
      <c r="AT529" s="144" t="s">
        <v>155</v>
      </c>
      <c r="AU529" s="144" t="s">
        <v>85</v>
      </c>
      <c r="AY529" s="16" t="s">
        <v>153</v>
      </c>
      <c r="BE529" s="145">
        <f>IF(N529="základní",J529,0)</f>
        <v>0</v>
      </c>
      <c r="BF529" s="145">
        <f>IF(N529="snížená",J529,0)</f>
        <v>0</v>
      </c>
      <c r="BG529" s="145">
        <f>IF(N529="zákl. přenesená",J529,0)</f>
        <v>0</v>
      </c>
      <c r="BH529" s="145">
        <f>IF(N529="sníž. přenesená",J529,0)</f>
        <v>0</v>
      </c>
      <c r="BI529" s="145">
        <f>IF(N529="nulová",J529,0)</f>
        <v>0</v>
      </c>
      <c r="BJ529" s="16" t="s">
        <v>83</v>
      </c>
      <c r="BK529" s="145">
        <f>ROUND(I529*H529,2)</f>
        <v>0</v>
      </c>
      <c r="BL529" s="16" t="s">
        <v>159</v>
      </c>
      <c r="BM529" s="144" t="s">
        <v>683</v>
      </c>
    </row>
    <row r="530" spans="2:65" s="1" customFormat="1" ht="24">
      <c r="B530" s="31"/>
      <c r="D530" s="146" t="s">
        <v>161</v>
      </c>
      <c r="F530" s="147" t="s">
        <v>682</v>
      </c>
      <c r="I530" s="148"/>
      <c r="L530" s="31"/>
      <c r="M530" s="149"/>
      <c r="T530" s="55"/>
      <c r="AT530" s="16" t="s">
        <v>161</v>
      </c>
      <c r="AU530" s="16" t="s">
        <v>85</v>
      </c>
    </row>
    <row r="531" spans="2:65" s="1" customFormat="1" ht="24.25" customHeight="1">
      <c r="B531" s="31"/>
      <c r="C531" s="164" t="s">
        <v>684</v>
      </c>
      <c r="D531" s="164" t="s">
        <v>216</v>
      </c>
      <c r="E531" s="165" t="s">
        <v>685</v>
      </c>
      <c r="F531" s="166" t="s">
        <v>686</v>
      </c>
      <c r="G531" s="167" t="s">
        <v>261</v>
      </c>
      <c r="H531" s="168">
        <v>70</v>
      </c>
      <c r="I531" s="169"/>
      <c r="J531" s="170">
        <f>ROUND(I531*H531,2)</f>
        <v>0</v>
      </c>
      <c r="K531" s="171"/>
      <c r="L531" s="172"/>
      <c r="M531" s="173" t="s">
        <v>1</v>
      </c>
      <c r="N531" s="174" t="s">
        <v>40</v>
      </c>
      <c r="P531" s="142">
        <f>O531*H531</f>
        <v>0</v>
      </c>
      <c r="Q531" s="142">
        <v>0</v>
      </c>
      <c r="R531" s="142">
        <f>Q531*H531</f>
        <v>0</v>
      </c>
      <c r="S531" s="142">
        <v>0</v>
      </c>
      <c r="T531" s="143">
        <f>S531*H531</f>
        <v>0</v>
      </c>
      <c r="AR531" s="144" t="s">
        <v>200</v>
      </c>
      <c r="AT531" s="144" t="s">
        <v>216</v>
      </c>
      <c r="AU531" s="144" t="s">
        <v>85</v>
      </c>
      <c r="AY531" s="16" t="s">
        <v>153</v>
      </c>
      <c r="BE531" s="145">
        <f>IF(N531="základní",J531,0)</f>
        <v>0</v>
      </c>
      <c r="BF531" s="145">
        <f>IF(N531="snížená",J531,0)</f>
        <v>0</v>
      </c>
      <c r="BG531" s="145">
        <f>IF(N531="zákl. přenesená",J531,0)</f>
        <v>0</v>
      </c>
      <c r="BH531" s="145">
        <f>IF(N531="sníž. přenesená",J531,0)</f>
        <v>0</v>
      </c>
      <c r="BI531" s="145">
        <f>IF(N531="nulová",J531,0)</f>
        <v>0</v>
      </c>
      <c r="BJ531" s="16" t="s">
        <v>83</v>
      </c>
      <c r="BK531" s="145">
        <f>ROUND(I531*H531,2)</f>
        <v>0</v>
      </c>
      <c r="BL531" s="16" t="s">
        <v>159</v>
      </c>
      <c r="BM531" s="144" t="s">
        <v>687</v>
      </c>
    </row>
    <row r="532" spans="2:65" s="1" customFormat="1" ht="24">
      <c r="B532" s="31"/>
      <c r="D532" s="146" t="s">
        <v>161</v>
      </c>
      <c r="F532" s="147" t="s">
        <v>686</v>
      </c>
      <c r="I532" s="148"/>
      <c r="L532" s="31"/>
      <c r="M532" s="149"/>
      <c r="T532" s="55"/>
      <c r="AT532" s="16" t="s">
        <v>161</v>
      </c>
      <c r="AU532" s="16" t="s">
        <v>85</v>
      </c>
    </row>
    <row r="533" spans="2:65" s="1" customFormat="1" ht="24.25" customHeight="1">
      <c r="B533" s="31"/>
      <c r="C533" s="164" t="s">
        <v>688</v>
      </c>
      <c r="D533" s="164" t="s">
        <v>216</v>
      </c>
      <c r="E533" s="165" t="s">
        <v>689</v>
      </c>
      <c r="F533" s="166" t="s">
        <v>690</v>
      </c>
      <c r="G533" s="167" t="s">
        <v>261</v>
      </c>
      <c r="H533" s="168">
        <v>10</v>
      </c>
      <c r="I533" s="169"/>
      <c r="J533" s="170">
        <f>ROUND(I533*H533,2)</f>
        <v>0</v>
      </c>
      <c r="K533" s="171"/>
      <c r="L533" s="172"/>
      <c r="M533" s="173" t="s">
        <v>1</v>
      </c>
      <c r="N533" s="174" t="s">
        <v>40</v>
      </c>
      <c r="P533" s="142">
        <f>O533*H533</f>
        <v>0</v>
      </c>
      <c r="Q533" s="142">
        <v>0</v>
      </c>
      <c r="R533" s="142">
        <f>Q533*H533</f>
        <v>0</v>
      </c>
      <c r="S533" s="142">
        <v>0</v>
      </c>
      <c r="T533" s="143">
        <f>S533*H533</f>
        <v>0</v>
      </c>
      <c r="AR533" s="144" t="s">
        <v>691</v>
      </c>
      <c r="AT533" s="144" t="s">
        <v>216</v>
      </c>
      <c r="AU533" s="144" t="s">
        <v>85</v>
      </c>
      <c r="AY533" s="16" t="s">
        <v>153</v>
      </c>
      <c r="BE533" s="145">
        <f>IF(N533="základní",J533,0)</f>
        <v>0</v>
      </c>
      <c r="BF533" s="145">
        <f>IF(N533="snížená",J533,0)</f>
        <v>0</v>
      </c>
      <c r="BG533" s="145">
        <f>IF(N533="zákl. přenesená",J533,0)</f>
        <v>0</v>
      </c>
      <c r="BH533" s="145">
        <f>IF(N533="sníž. přenesená",J533,0)</f>
        <v>0</v>
      </c>
      <c r="BI533" s="145">
        <f>IF(N533="nulová",J533,0)</f>
        <v>0</v>
      </c>
      <c r="BJ533" s="16" t="s">
        <v>83</v>
      </c>
      <c r="BK533" s="145">
        <f>ROUND(I533*H533,2)</f>
        <v>0</v>
      </c>
      <c r="BL533" s="16" t="s">
        <v>691</v>
      </c>
      <c r="BM533" s="144" t="s">
        <v>692</v>
      </c>
    </row>
    <row r="534" spans="2:65" s="1" customFormat="1" ht="24">
      <c r="B534" s="31"/>
      <c r="D534" s="146" t="s">
        <v>161</v>
      </c>
      <c r="F534" s="147" t="s">
        <v>690</v>
      </c>
      <c r="I534" s="148"/>
      <c r="L534" s="31"/>
      <c r="M534" s="149"/>
      <c r="T534" s="55"/>
      <c r="AT534" s="16" t="s">
        <v>161</v>
      </c>
      <c r="AU534" s="16" t="s">
        <v>85</v>
      </c>
    </row>
    <row r="535" spans="2:65" s="1" customFormat="1" ht="16.5" customHeight="1">
      <c r="B535" s="31"/>
      <c r="C535" s="132" t="s">
        <v>693</v>
      </c>
      <c r="D535" s="132" t="s">
        <v>155</v>
      </c>
      <c r="E535" s="133" t="s">
        <v>694</v>
      </c>
      <c r="F535" s="134" t="s">
        <v>695</v>
      </c>
      <c r="G535" s="135" t="s">
        <v>261</v>
      </c>
      <c r="H535" s="136">
        <v>41</v>
      </c>
      <c r="I535" s="137"/>
      <c r="J535" s="138">
        <f>ROUND(I535*H535,2)</f>
        <v>0</v>
      </c>
      <c r="K535" s="139"/>
      <c r="L535" s="31"/>
      <c r="M535" s="140" t="s">
        <v>1</v>
      </c>
      <c r="N535" s="141" t="s">
        <v>40</v>
      </c>
      <c r="P535" s="142">
        <f>O535*H535</f>
        <v>0</v>
      </c>
      <c r="Q535" s="142">
        <v>1.8000000000000001E-4</v>
      </c>
      <c r="R535" s="142">
        <f>Q535*H535</f>
        <v>7.3800000000000003E-3</v>
      </c>
      <c r="S535" s="142">
        <v>0</v>
      </c>
      <c r="T535" s="143">
        <f>S535*H535</f>
        <v>0</v>
      </c>
      <c r="AR535" s="144" t="s">
        <v>159</v>
      </c>
      <c r="AT535" s="144" t="s">
        <v>155</v>
      </c>
      <c r="AU535" s="144" t="s">
        <v>85</v>
      </c>
      <c r="AY535" s="16" t="s">
        <v>153</v>
      </c>
      <c r="BE535" s="145">
        <f>IF(N535="základní",J535,0)</f>
        <v>0</v>
      </c>
      <c r="BF535" s="145">
        <f>IF(N535="snížená",J535,0)</f>
        <v>0</v>
      </c>
      <c r="BG535" s="145">
        <f>IF(N535="zákl. přenesená",J535,0)</f>
        <v>0</v>
      </c>
      <c r="BH535" s="145">
        <f>IF(N535="sníž. přenesená",J535,0)</f>
        <v>0</v>
      </c>
      <c r="BI535" s="145">
        <f>IF(N535="nulová",J535,0)</f>
        <v>0</v>
      </c>
      <c r="BJ535" s="16" t="s">
        <v>83</v>
      </c>
      <c r="BK535" s="145">
        <f>ROUND(I535*H535,2)</f>
        <v>0</v>
      </c>
      <c r="BL535" s="16" t="s">
        <v>159</v>
      </c>
      <c r="BM535" s="144" t="s">
        <v>696</v>
      </c>
    </row>
    <row r="536" spans="2:65" s="1" customFormat="1" ht="24">
      <c r="B536" s="31"/>
      <c r="D536" s="146" t="s">
        <v>161</v>
      </c>
      <c r="F536" s="147" t="s">
        <v>697</v>
      </c>
      <c r="I536" s="148"/>
      <c r="L536" s="31"/>
      <c r="M536" s="149"/>
      <c r="T536" s="55"/>
      <c r="AT536" s="16" t="s">
        <v>161</v>
      </c>
      <c r="AU536" s="16" t="s">
        <v>85</v>
      </c>
    </row>
    <row r="537" spans="2:65" s="1" customFormat="1" ht="16.5" customHeight="1">
      <c r="B537" s="31"/>
      <c r="C537" s="164" t="s">
        <v>698</v>
      </c>
      <c r="D537" s="164" t="s">
        <v>216</v>
      </c>
      <c r="E537" s="165" t="s">
        <v>699</v>
      </c>
      <c r="F537" s="166" t="s">
        <v>700</v>
      </c>
      <c r="G537" s="167" t="s">
        <v>261</v>
      </c>
      <c r="H537" s="168">
        <v>41</v>
      </c>
      <c r="I537" s="169"/>
      <c r="J537" s="170">
        <f>ROUND(I537*H537,2)</f>
        <v>0</v>
      </c>
      <c r="K537" s="171"/>
      <c r="L537" s="172"/>
      <c r="M537" s="173" t="s">
        <v>1</v>
      </c>
      <c r="N537" s="174" t="s">
        <v>40</v>
      </c>
      <c r="P537" s="142">
        <f>O537*H537</f>
        <v>0</v>
      </c>
      <c r="Q537" s="142">
        <v>1.2E-2</v>
      </c>
      <c r="R537" s="142">
        <f>Q537*H537</f>
        <v>0.49199999999999999</v>
      </c>
      <c r="S537" s="142">
        <v>0</v>
      </c>
      <c r="T537" s="143">
        <f>S537*H537</f>
        <v>0</v>
      </c>
      <c r="AR537" s="144" t="s">
        <v>691</v>
      </c>
      <c r="AT537" s="144" t="s">
        <v>216</v>
      </c>
      <c r="AU537" s="144" t="s">
        <v>85</v>
      </c>
      <c r="AY537" s="16" t="s">
        <v>153</v>
      </c>
      <c r="BE537" s="145">
        <f>IF(N537="základní",J537,0)</f>
        <v>0</v>
      </c>
      <c r="BF537" s="145">
        <f>IF(N537="snížená",J537,0)</f>
        <v>0</v>
      </c>
      <c r="BG537" s="145">
        <f>IF(N537="zákl. přenesená",J537,0)</f>
        <v>0</v>
      </c>
      <c r="BH537" s="145">
        <f>IF(N537="sníž. přenesená",J537,0)</f>
        <v>0</v>
      </c>
      <c r="BI537" s="145">
        <f>IF(N537="nulová",J537,0)</f>
        <v>0</v>
      </c>
      <c r="BJ537" s="16" t="s">
        <v>83</v>
      </c>
      <c r="BK537" s="145">
        <f>ROUND(I537*H537,2)</f>
        <v>0</v>
      </c>
      <c r="BL537" s="16" t="s">
        <v>691</v>
      </c>
      <c r="BM537" s="144" t="s">
        <v>701</v>
      </c>
    </row>
    <row r="538" spans="2:65" s="11" customFormat="1" ht="22.75" customHeight="1">
      <c r="B538" s="120"/>
      <c r="D538" s="121" t="s">
        <v>74</v>
      </c>
      <c r="E538" s="130" t="s">
        <v>702</v>
      </c>
      <c r="F538" s="130" t="s">
        <v>703</v>
      </c>
      <c r="I538" s="123"/>
      <c r="J538" s="131">
        <f>BK538</f>
        <v>0</v>
      </c>
      <c r="L538" s="120"/>
      <c r="M538" s="125"/>
      <c r="P538" s="126">
        <f>SUM(P539:P693)</f>
        <v>0</v>
      </c>
      <c r="R538" s="126">
        <f>SUM(R539:R693)</f>
        <v>1.9800000000000002E-4</v>
      </c>
      <c r="T538" s="127">
        <f>SUM(T539:T693)</f>
        <v>69.806502000000009</v>
      </c>
      <c r="AR538" s="121" t="s">
        <v>83</v>
      </c>
      <c r="AT538" s="128" t="s">
        <v>74</v>
      </c>
      <c r="AU538" s="128" t="s">
        <v>83</v>
      </c>
      <c r="AY538" s="121" t="s">
        <v>153</v>
      </c>
      <c r="BK538" s="129">
        <f>SUM(BK539:BK693)</f>
        <v>0</v>
      </c>
    </row>
    <row r="539" spans="2:65" s="1" customFormat="1" ht="21.75" customHeight="1">
      <c r="B539" s="31"/>
      <c r="C539" s="132" t="s">
        <v>704</v>
      </c>
      <c r="D539" s="132" t="s">
        <v>155</v>
      </c>
      <c r="E539" s="133" t="s">
        <v>705</v>
      </c>
      <c r="F539" s="134" t="s">
        <v>706</v>
      </c>
      <c r="G539" s="135" t="s">
        <v>707</v>
      </c>
      <c r="H539" s="136">
        <v>18</v>
      </c>
      <c r="I539" s="137"/>
      <c r="J539" s="138">
        <f>ROUND(I539*H539,2)</f>
        <v>0</v>
      </c>
      <c r="K539" s="139"/>
      <c r="L539" s="31"/>
      <c r="M539" s="140" t="s">
        <v>1</v>
      </c>
      <c r="N539" s="141" t="s">
        <v>40</v>
      </c>
      <c r="P539" s="142">
        <f>O539*H539</f>
        <v>0</v>
      </c>
      <c r="Q539" s="142">
        <v>0</v>
      </c>
      <c r="R539" s="142">
        <f>Q539*H539</f>
        <v>0</v>
      </c>
      <c r="S539" s="142">
        <v>0</v>
      </c>
      <c r="T539" s="143">
        <f>S539*H539</f>
        <v>0</v>
      </c>
      <c r="AR539" s="144" t="s">
        <v>159</v>
      </c>
      <c r="AT539" s="144" t="s">
        <v>155</v>
      </c>
      <c r="AU539" s="144" t="s">
        <v>85</v>
      </c>
      <c r="AY539" s="16" t="s">
        <v>153</v>
      </c>
      <c r="BE539" s="145">
        <f>IF(N539="základní",J539,0)</f>
        <v>0</v>
      </c>
      <c r="BF539" s="145">
        <f>IF(N539="snížená",J539,0)</f>
        <v>0</v>
      </c>
      <c r="BG539" s="145">
        <f>IF(N539="zákl. přenesená",J539,0)</f>
        <v>0</v>
      </c>
      <c r="BH539" s="145">
        <f>IF(N539="sníž. přenesená",J539,0)</f>
        <v>0</v>
      </c>
      <c r="BI539" s="145">
        <f>IF(N539="nulová",J539,0)</f>
        <v>0</v>
      </c>
      <c r="BJ539" s="16" t="s">
        <v>83</v>
      </c>
      <c r="BK539" s="145">
        <f>ROUND(I539*H539,2)</f>
        <v>0</v>
      </c>
      <c r="BL539" s="16" t="s">
        <v>159</v>
      </c>
      <c r="BM539" s="144" t="s">
        <v>708</v>
      </c>
    </row>
    <row r="540" spans="2:65" s="1" customFormat="1" ht="12">
      <c r="B540" s="31"/>
      <c r="D540" s="146" t="s">
        <v>161</v>
      </c>
      <c r="F540" s="147" t="s">
        <v>706</v>
      </c>
      <c r="I540" s="148"/>
      <c r="L540" s="31"/>
      <c r="M540" s="149"/>
      <c r="T540" s="55"/>
      <c r="AT540" s="16" t="s">
        <v>161</v>
      </c>
      <c r="AU540" s="16" t="s">
        <v>85</v>
      </c>
    </row>
    <row r="541" spans="2:65" s="1" customFormat="1" ht="24.25" customHeight="1">
      <c r="B541" s="31"/>
      <c r="C541" s="132" t="s">
        <v>709</v>
      </c>
      <c r="D541" s="132" t="s">
        <v>155</v>
      </c>
      <c r="E541" s="133" t="s">
        <v>710</v>
      </c>
      <c r="F541" s="134" t="s">
        <v>711</v>
      </c>
      <c r="G541" s="135" t="s">
        <v>707</v>
      </c>
      <c r="H541" s="136">
        <v>1</v>
      </c>
      <c r="I541" s="137"/>
      <c r="J541" s="138">
        <f>ROUND(I541*H541,2)</f>
        <v>0</v>
      </c>
      <c r="K541" s="139"/>
      <c r="L541" s="31"/>
      <c r="M541" s="140" t="s">
        <v>1</v>
      </c>
      <c r="N541" s="141" t="s">
        <v>40</v>
      </c>
      <c r="P541" s="142">
        <f>O541*H541</f>
        <v>0</v>
      </c>
      <c r="Q541" s="142">
        <v>0</v>
      </c>
      <c r="R541" s="142">
        <f>Q541*H541</f>
        <v>0</v>
      </c>
      <c r="S541" s="142">
        <v>0</v>
      </c>
      <c r="T541" s="143">
        <f>S541*H541</f>
        <v>0</v>
      </c>
      <c r="AR541" s="144" t="s">
        <v>159</v>
      </c>
      <c r="AT541" s="144" t="s">
        <v>155</v>
      </c>
      <c r="AU541" s="144" t="s">
        <v>85</v>
      </c>
      <c r="AY541" s="16" t="s">
        <v>153</v>
      </c>
      <c r="BE541" s="145">
        <f>IF(N541="základní",J541,0)</f>
        <v>0</v>
      </c>
      <c r="BF541" s="145">
        <f>IF(N541="snížená",J541,0)</f>
        <v>0</v>
      </c>
      <c r="BG541" s="145">
        <f>IF(N541="zákl. přenesená",J541,0)</f>
        <v>0</v>
      </c>
      <c r="BH541" s="145">
        <f>IF(N541="sníž. přenesená",J541,0)</f>
        <v>0</v>
      </c>
      <c r="BI541" s="145">
        <f>IF(N541="nulová",J541,0)</f>
        <v>0</v>
      </c>
      <c r="BJ541" s="16" t="s">
        <v>83</v>
      </c>
      <c r="BK541" s="145">
        <f>ROUND(I541*H541,2)</f>
        <v>0</v>
      </c>
      <c r="BL541" s="16" t="s">
        <v>159</v>
      </c>
      <c r="BM541" s="144" t="s">
        <v>712</v>
      </c>
    </row>
    <row r="542" spans="2:65" s="1" customFormat="1" ht="12">
      <c r="B542" s="31"/>
      <c r="D542" s="146" t="s">
        <v>161</v>
      </c>
      <c r="F542" s="147" t="s">
        <v>706</v>
      </c>
      <c r="I542" s="148"/>
      <c r="L542" s="31"/>
      <c r="M542" s="149"/>
      <c r="T542" s="55"/>
      <c r="AT542" s="16" t="s">
        <v>161</v>
      </c>
      <c r="AU542" s="16" t="s">
        <v>85</v>
      </c>
    </row>
    <row r="543" spans="2:65" s="1" customFormat="1" ht="21.75" customHeight="1">
      <c r="B543" s="31"/>
      <c r="C543" s="132" t="s">
        <v>713</v>
      </c>
      <c r="D543" s="132" t="s">
        <v>155</v>
      </c>
      <c r="E543" s="133" t="s">
        <v>714</v>
      </c>
      <c r="F543" s="134" t="s">
        <v>715</v>
      </c>
      <c r="G543" s="135" t="s">
        <v>173</v>
      </c>
      <c r="H543" s="136">
        <v>34.92</v>
      </c>
      <c r="I543" s="137"/>
      <c r="J543" s="138">
        <f>ROUND(I543*H543,2)</f>
        <v>0</v>
      </c>
      <c r="K543" s="139"/>
      <c r="L543" s="31"/>
      <c r="M543" s="140" t="s">
        <v>1</v>
      </c>
      <c r="N543" s="141" t="s">
        <v>40</v>
      </c>
      <c r="P543" s="142">
        <f>O543*H543</f>
        <v>0</v>
      </c>
      <c r="Q543" s="142">
        <v>0</v>
      </c>
      <c r="R543" s="142">
        <f>Q543*H543</f>
        <v>0</v>
      </c>
      <c r="S543" s="142">
        <v>0.26100000000000001</v>
      </c>
      <c r="T543" s="143">
        <f>S543*H543</f>
        <v>9.1141200000000016</v>
      </c>
      <c r="AR543" s="144" t="s">
        <v>159</v>
      </c>
      <c r="AT543" s="144" t="s">
        <v>155</v>
      </c>
      <c r="AU543" s="144" t="s">
        <v>85</v>
      </c>
      <c r="AY543" s="16" t="s">
        <v>153</v>
      </c>
      <c r="BE543" s="145">
        <f>IF(N543="základní",J543,0)</f>
        <v>0</v>
      </c>
      <c r="BF543" s="145">
        <f>IF(N543="snížená",J543,0)</f>
        <v>0</v>
      </c>
      <c r="BG543" s="145">
        <f>IF(N543="zákl. přenesená",J543,0)</f>
        <v>0</v>
      </c>
      <c r="BH543" s="145">
        <f>IF(N543="sníž. přenesená",J543,0)</f>
        <v>0</v>
      </c>
      <c r="BI543" s="145">
        <f>IF(N543="nulová",J543,0)</f>
        <v>0</v>
      </c>
      <c r="BJ543" s="16" t="s">
        <v>83</v>
      </c>
      <c r="BK543" s="145">
        <f>ROUND(I543*H543,2)</f>
        <v>0</v>
      </c>
      <c r="BL543" s="16" t="s">
        <v>159</v>
      </c>
      <c r="BM543" s="144" t="s">
        <v>716</v>
      </c>
    </row>
    <row r="544" spans="2:65" s="1" customFormat="1" ht="36">
      <c r="B544" s="31"/>
      <c r="D544" s="146" t="s">
        <v>161</v>
      </c>
      <c r="F544" s="147" t="s">
        <v>717</v>
      </c>
      <c r="I544" s="148"/>
      <c r="L544" s="31"/>
      <c r="M544" s="149"/>
      <c r="T544" s="55"/>
      <c r="AT544" s="16" t="s">
        <v>161</v>
      </c>
      <c r="AU544" s="16" t="s">
        <v>85</v>
      </c>
    </row>
    <row r="545" spans="2:65" s="12" customFormat="1" ht="12">
      <c r="B545" s="150"/>
      <c r="D545" s="146" t="s">
        <v>163</v>
      </c>
      <c r="E545" s="151" t="s">
        <v>1</v>
      </c>
      <c r="F545" s="152" t="s">
        <v>718</v>
      </c>
      <c r="H545" s="153">
        <v>30.72</v>
      </c>
      <c r="I545" s="154"/>
      <c r="L545" s="150"/>
      <c r="M545" s="155"/>
      <c r="T545" s="156"/>
      <c r="AT545" s="151" t="s">
        <v>163</v>
      </c>
      <c r="AU545" s="151" t="s">
        <v>85</v>
      </c>
      <c r="AV545" s="12" t="s">
        <v>85</v>
      </c>
      <c r="AW545" s="12" t="s">
        <v>32</v>
      </c>
      <c r="AX545" s="12" t="s">
        <v>75</v>
      </c>
      <c r="AY545" s="151" t="s">
        <v>153</v>
      </c>
    </row>
    <row r="546" spans="2:65" s="12" customFormat="1" ht="12">
      <c r="B546" s="150"/>
      <c r="D546" s="146" t="s">
        <v>163</v>
      </c>
      <c r="E546" s="151" t="s">
        <v>1</v>
      </c>
      <c r="F546" s="152" t="s">
        <v>719</v>
      </c>
      <c r="H546" s="153">
        <v>4.2</v>
      </c>
      <c r="I546" s="154"/>
      <c r="L546" s="150"/>
      <c r="M546" s="155"/>
      <c r="T546" s="156"/>
      <c r="AT546" s="151" t="s">
        <v>163</v>
      </c>
      <c r="AU546" s="151" t="s">
        <v>85</v>
      </c>
      <c r="AV546" s="12" t="s">
        <v>85</v>
      </c>
      <c r="AW546" s="12" t="s">
        <v>32</v>
      </c>
      <c r="AX546" s="12" t="s">
        <v>75</v>
      </c>
      <c r="AY546" s="151" t="s">
        <v>153</v>
      </c>
    </row>
    <row r="547" spans="2:65" s="13" customFormat="1" ht="12">
      <c r="B547" s="157"/>
      <c r="D547" s="146" t="s">
        <v>163</v>
      </c>
      <c r="E547" s="158" t="s">
        <v>1</v>
      </c>
      <c r="F547" s="159" t="s">
        <v>207</v>
      </c>
      <c r="H547" s="160">
        <v>34.92</v>
      </c>
      <c r="I547" s="161"/>
      <c r="L547" s="157"/>
      <c r="M547" s="162"/>
      <c r="T547" s="163"/>
      <c r="AT547" s="158" t="s">
        <v>163</v>
      </c>
      <c r="AU547" s="158" t="s">
        <v>85</v>
      </c>
      <c r="AV547" s="13" t="s">
        <v>159</v>
      </c>
      <c r="AW547" s="13" t="s">
        <v>32</v>
      </c>
      <c r="AX547" s="13" t="s">
        <v>83</v>
      </c>
      <c r="AY547" s="158" t="s">
        <v>153</v>
      </c>
    </row>
    <row r="548" spans="2:65" s="1" customFormat="1" ht="21.75" customHeight="1">
      <c r="B548" s="31"/>
      <c r="C548" s="132" t="s">
        <v>720</v>
      </c>
      <c r="D548" s="132" t="s">
        <v>155</v>
      </c>
      <c r="E548" s="133" t="s">
        <v>721</v>
      </c>
      <c r="F548" s="134" t="s">
        <v>722</v>
      </c>
      <c r="G548" s="135" t="s">
        <v>173</v>
      </c>
      <c r="H548" s="136">
        <v>25.22</v>
      </c>
      <c r="I548" s="137"/>
      <c r="J548" s="138">
        <f>ROUND(I548*H548,2)</f>
        <v>0</v>
      </c>
      <c r="K548" s="139"/>
      <c r="L548" s="31"/>
      <c r="M548" s="140" t="s">
        <v>1</v>
      </c>
      <c r="N548" s="141" t="s">
        <v>40</v>
      </c>
      <c r="P548" s="142">
        <f>O548*H548</f>
        <v>0</v>
      </c>
      <c r="Q548" s="142">
        <v>0</v>
      </c>
      <c r="R548" s="142">
        <f>Q548*H548</f>
        <v>0</v>
      </c>
      <c r="S548" s="142">
        <v>8.2000000000000003E-2</v>
      </c>
      <c r="T548" s="143">
        <f>S548*H548</f>
        <v>2.0680399999999999</v>
      </c>
      <c r="AR548" s="144" t="s">
        <v>159</v>
      </c>
      <c r="AT548" s="144" t="s">
        <v>155</v>
      </c>
      <c r="AU548" s="144" t="s">
        <v>85</v>
      </c>
      <c r="AY548" s="16" t="s">
        <v>153</v>
      </c>
      <c r="BE548" s="145">
        <f>IF(N548="základní",J548,0)</f>
        <v>0</v>
      </c>
      <c r="BF548" s="145">
        <f>IF(N548="snížená",J548,0)</f>
        <v>0</v>
      </c>
      <c r="BG548" s="145">
        <f>IF(N548="zákl. přenesená",J548,0)</f>
        <v>0</v>
      </c>
      <c r="BH548" s="145">
        <f>IF(N548="sníž. přenesená",J548,0)</f>
        <v>0</v>
      </c>
      <c r="BI548" s="145">
        <f>IF(N548="nulová",J548,0)</f>
        <v>0</v>
      </c>
      <c r="BJ548" s="16" t="s">
        <v>83</v>
      </c>
      <c r="BK548" s="145">
        <f>ROUND(I548*H548,2)</f>
        <v>0</v>
      </c>
      <c r="BL548" s="16" t="s">
        <v>159</v>
      </c>
      <c r="BM548" s="144" t="s">
        <v>723</v>
      </c>
    </row>
    <row r="549" spans="2:65" s="1" customFormat="1" ht="24">
      <c r="B549" s="31"/>
      <c r="D549" s="146" t="s">
        <v>161</v>
      </c>
      <c r="F549" s="147" t="s">
        <v>724</v>
      </c>
      <c r="I549" s="148"/>
      <c r="L549" s="31"/>
      <c r="M549" s="149"/>
      <c r="T549" s="55"/>
      <c r="AT549" s="16" t="s">
        <v>161</v>
      </c>
      <c r="AU549" s="16" t="s">
        <v>85</v>
      </c>
    </row>
    <row r="550" spans="2:65" s="12" customFormat="1" ht="12">
      <c r="B550" s="150"/>
      <c r="D550" s="146" t="s">
        <v>163</v>
      </c>
      <c r="E550" s="151" t="s">
        <v>1</v>
      </c>
      <c r="F550" s="152" t="s">
        <v>725</v>
      </c>
      <c r="H550" s="153">
        <v>8.8000000000000007</v>
      </c>
      <c r="I550" s="154"/>
      <c r="L550" s="150"/>
      <c r="M550" s="155"/>
      <c r="T550" s="156"/>
      <c r="AT550" s="151" t="s">
        <v>163</v>
      </c>
      <c r="AU550" s="151" t="s">
        <v>85</v>
      </c>
      <c r="AV550" s="12" t="s">
        <v>85</v>
      </c>
      <c r="AW550" s="12" t="s">
        <v>32</v>
      </c>
      <c r="AX550" s="12" t="s">
        <v>75</v>
      </c>
      <c r="AY550" s="151" t="s">
        <v>153</v>
      </c>
    </row>
    <row r="551" spans="2:65" s="12" customFormat="1" ht="12">
      <c r="B551" s="150"/>
      <c r="D551" s="146" t="s">
        <v>163</v>
      </c>
      <c r="E551" s="151" t="s">
        <v>1</v>
      </c>
      <c r="F551" s="152" t="s">
        <v>726</v>
      </c>
      <c r="H551" s="153">
        <v>4.37</v>
      </c>
      <c r="I551" s="154"/>
      <c r="L551" s="150"/>
      <c r="M551" s="155"/>
      <c r="T551" s="156"/>
      <c r="AT551" s="151" t="s">
        <v>163</v>
      </c>
      <c r="AU551" s="151" t="s">
        <v>85</v>
      </c>
      <c r="AV551" s="12" t="s">
        <v>85</v>
      </c>
      <c r="AW551" s="12" t="s">
        <v>32</v>
      </c>
      <c r="AX551" s="12" t="s">
        <v>75</v>
      </c>
      <c r="AY551" s="151" t="s">
        <v>153</v>
      </c>
    </row>
    <row r="552" spans="2:65" s="12" customFormat="1" ht="12">
      <c r="B552" s="150"/>
      <c r="D552" s="146" t="s">
        <v>163</v>
      </c>
      <c r="E552" s="151" t="s">
        <v>1</v>
      </c>
      <c r="F552" s="152" t="s">
        <v>727</v>
      </c>
      <c r="H552" s="153">
        <v>12.05</v>
      </c>
      <c r="I552" s="154"/>
      <c r="L552" s="150"/>
      <c r="M552" s="155"/>
      <c r="T552" s="156"/>
      <c r="AT552" s="151" t="s">
        <v>163</v>
      </c>
      <c r="AU552" s="151" t="s">
        <v>85</v>
      </c>
      <c r="AV552" s="12" t="s">
        <v>85</v>
      </c>
      <c r="AW552" s="12" t="s">
        <v>32</v>
      </c>
      <c r="AX552" s="12" t="s">
        <v>75</v>
      </c>
      <c r="AY552" s="151" t="s">
        <v>153</v>
      </c>
    </row>
    <row r="553" spans="2:65" s="13" customFormat="1" ht="12">
      <c r="B553" s="157"/>
      <c r="D553" s="146" t="s">
        <v>163</v>
      </c>
      <c r="E553" s="158" t="s">
        <v>1</v>
      </c>
      <c r="F553" s="159" t="s">
        <v>207</v>
      </c>
      <c r="H553" s="160">
        <v>25.220000000000002</v>
      </c>
      <c r="I553" s="161"/>
      <c r="L553" s="157"/>
      <c r="M553" s="162"/>
      <c r="T553" s="163"/>
      <c r="AT553" s="158" t="s">
        <v>163</v>
      </c>
      <c r="AU553" s="158" t="s">
        <v>85</v>
      </c>
      <c r="AV553" s="13" t="s">
        <v>159</v>
      </c>
      <c r="AW553" s="13" t="s">
        <v>32</v>
      </c>
      <c r="AX553" s="13" t="s">
        <v>83</v>
      </c>
      <c r="AY553" s="158" t="s">
        <v>153</v>
      </c>
    </row>
    <row r="554" spans="2:65" s="1" customFormat="1" ht="16.5" customHeight="1">
      <c r="B554" s="31"/>
      <c r="C554" s="132" t="s">
        <v>728</v>
      </c>
      <c r="D554" s="132" t="s">
        <v>155</v>
      </c>
      <c r="E554" s="133" t="s">
        <v>729</v>
      </c>
      <c r="F554" s="134" t="s">
        <v>730</v>
      </c>
      <c r="G554" s="135" t="s">
        <v>158</v>
      </c>
      <c r="H554" s="136">
        <v>2.198</v>
      </c>
      <c r="I554" s="137"/>
      <c r="J554" s="138">
        <f>ROUND(I554*H554,2)</f>
        <v>0</v>
      </c>
      <c r="K554" s="139"/>
      <c r="L554" s="31"/>
      <c r="M554" s="140" t="s">
        <v>1</v>
      </c>
      <c r="N554" s="141" t="s">
        <v>40</v>
      </c>
      <c r="P554" s="142">
        <f>O554*H554</f>
        <v>0</v>
      </c>
      <c r="Q554" s="142">
        <v>0</v>
      </c>
      <c r="R554" s="142">
        <f>Q554*H554</f>
        <v>0</v>
      </c>
      <c r="S554" s="142">
        <v>2.4</v>
      </c>
      <c r="T554" s="143">
        <f>S554*H554</f>
        <v>5.2751999999999999</v>
      </c>
      <c r="AR554" s="144" t="s">
        <v>159</v>
      </c>
      <c r="AT554" s="144" t="s">
        <v>155</v>
      </c>
      <c r="AU554" s="144" t="s">
        <v>85</v>
      </c>
      <c r="AY554" s="16" t="s">
        <v>153</v>
      </c>
      <c r="BE554" s="145">
        <f>IF(N554="základní",J554,0)</f>
        <v>0</v>
      </c>
      <c r="BF554" s="145">
        <f>IF(N554="snížená",J554,0)</f>
        <v>0</v>
      </c>
      <c r="BG554" s="145">
        <f>IF(N554="zákl. přenesená",J554,0)</f>
        <v>0</v>
      </c>
      <c r="BH554" s="145">
        <f>IF(N554="sníž. přenesená",J554,0)</f>
        <v>0</v>
      </c>
      <c r="BI554" s="145">
        <f>IF(N554="nulová",J554,0)</f>
        <v>0</v>
      </c>
      <c r="BJ554" s="16" t="s">
        <v>83</v>
      </c>
      <c r="BK554" s="145">
        <f>ROUND(I554*H554,2)</f>
        <v>0</v>
      </c>
      <c r="BL554" s="16" t="s">
        <v>159</v>
      </c>
      <c r="BM554" s="144" t="s">
        <v>731</v>
      </c>
    </row>
    <row r="555" spans="2:65" s="1" customFormat="1" ht="24">
      <c r="B555" s="31"/>
      <c r="D555" s="146" t="s">
        <v>161</v>
      </c>
      <c r="F555" s="147" t="s">
        <v>732</v>
      </c>
      <c r="I555" s="148"/>
      <c r="L555" s="31"/>
      <c r="M555" s="149"/>
      <c r="T555" s="55"/>
      <c r="AT555" s="16" t="s">
        <v>161</v>
      </c>
      <c r="AU555" s="16" t="s">
        <v>85</v>
      </c>
    </row>
    <row r="556" spans="2:65" s="12" customFormat="1" ht="12">
      <c r="B556" s="150"/>
      <c r="D556" s="146" t="s">
        <v>163</v>
      </c>
      <c r="E556" s="151" t="s">
        <v>1</v>
      </c>
      <c r="F556" s="152" t="s">
        <v>733</v>
      </c>
      <c r="H556" s="153">
        <v>0.79800000000000004</v>
      </c>
      <c r="I556" s="154"/>
      <c r="L556" s="150"/>
      <c r="M556" s="155"/>
      <c r="T556" s="156"/>
      <c r="AT556" s="151" t="s">
        <v>163</v>
      </c>
      <c r="AU556" s="151" t="s">
        <v>85</v>
      </c>
      <c r="AV556" s="12" t="s">
        <v>85</v>
      </c>
      <c r="AW556" s="12" t="s">
        <v>32</v>
      </c>
      <c r="AX556" s="12" t="s">
        <v>75</v>
      </c>
      <c r="AY556" s="151" t="s">
        <v>153</v>
      </c>
    </row>
    <row r="557" spans="2:65" s="12" customFormat="1" ht="12">
      <c r="B557" s="150"/>
      <c r="D557" s="146" t="s">
        <v>163</v>
      </c>
      <c r="E557" s="151" t="s">
        <v>1</v>
      </c>
      <c r="F557" s="152" t="s">
        <v>734</v>
      </c>
      <c r="H557" s="153">
        <v>0.7</v>
      </c>
      <c r="I557" s="154"/>
      <c r="L557" s="150"/>
      <c r="M557" s="155"/>
      <c r="T557" s="156"/>
      <c r="AT557" s="151" t="s">
        <v>163</v>
      </c>
      <c r="AU557" s="151" t="s">
        <v>85</v>
      </c>
      <c r="AV557" s="12" t="s">
        <v>85</v>
      </c>
      <c r="AW557" s="12" t="s">
        <v>32</v>
      </c>
      <c r="AX557" s="12" t="s">
        <v>75</v>
      </c>
      <c r="AY557" s="151" t="s">
        <v>153</v>
      </c>
    </row>
    <row r="558" spans="2:65" s="12" customFormat="1" ht="12">
      <c r="B558" s="150"/>
      <c r="D558" s="146" t="s">
        <v>163</v>
      </c>
      <c r="E558" s="151" t="s">
        <v>1</v>
      </c>
      <c r="F558" s="152" t="s">
        <v>735</v>
      </c>
      <c r="H558" s="153">
        <v>0.7</v>
      </c>
      <c r="I558" s="154"/>
      <c r="L558" s="150"/>
      <c r="M558" s="155"/>
      <c r="T558" s="156"/>
      <c r="AT558" s="151" t="s">
        <v>163</v>
      </c>
      <c r="AU558" s="151" t="s">
        <v>85</v>
      </c>
      <c r="AV558" s="12" t="s">
        <v>85</v>
      </c>
      <c r="AW558" s="12" t="s">
        <v>32</v>
      </c>
      <c r="AX558" s="12" t="s">
        <v>75</v>
      </c>
      <c r="AY558" s="151" t="s">
        <v>153</v>
      </c>
    </row>
    <row r="559" spans="2:65" s="13" customFormat="1" ht="12">
      <c r="B559" s="157"/>
      <c r="D559" s="146" t="s">
        <v>163</v>
      </c>
      <c r="E559" s="158" t="s">
        <v>1</v>
      </c>
      <c r="F559" s="159" t="s">
        <v>207</v>
      </c>
      <c r="H559" s="160">
        <v>2.198</v>
      </c>
      <c r="I559" s="161"/>
      <c r="L559" s="157"/>
      <c r="M559" s="162"/>
      <c r="T559" s="163"/>
      <c r="AT559" s="158" t="s">
        <v>163</v>
      </c>
      <c r="AU559" s="158" t="s">
        <v>85</v>
      </c>
      <c r="AV559" s="13" t="s">
        <v>159</v>
      </c>
      <c r="AW559" s="13" t="s">
        <v>32</v>
      </c>
      <c r="AX559" s="13" t="s">
        <v>83</v>
      </c>
      <c r="AY559" s="158" t="s">
        <v>153</v>
      </c>
    </row>
    <row r="560" spans="2:65" s="1" customFormat="1" ht="24.25" customHeight="1">
      <c r="B560" s="31"/>
      <c r="C560" s="132" t="s">
        <v>736</v>
      </c>
      <c r="D560" s="132" t="s">
        <v>155</v>
      </c>
      <c r="E560" s="133" t="s">
        <v>737</v>
      </c>
      <c r="F560" s="134" t="s">
        <v>738</v>
      </c>
      <c r="G560" s="135" t="s">
        <v>196</v>
      </c>
      <c r="H560" s="136">
        <v>0.55600000000000005</v>
      </c>
      <c r="I560" s="137"/>
      <c r="J560" s="138">
        <f>ROUND(I560*H560,2)</f>
        <v>0</v>
      </c>
      <c r="K560" s="139"/>
      <c r="L560" s="31"/>
      <c r="M560" s="140" t="s">
        <v>1</v>
      </c>
      <c r="N560" s="141" t="s">
        <v>40</v>
      </c>
      <c r="P560" s="142">
        <f>O560*H560</f>
        <v>0</v>
      </c>
      <c r="Q560" s="142">
        <v>0</v>
      </c>
      <c r="R560" s="142">
        <f>Q560*H560</f>
        <v>0</v>
      </c>
      <c r="S560" s="142">
        <v>1.2609999999999999</v>
      </c>
      <c r="T560" s="143">
        <f>S560*H560</f>
        <v>0.70111599999999996</v>
      </c>
      <c r="AR560" s="144" t="s">
        <v>159</v>
      </c>
      <c r="AT560" s="144" t="s">
        <v>155</v>
      </c>
      <c r="AU560" s="144" t="s">
        <v>85</v>
      </c>
      <c r="AY560" s="16" t="s">
        <v>153</v>
      </c>
      <c r="BE560" s="145">
        <f>IF(N560="základní",J560,0)</f>
        <v>0</v>
      </c>
      <c r="BF560" s="145">
        <f>IF(N560="snížená",J560,0)</f>
        <v>0</v>
      </c>
      <c r="BG560" s="145">
        <f>IF(N560="zákl. přenesená",J560,0)</f>
        <v>0</v>
      </c>
      <c r="BH560" s="145">
        <f>IF(N560="sníž. přenesená",J560,0)</f>
        <v>0</v>
      </c>
      <c r="BI560" s="145">
        <f>IF(N560="nulová",J560,0)</f>
        <v>0</v>
      </c>
      <c r="BJ560" s="16" t="s">
        <v>83</v>
      </c>
      <c r="BK560" s="145">
        <f>ROUND(I560*H560,2)</f>
        <v>0</v>
      </c>
      <c r="BL560" s="16" t="s">
        <v>159</v>
      </c>
      <c r="BM560" s="144" t="s">
        <v>739</v>
      </c>
    </row>
    <row r="561" spans="2:65" s="1" customFormat="1" ht="36">
      <c r="B561" s="31"/>
      <c r="D561" s="146" t="s">
        <v>161</v>
      </c>
      <c r="F561" s="147" t="s">
        <v>740</v>
      </c>
      <c r="I561" s="148"/>
      <c r="L561" s="31"/>
      <c r="M561" s="149"/>
      <c r="T561" s="55"/>
      <c r="AT561" s="16" t="s">
        <v>161</v>
      </c>
      <c r="AU561" s="16" t="s">
        <v>85</v>
      </c>
    </row>
    <row r="562" spans="2:65" s="12" customFormat="1" ht="12">
      <c r="B562" s="150"/>
      <c r="D562" s="146" t="s">
        <v>163</v>
      </c>
      <c r="E562" s="151" t="s">
        <v>1</v>
      </c>
      <c r="F562" s="152" t="s">
        <v>741</v>
      </c>
      <c r="H562" s="153">
        <v>0.27800000000000002</v>
      </c>
      <c r="I562" s="154"/>
      <c r="L562" s="150"/>
      <c r="M562" s="155"/>
      <c r="T562" s="156"/>
      <c r="AT562" s="151" t="s">
        <v>163</v>
      </c>
      <c r="AU562" s="151" t="s">
        <v>85</v>
      </c>
      <c r="AV562" s="12" t="s">
        <v>85</v>
      </c>
      <c r="AW562" s="12" t="s">
        <v>32</v>
      </c>
      <c r="AX562" s="12" t="s">
        <v>75</v>
      </c>
      <c r="AY562" s="151" t="s">
        <v>153</v>
      </c>
    </row>
    <row r="563" spans="2:65" s="12" customFormat="1" ht="12">
      <c r="B563" s="150"/>
      <c r="D563" s="146" t="s">
        <v>163</v>
      </c>
      <c r="E563" s="151" t="s">
        <v>1</v>
      </c>
      <c r="F563" s="152" t="s">
        <v>742</v>
      </c>
      <c r="H563" s="153">
        <v>0.27800000000000002</v>
      </c>
      <c r="I563" s="154"/>
      <c r="L563" s="150"/>
      <c r="M563" s="155"/>
      <c r="T563" s="156"/>
      <c r="AT563" s="151" t="s">
        <v>163</v>
      </c>
      <c r="AU563" s="151" t="s">
        <v>85</v>
      </c>
      <c r="AV563" s="12" t="s">
        <v>85</v>
      </c>
      <c r="AW563" s="12" t="s">
        <v>32</v>
      </c>
      <c r="AX563" s="12" t="s">
        <v>75</v>
      </c>
      <c r="AY563" s="151" t="s">
        <v>153</v>
      </c>
    </row>
    <row r="564" spans="2:65" s="13" customFormat="1" ht="12">
      <c r="B564" s="157"/>
      <c r="D564" s="146" t="s">
        <v>163</v>
      </c>
      <c r="E564" s="158" t="s">
        <v>1</v>
      </c>
      <c r="F564" s="159" t="s">
        <v>207</v>
      </c>
      <c r="H564" s="160">
        <v>0.55600000000000005</v>
      </c>
      <c r="I564" s="161"/>
      <c r="L564" s="157"/>
      <c r="M564" s="162"/>
      <c r="T564" s="163"/>
      <c r="AT564" s="158" t="s">
        <v>163</v>
      </c>
      <c r="AU564" s="158" t="s">
        <v>85</v>
      </c>
      <c r="AV564" s="13" t="s">
        <v>159</v>
      </c>
      <c r="AW564" s="13" t="s">
        <v>32</v>
      </c>
      <c r="AX564" s="13" t="s">
        <v>83</v>
      </c>
      <c r="AY564" s="158" t="s">
        <v>153</v>
      </c>
    </row>
    <row r="565" spans="2:65" s="1" customFormat="1" ht="37.75" customHeight="1">
      <c r="B565" s="31"/>
      <c r="C565" s="132" t="s">
        <v>743</v>
      </c>
      <c r="D565" s="132" t="s">
        <v>155</v>
      </c>
      <c r="E565" s="133" t="s">
        <v>744</v>
      </c>
      <c r="F565" s="134" t="s">
        <v>745</v>
      </c>
      <c r="G565" s="135" t="s">
        <v>158</v>
      </c>
      <c r="H565" s="136">
        <v>3.448</v>
      </c>
      <c r="I565" s="137"/>
      <c r="J565" s="138">
        <f>ROUND(I565*H565,2)</f>
        <v>0</v>
      </c>
      <c r="K565" s="139"/>
      <c r="L565" s="31"/>
      <c r="M565" s="140" t="s">
        <v>1</v>
      </c>
      <c r="N565" s="141" t="s">
        <v>40</v>
      </c>
      <c r="P565" s="142">
        <f>O565*H565</f>
        <v>0</v>
      </c>
      <c r="Q565" s="142">
        <v>0</v>
      </c>
      <c r="R565" s="142">
        <f>Q565*H565</f>
        <v>0</v>
      </c>
      <c r="S565" s="142">
        <v>2.2000000000000002</v>
      </c>
      <c r="T565" s="143">
        <f>S565*H565</f>
        <v>7.5856000000000003</v>
      </c>
      <c r="AR565" s="144" t="s">
        <v>159</v>
      </c>
      <c r="AT565" s="144" t="s">
        <v>155</v>
      </c>
      <c r="AU565" s="144" t="s">
        <v>85</v>
      </c>
      <c r="AY565" s="16" t="s">
        <v>153</v>
      </c>
      <c r="BE565" s="145">
        <f>IF(N565="základní",J565,0)</f>
        <v>0</v>
      </c>
      <c r="BF565" s="145">
        <f>IF(N565="snížená",J565,0)</f>
        <v>0</v>
      </c>
      <c r="BG565" s="145">
        <f>IF(N565="zákl. přenesená",J565,0)</f>
        <v>0</v>
      </c>
      <c r="BH565" s="145">
        <f>IF(N565="sníž. přenesená",J565,0)</f>
        <v>0</v>
      </c>
      <c r="BI565" s="145">
        <f>IF(N565="nulová",J565,0)</f>
        <v>0</v>
      </c>
      <c r="BJ565" s="16" t="s">
        <v>83</v>
      </c>
      <c r="BK565" s="145">
        <f>ROUND(I565*H565,2)</f>
        <v>0</v>
      </c>
      <c r="BL565" s="16" t="s">
        <v>159</v>
      </c>
      <c r="BM565" s="144" t="s">
        <v>746</v>
      </c>
    </row>
    <row r="566" spans="2:65" s="1" customFormat="1" ht="24">
      <c r="B566" s="31"/>
      <c r="D566" s="146" t="s">
        <v>161</v>
      </c>
      <c r="F566" s="147" t="s">
        <v>747</v>
      </c>
      <c r="I566" s="148"/>
      <c r="L566" s="31"/>
      <c r="M566" s="149"/>
      <c r="T566" s="55"/>
      <c r="AT566" s="16" t="s">
        <v>161</v>
      </c>
      <c r="AU566" s="16" t="s">
        <v>85</v>
      </c>
    </row>
    <row r="567" spans="2:65" s="12" customFormat="1" ht="12">
      <c r="B567" s="150"/>
      <c r="D567" s="146" t="s">
        <v>163</v>
      </c>
      <c r="E567" s="151" t="s">
        <v>1</v>
      </c>
      <c r="F567" s="152" t="s">
        <v>733</v>
      </c>
      <c r="H567" s="153">
        <v>0.79800000000000004</v>
      </c>
      <c r="I567" s="154"/>
      <c r="L567" s="150"/>
      <c r="M567" s="155"/>
      <c r="T567" s="156"/>
      <c r="AT567" s="151" t="s">
        <v>163</v>
      </c>
      <c r="AU567" s="151" t="s">
        <v>85</v>
      </c>
      <c r="AV567" s="12" t="s">
        <v>85</v>
      </c>
      <c r="AW567" s="12" t="s">
        <v>32</v>
      </c>
      <c r="AX567" s="12" t="s">
        <v>75</v>
      </c>
      <c r="AY567" s="151" t="s">
        <v>153</v>
      </c>
    </row>
    <row r="568" spans="2:65" s="12" customFormat="1" ht="12">
      <c r="B568" s="150"/>
      <c r="D568" s="146" t="s">
        <v>163</v>
      </c>
      <c r="E568" s="151" t="s">
        <v>1</v>
      </c>
      <c r="F568" s="152" t="s">
        <v>571</v>
      </c>
      <c r="H568" s="153">
        <v>0.45</v>
      </c>
      <c r="I568" s="154"/>
      <c r="L568" s="150"/>
      <c r="M568" s="155"/>
      <c r="T568" s="156"/>
      <c r="AT568" s="151" t="s">
        <v>163</v>
      </c>
      <c r="AU568" s="151" t="s">
        <v>85</v>
      </c>
      <c r="AV568" s="12" t="s">
        <v>85</v>
      </c>
      <c r="AW568" s="12" t="s">
        <v>32</v>
      </c>
      <c r="AX568" s="12" t="s">
        <v>75</v>
      </c>
      <c r="AY568" s="151" t="s">
        <v>153</v>
      </c>
    </row>
    <row r="569" spans="2:65" s="12" customFormat="1" ht="12">
      <c r="B569" s="150"/>
      <c r="D569" s="146" t="s">
        <v>163</v>
      </c>
      <c r="E569" s="151" t="s">
        <v>1</v>
      </c>
      <c r="F569" s="152" t="s">
        <v>748</v>
      </c>
      <c r="H569" s="153">
        <v>2.2000000000000002</v>
      </c>
      <c r="I569" s="154"/>
      <c r="L569" s="150"/>
      <c r="M569" s="155"/>
      <c r="T569" s="156"/>
      <c r="AT569" s="151" t="s">
        <v>163</v>
      </c>
      <c r="AU569" s="151" t="s">
        <v>85</v>
      </c>
      <c r="AV569" s="12" t="s">
        <v>85</v>
      </c>
      <c r="AW569" s="12" t="s">
        <v>32</v>
      </c>
      <c r="AX569" s="12" t="s">
        <v>75</v>
      </c>
      <c r="AY569" s="151" t="s">
        <v>153</v>
      </c>
    </row>
    <row r="570" spans="2:65" s="13" customFormat="1" ht="12">
      <c r="B570" s="157"/>
      <c r="D570" s="146" t="s">
        <v>163</v>
      </c>
      <c r="E570" s="158" t="s">
        <v>1</v>
      </c>
      <c r="F570" s="159" t="s">
        <v>207</v>
      </c>
      <c r="H570" s="160">
        <v>3.4480000000000004</v>
      </c>
      <c r="I570" s="161"/>
      <c r="L570" s="157"/>
      <c r="M570" s="162"/>
      <c r="T570" s="163"/>
      <c r="AT570" s="158" t="s">
        <v>163</v>
      </c>
      <c r="AU570" s="158" t="s">
        <v>85</v>
      </c>
      <c r="AV570" s="13" t="s">
        <v>159</v>
      </c>
      <c r="AW570" s="13" t="s">
        <v>32</v>
      </c>
      <c r="AX570" s="13" t="s">
        <v>83</v>
      </c>
      <c r="AY570" s="158" t="s">
        <v>153</v>
      </c>
    </row>
    <row r="571" spans="2:65" s="1" customFormat="1" ht="37.75" customHeight="1">
      <c r="B571" s="31"/>
      <c r="C571" s="132" t="s">
        <v>749</v>
      </c>
      <c r="D571" s="132" t="s">
        <v>155</v>
      </c>
      <c r="E571" s="133" t="s">
        <v>750</v>
      </c>
      <c r="F571" s="134" t="s">
        <v>751</v>
      </c>
      <c r="G571" s="135" t="s">
        <v>158</v>
      </c>
      <c r="H571" s="136">
        <v>0.84</v>
      </c>
      <c r="I571" s="137"/>
      <c r="J571" s="138">
        <f>ROUND(I571*H571,2)</f>
        <v>0</v>
      </c>
      <c r="K571" s="139"/>
      <c r="L571" s="31"/>
      <c r="M571" s="140" t="s">
        <v>1</v>
      </c>
      <c r="N571" s="141" t="s">
        <v>40</v>
      </c>
      <c r="P571" s="142">
        <f>O571*H571</f>
        <v>0</v>
      </c>
      <c r="Q571" s="142">
        <v>0</v>
      </c>
      <c r="R571" s="142">
        <f>Q571*H571</f>
        <v>0</v>
      </c>
      <c r="S571" s="142">
        <v>2.2000000000000002</v>
      </c>
      <c r="T571" s="143">
        <f>S571*H571</f>
        <v>1.8480000000000001</v>
      </c>
      <c r="AR571" s="144" t="s">
        <v>159</v>
      </c>
      <c r="AT571" s="144" t="s">
        <v>155</v>
      </c>
      <c r="AU571" s="144" t="s">
        <v>85</v>
      </c>
      <c r="AY571" s="16" t="s">
        <v>153</v>
      </c>
      <c r="BE571" s="145">
        <f>IF(N571="základní",J571,0)</f>
        <v>0</v>
      </c>
      <c r="BF571" s="145">
        <f>IF(N571="snížená",J571,0)</f>
        <v>0</v>
      </c>
      <c r="BG571" s="145">
        <f>IF(N571="zákl. přenesená",J571,0)</f>
        <v>0</v>
      </c>
      <c r="BH571" s="145">
        <f>IF(N571="sníž. přenesená",J571,0)</f>
        <v>0</v>
      </c>
      <c r="BI571" s="145">
        <f>IF(N571="nulová",J571,0)</f>
        <v>0</v>
      </c>
      <c r="BJ571" s="16" t="s">
        <v>83</v>
      </c>
      <c r="BK571" s="145">
        <f>ROUND(I571*H571,2)</f>
        <v>0</v>
      </c>
      <c r="BL571" s="16" t="s">
        <v>159</v>
      </c>
      <c r="BM571" s="144" t="s">
        <v>752</v>
      </c>
    </row>
    <row r="572" spans="2:65" s="1" customFormat="1" ht="24">
      <c r="B572" s="31"/>
      <c r="D572" s="146" t="s">
        <v>161</v>
      </c>
      <c r="F572" s="147" t="s">
        <v>753</v>
      </c>
      <c r="I572" s="148"/>
      <c r="L572" s="31"/>
      <c r="M572" s="149"/>
      <c r="T572" s="55"/>
      <c r="AT572" s="16" t="s">
        <v>161</v>
      </c>
      <c r="AU572" s="16" t="s">
        <v>85</v>
      </c>
    </row>
    <row r="573" spans="2:65" s="12" customFormat="1" ht="12">
      <c r="B573" s="150"/>
      <c r="D573" s="146" t="s">
        <v>163</v>
      </c>
      <c r="E573" s="151" t="s">
        <v>1</v>
      </c>
      <c r="F573" s="152" t="s">
        <v>754</v>
      </c>
      <c r="H573" s="153">
        <v>0.42</v>
      </c>
      <c r="I573" s="154"/>
      <c r="L573" s="150"/>
      <c r="M573" s="155"/>
      <c r="T573" s="156"/>
      <c r="AT573" s="151" t="s">
        <v>163</v>
      </c>
      <c r="AU573" s="151" t="s">
        <v>85</v>
      </c>
      <c r="AV573" s="12" t="s">
        <v>85</v>
      </c>
      <c r="AW573" s="12" t="s">
        <v>32</v>
      </c>
      <c r="AX573" s="12" t="s">
        <v>75</v>
      </c>
      <c r="AY573" s="151" t="s">
        <v>153</v>
      </c>
    </row>
    <row r="574" spans="2:65" s="12" customFormat="1" ht="12">
      <c r="B574" s="150"/>
      <c r="D574" s="146" t="s">
        <v>163</v>
      </c>
      <c r="E574" s="151" t="s">
        <v>1</v>
      </c>
      <c r="F574" s="152" t="s">
        <v>755</v>
      </c>
      <c r="H574" s="153">
        <v>0.42</v>
      </c>
      <c r="I574" s="154"/>
      <c r="L574" s="150"/>
      <c r="M574" s="155"/>
      <c r="T574" s="156"/>
      <c r="AT574" s="151" t="s">
        <v>163</v>
      </c>
      <c r="AU574" s="151" t="s">
        <v>85</v>
      </c>
      <c r="AV574" s="12" t="s">
        <v>85</v>
      </c>
      <c r="AW574" s="12" t="s">
        <v>32</v>
      </c>
      <c r="AX574" s="12" t="s">
        <v>75</v>
      </c>
      <c r="AY574" s="151" t="s">
        <v>153</v>
      </c>
    </row>
    <row r="575" spans="2:65" s="13" customFormat="1" ht="12">
      <c r="B575" s="157"/>
      <c r="D575" s="146" t="s">
        <v>163</v>
      </c>
      <c r="E575" s="158" t="s">
        <v>1</v>
      </c>
      <c r="F575" s="159" t="s">
        <v>207</v>
      </c>
      <c r="H575" s="160">
        <v>0.84</v>
      </c>
      <c r="I575" s="161"/>
      <c r="L575" s="157"/>
      <c r="M575" s="162"/>
      <c r="T575" s="163"/>
      <c r="AT575" s="158" t="s">
        <v>163</v>
      </c>
      <c r="AU575" s="158" t="s">
        <v>85</v>
      </c>
      <c r="AV575" s="13" t="s">
        <v>159</v>
      </c>
      <c r="AW575" s="13" t="s">
        <v>32</v>
      </c>
      <c r="AX575" s="13" t="s">
        <v>83</v>
      </c>
      <c r="AY575" s="158" t="s">
        <v>153</v>
      </c>
    </row>
    <row r="576" spans="2:65" s="1" customFormat="1" ht="33" customHeight="1">
      <c r="B576" s="31"/>
      <c r="C576" s="132" t="s">
        <v>756</v>
      </c>
      <c r="D576" s="132" t="s">
        <v>155</v>
      </c>
      <c r="E576" s="133" t="s">
        <v>757</v>
      </c>
      <c r="F576" s="134" t="s">
        <v>758</v>
      </c>
      <c r="G576" s="135" t="s">
        <v>158</v>
      </c>
      <c r="H576" s="136">
        <v>3.089</v>
      </c>
      <c r="I576" s="137"/>
      <c r="J576" s="138">
        <f>ROUND(I576*H576,2)</f>
        <v>0</v>
      </c>
      <c r="K576" s="139"/>
      <c r="L576" s="31"/>
      <c r="M576" s="140" t="s">
        <v>1</v>
      </c>
      <c r="N576" s="141" t="s">
        <v>40</v>
      </c>
      <c r="P576" s="142">
        <f>O576*H576</f>
        <v>0</v>
      </c>
      <c r="Q576" s="142">
        <v>0</v>
      </c>
      <c r="R576" s="142">
        <f>Q576*H576</f>
        <v>0</v>
      </c>
      <c r="S576" s="142">
        <v>4.3999999999999997E-2</v>
      </c>
      <c r="T576" s="143">
        <f>S576*H576</f>
        <v>0.13591599999999998</v>
      </c>
      <c r="AR576" s="144" t="s">
        <v>159</v>
      </c>
      <c r="AT576" s="144" t="s">
        <v>155</v>
      </c>
      <c r="AU576" s="144" t="s">
        <v>85</v>
      </c>
      <c r="AY576" s="16" t="s">
        <v>153</v>
      </c>
      <c r="BE576" s="145">
        <f>IF(N576="základní",J576,0)</f>
        <v>0</v>
      </c>
      <c r="BF576" s="145">
        <f>IF(N576="snížená",J576,0)</f>
        <v>0</v>
      </c>
      <c r="BG576" s="145">
        <f>IF(N576="zákl. přenesená",J576,0)</f>
        <v>0</v>
      </c>
      <c r="BH576" s="145">
        <f>IF(N576="sníž. přenesená",J576,0)</f>
        <v>0</v>
      </c>
      <c r="BI576" s="145">
        <f>IF(N576="nulová",J576,0)</f>
        <v>0</v>
      </c>
      <c r="BJ576" s="16" t="s">
        <v>83</v>
      </c>
      <c r="BK576" s="145">
        <f>ROUND(I576*H576,2)</f>
        <v>0</v>
      </c>
      <c r="BL576" s="16" t="s">
        <v>159</v>
      </c>
      <c r="BM576" s="144" t="s">
        <v>759</v>
      </c>
    </row>
    <row r="577" spans="2:65" s="1" customFormat="1" ht="24">
      <c r="B577" s="31"/>
      <c r="D577" s="146" t="s">
        <v>161</v>
      </c>
      <c r="F577" s="147" t="s">
        <v>760</v>
      </c>
      <c r="I577" s="148"/>
      <c r="L577" s="31"/>
      <c r="M577" s="149"/>
      <c r="T577" s="55"/>
      <c r="AT577" s="16" t="s">
        <v>161</v>
      </c>
      <c r="AU577" s="16" t="s">
        <v>85</v>
      </c>
    </row>
    <row r="578" spans="2:65" s="12" customFormat="1" ht="12">
      <c r="B578" s="150"/>
      <c r="D578" s="146" t="s">
        <v>163</v>
      </c>
      <c r="E578" s="151" t="s">
        <v>1</v>
      </c>
      <c r="F578" s="152" t="s">
        <v>761</v>
      </c>
      <c r="H578" s="153">
        <v>3.089</v>
      </c>
      <c r="I578" s="154"/>
      <c r="L578" s="150"/>
      <c r="M578" s="155"/>
      <c r="T578" s="156"/>
      <c r="AT578" s="151" t="s">
        <v>163</v>
      </c>
      <c r="AU578" s="151" t="s">
        <v>85</v>
      </c>
      <c r="AV578" s="12" t="s">
        <v>85</v>
      </c>
      <c r="AW578" s="12" t="s">
        <v>32</v>
      </c>
      <c r="AX578" s="12" t="s">
        <v>83</v>
      </c>
      <c r="AY578" s="151" t="s">
        <v>153</v>
      </c>
    </row>
    <row r="579" spans="2:65" s="1" customFormat="1" ht="24.25" customHeight="1">
      <c r="B579" s="31"/>
      <c r="C579" s="132" t="s">
        <v>762</v>
      </c>
      <c r="D579" s="132" t="s">
        <v>155</v>
      </c>
      <c r="E579" s="133" t="s">
        <v>763</v>
      </c>
      <c r="F579" s="134" t="s">
        <v>764</v>
      </c>
      <c r="G579" s="135" t="s">
        <v>173</v>
      </c>
      <c r="H579" s="136">
        <v>0.63</v>
      </c>
      <c r="I579" s="137"/>
      <c r="J579" s="138">
        <f>ROUND(I579*H579,2)</f>
        <v>0</v>
      </c>
      <c r="K579" s="139"/>
      <c r="L579" s="31"/>
      <c r="M579" s="140" t="s">
        <v>1</v>
      </c>
      <c r="N579" s="141" t="s">
        <v>40</v>
      </c>
      <c r="P579" s="142">
        <f>O579*H579</f>
        <v>0</v>
      </c>
      <c r="Q579" s="142">
        <v>0</v>
      </c>
      <c r="R579" s="142">
        <f>Q579*H579</f>
        <v>0</v>
      </c>
      <c r="S579" s="142">
        <v>0.54500000000000004</v>
      </c>
      <c r="T579" s="143">
        <f>S579*H579</f>
        <v>0.34335000000000004</v>
      </c>
      <c r="AR579" s="144" t="s">
        <v>159</v>
      </c>
      <c r="AT579" s="144" t="s">
        <v>155</v>
      </c>
      <c r="AU579" s="144" t="s">
        <v>85</v>
      </c>
      <c r="AY579" s="16" t="s">
        <v>153</v>
      </c>
      <c r="BE579" s="145">
        <f>IF(N579="základní",J579,0)</f>
        <v>0</v>
      </c>
      <c r="BF579" s="145">
        <f>IF(N579="snížená",J579,0)</f>
        <v>0</v>
      </c>
      <c r="BG579" s="145">
        <f>IF(N579="zákl. přenesená",J579,0)</f>
        <v>0</v>
      </c>
      <c r="BH579" s="145">
        <f>IF(N579="sníž. přenesená",J579,0)</f>
        <v>0</v>
      </c>
      <c r="BI579" s="145">
        <f>IF(N579="nulová",J579,0)</f>
        <v>0</v>
      </c>
      <c r="BJ579" s="16" t="s">
        <v>83</v>
      </c>
      <c r="BK579" s="145">
        <f>ROUND(I579*H579,2)</f>
        <v>0</v>
      </c>
      <c r="BL579" s="16" t="s">
        <v>159</v>
      </c>
      <c r="BM579" s="144" t="s">
        <v>765</v>
      </c>
    </row>
    <row r="580" spans="2:65" s="1" customFormat="1" ht="48">
      <c r="B580" s="31"/>
      <c r="D580" s="146" t="s">
        <v>161</v>
      </c>
      <c r="F580" s="147" t="s">
        <v>766</v>
      </c>
      <c r="I580" s="148"/>
      <c r="L580" s="31"/>
      <c r="M580" s="149"/>
      <c r="T580" s="55"/>
      <c r="AT580" s="16" t="s">
        <v>161</v>
      </c>
      <c r="AU580" s="16" t="s">
        <v>85</v>
      </c>
    </row>
    <row r="581" spans="2:65" s="12" customFormat="1" ht="12">
      <c r="B581" s="150"/>
      <c r="D581" s="146" t="s">
        <v>163</v>
      </c>
      <c r="E581" s="151" t="s">
        <v>1</v>
      </c>
      <c r="F581" s="152" t="s">
        <v>767</v>
      </c>
      <c r="H581" s="153">
        <v>0.63</v>
      </c>
      <c r="I581" s="154"/>
      <c r="L581" s="150"/>
      <c r="M581" s="155"/>
      <c r="T581" s="156"/>
      <c r="AT581" s="151" t="s">
        <v>163</v>
      </c>
      <c r="AU581" s="151" t="s">
        <v>85</v>
      </c>
      <c r="AV581" s="12" t="s">
        <v>85</v>
      </c>
      <c r="AW581" s="12" t="s">
        <v>32</v>
      </c>
      <c r="AX581" s="12" t="s">
        <v>83</v>
      </c>
      <c r="AY581" s="151" t="s">
        <v>153</v>
      </c>
    </row>
    <row r="582" spans="2:65" s="1" customFormat="1" ht="24.25" customHeight="1">
      <c r="B582" s="31"/>
      <c r="C582" s="132" t="s">
        <v>768</v>
      </c>
      <c r="D582" s="132" t="s">
        <v>155</v>
      </c>
      <c r="E582" s="133" t="s">
        <v>769</v>
      </c>
      <c r="F582" s="134" t="s">
        <v>770</v>
      </c>
      <c r="G582" s="135" t="s">
        <v>173</v>
      </c>
      <c r="H582" s="136">
        <v>18</v>
      </c>
      <c r="I582" s="137"/>
      <c r="J582" s="138">
        <f>ROUND(I582*H582,2)</f>
        <v>0</v>
      </c>
      <c r="K582" s="139"/>
      <c r="L582" s="31"/>
      <c r="M582" s="140" t="s">
        <v>1</v>
      </c>
      <c r="N582" s="141" t="s">
        <v>40</v>
      </c>
      <c r="P582" s="142">
        <f>O582*H582</f>
        <v>0</v>
      </c>
      <c r="Q582" s="142">
        <v>0</v>
      </c>
      <c r="R582" s="142">
        <f>Q582*H582</f>
        <v>0</v>
      </c>
      <c r="S582" s="142">
        <v>1.4999999999999999E-2</v>
      </c>
      <c r="T582" s="143">
        <f>S582*H582</f>
        <v>0.27</v>
      </c>
      <c r="AR582" s="144" t="s">
        <v>159</v>
      </c>
      <c r="AT582" s="144" t="s">
        <v>155</v>
      </c>
      <c r="AU582" s="144" t="s">
        <v>85</v>
      </c>
      <c r="AY582" s="16" t="s">
        <v>153</v>
      </c>
      <c r="BE582" s="145">
        <f>IF(N582="základní",J582,0)</f>
        <v>0</v>
      </c>
      <c r="BF582" s="145">
        <f>IF(N582="snížená",J582,0)</f>
        <v>0</v>
      </c>
      <c r="BG582" s="145">
        <f>IF(N582="zákl. přenesená",J582,0)</f>
        <v>0</v>
      </c>
      <c r="BH582" s="145">
        <f>IF(N582="sníž. přenesená",J582,0)</f>
        <v>0</v>
      </c>
      <c r="BI582" s="145">
        <f>IF(N582="nulová",J582,0)</f>
        <v>0</v>
      </c>
      <c r="BJ582" s="16" t="s">
        <v>83</v>
      </c>
      <c r="BK582" s="145">
        <f>ROUND(I582*H582,2)</f>
        <v>0</v>
      </c>
      <c r="BL582" s="16" t="s">
        <v>159</v>
      </c>
      <c r="BM582" s="144" t="s">
        <v>771</v>
      </c>
    </row>
    <row r="583" spans="2:65" s="1" customFormat="1" ht="48">
      <c r="B583" s="31"/>
      <c r="D583" s="146" t="s">
        <v>161</v>
      </c>
      <c r="F583" s="147" t="s">
        <v>772</v>
      </c>
      <c r="I583" s="148"/>
      <c r="L583" s="31"/>
      <c r="M583" s="149"/>
      <c r="T583" s="55"/>
      <c r="AT583" s="16" t="s">
        <v>161</v>
      </c>
      <c r="AU583" s="16" t="s">
        <v>85</v>
      </c>
    </row>
    <row r="584" spans="2:65" s="12" customFormat="1" ht="12">
      <c r="B584" s="150"/>
      <c r="D584" s="146" t="s">
        <v>163</v>
      </c>
      <c r="E584" s="151" t="s">
        <v>1</v>
      </c>
      <c r="F584" s="152" t="s">
        <v>773</v>
      </c>
      <c r="H584" s="153">
        <v>9</v>
      </c>
      <c r="I584" s="154"/>
      <c r="L584" s="150"/>
      <c r="M584" s="155"/>
      <c r="T584" s="156"/>
      <c r="AT584" s="151" t="s">
        <v>163</v>
      </c>
      <c r="AU584" s="151" t="s">
        <v>85</v>
      </c>
      <c r="AV584" s="12" t="s">
        <v>85</v>
      </c>
      <c r="AW584" s="12" t="s">
        <v>32</v>
      </c>
      <c r="AX584" s="12" t="s">
        <v>75</v>
      </c>
      <c r="AY584" s="151" t="s">
        <v>153</v>
      </c>
    </row>
    <row r="585" spans="2:65" s="12" customFormat="1" ht="12">
      <c r="B585" s="150"/>
      <c r="D585" s="146" t="s">
        <v>163</v>
      </c>
      <c r="E585" s="151" t="s">
        <v>1</v>
      </c>
      <c r="F585" s="152" t="s">
        <v>774</v>
      </c>
      <c r="H585" s="153">
        <v>9</v>
      </c>
      <c r="I585" s="154"/>
      <c r="L585" s="150"/>
      <c r="M585" s="155"/>
      <c r="T585" s="156"/>
      <c r="AT585" s="151" t="s">
        <v>163</v>
      </c>
      <c r="AU585" s="151" t="s">
        <v>85</v>
      </c>
      <c r="AV585" s="12" t="s">
        <v>85</v>
      </c>
      <c r="AW585" s="12" t="s">
        <v>32</v>
      </c>
      <c r="AX585" s="12" t="s">
        <v>75</v>
      </c>
      <c r="AY585" s="151" t="s">
        <v>153</v>
      </c>
    </row>
    <row r="586" spans="2:65" s="13" customFormat="1" ht="12">
      <c r="B586" s="157"/>
      <c r="D586" s="146" t="s">
        <v>163</v>
      </c>
      <c r="E586" s="158" t="s">
        <v>1</v>
      </c>
      <c r="F586" s="159" t="s">
        <v>207</v>
      </c>
      <c r="H586" s="160">
        <v>18</v>
      </c>
      <c r="I586" s="161"/>
      <c r="L586" s="157"/>
      <c r="M586" s="162"/>
      <c r="T586" s="163"/>
      <c r="AT586" s="158" t="s">
        <v>163</v>
      </c>
      <c r="AU586" s="158" t="s">
        <v>85</v>
      </c>
      <c r="AV586" s="13" t="s">
        <v>159</v>
      </c>
      <c r="AW586" s="13" t="s">
        <v>32</v>
      </c>
      <c r="AX586" s="13" t="s">
        <v>83</v>
      </c>
      <c r="AY586" s="158" t="s">
        <v>153</v>
      </c>
    </row>
    <row r="587" spans="2:65" s="1" customFormat="1" ht="21.75" customHeight="1">
      <c r="B587" s="31"/>
      <c r="C587" s="132" t="s">
        <v>775</v>
      </c>
      <c r="D587" s="132" t="s">
        <v>155</v>
      </c>
      <c r="E587" s="133" t="s">
        <v>776</v>
      </c>
      <c r="F587" s="134" t="s">
        <v>777</v>
      </c>
      <c r="G587" s="135" t="s">
        <v>173</v>
      </c>
      <c r="H587" s="136">
        <v>11.6</v>
      </c>
      <c r="I587" s="137"/>
      <c r="J587" s="138">
        <f>ROUND(I587*H587,2)</f>
        <v>0</v>
      </c>
      <c r="K587" s="139"/>
      <c r="L587" s="31"/>
      <c r="M587" s="140" t="s">
        <v>1</v>
      </c>
      <c r="N587" s="141" t="s">
        <v>40</v>
      </c>
      <c r="P587" s="142">
        <f>O587*H587</f>
        <v>0</v>
      </c>
      <c r="Q587" s="142">
        <v>0</v>
      </c>
      <c r="R587" s="142">
        <f>Q587*H587</f>
        <v>0</v>
      </c>
      <c r="S587" s="142">
        <v>7.5999999999999998E-2</v>
      </c>
      <c r="T587" s="143">
        <f>S587*H587</f>
        <v>0.88159999999999994</v>
      </c>
      <c r="AR587" s="144" t="s">
        <v>159</v>
      </c>
      <c r="AT587" s="144" t="s">
        <v>155</v>
      </c>
      <c r="AU587" s="144" t="s">
        <v>85</v>
      </c>
      <c r="AY587" s="16" t="s">
        <v>153</v>
      </c>
      <c r="BE587" s="145">
        <f>IF(N587="základní",J587,0)</f>
        <v>0</v>
      </c>
      <c r="BF587" s="145">
        <f>IF(N587="snížená",J587,0)</f>
        <v>0</v>
      </c>
      <c r="BG587" s="145">
        <f>IF(N587="zákl. přenesená",J587,0)</f>
        <v>0</v>
      </c>
      <c r="BH587" s="145">
        <f>IF(N587="sníž. přenesená",J587,0)</f>
        <v>0</v>
      </c>
      <c r="BI587" s="145">
        <f>IF(N587="nulová",J587,0)</f>
        <v>0</v>
      </c>
      <c r="BJ587" s="16" t="s">
        <v>83</v>
      </c>
      <c r="BK587" s="145">
        <f>ROUND(I587*H587,2)</f>
        <v>0</v>
      </c>
      <c r="BL587" s="16" t="s">
        <v>159</v>
      </c>
      <c r="BM587" s="144" t="s">
        <v>778</v>
      </c>
    </row>
    <row r="588" spans="2:65" s="1" customFormat="1" ht="36">
      <c r="B588" s="31"/>
      <c r="D588" s="146" t="s">
        <v>161</v>
      </c>
      <c r="F588" s="147" t="s">
        <v>779</v>
      </c>
      <c r="I588" s="148"/>
      <c r="L588" s="31"/>
      <c r="M588" s="149"/>
      <c r="T588" s="55"/>
      <c r="AT588" s="16" t="s">
        <v>161</v>
      </c>
      <c r="AU588" s="16" t="s">
        <v>85</v>
      </c>
    </row>
    <row r="589" spans="2:65" s="12" customFormat="1" ht="12">
      <c r="B589" s="150"/>
      <c r="D589" s="146" t="s">
        <v>163</v>
      </c>
      <c r="E589" s="151" t="s">
        <v>1</v>
      </c>
      <c r="F589" s="152" t="s">
        <v>780</v>
      </c>
      <c r="H589" s="153">
        <v>9.1999999999999993</v>
      </c>
      <c r="I589" s="154"/>
      <c r="L589" s="150"/>
      <c r="M589" s="155"/>
      <c r="T589" s="156"/>
      <c r="AT589" s="151" t="s">
        <v>163</v>
      </c>
      <c r="AU589" s="151" t="s">
        <v>85</v>
      </c>
      <c r="AV589" s="12" t="s">
        <v>85</v>
      </c>
      <c r="AW589" s="12" t="s">
        <v>32</v>
      </c>
      <c r="AX589" s="12" t="s">
        <v>75</v>
      </c>
      <c r="AY589" s="151" t="s">
        <v>153</v>
      </c>
    </row>
    <row r="590" spans="2:65" s="12" customFormat="1" ht="12">
      <c r="B590" s="150"/>
      <c r="D590" s="146" t="s">
        <v>163</v>
      </c>
      <c r="E590" s="151" t="s">
        <v>1</v>
      </c>
      <c r="F590" s="152" t="s">
        <v>781</v>
      </c>
      <c r="H590" s="153">
        <v>1.2</v>
      </c>
      <c r="I590" s="154"/>
      <c r="L590" s="150"/>
      <c r="M590" s="155"/>
      <c r="T590" s="156"/>
      <c r="AT590" s="151" t="s">
        <v>163</v>
      </c>
      <c r="AU590" s="151" t="s">
        <v>85</v>
      </c>
      <c r="AV590" s="12" t="s">
        <v>85</v>
      </c>
      <c r="AW590" s="12" t="s">
        <v>32</v>
      </c>
      <c r="AX590" s="12" t="s">
        <v>75</v>
      </c>
      <c r="AY590" s="151" t="s">
        <v>153</v>
      </c>
    </row>
    <row r="591" spans="2:65" s="12" customFormat="1" ht="12">
      <c r="B591" s="150"/>
      <c r="D591" s="146" t="s">
        <v>163</v>
      </c>
      <c r="E591" s="151" t="s">
        <v>1</v>
      </c>
      <c r="F591" s="152" t="s">
        <v>782</v>
      </c>
      <c r="H591" s="153">
        <v>1.2</v>
      </c>
      <c r="I591" s="154"/>
      <c r="L591" s="150"/>
      <c r="M591" s="155"/>
      <c r="T591" s="156"/>
      <c r="AT591" s="151" t="s">
        <v>163</v>
      </c>
      <c r="AU591" s="151" t="s">
        <v>85</v>
      </c>
      <c r="AV591" s="12" t="s">
        <v>85</v>
      </c>
      <c r="AW591" s="12" t="s">
        <v>32</v>
      </c>
      <c r="AX591" s="12" t="s">
        <v>75</v>
      </c>
      <c r="AY591" s="151" t="s">
        <v>153</v>
      </c>
    </row>
    <row r="592" spans="2:65" s="13" customFormat="1" ht="12">
      <c r="B592" s="157"/>
      <c r="D592" s="146" t="s">
        <v>163</v>
      </c>
      <c r="E592" s="158" t="s">
        <v>1</v>
      </c>
      <c r="F592" s="159" t="s">
        <v>207</v>
      </c>
      <c r="H592" s="160">
        <v>11.599999999999998</v>
      </c>
      <c r="I592" s="161"/>
      <c r="L592" s="157"/>
      <c r="M592" s="162"/>
      <c r="T592" s="163"/>
      <c r="AT592" s="158" t="s">
        <v>163</v>
      </c>
      <c r="AU592" s="158" t="s">
        <v>85</v>
      </c>
      <c r="AV592" s="13" t="s">
        <v>159</v>
      </c>
      <c r="AW592" s="13" t="s">
        <v>32</v>
      </c>
      <c r="AX592" s="13" t="s">
        <v>83</v>
      </c>
      <c r="AY592" s="158" t="s">
        <v>153</v>
      </c>
    </row>
    <row r="593" spans="2:65" s="1" customFormat="1" ht="21.75" customHeight="1">
      <c r="B593" s="31"/>
      <c r="C593" s="132" t="s">
        <v>783</v>
      </c>
      <c r="D593" s="132" t="s">
        <v>155</v>
      </c>
      <c r="E593" s="133" t="s">
        <v>784</v>
      </c>
      <c r="F593" s="134" t="s">
        <v>785</v>
      </c>
      <c r="G593" s="135" t="s">
        <v>173</v>
      </c>
      <c r="H593" s="136">
        <v>39</v>
      </c>
      <c r="I593" s="137"/>
      <c r="J593" s="138">
        <f>ROUND(I593*H593,2)</f>
        <v>0</v>
      </c>
      <c r="K593" s="139"/>
      <c r="L593" s="31"/>
      <c r="M593" s="140" t="s">
        <v>1</v>
      </c>
      <c r="N593" s="141" t="s">
        <v>40</v>
      </c>
      <c r="P593" s="142">
        <f>O593*H593</f>
        <v>0</v>
      </c>
      <c r="Q593" s="142">
        <v>0</v>
      </c>
      <c r="R593" s="142">
        <f>Q593*H593</f>
        <v>0</v>
      </c>
      <c r="S593" s="142">
        <v>6.3E-2</v>
      </c>
      <c r="T593" s="143">
        <f>S593*H593</f>
        <v>2.4569999999999999</v>
      </c>
      <c r="AR593" s="144" t="s">
        <v>159</v>
      </c>
      <c r="AT593" s="144" t="s">
        <v>155</v>
      </c>
      <c r="AU593" s="144" t="s">
        <v>85</v>
      </c>
      <c r="AY593" s="16" t="s">
        <v>153</v>
      </c>
      <c r="BE593" s="145">
        <f>IF(N593="základní",J593,0)</f>
        <v>0</v>
      </c>
      <c r="BF593" s="145">
        <f>IF(N593="snížená",J593,0)</f>
        <v>0</v>
      </c>
      <c r="BG593" s="145">
        <f>IF(N593="zákl. přenesená",J593,0)</f>
        <v>0</v>
      </c>
      <c r="BH593" s="145">
        <f>IF(N593="sníž. přenesená",J593,0)</f>
        <v>0</v>
      </c>
      <c r="BI593" s="145">
        <f>IF(N593="nulová",J593,0)</f>
        <v>0</v>
      </c>
      <c r="BJ593" s="16" t="s">
        <v>83</v>
      </c>
      <c r="BK593" s="145">
        <f>ROUND(I593*H593,2)</f>
        <v>0</v>
      </c>
      <c r="BL593" s="16" t="s">
        <v>159</v>
      </c>
      <c r="BM593" s="144" t="s">
        <v>786</v>
      </c>
    </row>
    <row r="594" spans="2:65" s="1" customFormat="1" ht="36">
      <c r="B594" s="31"/>
      <c r="D594" s="146" t="s">
        <v>161</v>
      </c>
      <c r="F594" s="147" t="s">
        <v>787</v>
      </c>
      <c r="I594" s="148"/>
      <c r="L594" s="31"/>
      <c r="M594" s="149"/>
      <c r="T594" s="55"/>
      <c r="AT594" s="16" t="s">
        <v>161</v>
      </c>
      <c r="AU594" s="16" t="s">
        <v>85</v>
      </c>
    </row>
    <row r="595" spans="2:65" s="12" customFormat="1" ht="12">
      <c r="B595" s="150"/>
      <c r="D595" s="146" t="s">
        <v>163</v>
      </c>
      <c r="E595" s="151" t="s">
        <v>1</v>
      </c>
      <c r="F595" s="152" t="s">
        <v>788</v>
      </c>
      <c r="H595" s="153">
        <v>13.6</v>
      </c>
      <c r="I595" s="154"/>
      <c r="L595" s="150"/>
      <c r="M595" s="155"/>
      <c r="T595" s="156"/>
      <c r="AT595" s="151" t="s">
        <v>163</v>
      </c>
      <c r="AU595" s="151" t="s">
        <v>85</v>
      </c>
      <c r="AV595" s="12" t="s">
        <v>85</v>
      </c>
      <c r="AW595" s="12" t="s">
        <v>32</v>
      </c>
      <c r="AX595" s="12" t="s">
        <v>75</v>
      </c>
      <c r="AY595" s="151" t="s">
        <v>153</v>
      </c>
    </row>
    <row r="596" spans="2:65" s="12" customFormat="1" ht="12">
      <c r="B596" s="150"/>
      <c r="D596" s="146" t="s">
        <v>163</v>
      </c>
      <c r="E596" s="151" t="s">
        <v>1</v>
      </c>
      <c r="F596" s="152" t="s">
        <v>789</v>
      </c>
      <c r="H596" s="153">
        <v>7.8</v>
      </c>
      <c r="I596" s="154"/>
      <c r="L596" s="150"/>
      <c r="M596" s="155"/>
      <c r="T596" s="156"/>
      <c r="AT596" s="151" t="s">
        <v>163</v>
      </c>
      <c r="AU596" s="151" t="s">
        <v>85</v>
      </c>
      <c r="AV596" s="12" t="s">
        <v>85</v>
      </c>
      <c r="AW596" s="12" t="s">
        <v>32</v>
      </c>
      <c r="AX596" s="12" t="s">
        <v>75</v>
      </c>
      <c r="AY596" s="151" t="s">
        <v>153</v>
      </c>
    </row>
    <row r="597" spans="2:65" s="12" customFormat="1" ht="12">
      <c r="B597" s="150"/>
      <c r="D597" s="146" t="s">
        <v>163</v>
      </c>
      <c r="E597" s="151" t="s">
        <v>1</v>
      </c>
      <c r="F597" s="152" t="s">
        <v>790</v>
      </c>
      <c r="H597" s="153">
        <v>11.4</v>
      </c>
      <c r="I597" s="154"/>
      <c r="L597" s="150"/>
      <c r="M597" s="155"/>
      <c r="T597" s="156"/>
      <c r="AT597" s="151" t="s">
        <v>163</v>
      </c>
      <c r="AU597" s="151" t="s">
        <v>85</v>
      </c>
      <c r="AV597" s="12" t="s">
        <v>85</v>
      </c>
      <c r="AW597" s="12" t="s">
        <v>32</v>
      </c>
      <c r="AX597" s="12" t="s">
        <v>75</v>
      </c>
      <c r="AY597" s="151" t="s">
        <v>153</v>
      </c>
    </row>
    <row r="598" spans="2:65" s="12" customFormat="1" ht="12">
      <c r="B598" s="150"/>
      <c r="D598" s="146" t="s">
        <v>163</v>
      </c>
      <c r="E598" s="151" t="s">
        <v>1</v>
      </c>
      <c r="F598" s="152" t="s">
        <v>791</v>
      </c>
      <c r="H598" s="153">
        <v>6.2</v>
      </c>
      <c r="I598" s="154"/>
      <c r="L598" s="150"/>
      <c r="M598" s="155"/>
      <c r="T598" s="156"/>
      <c r="AT598" s="151" t="s">
        <v>163</v>
      </c>
      <c r="AU598" s="151" t="s">
        <v>85</v>
      </c>
      <c r="AV598" s="12" t="s">
        <v>85</v>
      </c>
      <c r="AW598" s="12" t="s">
        <v>32</v>
      </c>
      <c r="AX598" s="12" t="s">
        <v>75</v>
      </c>
      <c r="AY598" s="151" t="s">
        <v>153</v>
      </c>
    </row>
    <row r="599" spans="2:65" s="13" customFormat="1" ht="12">
      <c r="B599" s="157"/>
      <c r="D599" s="146" t="s">
        <v>163</v>
      </c>
      <c r="E599" s="158" t="s">
        <v>1</v>
      </c>
      <c r="F599" s="159" t="s">
        <v>207</v>
      </c>
      <c r="H599" s="160">
        <v>39</v>
      </c>
      <c r="I599" s="161"/>
      <c r="L599" s="157"/>
      <c r="M599" s="162"/>
      <c r="T599" s="163"/>
      <c r="AT599" s="158" t="s">
        <v>163</v>
      </c>
      <c r="AU599" s="158" t="s">
        <v>85</v>
      </c>
      <c r="AV599" s="13" t="s">
        <v>159</v>
      </c>
      <c r="AW599" s="13" t="s">
        <v>32</v>
      </c>
      <c r="AX599" s="13" t="s">
        <v>83</v>
      </c>
      <c r="AY599" s="158" t="s">
        <v>153</v>
      </c>
    </row>
    <row r="600" spans="2:65" s="1" customFormat="1" ht="24.25" customHeight="1">
      <c r="B600" s="31"/>
      <c r="C600" s="132" t="s">
        <v>792</v>
      </c>
      <c r="D600" s="132" t="s">
        <v>155</v>
      </c>
      <c r="E600" s="133" t="s">
        <v>793</v>
      </c>
      <c r="F600" s="134" t="s">
        <v>794</v>
      </c>
      <c r="G600" s="135" t="s">
        <v>173</v>
      </c>
      <c r="H600" s="136">
        <v>6.3</v>
      </c>
      <c r="I600" s="137"/>
      <c r="J600" s="138">
        <f>ROUND(I600*H600,2)</f>
        <v>0</v>
      </c>
      <c r="K600" s="139"/>
      <c r="L600" s="31"/>
      <c r="M600" s="140" t="s">
        <v>1</v>
      </c>
      <c r="N600" s="141" t="s">
        <v>40</v>
      </c>
      <c r="P600" s="142">
        <f>O600*H600</f>
        <v>0</v>
      </c>
      <c r="Q600" s="142">
        <v>0</v>
      </c>
      <c r="R600" s="142">
        <f>Q600*H600</f>
        <v>0</v>
      </c>
      <c r="S600" s="142">
        <v>3.7999999999999999E-2</v>
      </c>
      <c r="T600" s="143">
        <f>S600*H600</f>
        <v>0.23939999999999997</v>
      </c>
      <c r="AR600" s="144" t="s">
        <v>159</v>
      </c>
      <c r="AT600" s="144" t="s">
        <v>155</v>
      </c>
      <c r="AU600" s="144" t="s">
        <v>85</v>
      </c>
      <c r="AY600" s="16" t="s">
        <v>153</v>
      </c>
      <c r="BE600" s="145">
        <f>IF(N600="základní",J600,0)</f>
        <v>0</v>
      </c>
      <c r="BF600" s="145">
        <f>IF(N600="snížená",J600,0)</f>
        <v>0</v>
      </c>
      <c r="BG600" s="145">
        <f>IF(N600="zákl. přenesená",J600,0)</f>
        <v>0</v>
      </c>
      <c r="BH600" s="145">
        <f>IF(N600="sníž. přenesená",J600,0)</f>
        <v>0</v>
      </c>
      <c r="BI600" s="145">
        <f>IF(N600="nulová",J600,0)</f>
        <v>0</v>
      </c>
      <c r="BJ600" s="16" t="s">
        <v>83</v>
      </c>
      <c r="BK600" s="145">
        <f>ROUND(I600*H600,2)</f>
        <v>0</v>
      </c>
      <c r="BL600" s="16" t="s">
        <v>159</v>
      </c>
      <c r="BM600" s="144" t="s">
        <v>795</v>
      </c>
    </row>
    <row r="601" spans="2:65" s="1" customFormat="1" ht="36">
      <c r="B601" s="31"/>
      <c r="D601" s="146" t="s">
        <v>161</v>
      </c>
      <c r="F601" s="147" t="s">
        <v>796</v>
      </c>
      <c r="I601" s="148"/>
      <c r="L601" s="31"/>
      <c r="M601" s="149"/>
      <c r="T601" s="55"/>
      <c r="AT601" s="16" t="s">
        <v>161</v>
      </c>
      <c r="AU601" s="16" t="s">
        <v>85</v>
      </c>
    </row>
    <row r="602" spans="2:65" s="12" customFormat="1" ht="12">
      <c r="B602" s="150"/>
      <c r="D602" s="146" t="s">
        <v>163</v>
      </c>
      <c r="E602" s="151" t="s">
        <v>1</v>
      </c>
      <c r="F602" s="152" t="s">
        <v>797</v>
      </c>
      <c r="H602" s="153">
        <v>1.5</v>
      </c>
      <c r="I602" s="154"/>
      <c r="L602" s="150"/>
      <c r="M602" s="155"/>
      <c r="T602" s="156"/>
      <c r="AT602" s="151" t="s">
        <v>163</v>
      </c>
      <c r="AU602" s="151" t="s">
        <v>85</v>
      </c>
      <c r="AV602" s="12" t="s">
        <v>85</v>
      </c>
      <c r="AW602" s="12" t="s">
        <v>32</v>
      </c>
      <c r="AX602" s="12" t="s">
        <v>75</v>
      </c>
      <c r="AY602" s="151" t="s">
        <v>153</v>
      </c>
    </row>
    <row r="603" spans="2:65" s="12" customFormat="1" ht="12">
      <c r="B603" s="150"/>
      <c r="D603" s="146" t="s">
        <v>163</v>
      </c>
      <c r="E603" s="151" t="s">
        <v>1</v>
      </c>
      <c r="F603" s="152" t="s">
        <v>798</v>
      </c>
      <c r="H603" s="153">
        <v>2.4</v>
      </c>
      <c r="I603" s="154"/>
      <c r="L603" s="150"/>
      <c r="M603" s="155"/>
      <c r="T603" s="156"/>
      <c r="AT603" s="151" t="s">
        <v>163</v>
      </c>
      <c r="AU603" s="151" t="s">
        <v>85</v>
      </c>
      <c r="AV603" s="12" t="s">
        <v>85</v>
      </c>
      <c r="AW603" s="12" t="s">
        <v>32</v>
      </c>
      <c r="AX603" s="12" t="s">
        <v>75</v>
      </c>
      <c r="AY603" s="151" t="s">
        <v>153</v>
      </c>
    </row>
    <row r="604" spans="2:65" s="12" customFormat="1" ht="12">
      <c r="B604" s="150"/>
      <c r="D604" s="146" t="s">
        <v>163</v>
      </c>
      <c r="E604" s="151" t="s">
        <v>1</v>
      </c>
      <c r="F604" s="152" t="s">
        <v>799</v>
      </c>
      <c r="H604" s="153">
        <v>2.4</v>
      </c>
      <c r="I604" s="154"/>
      <c r="L604" s="150"/>
      <c r="M604" s="155"/>
      <c r="T604" s="156"/>
      <c r="AT604" s="151" t="s">
        <v>163</v>
      </c>
      <c r="AU604" s="151" t="s">
        <v>85</v>
      </c>
      <c r="AV604" s="12" t="s">
        <v>85</v>
      </c>
      <c r="AW604" s="12" t="s">
        <v>32</v>
      </c>
      <c r="AX604" s="12" t="s">
        <v>75</v>
      </c>
      <c r="AY604" s="151" t="s">
        <v>153</v>
      </c>
    </row>
    <row r="605" spans="2:65" s="13" customFormat="1" ht="12">
      <c r="B605" s="157"/>
      <c r="D605" s="146" t="s">
        <v>163</v>
      </c>
      <c r="E605" s="158" t="s">
        <v>1</v>
      </c>
      <c r="F605" s="159" t="s">
        <v>207</v>
      </c>
      <c r="H605" s="160">
        <v>6.3</v>
      </c>
      <c r="I605" s="161"/>
      <c r="L605" s="157"/>
      <c r="M605" s="162"/>
      <c r="T605" s="163"/>
      <c r="AT605" s="158" t="s">
        <v>163</v>
      </c>
      <c r="AU605" s="158" t="s">
        <v>85</v>
      </c>
      <c r="AV605" s="13" t="s">
        <v>159</v>
      </c>
      <c r="AW605" s="13" t="s">
        <v>32</v>
      </c>
      <c r="AX605" s="13" t="s">
        <v>83</v>
      </c>
      <c r="AY605" s="158" t="s">
        <v>153</v>
      </c>
    </row>
    <row r="606" spans="2:65" s="1" customFormat="1" ht="24.25" customHeight="1">
      <c r="B606" s="31"/>
      <c r="C606" s="132" t="s">
        <v>800</v>
      </c>
      <c r="D606" s="132" t="s">
        <v>155</v>
      </c>
      <c r="E606" s="133" t="s">
        <v>801</v>
      </c>
      <c r="F606" s="134" t="s">
        <v>802</v>
      </c>
      <c r="G606" s="135" t="s">
        <v>173</v>
      </c>
      <c r="H606" s="136">
        <v>4.4400000000000004</v>
      </c>
      <c r="I606" s="137"/>
      <c r="J606" s="138">
        <f>ROUND(I606*H606,2)</f>
        <v>0</v>
      </c>
      <c r="K606" s="139"/>
      <c r="L606" s="31"/>
      <c r="M606" s="140" t="s">
        <v>1</v>
      </c>
      <c r="N606" s="141" t="s">
        <v>40</v>
      </c>
      <c r="P606" s="142">
        <f>O606*H606</f>
        <v>0</v>
      </c>
      <c r="Q606" s="142">
        <v>0</v>
      </c>
      <c r="R606" s="142">
        <f>Q606*H606</f>
        <v>0</v>
      </c>
      <c r="S606" s="142">
        <v>3.4000000000000002E-2</v>
      </c>
      <c r="T606" s="143">
        <f>S606*H606</f>
        <v>0.15096000000000001</v>
      </c>
      <c r="AR606" s="144" t="s">
        <v>159</v>
      </c>
      <c r="AT606" s="144" t="s">
        <v>155</v>
      </c>
      <c r="AU606" s="144" t="s">
        <v>85</v>
      </c>
      <c r="AY606" s="16" t="s">
        <v>153</v>
      </c>
      <c r="BE606" s="145">
        <f>IF(N606="základní",J606,0)</f>
        <v>0</v>
      </c>
      <c r="BF606" s="145">
        <f>IF(N606="snížená",J606,0)</f>
        <v>0</v>
      </c>
      <c r="BG606" s="145">
        <f>IF(N606="zákl. přenesená",J606,0)</f>
        <v>0</v>
      </c>
      <c r="BH606" s="145">
        <f>IF(N606="sníž. přenesená",J606,0)</f>
        <v>0</v>
      </c>
      <c r="BI606" s="145">
        <f>IF(N606="nulová",J606,0)</f>
        <v>0</v>
      </c>
      <c r="BJ606" s="16" t="s">
        <v>83</v>
      </c>
      <c r="BK606" s="145">
        <f>ROUND(I606*H606,2)</f>
        <v>0</v>
      </c>
      <c r="BL606" s="16" t="s">
        <v>159</v>
      </c>
      <c r="BM606" s="144" t="s">
        <v>803</v>
      </c>
    </row>
    <row r="607" spans="2:65" s="1" customFormat="1" ht="36">
      <c r="B607" s="31"/>
      <c r="D607" s="146" t="s">
        <v>161</v>
      </c>
      <c r="F607" s="147" t="s">
        <v>804</v>
      </c>
      <c r="I607" s="148"/>
      <c r="L607" s="31"/>
      <c r="M607" s="149"/>
      <c r="T607" s="55"/>
      <c r="AT607" s="16" t="s">
        <v>161</v>
      </c>
      <c r="AU607" s="16" t="s">
        <v>85</v>
      </c>
    </row>
    <row r="608" spans="2:65" s="12" customFormat="1" ht="12">
      <c r="B608" s="150"/>
      <c r="D608" s="146" t="s">
        <v>163</v>
      </c>
      <c r="E608" s="151" t="s">
        <v>1</v>
      </c>
      <c r="F608" s="152" t="s">
        <v>805</v>
      </c>
      <c r="H608" s="153">
        <v>4.4400000000000004</v>
      </c>
      <c r="I608" s="154"/>
      <c r="L608" s="150"/>
      <c r="M608" s="155"/>
      <c r="T608" s="156"/>
      <c r="AT608" s="151" t="s">
        <v>163</v>
      </c>
      <c r="AU608" s="151" t="s">
        <v>85</v>
      </c>
      <c r="AV608" s="12" t="s">
        <v>85</v>
      </c>
      <c r="AW608" s="12" t="s">
        <v>32</v>
      </c>
      <c r="AX608" s="12" t="s">
        <v>83</v>
      </c>
      <c r="AY608" s="151" t="s">
        <v>153</v>
      </c>
    </row>
    <row r="609" spans="2:65" s="1" customFormat="1" ht="24.25" customHeight="1">
      <c r="B609" s="31"/>
      <c r="C609" s="132" t="s">
        <v>621</v>
      </c>
      <c r="D609" s="132" t="s">
        <v>155</v>
      </c>
      <c r="E609" s="133" t="s">
        <v>806</v>
      </c>
      <c r="F609" s="134" t="s">
        <v>807</v>
      </c>
      <c r="G609" s="135" t="s">
        <v>173</v>
      </c>
      <c r="H609" s="136">
        <v>3.6</v>
      </c>
      <c r="I609" s="137"/>
      <c r="J609" s="138">
        <f>ROUND(I609*H609,2)</f>
        <v>0</v>
      </c>
      <c r="K609" s="139"/>
      <c r="L609" s="31"/>
      <c r="M609" s="140" t="s">
        <v>1</v>
      </c>
      <c r="N609" s="141" t="s">
        <v>40</v>
      </c>
      <c r="P609" s="142">
        <f>O609*H609</f>
        <v>0</v>
      </c>
      <c r="Q609" s="142">
        <v>0</v>
      </c>
      <c r="R609" s="142">
        <f>Q609*H609</f>
        <v>0</v>
      </c>
      <c r="S609" s="142">
        <v>0.27</v>
      </c>
      <c r="T609" s="143">
        <f>S609*H609</f>
        <v>0.97200000000000009</v>
      </c>
      <c r="AR609" s="144" t="s">
        <v>159</v>
      </c>
      <c r="AT609" s="144" t="s">
        <v>155</v>
      </c>
      <c r="AU609" s="144" t="s">
        <v>85</v>
      </c>
      <c r="AY609" s="16" t="s">
        <v>153</v>
      </c>
      <c r="BE609" s="145">
        <f>IF(N609="základní",J609,0)</f>
        <v>0</v>
      </c>
      <c r="BF609" s="145">
        <f>IF(N609="snížená",J609,0)</f>
        <v>0</v>
      </c>
      <c r="BG609" s="145">
        <f>IF(N609="zákl. přenesená",J609,0)</f>
        <v>0</v>
      </c>
      <c r="BH609" s="145">
        <f>IF(N609="sníž. přenesená",J609,0)</f>
        <v>0</v>
      </c>
      <c r="BI609" s="145">
        <f>IF(N609="nulová",J609,0)</f>
        <v>0</v>
      </c>
      <c r="BJ609" s="16" t="s">
        <v>83</v>
      </c>
      <c r="BK609" s="145">
        <f>ROUND(I609*H609,2)</f>
        <v>0</v>
      </c>
      <c r="BL609" s="16" t="s">
        <v>159</v>
      </c>
      <c r="BM609" s="144" t="s">
        <v>808</v>
      </c>
    </row>
    <row r="610" spans="2:65" s="1" customFormat="1" ht="48">
      <c r="B610" s="31"/>
      <c r="D610" s="146" t="s">
        <v>161</v>
      </c>
      <c r="F610" s="147" t="s">
        <v>809</v>
      </c>
      <c r="I610" s="148"/>
      <c r="L610" s="31"/>
      <c r="M610" s="149"/>
      <c r="T610" s="55"/>
      <c r="AT610" s="16" t="s">
        <v>161</v>
      </c>
      <c r="AU610" s="16" t="s">
        <v>85</v>
      </c>
    </row>
    <row r="611" spans="2:65" s="12" customFormat="1" ht="12">
      <c r="B611" s="150"/>
      <c r="D611" s="146" t="s">
        <v>163</v>
      </c>
      <c r="E611" s="151" t="s">
        <v>1</v>
      </c>
      <c r="F611" s="152" t="s">
        <v>810</v>
      </c>
      <c r="H611" s="153">
        <v>3.6</v>
      </c>
      <c r="I611" s="154"/>
      <c r="L611" s="150"/>
      <c r="M611" s="155"/>
      <c r="T611" s="156"/>
      <c r="AT611" s="151" t="s">
        <v>163</v>
      </c>
      <c r="AU611" s="151" t="s">
        <v>85</v>
      </c>
      <c r="AV611" s="12" t="s">
        <v>85</v>
      </c>
      <c r="AW611" s="12" t="s">
        <v>32</v>
      </c>
      <c r="AX611" s="12" t="s">
        <v>83</v>
      </c>
      <c r="AY611" s="151" t="s">
        <v>153</v>
      </c>
    </row>
    <row r="612" spans="2:65" s="1" customFormat="1" ht="24.25" customHeight="1">
      <c r="B612" s="31"/>
      <c r="C612" s="132" t="s">
        <v>669</v>
      </c>
      <c r="D612" s="132" t="s">
        <v>155</v>
      </c>
      <c r="E612" s="133" t="s">
        <v>811</v>
      </c>
      <c r="F612" s="134" t="s">
        <v>812</v>
      </c>
      <c r="G612" s="135" t="s">
        <v>158</v>
      </c>
      <c r="H612" s="136">
        <v>3.528</v>
      </c>
      <c r="I612" s="137"/>
      <c r="J612" s="138">
        <f>ROUND(I612*H612,2)</f>
        <v>0</v>
      </c>
      <c r="K612" s="139"/>
      <c r="L612" s="31"/>
      <c r="M612" s="140" t="s">
        <v>1</v>
      </c>
      <c r="N612" s="141" t="s">
        <v>40</v>
      </c>
      <c r="P612" s="142">
        <f>O612*H612</f>
        <v>0</v>
      </c>
      <c r="Q612" s="142">
        <v>0</v>
      </c>
      <c r="R612" s="142">
        <f>Q612*H612</f>
        <v>0</v>
      </c>
      <c r="S612" s="142">
        <v>1.8</v>
      </c>
      <c r="T612" s="143">
        <f>S612*H612</f>
        <v>6.3504000000000005</v>
      </c>
      <c r="AR612" s="144" t="s">
        <v>159</v>
      </c>
      <c r="AT612" s="144" t="s">
        <v>155</v>
      </c>
      <c r="AU612" s="144" t="s">
        <v>85</v>
      </c>
      <c r="AY612" s="16" t="s">
        <v>153</v>
      </c>
      <c r="BE612" s="145">
        <f>IF(N612="základní",J612,0)</f>
        <v>0</v>
      </c>
      <c r="BF612" s="145">
        <f>IF(N612="snížená",J612,0)</f>
        <v>0</v>
      </c>
      <c r="BG612" s="145">
        <f>IF(N612="zákl. přenesená",J612,0)</f>
        <v>0</v>
      </c>
      <c r="BH612" s="145">
        <f>IF(N612="sníž. přenesená",J612,0)</f>
        <v>0</v>
      </c>
      <c r="BI612" s="145">
        <f>IF(N612="nulová",J612,0)</f>
        <v>0</v>
      </c>
      <c r="BJ612" s="16" t="s">
        <v>83</v>
      </c>
      <c r="BK612" s="145">
        <f>ROUND(I612*H612,2)</f>
        <v>0</v>
      </c>
      <c r="BL612" s="16" t="s">
        <v>159</v>
      </c>
      <c r="BM612" s="144" t="s">
        <v>813</v>
      </c>
    </row>
    <row r="613" spans="2:65" s="1" customFormat="1" ht="48">
      <c r="B613" s="31"/>
      <c r="D613" s="146" t="s">
        <v>161</v>
      </c>
      <c r="F613" s="147" t="s">
        <v>814</v>
      </c>
      <c r="I613" s="148"/>
      <c r="L613" s="31"/>
      <c r="M613" s="149"/>
      <c r="T613" s="55"/>
      <c r="AT613" s="16" t="s">
        <v>161</v>
      </c>
      <c r="AU613" s="16" t="s">
        <v>85</v>
      </c>
    </row>
    <row r="614" spans="2:65" s="12" customFormat="1" ht="12">
      <c r="B614" s="150"/>
      <c r="D614" s="146" t="s">
        <v>163</v>
      </c>
      <c r="E614" s="151" t="s">
        <v>1</v>
      </c>
      <c r="F614" s="152" t="s">
        <v>815</v>
      </c>
      <c r="H614" s="153">
        <v>3.528</v>
      </c>
      <c r="I614" s="154"/>
      <c r="L614" s="150"/>
      <c r="M614" s="155"/>
      <c r="T614" s="156"/>
      <c r="AT614" s="151" t="s">
        <v>163</v>
      </c>
      <c r="AU614" s="151" t="s">
        <v>85</v>
      </c>
      <c r="AV614" s="12" t="s">
        <v>85</v>
      </c>
      <c r="AW614" s="12" t="s">
        <v>32</v>
      </c>
      <c r="AX614" s="12" t="s">
        <v>83</v>
      </c>
      <c r="AY614" s="151" t="s">
        <v>153</v>
      </c>
    </row>
    <row r="615" spans="2:65" s="1" customFormat="1" ht="24.25" customHeight="1">
      <c r="B615" s="31"/>
      <c r="C615" s="132" t="s">
        <v>702</v>
      </c>
      <c r="D615" s="132" t="s">
        <v>155</v>
      </c>
      <c r="E615" s="133" t="s">
        <v>816</v>
      </c>
      <c r="F615" s="134" t="s">
        <v>817</v>
      </c>
      <c r="G615" s="135" t="s">
        <v>158</v>
      </c>
      <c r="H615" s="136">
        <v>2.2080000000000002</v>
      </c>
      <c r="I615" s="137"/>
      <c r="J615" s="138">
        <f>ROUND(I615*H615,2)</f>
        <v>0</v>
      </c>
      <c r="K615" s="139"/>
      <c r="L615" s="31"/>
      <c r="M615" s="140" t="s">
        <v>1</v>
      </c>
      <c r="N615" s="141" t="s">
        <v>40</v>
      </c>
      <c r="P615" s="142">
        <f>O615*H615</f>
        <v>0</v>
      </c>
      <c r="Q615" s="142">
        <v>0</v>
      </c>
      <c r="R615" s="142">
        <f>Q615*H615</f>
        <v>0</v>
      </c>
      <c r="S615" s="142">
        <v>1.8</v>
      </c>
      <c r="T615" s="143">
        <f>S615*H615</f>
        <v>3.9744000000000006</v>
      </c>
      <c r="AR615" s="144" t="s">
        <v>159</v>
      </c>
      <c r="AT615" s="144" t="s">
        <v>155</v>
      </c>
      <c r="AU615" s="144" t="s">
        <v>85</v>
      </c>
      <c r="AY615" s="16" t="s">
        <v>153</v>
      </c>
      <c r="BE615" s="145">
        <f>IF(N615="základní",J615,0)</f>
        <v>0</v>
      </c>
      <c r="BF615" s="145">
        <f>IF(N615="snížená",J615,0)</f>
        <v>0</v>
      </c>
      <c r="BG615" s="145">
        <f>IF(N615="zákl. přenesená",J615,0)</f>
        <v>0</v>
      </c>
      <c r="BH615" s="145">
        <f>IF(N615="sníž. přenesená",J615,0)</f>
        <v>0</v>
      </c>
      <c r="BI615" s="145">
        <f>IF(N615="nulová",J615,0)</f>
        <v>0</v>
      </c>
      <c r="BJ615" s="16" t="s">
        <v>83</v>
      </c>
      <c r="BK615" s="145">
        <f>ROUND(I615*H615,2)</f>
        <v>0</v>
      </c>
      <c r="BL615" s="16" t="s">
        <v>159</v>
      </c>
      <c r="BM615" s="144" t="s">
        <v>818</v>
      </c>
    </row>
    <row r="616" spans="2:65" s="1" customFormat="1" ht="48">
      <c r="B616" s="31"/>
      <c r="D616" s="146" t="s">
        <v>161</v>
      </c>
      <c r="F616" s="147" t="s">
        <v>819</v>
      </c>
      <c r="I616" s="148"/>
      <c r="L616" s="31"/>
      <c r="M616" s="149"/>
      <c r="T616" s="55"/>
      <c r="AT616" s="16" t="s">
        <v>161</v>
      </c>
      <c r="AU616" s="16" t="s">
        <v>85</v>
      </c>
    </row>
    <row r="617" spans="2:65" s="12" customFormat="1" ht="12">
      <c r="B617" s="150"/>
      <c r="D617" s="146" t="s">
        <v>163</v>
      </c>
      <c r="E617" s="151" t="s">
        <v>1</v>
      </c>
      <c r="F617" s="152" t="s">
        <v>820</v>
      </c>
      <c r="H617" s="153">
        <v>2.2080000000000002</v>
      </c>
      <c r="I617" s="154"/>
      <c r="L617" s="150"/>
      <c r="M617" s="155"/>
      <c r="T617" s="156"/>
      <c r="AT617" s="151" t="s">
        <v>163</v>
      </c>
      <c r="AU617" s="151" t="s">
        <v>85</v>
      </c>
      <c r="AV617" s="12" t="s">
        <v>85</v>
      </c>
      <c r="AW617" s="12" t="s">
        <v>32</v>
      </c>
      <c r="AX617" s="12" t="s">
        <v>83</v>
      </c>
      <c r="AY617" s="151" t="s">
        <v>153</v>
      </c>
    </row>
    <row r="618" spans="2:65" s="1" customFormat="1" ht="24.25" customHeight="1">
      <c r="B618" s="31"/>
      <c r="C618" s="132" t="s">
        <v>821</v>
      </c>
      <c r="D618" s="132" t="s">
        <v>155</v>
      </c>
      <c r="E618" s="133" t="s">
        <v>822</v>
      </c>
      <c r="F618" s="134" t="s">
        <v>823</v>
      </c>
      <c r="G618" s="135" t="s">
        <v>158</v>
      </c>
      <c r="H618" s="136">
        <v>1.323</v>
      </c>
      <c r="I618" s="137"/>
      <c r="J618" s="138">
        <f>ROUND(I618*H618,2)</f>
        <v>0</v>
      </c>
      <c r="K618" s="139"/>
      <c r="L618" s="31"/>
      <c r="M618" s="140" t="s">
        <v>1</v>
      </c>
      <c r="N618" s="141" t="s">
        <v>40</v>
      </c>
      <c r="P618" s="142">
        <f>O618*H618</f>
        <v>0</v>
      </c>
      <c r="Q618" s="142">
        <v>0</v>
      </c>
      <c r="R618" s="142">
        <f>Q618*H618</f>
        <v>0</v>
      </c>
      <c r="S618" s="142">
        <v>1.8</v>
      </c>
      <c r="T618" s="143">
        <f>S618*H618</f>
        <v>2.3814000000000002</v>
      </c>
      <c r="AR618" s="144" t="s">
        <v>159</v>
      </c>
      <c r="AT618" s="144" t="s">
        <v>155</v>
      </c>
      <c r="AU618" s="144" t="s">
        <v>85</v>
      </c>
      <c r="AY618" s="16" t="s">
        <v>153</v>
      </c>
      <c r="BE618" s="145">
        <f>IF(N618="základní",J618,0)</f>
        <v>0</v>
      </c>
      <c r="BF618" s="145">
        <f>IF(N618="snížená",J618,0)</f>
        <v>0</v>
      </c>
      <c r="BG618" s="145">
        <f>IF(N618="zákl. přenesená",J618,0)</f>
        <v>0</v>
      </c>
      <c r="BH618" s="145">
        <f>IF(N618="sníž. přenesená",J618,0)</f>
        <v>0</v>
      </c>
      <c r="BI618" s="145">
        <f>IF(N618="nulová",J618,0)</f>
        <v>0</v>
      </c>
      <c r="BJ618" s="16" t="s">
        <v>83</v>
      </c>
      <c r="BK618" s="145">
        <f>ROUND(I618*H618,2)</f>
        <v>0</v>
      </c>
      <c r="BL618" s="16" t="s">
        <v>159</v>
      </c>
      <c r="BM618" s="144" t="s">
        <v>824</v>
      </c>
    </row>
    <row r="619" spans="2:65" s="1" customFormat="1" ht="36">
      <c r="B619" s="31"/>
      <c r="D619" s="146" t="s">
        <v>161</v>
      </c>
      <c r="F619" s="147" t="s">
        <v>825</v>
      </c>
      <c r="I619" s="148"/>
      <c r="L619" s="31"/>
      <c r="M619" s="149"/>
      <c r="T619" s="55"/>
      <c r="AT619" s="16" t="s">
        <v>161</v>
      </c>
      <c r="AU619" s="16" t="s">
        <v>85</v>
      </c>
    </row>
    <row r="620" spans="2:65" s="12" customFormat="1" ht="12">
      <c r="B620" s="150"/>
      <c r="D620" s="146" t="s">
        <v>163</v>
      </c>
      <c r="E620" s="151" t="s">
        <v>1</v>
      </c>
      <c r="F620" s="152" t="s">
        <v>826</v>
      </c>
      <c r="H620" s="153">
        <v>1.323</v>
      </c>
      <c r="I620" s="154"/>
      <c r="L620" s="150"/>
      <c r="M620" s="155"/>
      <c r="T620" s="156"/>
      <c r="AT620" s="151" t="s">
        <v>163</v>
      </c>
      <c r="AU620" s="151" t="s">
        <v>85</v>
      </c>
      <c r="AV620" s="12" t="s">
        <v>85</v>
      </c>
      <c r="AW620" s="12" t="s">
        <v>32</v>
      </c>
      <c r="AX620" s="12" t="s">
        <v>83</v>
      </c>
      <c r="AY620" s="151" t="s">
        <v>153</v>
      </c>
    </row>
    <row r="621" spans="2:65" s="1" customFormat="1" ht="24.25" customHeight="1">
      <c r="B621" s="31"/>
      <c r="C621" s="132" t="s">
        <v>827</v>
      </c>
      <c r="D621" s="132" t="s">
        <v>155</v>
      </c>
      <c r="E621" s="133" t="s">
        <v>828</v>
      </c>
      <c r="F621" s="134" t="s">
        <v>829</v>
      </c>
      <c r="G621" s="135" t="s">
        <v>261</v>
      </c>
      <c r="H621" s="136">
        <v>8</v>
      </c>
      <c r="I621" s="137"/>
      <c r="J621" s="138">
        <f>ROUND(I621*H621,2)</f>
        <v>0</v>
      </c>
      <c r="K621" s="139"/>
      <c r="L621" s="31"/>
      <c r="M621" s="140" t="s">
        <v>1</v>
      </c>
      <c r="N621" s="141" t="s">
        <v>40</v>
      </c>
      <c r="P621" s="142">
        <f>O621*H621</f>
        <v>0</v>
      </c>
      <c r="Q621" s="142">
        <v>0</v>
      </c>
      <c r="R621" s="142">
        <f>Q621*H621</f>
        <v>0</v>
      </c>
      <c r="S621" s="142">
        <v>1.4999999999999999E-2</v>
      </c>
      <c r="T621" s="143">
        <f>S621*H621</f>
        <v>0.12</v>
      </c>
      <c r="AR621" s="144" t="s">
        <v>159</v>
      </c>
      <c r="AT621" s="144" t="s">
        <v>155</v>
      </c>
      <c r="AU621" s="144" t="s">
        <v>85</v>
      </c>
      <c r="AY621" s="16" t="s">
        <v>153</v>
      </c>
      <c r="BE621" s="145">
        <f>IF(N621="základní",J621,0)</f>
        <v>0</v>
      </c>
      <c r="BF621" s="145">
        <f>IF(N621="snížená",J621,0)</f>
        <v>0</v>
      </c>
      <c r="BG621" s="145">
        <f>IF(N621="zákl. přenesená",J621,0)</f>
        <v>0</v>
      </c>
      <c r="BH621" s="145">
        <f>IF(N621="sníž. přenesená",J621,0)</f>
        <v>0</v>
      </c>
      <c r="BI621" s="145">
        <f>IF(N621="nulová",J621,0)</f>
        <v>0</v>
      </c>
      <c r="BJ621" s="16" t="s">
        <v>83</v>
      </c>
      <c r="BK621" s="145">
        <f>ROUND(I621*H621,2)</f>
        <v>0</v>
      </c>
      <c r="BL621" s="16" t="s">
        <v>159</v>
      </c>
      <c r="BM621" s="144" t="s">
        <v>830</v>
      </c>
    </row>
    <row r="622" spans="2:65" s="1" customFormat="1" ht="36">
      <c r="B622" s="31"/>
      <c r="D622" s="146" t="s">
        <v>161</v>
      </c>
      <c r="F622" s="147" t="s">
        <v>831</v>
      </c>
      <c r="I622" s="148"/>
      <c r="L622" s="31"/>
      <c r="M622" s="149"/>
      <c r="T622" s="55"/>
      <c r="AT622" s="16" t="s">
        <v>161</v>
      </c>
      <c r="AU622" s="16" t="s">
        <v>85</v>
      </c>
    </row>
    <row r="623" spans="2:65" s="12" customFormat="1" ht="12">
      <c r="B623" s="150"/>
      <c r="D623" s="146" t="s">
        <v>163</v>
      </c>
      <c r="E623" s="151" t="s">
        <v>1</v>
      </c>
      <c r="F623" s="152" t="s">
        <v>832</v>
      </c>
      <c r="H623" s="153">
        <v>4</v>
      </c>
      <c r="I623" s="154"/>
      <c r="L623" s="150"/>
      <c r="M623" s="155"/>
      <c r="T623" s="156"/>
      <c r="AT623" s="151" t="s">
        <v>163</v>
      </c>
      <c r="AU623" s="151" t="s">
        <v>85</v>
      </c>
      <c r="AV623" s="12" t="s">
        <v>85</v>
      </c>
      <c r="AW623" s="12" t="s">
        <v>32</v>
      </c>
      <c r="AX623" s="12" t="s">
        <v>75</v>
      </c>
      <c r="AY623" s="151" t="s">
        <v>153</v>
      </c>
    </row>
    <row r="624" spans="2:65" s="12" customFormat="1" ht="12">
      <c r="B624" s="150"/>
      <c r="D624" s="146" t="s">
        <v>163</v>
      </c>
      <c r="E624" s="151" t="s">
        <v>1</v>
      </c>
      <c r="F624" s="152" t="s">
        <v>833</v>
      </c>
      <c r="H624" s="153">
        <v>4</v>
      </c>
      <c r="I624" s="154"/>
      <c r="L624" s="150"/>
      <c r="M624" s="155"/>
      <c r="T624" s="156"/>
      <c r="AT624" s="151" t="s">
        <v>163</v>
      </c>
      <c r="AU624" s="151" t="s">
        <v>85</v>
      </c>
      <c r="AV624" s="12" t="s">
        <v>85</v>
      </c>
      <c r="AW624" s="12" t="s">
        <v>32</v>
      </c>
      <c r="AX624" s="12" t="s">
        <v>75</v>
      </c>
      <c r="AY624" s="151" t="s">
        <v>153</v>
      </c>
    </row>
    <row r="625" spans="2:65" s="13" customFormat="1" ht="12">
      <c r="B625" s="157"/>
      <c r="D625" s="146" t="s">
        <v>163</v>
      </c>
      <c r="E625" s="158" t="s">
        <v>1</v>
      </c>
      <c r="F625" s="159" t="s">
        <v>207</v>
      </c>
      <c r="H625" s="160">
        <v>8</v>
      </c>
      <c r="I625" s="161"/>
      <c r="L625" s="157"/>
      <c r="M625" s="162"/>
      <c r="T625" s="163"/>
      <c r="AT625" s="158" t="s">
        <v>163</v>
      </c>
      <c r="AU625" s="158" t="s">
        <v>85</v>
      </c>
      <c r="AV625" s="13" t="s">
        <v>159</v>
      </c>
      <c r="AW625" s="13" t="s">
        <v>32</v>
      </c>
      <c r="AX625" s="13" t="s">
        <v>83</v>
      </c>
      <c r="AY625" s="158" t="s">
        <v>153</v>
      </c>
    </row>
    <row r="626" spans="2:65" s="1" customFormat="1" ht="24.25" customHeight="1">
      <c r="B626" s="31"/>
      <c r="C626" s="132" t="s">
        <v>834</v>
      </c>
      <c r="D626" s="132" t="s">
        <v>155</v>
      </c>
      <c r="E626" s="133" t="s">
        <v>835</v>
      </c>
      <c r="F626" s="134" t="s">
        <v>836</v>
      </c>
      <c r="G626" s="135" t="s">
        <v>261</v>
      </c>
      <c r="H626" s="136">
        <v>2</v>
      </c>
      <c r="I626" s="137"/>
      <c r="J626" s="138">
        <f>ROUND(I626*H626,2)</f>
        <v>0</v>
      </c>
      <c r="K626" s="139"/>
      <c r="L626" s="31"/>
      <c r="M626" s="140" t="s">
        <v>1</v>
      </c>
      <c r="N626" s="141" t="s">
        <v>40</v>
      </c>
      <c r="P626" s="142">
        <f>O626*H626</f>
        <v>0</v>
      </c>
      <c r="Q626" s="142">
        <v>0</v>
      </c>
      <c r="R626" s="142">
        <f>Q626*H626</f>
        <v>0</v>
      </c>
      <c r="S626" s="142">
        <v>9.7000000000000003E-2</v>
      </c>
      <c r="T626" s="143">
        <f>S626*H626</f>
        <v>0.19400000000000001</v>
      </c>
      <c r="AR626" s="144" t="s">
        <v>159</v>
      </c>
      <c r="AT626" s="144" t="s">
        <v>155</v>
      </c>
      <c r="AU626" s="144" t="s">
        <v>85</v>
      </c>
      <c r="AY626" s="16" t="s">
        <v>153</v>
      </c>
      <c r="BE626" s="145">
        <f>IF(N626="základní",J626,0)</f>
        <v>0</v>
      </c>
      <c r="BF626" s="145">
        <f>IF(N626="snížená",J626,0)</f>
        <v>0</v>
      </c>
      <c r="BG626" s="145">
        <f>IF(N626="zákl. přenesená",J626,0)</f>
        <v>0</v>
      </c>
      <c r="BH626" s="145">
        <f>IF(N626="sníž. přenesená",J626,0)</f>
        <v>0</v>
      </c>
      <c r="BI626" s="145">
        <f>IF(N626="nulová",J626,0)</f>
        <v>0</v>
      </c>
      <c r="BJ626" s="16" t="s">
        <v>83</v>
      </c>
      <c r="BK626" s="145">
        <f>ROUND(I626*H626,2)</f>
        <v>0</v>
      </c>
      <c r="BL626" s="16" t="s">
        <v>159</v>
      </c>
      <c r="BM626" s="144" t="s">
        <v>837</v>
      </c>
    </row>
    <row r="627" spans="2:65" s="1" customFormat="1" ht="36">
      <c r="B627" s="31"/>
      <c r="D627" s="146" t="s">
        <v>161</v>
      </c>
      <c r="F627" s="147" t="s">
        <v>838</v>
      </c>
      <c r="I627" s="148"/>
      <c r="L627" s="31"/>
      <c r="M627" s="149"/>
      <c r="T627" s="55"/>
      <c r="AT627" s="16" t="s">
        <v>161</v>
      </c>
      <c r="AU627" s="16" t="s">
        <v>85</v>
      </c>
    </row>
    <row r="628" spans="2:65" s="1" customFormat="1" ht="21.75" customHeight="1">
      <c r="B628" s="31"/>
      <c r="C628" s="132" t="s">
        <v>839</v>
      </c>
      <c r="D628" s="132" t="s">
        <v>155</v>
      </c>
      <c r="E628" s="133" t="s">
        <v>840</v>
      </c>
      <c r="F628" s="134" t="s">
        <v>841</v>
      </c>
      <c r="G628" s="135" t="s">
        <v>590</v>
      </c>
      <c r="H628" s="136">
        <v>2.2000000000000002</v>
      </c>
      <c r="I628" s="137"/>
      <c r="J628" s="138">
        <f>ROUND(I628*H628,2)</f>
        <v>0</v>
      </c>
      <c r="K628" s="139"/>
      <c r="L628" s="31"/>
      <c r="M628" s="140" t="s">
        <v>1</v>
      </c>
      <c r="N628" s="141" t="s">
        <v>40</v>
      </c>
      <c r="P628" s="142">
        <f>O628*H628</f>
        <v>0</v>
      </c>
      <c r="Q628" s="142">
        <v>9.0000000000000006E-5</v>
      </c>
      <c r="R628" s="142">
        <f>Q628*H628</f>
        <v>1.9800000000000002E-4</v>
      </c>
      <c r="S628" s="142">
        <v>0</v>
      </c>
      <c r="T628" s="143">
        <f>S628*H628</f>
        <v>0</v>
      </c>
      <c r="AR628" s="144" t="s">
        <v>159</v>
      </c>
      <c r="AT628" s="144" t="s">
        <v>155</v>
      </c>
      <c r="AU628" s="144" t="s">
        <v>85</v>
      </c>
      <c r="AY628" s="16" t="s">
        <v>153</v>
      </c>
      <c r="BE628" s="145">
        <f>IF(N628="základní",J628,0)</f>
        <v>0</v>
      </c>
      <c r="BF628" s="145">
        <f>IF(N628="snížená",J628,0)</f>
        <v>0</v>
      </c>
      <c r="BG628" s="145">
        <f>IF(N628="zákl. přenesená",J628,0)</f>
        <v>0</v>
      </c>
      <c r="BH628" s="145">
        <f>IF(N628="sníž. přenesená",J628,0)</f>
        <v>0</v>
      </c>
      <c r="BI628" s="145">
        <f>IF(N628="nulová",J628,0)</f>
        <v>0</v>
      </c>
      <c r="BJ628" s="16" t="s">
        <v>83</v>
      </c>
      <c r="BK628" s="145">
        <f>ROUND(I628*H628,2)</f>
        <v>0</v>
      </c>
      <c r="BL628" s="16" t="s">
        <v>159</v>
      </c>
      <c r="BM628" s="144" t="s">
        <v>842</v>
      </c>
    </row>
    <row r="629" spans="2:65" s="1" customFormat="1" ht="24">
      <c r="B629" s="31"/>
      <c r="D629" s="146" t="s">
        <v>161</v>
      </c>
      <c r="F629" s="147" t="s">
        <v>843</v>
      </c>
      <c r="I629" s="148"/>
      <c r="L629" s="31"/>
      <c r="M629" s="149"/>
      <c r="T629" s="55"/>
      <c r="AT629" s="16" t="s">
        <v>161</v>
      </c>
      <c r="AU629" s="16" t="s">
        <v>85</v>
      </c>
    </row>
    <row r="630" spans="2:65" s="12" customFormat="1" ht="12">
      <c r="B630" s="150"/>
      <c r="D630" s="146" t="s">
        <v>163</v>
      </c>
      <c r="E630" s="151" t="s">
        <v>1</v>
      </c>
      <c r="F630" s="152" t="s">
        <v>844</v>
      </c>
      <c r="H630" s="153">
        <v>1.2</v>
      </c>
      <c r="I630" s="154"/>
      <c r="L630" s="150"/>
      <c r="M630" s="155"/>
      <c r="T630" s="156"/>
      <c r="AT630" s="151" t="s">
        <v>163</v>
      </c>
      <c r="AU630" s="151" t="s">
        <v>85</v>
      </c>
      <c r="AV630" s="12" t="s">
        <v>85</v>
      </c>
      <c r="AW630" s="12" t="s">
        <v>32</v>
      </c>
      <c r="AX630" s="12" t="s">
        <v>75</v>
      </c>
      <c r="AY630" s="151" t="s">
        <v>153</v>
      </c>
    </row>
    <row r="631" spans="2:65" s="12" customFormat="1" ht="12">
      <c r="B631" s="150"/>
      <c r="D631" s="146" t="s">
        <v>163</v>
      </c>
      <c r="E631" s="151" t="s">
        <v>1</v>
      </c>
      <c r="F631" s="152" t="s">
        <v>845</v>
      </c>
      <c r="H631" s="153">
        <v>1</v>
      </c>
      <c r="I631" s="154"/>
      <c r="L631" s="150"/>
      <c r="M631" s="155"/>
      <c r="T631" s="156"/>
      <c r="AT631" s="151" t="s">
        <v>163</v>
      </c>
      <c r="AU631" s="151" t="s">
        <v>85</v>
      </c>
      <c r="AV631" s="12" t="s">
        <v>85</v>
      </c>
      <c r="AW631" s="12" t="s">
        <v>32</v>
      </c>
      <c r="AX631" s="12" t="s">
        <v>75</v>
      </c>
      <c r="AY631" s="151" t="s">
        <v>153</v>
      </c>
    </row>
    <row r="632" spans="2:65" s="13" customFormat="1" ht="12">
      <c r="B632" s="157"/>
      <c r="D632" s="146" t="s">
        <v>163</v>
      </c>
      <c r="E632" s="158" t="s">
        <v>1</v>
      </c>
      <c r="F632" s="159" t="s">
        <v>207</v>
      </c>
      <c r="H632" s="160">
        <v>2.2000000000000002</v>
      </c>
      <c r="I632" s="161"/>
      <c r="L632" s="157"/>
      <c r="M632" s="162"/>
      <c r="T632" s="163"/>
      <c r="AT632" s="158" t="s">
        <v>163</v>
      </c>
      <c r="AU632" s="158" t="s">
        <v>85</v>
      </c>
      <c r="AV632" s="13" t="s">
        <v>159</v>
      </c>
      <c r="AW632" s="13" t="s">
        <v>32</v>
      </c>
      <c r="AX632" s="13" t="s">
        <v>83</v>
      </c>
      <c r="AY632" s="158" t="s">
        <v>153</v>
      </c>
    </row>
    <row r="633" spans="2:65" s="1" customFormat="1" ht="24.25" customHeight="1">
      <c r="B633" s="31"/>
      <c r="C633" s="132" t="s">
        <v>846</v>
      </c>
      <c r="D633" s="132" t="s">
        <v>155</v>
      </c>
      <c r="E633" s="133" t="s">
        <v>847</v>
      </c>
      <c r="F633" s="134" t="s">
        <v>848</v>
      </c>
      <c r="G633" s="135" t="s">
        <v>590</v>
      </c>
      <c r="H633" s="136">
        <v>82.4</v>
      </c>
      <c r="I633" s="137"/>
      <c r="J633" s="138">
        <f>ROUND(I633*H633,2)</f>
        <v>0</v>
      </c>
      <c r="K633" s="139"/>
      <c r="L633" s="31"/>
      <c r="M633" s="140" t="s">
        <v>1</v>
      </c>
      <c r="N633" s="141" t="s">
        <v>40</v>
      </c>
      <c r="P633" s="142">
        <f>O633*H633</f>
        <v>0</v>
      </c>
      <c r="Q633" s="142">
        <v>0</v>
      </c>
      <c r="R633" s="142">
        <f>Q633*H633</f>
        <v>0</v>
      </c>
      <c r="S633" s="142">
        <v>0</v>
      </c>
      <c r="T633" s="143">
        <f>S633*H633</f>
        <v>0</v>
      </c>
      <c r="AR633" s="144" t="s">
        <v>159</v>
      </c>
      <c r="AT633" s="144" t="s">
        <v>155</v>
      </c>
      <c r="AU633" s="144" t="s">
        <v>85</v>
      </c>
      <c r="AY633" s="16" t="s">
        <v>153</v>
      </c>
      <c r="BE633" s="145">
        <f>IF(N633="základní",J633,0)</f>
        <v>0</v>
      </c>
      <c r="BF633" s="145">
        <f>IF(N633="snížená",J633,0)</f>
        <v>0</v>
      </c>
      <c r="BG633" s="145">
        <f>IF(N633="zákl. přenesená",J633,0)</f>
        <v>0</v>
      </c>
      <c r="BH633" s="145">
        <f>IF(N633="sníž. přenesená",J633,0)</f>
        <v>0</v>
      </c>
      <c r="BI633" s="145">
        <f>IF(N633="nulová",J633,0)</f>
        <v>0</v>
      </c>
      <c r="BJ633" s="16" t="s">
        <v>83</v>
      </c>
      <c r="BK633" s="145">
        <f>ROUND(I633*H633,2)</f>
        <v>0</v>
      </c>
      <c r="BL633" s="16" t="s">
        <v>159</v>
      </c>
      <c r="BM633" s="144" t="s">
        <v>849</v>
      </c>
    </row>
    <row r="634" spans="2:65" s="1" customFormat="1" ht="24">
      <c r="B634" s="31"/>
      <c r="D634" s="146" t="s">
        <v>161</v>
      </c>
      <c r="F634" s="147" t="s">
        <v>850</v>
      </c>
      <c r="I634" s="148"/>
      <c r="L634" s="31"/>
      <c r="M634" s="149"/>
      <c r="T634" s="55"/>
      <c r="AT634" s="16" t="s">
        <v>161</v>
      </c>
      <c r="AU634" s="16" t="s">
        <v>85</v>
      </c>
    </row>
    <row r="635" spans="2:65" s="12" customFormat="1" ht="12">
      <c r="B635" s="150"/>
      <c r="D635" s="146" t="s">
        <v>163</v>
      </c>
      <c r="E635" s="151" t="s">
        <v>1</v>
      </c>
      <c r="F635" s="152" t="s">
        <v>851</v>
      </c>
      <c r="H635" s="153">
        <v>10</v>
      </c>
      <c r="I635" s="154"/>
      <c r="L635" s="150"/>
      <c r="M635" s="155"/>
      <c r="T635" s="156"/>
      <c r="AT635" s="151" t="s">
        <v>163</v>
      </c>
      <c r="AU635" s="151" t="s">
        <v>85</v>
      </c>
      <c r="AV635" s="12" t="s">
        <v>85</v>
      </c>
      <c r="AW635" s="12" t="s">
        <v>32</v>
      </c>
      <c r="AX635" s="12" t="s">
        <v>75</v>
      </c>
      <c r="AY635" s="151" t="s">
        <v>153</v>
      </c>
    </row>
    <row r="636" spans="2:65" s="12" customFormat="1" ht="36">
      <c r="B636" s="150"/>
      <c r="D636" s="146" t="s">
        <v>163</v>
      </c>
      <c r="E636" s="151" t="s">
        <v>1</v>
      </c>
      <c r="F636" s="152" t="s">
        <v>852</v>
      </c>
      <c r="H636" s="153">
        <v>72.400000000000006</v>
      </c>
      <c r="I636" s="154"/>
      <c r="L636" s="150"/>
      <c r="M636" s="155"/>
      <c r="T636" s="156"/>
      <c r="AT636" s="151" t="s">
        <v>163</v>
      </c>
      <c r="AU636" s="151" t="s">
        <v>85</v>
      </c>
      <c r="AV636" s="12" t="s">
        <v>85</v>
      </c>
      <c r="AW636" s="12" t="s">
        <v>32</v>
      </c>
      <c r="AX636" s="12" t="s">
        <v>75</v>
      </c>
      <c r="AY636" s="151" t="s">
        <v>153</v>
      </c>
    </row>
    <row r="637" spans="2:65" s="13" customFormat="1" ht="12">
      <c r="B637" s="157"/>
      <c r="D637" s="146" t="s">
        <v>163</v>
      </c>
      <c r="E637" s="158" t="s">
        <v>1</v>
      </c>
      <c r="F637" s="159" t="s">
        <v>207</v>
      </c>
      <c r="H637" s="160">
        <v>82.4</v>
      </c>
      <c r="I637" s="161"/>
      <c r="L637" s="157"/>
      <c r="M637" s="162"/>
      <c r="T637" s="163"/>
      <c r="AT637" s="158" t="s">
        <v>163</v>
      </c>
      <c r="AU637" s="158" t="s">
        <v>85</v>
      </c>
      <c r="AV637" s="13" t="s">
        <v>159</v>
      </c>
      <c r="AW637" s="13" t="s">
        <v>32</v>
      </c>
      <c r="AX637" s="13" t="s">
        <v>83</v>
      </c>
      <c r="AY637" s="158" t="s">
        <v>153</v>
      </c>
    </row>
    <row r="638" spans="2:65" s="1" customFormat="1" ht="24.25" customHeight="1">
      <c r="B638" s="31"/>
      <c r="C638" s="132" t="s">
        <v>853</v>
      </c>
      <c r="D638" s="132" t="s">
        <v>155</v>
      </c>
      <c r="E638" s="133" t="s">
        <v>854</v>
      </c>
      <c r="F638" s="134" t="s">
        <v>855</v>
      </c>
      <c r="G638" s="135" t="s">
        <v>590</v>
      </c>
      <c r="H638" s="136">
        <v>11.4</v>
      </c>
      <c r="I638" s="137"/>
      <c r="J638" s="138">
        <f>ROUND(I638*H638,2)</f>
        <v>0</v>
      </c>
      <c r="K638" s="139"/>
      <c r="L638" s="31"/>
      <c r="M638" s="140" t="s">
        <v>1</v>
      </c>
      <c r="N638" s="141" t="s">
        <v>40</v>
      </c>
      <c r="P638" s="142">
        <f>O638*H638</f>
        <v>0</v>
      </c>
      <c r="Q638" s="142">
        <v>0</v>
      </c>
      <c r="R638" s="142">
        <f>Q638*H638</f>
        <v>0</v>
      </c>
      <c r="S638" s="142">
        <v>1.7999999999999999E-2</v>
      </c>
      <c r="T638" s="143">
        <f>S638*H638</f>
        <v>0.20519999999999999</v>
      </c>
      <c r="AR638" s="144" t="s">
        <v>159</v>
      </c>
      <c r="AT638" s="144" t="s">
        <v>155</v>
      </c>
      <c r="AU638" s="144" t="s">
        <v>85</v>
      </c>
      <c r="AY638" s="16" t="s">
        <v>153</v>
      </c>
      <c r="BE638" s="145">
        <f>IF(N638="základní",J638,0)</f>
        <v>0</v>
      </c>
      <c r="BF638" s="145">
        <f>IF(N638="snížená",J638,0)</f>
        <v>0</v>
      </c>
      <c r="BG638" s="145">
        <f>IF(N638="zákl. přenesená",J638,0)</f>
        <v>0</v>
      </c>
      <c r="BH638" s="145">
        <f>IF(N638="sníž. přenesená",J638,0)</f>
        <v>0</v>
      </c>
      <c r="BI638" s="145">
        <f>IF(N638="nulová",J638,0)</f>
        <v>0</v>
      </c>
      <c r="BJ638" s="16" t="s">
        <v>83</v>
      </c>
      <c r="BK638" s="145">
        <f>ROUND(I638*H638,2)</f>
        <v>0</v>
      </c>
      <c r="BL638" s="16" t="s">
        <v>159</v>
      </c>
      <c r="BM638" s="144" t="s">
        <v>856</v>
      </c>
    </row>
    <row r="639" spans="2:65" s="1" customFormat="1" ht="24">
      <c r="B639" s="31"/>
      <c r="D639" s="146" t="s">
        <v>161</v>
      </c>
      <c r="F639" s="147" t="s">
        <v>857</v>
      </c>
      <c r="I639" s="148"/>
      <c r="L639" s="31"/>
      <c r="M639" s="149"/>
      <c r="T639" s="55"/>
      <c r="AT639" s="16" t="s">
        <v>161</v>
      </c>
      <c r="AU639" s="16" t="s">
        <v>85</v>
      </c>
    </row>
    <row r="640" spans="2:65" s="12" customFormat="1" ht="12">
      <c r="B640" s="150"/>
      <c r="D640" s="146" t="s">
        <v>163</v>
      </c>
      <c r="E640" s="151" t="s">
        <v>1</v>
      </c>
      <c r="F640" s="152" t="s">
        <v>858</v>
      </c>
      <c r="H640" s="153">
        <v>11.4</v>
      </c>
      <c r="I640" s="154"/>
      <c r="L640" s="150"/>
      <c r="M640" s="155"/>
      <c r="T640" s="156"/>
      <c r="AT640" s="151" t="s">
        <v>163</v>
      </c>
      <c r="AU640" s="151" t="s">
        <v>85</v>
      </c>
      <c r="AV640" s="12" t="s">
        <v>85</v>
      </c>
      <c r="AW640" s="12" t="s">
        <v>32</v>
      </c>
      <c r="AX640" s="12" t="s">
        <v>83</v>
      </c>
      <c r="AY640" s="151" t="s">
        <v>153</v>
      </c>
    </row>
    <row r="641" spans="2:65" s="1" customFormat="1" ht="24.25" customHeight="1">
      <c r="B641" s="31"/>
      <c r="C641" s="132" t="s">
        <v>859</v>
      </c>
      <c r="D641" s="132" t="s">
        <v>155</v>
      </c>
      <c r="E641" s="133" t="s">
        <v>860</v>
      </c>
      <c r="F641" s="134" t="s">
        <v>861</v>
      </c>
      <c r="G641" s="135" t="s">
        <v>590</v>
      </c>
      <c r="H641" s="136">
        <v>9.1999999999999993</v>
      </c>
      <c r="I641" s="137"/>
      <c r="J641" s="138">
        <f>ROUND(I641*H641,2)</f>
        <v>0</v>
      </c>
      <c r="K641" s="139"/>
      <c r="L641" s="31"/>
      <c r="M641" s="140" t="s">
        <v>1</v>
      </c>
      <c r="N641" s="141" t="s">
        <v>40</v>
      </c>
      <c r="P641" s="142">
        <f>O641*H641</f>
        <v>0</v>
      </c>
      <c r="Q641" s="142">
        <v>0</v>
      </c>
      <c r="R641" s="142">
        <f>Q641*H641</f>
        <v>0</v>
      </c>
      <c r="S641" s="142">
        <v>6.5000000000000002E-2</v>
      </c>
      <c r="T641" s="143">
        <f>S641*H641</f>
        <v>0.59799999999999998</v>
      </c>
      <c r="AR641" s="144" t="s">
        <v>159</v>
      </c>
      <c r="AT641" s="144" t="s">
        <v>155</v>
      </c>
      <c r="AU641" s="144" t="s">
        <v>85</v>
      </c>
      <c r="AY641" s="16" t="s">
        <v>153</v>
      </c>
      <c r="BE641" s="145">
        <f>IF(N641="základní",J641,0)</f>
        <v>0</v>
      </c>
      <c r="BF641" s="145">
        <f>IF(N641="snížená",J641,0)</f>
        <v>0</v>
      </c>
      <c r="BG641" s="145">
        <f>IF(N641="zákl. přenesená",J641,0)</f>
        <v>0</v>
      </c>
      <c r="BH641" s="145">
        <f>IF(N641="sníž. přenesená",J641,0)</f>
        <v>0</v>
      </c>
      <c r="BI641" s="145">
        <f>IF(N641="nulová",J641,0)</f>
        <v>0</v>
      </c>
      <c r="BJ641" s="16" t="s">
        <v>83</v>
      </c>
      <c r="BK641" s="145">
        <f>ROUND(I641*H641,2)</f>
        <v>0</v>
      </c>
      <c r="BL641" s="16" t="s">
        <v>159</v>
      </c>
      <c r="BM641" s="144" t="s">
        <v>862</v>
      </c>
    </row>
    <row r="642" spans="2:65" s="1" customFormat="1" ht="48">
      <c r="B642" s="31"/>
      <c r="D642" s="146" t="s">
        <v>161</v>
      </c>
      <c r="F642" s="147" t="s">
        <v>863</v>
      </c>
      <c r="I642" s="148"/>
      <c r="L642" s="31"/>
      <c r="M642" s="149"/>
      <c r="T642" s="55"/>
      <c r="AT642" s="16" t="s">
        <v>161</v>
      </c>
      <c r="AU642" s="16" t="s">
        <v>85</v>
      </c>
    </row>
    <row r="643" spans="2:65" s="12" customFormat="1" ht="12">
      <c r="B643" s="150"/>
      <c r="D643" s="146" t="s">
        <v>163</v>
      </c>
      <c r="E643" s="151" t="s">
        <v>1</v>
      </c>
      <c r="F643" s="152" t="s">
        <v>864</v>
      </c>
      <c r="H643" s="153">
        <v>9.1999999999999993</v>
      </c>
      <c r="I643" s="154"/>
      <c r="L643" s="150"/>
      <c r="M643" s="155"/>
      <c r="T643" s="156"/>
      <c r="AT643" s="151" t="s">
        <v>163</v>
      </c>
      <c r="AU643" s="151" t="s">
        <v>85</v>
      </c>
      <c r="AV643" s="12" t="s">
        <v>85</v>
      </c>
      <c r="AW643" s="12" t="s">
        <v>32</v>
      </c>
      <c r="AX643" s="12" t="s">
        <v>83</v>
      </c>
      <c r="AY643" s="151" t="s">
        <v>153</v>
      </c>
    </row>
    <row r="644" spans="2:65" s="1" customFormat="1" ht="24.25" customHeight="1">
      <c r="B644" s="31"/>
      <c r="C644" s="132" t="s">
        <v>865</v>
      </c>
      <c r="D644" s="132" t="s">
        <v>155</v>
      </c>
      <c r="E644" s="133" t="s">
        <v>866</v>
      </c>
      <c r="F644" s="134" t="s">
        <v>867</v>
      </c>
      <c r="G644" s="135" t="s">
        <v>590</v>
      </c>
      <c r="H644" s="136">
        <v>36.200000000000003</v>
      </c>
      <c r="I644" s="137"/>
      <c r="J644" s="138">
        <f>ROUND(I644*H644,2)</f>
        <v>0</v>
      </c>
      <c r="K644" s="139"/>
      <c r="L644" s="31"/>
      <c r="M644" s="140" t="s">
        <v>1</v>
      </c>
      <c r="N644" s="141" t="s">
        <v>40</v>
      </c>
      <c r="P644" s="142">
        <f>O644*H644</f>
        <v>0</v>
      </c>
      <c r="Q644" s="142">
        <v>0</v>
      </c>
      <c r="R644" s="142">
        <f>Q644*H644</f>
        <v>0</v>
      </c>
      <c r="S644" s="142">
        <v>4.5999999999999999E-2</v>
      </c>
      <c r="T644" s="143">
        <f>S644*H644</f>
        <v>1.6652</v>
      </c>
      <c r="AR644" s="144" t="s">
        <v>159</v>
      </c>
      <c r="AT644" s="144" t="s">
        <v>155</v>
      </c>
      <c r="AU644" s="144" t="s">
        <v>85</v>
      </c>
      <c r="AY644" s="16" t="s">
        <v>153</v>
      </c>
      <c r="BE644" s="145">
        <f>IF(N644="základní",J644,0)</f>
        <v>0</v>
      </c>
      <c r="BF644" s="145">
        <f>IF(N644="snížená",J644,0)</f>
        <v>0</v>
      </c>
      <c r="BG644" s="145">
        <f>IF(N644="zákl. přenesená",J644,0)</f>
        <v>0</v>
      </c>
      <c r="BH644" s="145">
        <f>IF(N644="sníž. přenesená",J644,0)</f>
        <v>0</v>
      </c>
      <c r="BI644" s="145">
        <f>IF(N644="nulová",J644,0)</f>
        <v>0</v>
      </c>
      <c r="BJ644" s="16" t="s">
        <v>83</v>
      </c>
      <c r="BK644" s="145">
        <f>ROUND(I644*H644,2)</f>
        <v>0</v>
      </c>
      <c r="BL644" s="16" t="s">
        <v>159</v>
      </c>
      <c r="BM644" s="144" t="s">
        <v>868</v>
      </c>
    </row>
    <row r="645" spans="2:65" s="1" customFormat="1" ht="24">
      <c r="B645" s="31"/>
      <c r="D645" s="146" t="s">
        <v>161</v>
      </c>
      <c r="F645" s="147" t="s">
        <v>869</v>
      </c>
      <c r="I645" s="148"/>
      <c r="L645" s="31"/>
      <c r="M645" s="149"/>
      <c r="T645" s="55"/>
      <c r="AT645" s="16" t="s">
        <v>161</v>
      </c>
      <c r="AU645" s="16" t="s">
        <v>85</v>
      </c>
    </row>
    <row r="646" spans="2:65" s="12" customFormat="1" ht="24">
      <c r="B646" s="150"/>
      <c r="D646" s="146" t="s">
        <v>163</v>
      </c>
      <c r="E646" s="151" t="s">
        <v>1</v>
      </c>
      <c r="F646" s="152" t="s">
        <v>870</v>
      </c>
      <c r="H646" s="153">
        <v>36.200000000000003</v>
      </c>
      <c r="I646" s="154"/>
      <c r="L646" s="150"/>
      <c r="M646" s="155"/>
      <c r="T646" s="156"/>
      <c r="AT646" s="151" t="s">
        <v>163</v>
      </c>
      <c r="AU646" s="151" t="s">
        <v>85</v>
      </c>
      <c r="AV646" s="12" t="s">
        <v>85</v>
      </c>
      <c r="AW646" s="12" t="s">
        <v>32</v>
      </c>
      <c r="AX646" s="12" t="s">
        <v>83</v>
      </c>
      <c r="AY646" s="151" t="s">
        <v>153</v>
      </c>
    </row>
    <row r="647" spans="2:65" s="1" customFormat="1" ht="37.75" customHeight="1">
      <c r="B647" s="31"/>
      <c r="C647" s="132" t="s">
        <v>871</v>
      </c>
      <c r="D647" s="132" t="s">
        <v>155</v>
      </c>
      <c r="E647" s="133" t="s">
        <v>872</v>
      </c>
      <c r="F647" s="134" t="s">
        <v>873</v>
      </c>
      <c r="G647" s="135" t="s">
        <v>173</v>
      </c>
      <c r="H647" s="136">
        <v>27.6</v>
      </c>
      <c r="I647" s="137"/>
      <c r="J647" s="138">
        <f>ROUND(I647*H647,2)</f>
        <v>0</v>
      </c>
      <c r="K647" s="139"/>
      <c r="L647" s="31"/>
      <c r="M647" s="140" t="s">
        <v>1</v>
      </c>
      <c r="N647" s="141" t="s">
        <v>40</v>
      </c>
      <c r="P647" s="142">
        <f>O647*H647</f>
        <v>0</v>
      </c>
      <c r="Q647" s="142">
        <v>0</v>
      </c>
      <c r="R647" s="142">
        <f>Q647*H647</f>
        <v>0</v>
      </c>
      <c r="S647" s="142">
        <v>0.05</v>
      </c>
      <c r="T647" s="143">
        <f>S647*H647</f>
        <v>1.3800000000000001</v>
      </c>
      <c r="AR647" s="144" t="s">
        <v>159</v>
      </c>
      <c r="AT647" s="144" t="s">
        <v>155</v>
      </c>
      <c r="AU647" s="144" t="s">
        <v>85</v>
      </c>
      <c r="AY647" s="16" t="s">
        <v>153</v>
      </c>
      <c r="BE647" s="145">
        <f>IF(N647="základní",J647,0)</f>
        <v>0</v>
      </c>
      <c r="BF647" s="145">
        <f>IF(N647="snížená",J647,0)</f>
        <v>0</v>
      </c>
      <c r="BG647" s="145">
        <f>IF(N647="zákl. přenesená",J647,0)</f>
        <v>0</v>
      </c>
      <c r="BH647" s="145">
        <f>IF(N647="sníž. přenesená",J647,0)</f>
        <v>0</v>
      </c>
      <c r="BI647" s="145">
        <f>IF(N647="nulová",J647,0)</f>
        <v>0</v>
      </c>
      <c r="BJ647" s="16" t="s">
        <v>83</v>
      </c>
      <c r="BK647" s="145">
        <f>ROUND(I647*H647,2)</f>
        <v>0</v>
      </c>
      <c r="BL647" s="16" t="s">
        <v>159</v>
      </c>
      <c r="BM647" s="144" t="s">
        <v>874</v>
      </c>
    </row>
    <row r="648" spans="2:65" s="1" customFormat="1" ht="24">
      <c r="B648" s="31"/>
      <c r="D648" s="146" t="s">
        <v>161</v>
      </c>
      <c r="F648" s="147" t="s">
        <v>875</v>
      </c>
      <c r="I648" s="148"/>
      <c r="L648" s="31"/>
      <c r="M648" s="149"/>
      <c r="T648" s="55"/>
      <c r="AT648" s="16" t="s">
        <v>161</v>
      </c>
      <c r="AU648" s="16" t="s">
        <v>85</v>
      </c>
    </row>
    <row r="649" spans="2:65" s="12" customFormat="1" ht="12">
      <c r="B649" s="150"/>
      <c r="D649" s="146" t="s">
        <v>163</v>
      </c>
      <c r="E649" s="151" t="s">
        <v>1</v>
      </c>
      <c r="F649" s="152" t="s">
        <v>876</v>
      </c>
      <c r="H649" s="153">
        <v>22</v>
      </c>
      <c r="I649" s="154"/>
      <c r="L649" s="150"/>
      <c r="M649" s="155"/>
      <c r="T649" s="156"/>
      <c r="AT649" s="151" t="s">
        <v>163</v>
      </c>
      <c r="AU649" s="151" t="s">
        <v>85</v>
      </c>
      <c r="AV649" s="12" t="s">
        <v>85</v>
      </c>
      <c r="AW649" s="12" t="s">
        <v>32</v>
      </c>
      <c r="AX649" s="12" t="s">
        <v>75</v>
      </c>
      <c r="AY649" s="151" t="s">
        <v>153</v>
      </c>
    </row>
    <row r="650" spans="2:65" s="12" customFormat="1" ht="12">
      <c r="B650" s="150"/>
      <c r="D650" s="146" t="s">
        <v>163</v>
      </c>
      <c r="E650" s="151" t="s">
        <v>1</v>
      </c>
      <c r="F650" s="152" t="s">
        <v>460</v>
      </c>
      <c r="H650" s="153">
        <v>5.6</v>
      </c>
      <c r="I650" s="154"/>
      <c r="L650" s="150"/>
      <c r="M650" s="155"/>
      <c r="T650" s="156"/>
      <c r="AT650" s="151" t="s">
        <v>163</v>
      </c>
      <c r="AU650" s="151" t="s">
        <v>85</v>
      </c>
      <c r="AV650" s="12" t="s">
        <v>85</v>
      </c>
      <c r="AW650" s="12" t="s">
        <v>32</v>
      </c>
      <c r="AX650" s="12" t="s">
        <v>75</v>
      </c>
      <c r="AY650" s="151" t="s">
        <v>153</v>
      </c>
    </row>
    <row r="651" spans="2:65" s="13" customFormat="1" ht="12">
      <c r="B651" s="157"/>
      <c r="D651" s="146" t="s">
        <v>163</v>
      </c>
      <c r="E651" s="158" t="s">
        <v>1</v>
      </c>
      <c r="F651" s="159" t="s">
        <v>207</v>
      </c>
      <c r="H651" s="160">
        <v>27.6</v>
      </c>
      <c r="I651" s="161"/>
      <c r="L651" s="157"/>
      <c r="M651" s="162"/>
      <c r="T651" s="163"/>
      <c r="AT651" s="158" t="s">
        <v>163</v>
      </c>
      <c r="AU651" s="158" t="s">
        <v>85</v>
      </c>
      <c r="AV651" s="13" t="s">
        <v>159</v>
      </c>
      <c r="AW651" s="13" t="s">
        <v>32</v>
      </c>
      <c r="AX651" s="13" t="s">
        <v>83</v>
      </c>
      <c r="AY651" s="158" t="s">
        <v>153</v>
      </c>
    </row>
    <row r="652" spans="2:65" s="1" customFormat="1" ht="37.75" customHeight="1">
      <c r="B652" s="31"/>
      <c r="C652" s="132" t="s">
        <v>877</v>
      </c>
      <c r="D652" s="132" t="s">
        <v>155</v>
      </c>
      <c r="E652" s="133" t="s">
        <v>878</v>
      </c>
      <c r="F652" s="134" t="s">
        <v>879</v>
      </c>
      <c r="G652" s="135" t="s">
        <v>173</v>
      </c>
      <c r="H652" s="136">
        <v>383</v>
      </c>
      <c r="I652" s="137"/>
      <c r="J652" s="138">
        <f>ROUND(I652*H652,2)</f>
        <v>0</v>
      </c>
      <c r="K652" s="139"/>
      <c r="L652" s="31"/>
      <c r="M652" s="140" t="s">
        <v>1</v>
      </c>
      <c r="N652" s="141" t="s">
        <v>40</v>
      </c>
      <c r="P652" s="142">
        <f>O652*H652</f>
        <v>0</v>
      </c>
      <c r="Q652" s="142">
        <v>0</v>
      </c>
      <c r="R652" s="142">
        <f>Q652*H652</f>
        <v>0</v>
      </c>
      <c r="S652" s="142">
        <v>4.5999999999999999E-2</v>
      </c>
      <c r="T652" s="143">
        <f>S652*H652</f>
        <v>17.617999999999999</v>
      </c>
      <c r="AR652" s="144" t="s">
        <v>159</v>
      </c>
      <c r="AT652" s="144" t="s">
        <v>155</v>
      </c>
      <c r="AU652" s="144" t="s">
        <v>85</v>
      </c>
      <c r="AY652" s="16" t="s">
        <v>153</v>
      </c>
      <c r="BE652" s="145">
        <f>IF(N652="základní",J652,0)</f>
        <v>0</v>
      </c>
      <c r="BF652" s="145">
        <f>IF(N652="snížená",J652,0)</f>
        <v>0</v>
      </c>
      <c r="BG652" s="145">
        <f>IF(N652="zákl. přenesená",J652,0)</f>
        <v>0</v>
      </c>
      <c r="BH652" s="145">
        <f>IF(N652="sníž. přenesená",J652,0)</f>
        <v>0</v>
      </c>
      <c r="BI652" s="145">
        <f>IF(N652="nulová",J652,0)</f>
        <v>0</v>
      </c>
      <c r="BJ652" s="16" t="s">
        <v>83</v>
      </c>
      <c r="BK652" s="145">
        <f>ROUND(I652*H652,2)</f>
        <v>0</v>
      </c>
      <c r="BL652" s="16" t="s">
        <v>159</v>
      </c>
      <c r="BM652" s="144" t="s">
        <v>880</v>
      </c>
    </row>
    <row r="653" spans="2:65" s="1" customFormat="1" ht="36">
      <c r="B653" s="31"/>
      <c r="D653" s="146" t="s">
        <v>161</v>
      </c>
      <c r="F653" s="147" t="s">
        <v>881</v>
      </c>
      <c r="I653" s="148"/>
      <c r="L653" s="31"/>
      <c r="M653" s="149"/>
      <c r="T653" s="55"/>
      <c r="AT653" s="16" t="s">
        <v>161</v>
      </c>
      <c r="AU653" s="16" t="s">
        <v>85</v>
      </c>
    </row>
    <row r="654" spans="2:65" s="12" customFormat="1" ht="12">
      <c r="B654" s="150"/>
      <c r="D654" s="146" t="s">
        <v>163</v>
      </c>
      <c r="E654" s="151" t="s">
        <v>1</v>
      </c>
      <c r="F654" s="152" t="s">
        <v>475</v>
      </c>
      <c r="H654" s="153">
        <v>2.1</v>
      </c>
      <c r="I654" s="154"/>
      <c r="L654" s="150"/>
      <c r="M654" s="155"/>
      <c r="T654" s="156"/>
      <c r="AT654" s="151" t="s">
        <v>163</v>
      </c>
      <c r="AU654" s="151" t="s">
        <v>85</v>
      </c>
      <c r="AV654" s="12" t="s">
        <v>85</v>
      </c>
      <c r="AW654" s="12" t="s">
        <v>32</v>
      </c>
      <c r="AX654" s="12" t="s">
        <v>75</v>
      </c>
      <c r="AY654" s="151" t="s">
        <v>153</v>
      </c>
    </row>
    <row r="655" spans="2:65" s="12" customFormat="1" ht="12">
      <c r="B655" s="150"/>
      <c r="D655" s="146" t="s">
        <v>163</v>
      </c>
      <c r="E655" s="151" t="s">
        <v>1</v>
      </c>
      <c r="F655" s="152" t="s">
        <v>550</v>
      </c>
      <c r="H655" s="153">
        <v>6.3</v>
      </c>
      <c r="I655" s="154"/>
      <c r="L655" s="150"/>
      <c r="M655" s="155"/>
      <c r="T655" s="156"/>
      <c r="AT655" s="151" t="s">
        <v>163</v>
      </c>
      <c r="AU655" s="151" t="s">
        <v>85</v>
      </c>
      <c r="AV655" s="12" t="s">
        <v>85</v>
      </c>
      <c r="AW655" s="12" t="s">
        <v>32</v>
      </c>
      <c r="AX655" s="12" t="s">
        <v>75</v>
      </c>
      <c r="AY655" s="151" t="s">
        <v>153</v>
      </c>
    </row>
    <row r="656" spans="2:65" s="12" customFormat="1" ht="12">
      <c r="B656" s="150"/>
      <c r="D656" s="146" t="s">
        <v>163</v>
      </c>
      <c r="E656" s="151" t="s">
        <v>1</v>
      </c>
      <c r="F656" s="152" t="s">
        <v>477</v>
      </c>
      <c r="H656" s="153">
        <v>10.6</v>
      </c>
      <c r="I656" s="154"/>
      <c r="L656" s="150"/>
      <c r="M656" s="155"/>
      <c r="T656" s="156"/>
      <c r="AT656" s="151" t="s">
        <v>163</v>
      </c>
      <c r="AU656" s="151" t="s">
        <v>85</v>
      </c>
      <c r="AV656" s="12" t="s">
        <v>85</v>
      </c>
      <c r="AW656" s="12" t="s">
        <v>32</v>
      </c>
      <c r="AX656" s="12" t="s">
        <v>75</v>
      </c>
      <c r="AY656" s="151" t="s">
        <v>153</v>
      </c>
    </row>
    <row r="657" spans="2:51" s="12" customFormat="1" ht="12">
      <c r="B657" s="150"/>
      <c r="D657" s="146" t="s">
        <v>163</v>
      </c>
      <c r="E657" s="151" t="s">
        <v>1</v>
      </c>
      <c r="F657" s="152" t="s">
        <v>478</v>
      </c>
      <c r="H657" s="153">
        <v>2.42</v>
      </c>
      <c r="I657" s="154"/>
      <c r="L657" s="150"/>
      <c r="M657" s="155"/>
      <c r="T657" s="156"/>
      <c r="AT657" s="151" t="s">
        <v>163</v>
      </c>
      <c r="AU657" s="151" t="s">
        <v>85</v>
      </c>
      <c r="AV657" s="12" t="s">
        <v>85</v>
      </c>
      <c r="AW657" s="12" t="s">
        <v>32</v>
      </c>
      <c r="AX657" s="12" t="s">
        <v>75</v>
      </c>
      <c r="AY657" s="151" t="s">
        <v>153</v>
      </c>
    </row>
    <row r="658" spans="2:51" s="12" customFormat="1" ht="12">
      <c r="B658" s="150"/>
      <c r="D658" s="146" t="s">
        <v>163</v>
      </c>
      <c r="E658" s="151" t="s">
        <v>1</v>
      </c>
      <c r="F658" s="152" t="s">
        <v>479</v>
      </c>
      <c r="H658" s="153">
        <v>18</v>
      </c>
      <c r="I658" s="154"/>
      <c r="L658" s="150"/>
      <c r="M658" s="155"/>
      <c r="T658" s="156"/>
      <c r="AT658" s="151" t="s">
        <v>163</v>
      </c>
      <c r="AU658" s="151" t="s">
        <v>85</v>
      </c>
      <c r="AV658" s="12" t="s">
        <v>85</v>
      </c>
      <c r="AW658" s="12" t="s">
        <v>32</v>
      </c>
      <c r="AX658" s="12" t="s">
        <v>75</v>
      </c>
      <c r="AY658" s="151" t="s">
        <v>153</v>
      </c>
    </row>
    <row r="659" spans="2:51" s="12" customFormat="1" ht="12">
      <c r="B659" s="150"/>
      <c r="D659" s="146" t="s">
        <v>163</v>
      </c>
      <c r="E659" s="151" t="s">
        <v>1</v>
      </c>
      <c r="F659" s="152" t="s">
        <v>480</v>
      </c>
      <c r="H659" s="153">
        <v>4.8</v>
      </c>
      <c r="I659" s="154"/>
      <c r="L659" s="150"/>
      <c r="M659" s="155"/>
      <c r="T659" s="156"/>
      <c r="AT659" s="151" t="s">
        <v>163</v>
      </c>
      <c r="AU659" s="151" t="s">
        <v>85</v>
      </c>
      <c r="AV659" s="12" t="s">
        <v>85</v>
      </c>
      <c r="AW659" s="12" t="s">
        <v>32</v>
      </c>
      <c r="AX659" s="12" t="s">
        <v>75</v>
      </c>
      <c r="AY659" s="151" t="s">
        <v>153</v>
      </c>
    </row>
    <row r="660" spans="2:51" s="12" customFormat="1" ht="12">
      <c r="B660" s="150"/>
      <c r="D660" s="146" t="s">
        <v>163</v>
      </c>
      <c r="E660" s="151" t="s">
        <v>1</v>
      </c>
      <c r="F660" s="152" t="s">
        <v>481</v>
      </c>
      <c r="H660" s="153">
        <v>8.6999999999999993</v>
      </c>
      <c r="I660" s="154"/>
      <c r="L660" s="150"/>
      <c r="M660" s="155"/>
      <c r="T660" s="156"/>
      <c r="AT660" s="151" t="s">
        <v>163</v>
      </c>
      <c r="AU660" s="151" t="s">
        <v>85</v>
      </c>
      <c r="AV660" s="12" t="s">
        <v>85</v>
      </c>
      <c r="AW660" s="12" t="s">
        <v>32</v>
      </c>
      <c r="AX660" s="12" t="s">
        <v>75</v>
      </c>
      <c r="AY660" s="151" t="s">
        <v>153</v>
      </c>
    </row>
    <row r="661" spans="2:51" s="12" customFormat="1" ht="12">
      <c r="B661" s="150"/>
      <c r="D661" s="146" t="s">
        <v>163</v>
      </c>
      <c r="E661" s="151" t="s">
        <v>1</v>
      </c>
      <c r="F661" s="152" t="s">
        <v>482</v>
      </c>
      <c r="H661" s="153">
        <v>21.6</v>
      </c>
      <c r="I661" s="154"/>
      <c r="L661" s="150"/>
      <c r="M661" s="155"/>
      <c r="T661" s="156"/>
      <c r="AT661" s="151" t="s">
        <v>163</v>
      </c>
      <c r="AU661" s="151" t="s">
        <v>85</v>
      </c>
      <c r="AV661" s="12" t="s">
        <v>85</v>
      </c>
      <c r="AW661" s="12" t="s">
        <v>32</v>
      </c>
      <c r="AX661" s="12" t="s">
        <v>75</v>
      </c>
      <c r="AY661" s="151" t="s">
        <v>153</v>
      </c>
    </row>
    <row r="662" spans="2:51" s="12" customFormat="1" ht="12">
      <c r="B662" s="150"/>
      <c r="D662" s="146" t="s">
        <v>163</v>
      </c>
      <c r="E662" s="151" t="s">
        <v>1</v>
      </c>
      <c r="F662" s="152" t="s">
        <v>483</v>
      </c>
      <c r="H662" s="153">
        <v>6.4</v>
      </c>
      <c r="I662" s="154"/>
      <c r="L662" s="150"/>
      <c r="M662" s="155"/>
      <c r="T662" s="156"/>
      <c r="AT662" s="151" t="s">
        <v>163</v>
      </c>
      <c r="AU662" s="151" t="s">
        <v>85</v>
      </c>
      <c r="AV662" s="12" t="s">
        <v>85</v>
      </c>
      <c r="AW662" s="12" t="s">
        <v>32</v>
      </c>
      <c r="AX662" s="12" t="s">
        <v>75</v>
      </c>
      <c r="AY662" s="151" t="s">
        <v>153</v>
      </c>
    </row>
    <row r="663" spans="2:51" s="12" customFormat="1" ht="12">
      <c r="B663" s="150"/>
      <c r="D663" s="146" t="s">
        <v>163</v>
      </c>
      <c r="E663" s="151" t="s">
        <v>1</v>
      </c>
      <c r="F663" s="152" t="s">
        <v>484</v>
      </c>
      <c r="H663" s="153">
        <v>18.899999999999999</v>
      </c>
      <c r="I663" s="154"/>
      <c r="L663" s="150"/>
      <c r="M663" s="155"/>
      <c r="T663" s="156"/>
      <c r="AT663" s="151" t="s">
        <v>163</v>
      </c>
      <c r="AU663" s="151" t="s">
        <v>85</v>
      </c>
      <c r="AV663" s="12" t="s">
        <v>85</v>
      </c>
      <c r="AW663" s="12" t="s">
        <v>32</v>
      </c>
      <c r="AX663" s="12" t="s">
        <v>75</v>
      </c>
      <c r="AY663" s="151" t="s">
        <v>153</v>
      </c>
    </row>
    <row r="664" spans="2:51" s="12" customFormat="1" ht="12">
      <c r="B664" s="150"/>
      <c r="D664" s="146" t="s">
        <v>163</v>
      </c>
      <c r="E664" s="151" t="s">
        <v>1</v>
      </c>
      <c r="F664" s="152" t="s">
        <v>485</v>
      </c>
      <c r="H664" s="153">
        <v>18.600000000000001</v>
      </c>
      <c r="I664" s="154"/>
      <c r="L664" s="150"/>
      <c r="M664" s="155"/>
      <c r="T664" s="156"/>
      <c r="AT664" s="151" t="s">
        <v>163</v>
      </c>
      <c r="AU664" s="151" t="s">
        <v>85</v>
      </c>
      <c r="AV664" s="12" t="s">
        <v>85</v>
      </c>
      <c r="AW664" s="12" t="s">
        <v>32</v>
      </c>
      <c r="AX664" s="12" t="s">
        <v>75</v>
      </c>
      <c r="AY664" s="151" t="s">
        <v>153</v>
      </c>
    </row>
    <row r="665" spans="2:51" s="12" customFormat="1" ht="12">
      <c r="B665" s="150"/>
      <c r="D665" s="146" t="s">
        <v>163</v>
      </c>
      <c r="E665" s="151" t="s">
        <v>1</v>
      </c>
      <c r="F665" s="152" t="s">
        <v>486</v>
      </c>
      <c r="H665" s="153">
        <v>35.6</v>
      </c>
      <c r="I665" s="154"/>
      <c r="L665" s="150"/>
      <c r="M665" s="155"/>
      <c r="T665" s="156"/>
      <c r="AT665" s="151" t="s">
        <v>163</v>
      </c>
      <c r="AU665" s="151" t="s">
        <v>85</v>
      </c>
      <c r="AV665" s="12" t="s">
        <v>85</v>
      </c>
      <c r="AW665" s="12" t="s">
        <v>32</v>
      </c>
      <c r="AX665" s="12" t="s">
        <v>75</v>
      </c>
      <c r="AY665" s="151" t="s">
        <v>153</v>
      </c>
    </row>
    <row r="666" spans="2:51" s="12" customFormat="1" ht="12">
      <c r="B666" s="150"/>
      <c r="D666" s="146" t="s">
        <v>163</v>
      </c>
      <c r="E666" s="151" t="s">
        <v>1</v>
      </c>
      <c r="F666" s="152" t="s">
        <v>487</v>
      </c>
      <c r="H666" s="153">
        <v>4.9000000000000004</v>
      </c>
      <c r="I666" s="154"/>
      <c r="L666" s="150"/>
      <c r="M666" s="155"/>
      <c r="T666" s="156"/>
      <c r="AT666" s="151" t="s">
        <v>163</v>
      </c>
      <c r="AU666" s="151" t="s">
        <v>85</v>
      </c>
      <c r="AV666" s="12" t="s">
        <v>85</v>
      </c>
      <c r="AW666" s="12" t="s">
        <v>32</v>
      </c>
      <c r="AX666" s="12" t="s">
        <v>75</v>
      </c>
      <c r="AY666" s="151" t="s">
        <v>153</v>
      </c>
    </row>
    <row r="667" spans="2:51" s="12" customFormat="1" ht="12">
      <c r="B667" s="150"/>
      <c r="D667" s="146" t="s">
        <v>163</v>
      </c>
      <c r="E667" s="151" t="s">
        <v>1</v>
      </c>
      <c r="F667" s="152" t="s">
        <v>488</v>
      </c>
      <c r="H667" s="153">
        <v>14.8</v>
      </c>
      <c r="I667" s="154"/>
      <c r="L667" s="150"/>
      <c r="M667" s="155"/>
      <c r="T667" s="156"/>
      <c r="AT667" s="151" t="s">
        <v>163</v>
      </c>
      <c r="AU667" s="151" t="s">
        <v>85</v>
      </c>
      <c r="AV667" s="12" t="s">
        <v>85</v>
      </c>
      <c r="AW667" s="12" t="s">
        <v>32</v>
      </c>
      <c r="AX667" s="12" t="s">
        <v>75</v>
      </c>
      <c r="AY667" s="151" t="s">
        <v>153</v>
      </c>
    </row>
    <row r="668" spans="2:51" s="12" customFormat="1" ht="12">
      <c r="B668" s="150"/>
      <c r="D668" s="146" t="s">
        <v>163</v>
      </c>
      <c r="E668" s="151" t="s">
        <v>1</v>
      </c>
      <c r="F668" s="152" t="s">
        <v>489</v>
      </c>
      <c r="H668" s="153">
        <v>17.600000000000001</v>
      </c>
      <c r="I668" s="154"/>
      <c r="L668" s="150"/>
      <c r="M668" s="155"/>
      <c r="T668" s="156"/>
      <c r="AT668" s="151" t="s">
        <v>163</v>
      </c>
      <c r="AU668" s="151" t="s">
        <v>85</v>
      </c>
      <c r="AV668" s="12" t="s">
        <v>85</v>
      </c>
      <c r="AW668" s="12" t="s">
        <v>32</v>
      </c>
      <c r="AX668" s="12" t="s">
        <v>75</v>
      </c>
      <c r="AY668" s="151" t="s">
        <v>153</v>
      </c>
    </row>
    <row r="669" spans="2:51" s="12" customFormat="1" ht="24">
      <c r="B669" s="150"/>
      <c r="D669" s="146" t="s">
        <v>163</v>
      </c>
      <c r="E669" s="151" t="s">
        <v>1</v>
      </c>
      <c r="F669" s="152" t="s">
        <v>882</v>
      </c>
      <c r="H669" s="153">
        <v>41.8</v>
      </c>
      <c r="I669" s="154"/>
      <c r="L669" s="150"/>
      <c r="M669" s="155"/>
      <c r="T669" s="156"/>
      <c r="AT669" s="151" t="s">
        <v>163</v>
      </c>
      <c r="AU669" s="151" t="s">
        <v>85</v>
      </c>
      <c r="AV669" s="12" t="s">
        <v>85</v>
      </c>
      <c r="AW669" s="12" t="s">
        <v>32</v>
      </c>
      <c r="AX669" s="12" t="s">
        <v>75</v>
      </c>
      <c r="AY669" s="151" t="s">
        <v>153</v>
      </c>
    </row>
    <row r="670" spans="2:51" s="12" customFormat="1" ht="12">
      <c r="B670" s="150"/>
      <c r="D670" s="146" t="s">
        <v>163</v>
      </c>
      <c r="E670" s="151" t="s">
        <v>1</v>
      </c>
      <c r="F670" s="152" t="s">
        <v>491</v>
      </c>
      <c r="H670" s="153">
        <v>23.6</v>
      </c>
      <c r="I670" s="154"/>
      <c r="L670" s="150"/>
      <c r="M670" s="155"/>
      <c r="T670" s="156"/>
      <c r="AT670" s="151" t="s">
        <v>163</v>
      </c>
      <c r="AU670" s="151" t="s">
        <v>85</v>
      </c>
      <c r="AV670" s="12" t="s">
        <v>85</v>
      </c>
      <c r="AW670" s="12" t="s">
        <v>32</v>
      </c>
      <c r="AX670" s="12" t="s">
        <v>75</v>
      </c>
      <c r="AY670" s="151" t="s">
        <v>153</v>
      </c>
    </row>
    <row r="671" spans="2:51" s="12" customFormat="1" ht="12">
      <c r="B671" s="150"/>
      <c r="D671" s="146" t="s">
        <v>163</v>
      </c>
      <c r="E671" s="151" t="s">
        <v>1</v>
      </c>
      <c r="F671" s="152" t="s">
        <v>492</v>
      </c>
      <c r="H671" s="153">
        <v>2.1</v>
      </c>
      <c r="I671" s="154"/>
      <c r="L671" s="150"/>
      <c r="M671" s="155"/>
      <c r="T671" s="156"/>
      <c r="AT671" s="151" t="s">
        <v>163</v>
      </c>
      <c r="AU671" s="151" t="s">
        <v>85</v>
      </c>
      <c r="AV671" s="12" t="s">
        <v>85</v>
      </c>
      <c r="AW671" s="12" t="s">
        <v>32</v>
      </c>
      <c r="AX671" s="12" t="s">
        <v>75</v>
      </c>
      <c r="AY671" s="151" t="s">
        <v>153</v>
      </c>
    </row>
    <row r="672" spans="2:51" s="12" customFormat="1" ht="12">
      <c r="B672" s="150"/>
      <c r="D672" s="146" t="s">
        <v>163</v>
      </c>
      <c r="E672" s="151" t="s">
        <v>1</v>
      </c>
      <c r="F672" s="152" t="s">
        <v>493</v>
      </c>
      <c r="H672" s="153">
        <v>2.1</v>
      </c>
      <c r="I672" s="154"/>
      <c r="L672" s="150"/>
      <c r="M672" s="155"/>
      <c r="T672" s="156"/>
      <c r="AT672" s="151" t="s">
        <v>163</v>
      </c>
      <c r="AU672" s="151" t="s">
        <v>85</v>
      </c>
      <c r="AV672" s="12" t="s">
        <v>85</v>
      </c>
      <c r="AW672" s="12" t="s">
        <v>32</v>
      </c>
      <c r="AX672" s="12" t="s">
        <v>75</v>
      </c>
      <c r="AY672" s="151" t="s">
        <v>153</v>
      </c>
    </row>
    <row r="673" spans="2:51" s="12" customFormat="1" ht="12">
      <c r="B673" s="150"/>
      <c r="D673" s="146" t="s">
        <v>163</v>
      </c>
      <c r="E673" s="151" t="s">
        <v>1</v>
      </c>
      <c r="F673" s="152" t="s">
        <v>495</v>
      </c>
      <c r="H673" s="153">
        <v>1.1399999999999999</v>
      </c>
      <c r="I673" s="154"/>
      <c r="L673" s="150"/>
      <c r="M673" s="155"/>
      <c r="T673" s="156"/>
      <c r="AT673" s="151" t="s">
        <v>163</v>
      </c>
      <c r="AU673" s="151" t="s">
        <v>85</v>
      </c>
      <c r="AV673" s="12" t="s">
        <v>85</v>
      </c>
      <c r="AW673" s="12" t="s">
        <v>32</v>
      </c>
      <c r="AX673" s="12" t="s">
        <v>75</v>
      </c>
      <c r="AY673" s="151" t="s">
        <v>153</v>
      </c>
    </row>
    <row r="674" spans="2:51" s="12" customFormat="1" ht="12">
      <c r="B674" s="150"/>
      <c r="D674" s="146" t="s">
        <v>163</v>
      </c>
      <c r="E674" s="151" t="s">
        <v>1</v>
      </c>
      <c r="F674" s="152" t="s">
        <v>496</v>
      </c>
      <c r="H674" s="153">
        <v>1.1399999999999999</v>
      </c>
      <c r="I674" s="154"/>
      <c r="L674" s="150"/>
      <c r="M674" s="155"/>
      <c r="T674" s="156"/>
      <c r="AT674" s="151" t="s">
        <v>163</v>
      </c>
      <c r="AU674" s="151" t="s">
        <v>85</v>
      </c>
      <c r="AV674" s="12" t="s">
        <v>85</v>
      </c>
      <c r="AW674" s="12" t="s">
        <v>32</v>
      </c>
      <c r="AX674" s="12" t="s">
        <v>75</v>
      </c>
      <c r="AY674" s="151" t="s">
        <v>153</v>
      </c>
    </row>
    <row r="675" spans="2:51" s="12" customFormat="1" ht="12">
      <c r="B675" s="150"/>
      <c r="D675" s="146" t="s">
        <v>163</v>
      </c>
      <c r="E675" s="151" t="s">
        <v>1</v>
      </c>
      <c r="F675" s="152" t="s">
        <v>497</v>
      </c>
      <c r="H675" s="153">
        <v>1.1399999999999999</v>
      </c>
      <c r="I675" s="154"/>
      <c r="L675" s="150"/>
      <c r="M675" s="155"/>
      <c r="T675" s="156"/>
      <c r="AT675" s="151" t="s">
        <v>163</v>
      </c>
      <c r="AU675" s="151" t="s">
        <v>85</v>
      </c>
      <c r="AV675" s="12" t="s">
        <v>85</v>
      </c>
      <c r="AW675" s="12" t="s">
        <v>32</v>
      </c>
      <c r="AX675" s="12" t="s">
        <v>75</v>
      </c>
      <c r="AY675" s="151" t="s">
        <v>153</v>
      </c>
    </row>
    <row r="676" spans="2:51" s="12" customFormat="1" ht="12">
      <c r="B676" s="150"/>
      <c r="D676" s="146" t="s">
        <v>163</v>
      </c>
      <c r="E676" s="151" t="s">
        <v>1</v>
      </c>
      <c r="F676" s="152" t="s">
        <v>498</v>
      </c>
      <c r="H676" s="153">
        <v>2.74</v>
      </c>
      <c r="I676" s="154"/>
      <c r="L676" s="150"/>
      <c r="M676" s="155"/>
      <c r="T676" s="156"/>
      <c r="AT676" s="151" t="s">
        <v>163</v>
      </c>
      <c r="AU676" s="151" t="s">
        <v>85</v>
      </c>
      <c r="AV676" s="12" t="s">
        <v>85</v>
      </c>
      <c r="AW676" s="12" t="s">
        <v>32</v>
      </c>
      <c r="AX676" s="12" t="s">
        <v>75</v>
      </c>
      <c r="AY676" s="151" t="s">
        <v>153</v>
      </c>
    </row>
    <row r="677" spans="2:51" s="12" customFormat="1" ht="12">
      <c r="B677" s="150"/>
      <c r="D677" s="146" t="s">
        <v>163</v>
      </c>
      <c r="E677" s="151" t="s">
        <v>1</v>
      </c>
      <c r="F677" s="152" t="s">
        <v>499</v>
      </c>
      <c r="H677" s="153">
        <v>1.1399999999999999</v>
      </c>
      <c r="I677" s="154"/>
      <c r="L677" s="150"/>
      <c r="M677" s="155"/>
      <c r="T677" s="156"/>
      <c r="AT677" s="151" t="s">
        <v>163</v>
      </c>
      <c r="AU677" s="151" t="s">
        <v>85</v>
      </c>
      <c r="AV677" s="12" t="s">
        <v>85</v>
      </c>
      <c r="AW677" s="12" t="s">
        <v>32</v>
      </c>
      <c r="AX677" s="12" t="s">
        <v>75</v>
      </c>
      <c r="AY677" s="151" t="s">
        <v>153</v>
      </c>
    </row>
    <row r="678" spans="2:51" s="12" customFormat="1" ht="12">
      <c r="B678" s="150"/>
      <c r="D678" s="146" t="s">
        <v>163</v>
      </c>
      <c r="E678" s="151" t="s">
        <v>1</v>
      </c>
      <c r="F678" s="152" t="s">
        <v>500</v>
      </c>
      <c r="H678" s="153">
        <v>3.54</v>
      </c>
      <c r="I678" s="154"/>
      <c r="L678" s="150"/>
      <c r="M678" s="155"/>
      <c r="T678" s="156"/>
      <c r="AT678" s="151" t="s">
        <v>163</v>
      </c>
      <c r="AU678" s="151" t="s">
        <v>85</v>
      </c>
      <c r="AV678" s="12" t="s">
        <v>85</v>
      </c>
      <c r="AW678" s="12" t="s">
        <v>32</v>
      </c>
      <c r="AX678" s="12" t="s">
        <v>75</v>
      </c>
      <c r="AY678" s="151" t="s">
        <v>153</v>
      </c>
    </row>
    <row r="679" spans="2:51" s="12" customFormat="1" ht="12">
      <c r="B679" s="150"/>
      <c r="D679" s="146" t="s">
        <v>163</v>
      </c>
      <c r="E679" s="151" t="s">
        <v>1</v>
      </c>
      <c r="F679" s="152" t="s">
        <v>501</v>
      </c>
      <c r="H679" s="153">
        <v>21.4</v>
      </c>
      <c r="I679" s="154"/>
      <c r="L679" s="150"/>
      <c r="M679" s="155"/>
      <c r="T679" s="156"/>
      <c r="AT679" s="151" t="s">
        <v>163</v>
      </c>
      <c r="AU679" s="151" t="s">
        <v>85</v>
      </c>
      <c r="AV679" s="12" t="s">
        <v>85</v>
      </c>
      <c r="AW679" s="12" t="s">
        <v>32</v>
      </c>
      <c r="AX679" s="12" t="s">
        <v>75</v>
      </c>
      <c r="AY679" s="151" t="s">
        <v>153</v>
      </c>
    </row>
    <row r="680" spans="2:51" s="12" customFormat="1" ht="12">
      <c r="B680" s="150"/>
      <c r="D680" s="146" t="s">
        <v>163</v>
      </c>
      <c r="E680" s="151" t="s">
        <v>1</v>
      </c>
      <c r="F680" s="152" t="s">
        <v>502</v>
      </c>
      <c r="H680" s="153">
        <v>0.7</v>
      </c>
      <c r="I680" s="154"/>
      <c r="L680" s="150"/>
      <c r="M680" s="155"/>
      <c r="T680" s="156"/>
      <c r="AT680" s="151" t="s">
        <v>163</v>
      </c>
      <c r="AU680" s="151" t="s">
        <v>85</v>
      </c>
      <c r="AV680" s="12" t="s">
        <v>85</v>
      </c>
      <c r="AW680" s="12" t="s">
        <v>32</v>
      </c>
      <c r="AX680" s="12" t="s">
        <v>75</v>
      </c>
      <c r="AY680" s="151" t="s">
        <v>153</v>
      </c>
    </row>
    <row r="681" spans="2:51" s="12" customFormat="1" ht="12">
      <c r="B681" s="150"/>
      <c r="D681" s="146" t="s">
        <v>163</v>
      </c>
      <c r="E681" s="151" t="s">
        <v>1</v>
      </c>
      <c r="F681" s="152" t="s">
        <v>503</v>
      </c>
      <c r="H681" s="153">
        <v>0.9</v>
      </c>
      <c r="I681" s="154"/>
      <c r="L681" s="150"/>
      <c r="M681" s="155"/>
      <c r="T681" s="156"/>
      <c r="AT681" s="151" t="s">
        <v>163</v>
      </c>
      <c r="AU681" s="151" t="s">
        <v>85</v>
      </c>
      <c r="AV681" s="12" t="s">
        <v>85</v>
      </c>
      <c r="AW681" s="12" t="s">
        <v>32</v>
      </c>
      <c r="AX681" s="12" t="s">
        <v>75</v>
      </c>
      <c r="AY681" s="151" t="s">
        <v>153</v>
      </c>
    </row>
    <row r="682" spans="2:51" s="12" customFormat="1" ht="12">
      <c r="B682" s="150"/>
      <c r="D682" s="146" t="s">
        <v>163</v>
      </c>
      <c r="E682" s="151" t="s">
        <v>1</v>
      </c>
      <c r="F682" s="152" t="s">
        <v>504</v>
      </c>
      <c r="H682" s="153">
        <v>7.2</v>
      </c>
      <c r="I682" s="154"/>
      <c r="L682" s="150"/>
      <c r="M682" s="155"/>
      <c r="T682" s="156"/>
      <c r="AT682" s="151" t="s">
        <v>163</v>
      </c>
      <c r="AU682" s="151" t="s">
        <v>85</v>
      </c>
      <c r="AV682" s="12" t="s">
        <v>85</v>
      </c>
      <c r="AW682" s="12" t="s">
        <v>32</v>
      </c>
      <c r="AX682" s="12" t="s">
        <v>75</v>
      </c>
      <c r="AY682" s="151" t="s">
        <v>153</v>
      </c>
    </row>
    <row r="683" spans="2:51" s="12" customFormat="1" ht="12">
      <c r="B683" s="150"/>
      <c r="D683" s="146" t="s">
        <v>163</v>
      </c>
      <c r="E683" s="151" t="s">
        <v>1</v>
      </c>
      <c r="F683" s="152" t="s">
        <v>505</v>
      </c>
      <c r="H683" s="153">
        <v>7.2</v>
      </c>
      <c r="I683" s="154"/>
      <c r="L683" s="150"/>
      <c r="M683" s="155"/>
      <c r="T683" s="156"/>
      <c r="AT683" s="151" t="s">
        <v>163</v>
      </c>
      <c r="AU683" s="151" t="s">
        <v>85</v>
      </c>
      <c r="AV683" s="12" t="s">
        <v>85</v>
      </c>
      <c r="AW683" s="12" t="s">
        <v>32</v>
      </c>
      <c r="AX683" s="12" t="s">
        <v>75</v>
      </c>
      <c r="AY683" s="151" t="s">
        <v>153</v>
      </c>
    </row>
    <row r="684" spans="2:51" s="12" customFormat="1" ht="12">
      <c r="B684" s="150"/>
      <c r="D684" s="146" t="s">
        <v>163</v>
      </c>
      <c r="E684" s="151" t="s">
        <v>1</v>
      </c>
      <c r="F684" s="152" t="s">
        <v>506</v>
      </c>
      <c r="H684" s="153">
        <v>21.4</v>
      </c>
      <c r="I684" s="154"/>
      <c r="L684" s="150"/>
      <c r="M684" s="155"/>
      <c r="T684" s="156"/>
      <c r="AT684" s="151" t="s">
        <v>163</v>
      </c>
      <c r="AU684" s="151" t="s">
        <v>85</v>
      </c>
      <c r="AV684" s="12" t="s">
        <v>85</v>
      </c>
      <c r="AW684" s="12" t="s">
        <v>32</v>
      </c>
      <c r="AX684" s="12" t="s">
        <v>75</v>
      </c>
      <c r="AY684" s="151" t="s">
        <v>153</v>
      </c>
    </row>
    <row r="685" spans="2:51" s="12" customFormat="1" ht="24">
      <c r="B685" s="150"/>
      <c r="D685" s="146" t="s">
        <v>163</v>
      </c>
      <c r="E685" s="151" t="s">
        <v>1</v>
      </c>
      <c r="F685" s="152" t="s">
        <v>507</v>
      </c>
      <c r="H685" s="153">
        <v>8.6999999999999993</v>
      </c>
      <c r="I685" s="154"/>
      <c r="L685" s="150"/>
      <c r="M685" s="155"/>
      <c r="T685" s="156"/>
      <c r="AT685" s="151" t="s">
        <v>163</v>
      </c>
      <c r="AU685" s="151" t="s">
        <v>85</v>
      </c>
      <c r="AV685" s="12" t="s">
        <v>85</v>
      </c>
      <c r="AW685" s="12" t="s">
        <v>32</v>
      </c>
      <c r="AX685" s="12" t="s">
        <v>75</v>
      </c>
      <c r="AY685" s="151" t="s">
        <v>153</v>
      </c>
    </row>
    <row r="686" spans="2:51" s="12" customFormat="1" ht="12">
      <c r="B686" s="150"/>
      <c r="D686" s="146" t="s">
        <v>163</v>
      </c>
      <c r="E686" s="151" t="s">
        <v>1</v>
      </c>
      <c r="F686" s="152" t="s">
        <v>508</v>
      </c>
      <c r="H686" s="153">
        <v>1.1000000000000001</v>
      </c>
      <c r="I686" s="154"/>
      <c r="L686" s="150"/>
      <c r="M686" s="155"/>
      <c r="T686" s="156"/>
      <c r="AT686" s="151" t="s">
        <v>163</v>
      </c>
      <c r="AU686" s="151" t="s">
        <v>85</v>
      </c>
      <c r="AV686" s="12" t="s">
        <v>85</v>
      </c>
      <c r="AW686" s="12" t="s">
        <v>32</v>
      </c>
      <c r="AX686" s="12" t="s">
        <v>75</v>
      </c>
      <c r="AY686" s="151" t="s">
        <v>153</v>
      </c>
    </row>
    <row r="687" spans="2:51" s="12" customFormat="1" ht="12">
      <c r="B687" s="150"/>
      <c r="D687" s="146" t="s">
        <v>163</v>
      </c>
      <c r="E687" s="151" t="s">
        <v>1</v>
      </c>
      <c r="F687" s="152" t="s">
        <v>509</v>
      </c>
      <c r="H687" s="153">
        <v>3.48</v>
      </c>
      <c r="I687" s="154"/>
      <c r="L687" s="150"/>
      <c r="M687" s="155"/>
      <c r="T687" s="156"/>
      <c r="AT687" s="151" t="s">
        <v>163</v>
      </c>
      <c r="AU687" s="151" t="s">
        <v>85</v>
      </c>
      <c r="AV687" s="12" t="s">
        <v>85</v>
      </c>
      <c r="AW687" s="12" t="s">
        <v>32</v>
      </c>
      <c r="AX687" s="12" t="s">
        <v>75</v>
      </c>
      <c r="AY687" s="151" t="s">
        <v>153</v>
      </c>
    </row>
    <row r="688" spans="2:51" s="12" customFormat="1" ht="24">
      <c r="B688" s="150"/>
      <c r="D688" s="146" t="s">
        <v>163</v>
      </c>
      <c r="E688" s="151" t="s">
        <v>1</v>
      </c>
      <c r="F688" s="152" t="s">
        <v>510</v>
      </c>
      <c r="H688" s="153">
        <v>9.4</v>
      </c>
      <c r="I688" s="154"/>
      <c r="L688" s="150"/>
      <c r="M688" s="155"/>
      <c r="T688" s="156"/>
      <c r="AT688" s="151" t="s">
        <v>163</v>
      </c>
      <c r="AU688" s="151" t="s">
        <v>85</v>
      </c>
      <c r="AV688" s="12" t="s">
        <v>85</v>
      </c>
      <c r="AW688" s="12" t="s">
        <v>32</v>
      </c>
      <c r="AX688" s="12" t="s">
        <v>75</v>
      </c>
      <c r="AY688" s="151" t="s">
        <v>153</v>
      </c>
    </row>
    <row r="689" spans="2:65" s="12" customFormat="1" ht="12">
      <c r="B689" s="150"/>
      <c r="D689" s="146" t="s">
        <v>163</v>
      </c>
      <c r="E689" s="151" t="s">
        <v>1</v>
      </c>
      <c r="F689" s="152" t="s">
        <v>511</v>
      </c>
      <c r="H689" s="153">
        <v>29.76</v>
      </c>
      <c r="I689" s="154"/>
      <c r="L689" s="150"/>
      <c r="M689" s="155"/>
      <c r="T689" s="156"/>
      <c r="AT689" s="151" t="s">
        <v>163</v>
      </c>
      <c r="AU689" s="151" t="s">
        <v>85</v>
      </c>
      <c r="AV689" s="12" t="s">
        <v>85</v>
      </c>
      <c r="AW689" s="12" t="s">
        <v>32</v>
      </c>
      <c r="AX689" s="12" t="s">
        <v>75</v>
      </c>
      <c r="AY689" s="151" t="s">
        <v>153</v>
      </c>
    </row>
    <row r="690" spans="2:65" s="13" customFormat="1" ht="12">
      <c r="B690" s="157"/>
      <c r="D690" s="146" t="s">
        <v>163</v>
      </c>
      <c r="E690" s="158" t="s">
        <v>1</v>
      </c>
      <c r="F690" s="159" t="s">
        <v>207</v>
      </c>
      <c r="H690" s="160">
        <v>382.99999999999994</v>
      </c>
      <c r="I690" s="161"/>
      <c r="L690" s="157"/>
      <c r="M690" s="162"/>
      <c r="T690" s="163"/>
      <c r="AT690" s="158" t="s">
        <v>163</v>
      </c>
      <c r="AU690" s="158" t="s">
        <v>85</v>
      </c>
      <c r="AV690" s="13" t="s">
        <v>159</v>
      </c>
      <c r="AW690" s="13" t="s">
        <v>32</v>
      </c>
      <c r="AX690" s="13" t="s">
        <v>83</v>
      </c>
      <c r="AY690" s="158" t="s">
        <v>153</v>
      </c>
    </row>
    <row r="691" spans="2:65" s="1" customFormat="1" ht="24.25" customHeight="1">
      <c r="B691" s="31"/>
      <c r="C691" s="132" t="s">
        <v>883</v>
      </c>
      <c r="D691" s="132" t="s">
        <v>155</v>
      </c>
      <c r="E691" s="133" t="s">
        <v>884</v>
      </c>
      <c r="F691" s="134" t="s">
        <v>885</v>
      </c>
      <c r="G691" s="135" t="s">
        <v>173</v>
      </c>
      <c r="H691" s="136">
        <v>48.2</v>
      </c>
      <c r="I691" s="137"/>
      <c r="J691" s="138">
        <f>ROUND(I691*H691,2)</f>
        <v>0</v>
      </c>
      <c r="K691" s="139"/>
      <c r="L691" s="31"/>
      <c r="M691" s="140" t="s">
        <v>1</v>
      </c>
      <c r="N691" s="141" t="s">
        <v>40</v>
      </c>
      <c r="P691" s="142">
        <f>O691*H691</f>
        <v>0</v>
      </c>
      <c r="Q691" s="142">
        <v>0</v>
      </c>
      <c r="R691" s="142">
        <f>Q691*H691</f>
        <v>0</v>
      </c>
      <c r="S691" s="142">
        <v>6.8000000000000005E-2</v>
      </c>
      <c r="T691" s="143">
        <f>S691*H691</f>
        <v>3.2776000000000005</v>
      </c>
      <c r="AR691" s="144" t="s">
        <v>159</v>
      </c>
      <c r="AT691" s="144" t="s">
        <v>155</v>
      </c>
      <c r="AU691" s="144" t="s">
        <v>85</v>
      </c>
      <c r="AY691" s="16" t="s">
        <v>153</v>
      </c>
      <c r="BE691" s="145">
        <f>IF(N691="základní",J691,0)</f>
        <v>0</v>
      </c>
      <c r="BF691" s="145">
        <f>IF(N691="snížená",J691,0)</f>
        <v>0</v>
      </c>
      <c r="BG691" s="145">
        <f>IF(N691="zákl. přenesená",J691,0)</f>
        <v>0</v>
      </c>
      <c r="BH691" s="145">
        <f>IF(N691="sníž. přenesená",J691,0)</f>
        <v>0</v>
      </c>
      <c r="BI691" s="145">
        <f>IF(N691="nulová",J691,0)</f>
        <v>0</v>
      </c>
      <c r="BJ691" s="16" t="s">
        <v>83</v>
      </c>
      <c r="BK691" s="145">
        <f>ROUND(I691*H691,2)</f>
        <v>0</v>
      </c>
      <c r="BL691" s="16" t="s">
        <v>159</v>
      </c>
      <c r="BM691" s="144" t="s">
        <v>886</v>
      </c>
    </row>
    <row r="692" spans="2:65" s="1" customFormat="1" ht="36">
      <c r="B692" s="31"/>
      <c r="D692" s="146" t="s">
        <v>161</v>
      </c>
      <c r="F692" s="147" t="s">
        <v>887</v>
      </c>
      <c r="I692" s="148"/>
      <c r="L692" s="31"/>
      <c r="M692" s="149"/>
      <c r="T692" s="55"/>
      <c r="AT692" s="16" t="s">
        <v>161</v>
      </c>
      <c r="AU692" s="16" t="s">
        <v>85</v>
      </c>
    </row>
    <row r="693" spans="2:65" s="12" customFormat="1" ht="24">
      <c r="B693" s="150"/>
      <c r="D693" s="146" t="s">
        <v>163</v>
      </c>
      <c r="E693" s="151" t="s">
        <v>1</v>
      </c>
      <c r="F693" s="152" t="s">
        <v>888</v>
      </c>
      <c r="H693" s="153">
        <v>48.2</v>
      </c>
      <c r="I693" s="154"/>
      <c r="L693" s="150"/>
      <c r="M693" s="155"/>
      <c r="T693" s="156"/>
      <c r="AT693" s="151" t="s">
        <v>163</v>
      </c>
      <c r="AU693" s="151" t="s">
        <v>85</v>
      </c>
      <c r="AV693" s="12" t="s">
        <v>85</v>
      </c>
      <c r="AW693" s="12" t="s">
        <v>32</v>
      </c>
      <c r="AX693" s="12" t="s">
        <v>83</v>
      </c>
      <c r="AY693" s="151" t="s">
        <v>153</v>
      </c>
    </row>
    <row r="694" spans="2:65" s="11" customFormat="1" ht="22.75" customHeight="1">
      <c r="B694" s="120"/>
      <c r="D694" s="121" t="s">
        <v>74</v>
      </c>
      <c r="E694" s="130" t="s">
        <v>889</v>
      </c>
      <c r="F694" s="130" t="s">
        <v>890</v>
      </c>
      <c r="I694" s="123"/>
      <c r="J694" s="131">
        <f>BK694</f>
        <v>0</v>
      </c>
      <c r="L694" s="120"/>
      <c r="M694" s="125"/>
      <c r="P694" s="126">
        <f>SUM(P695:P729)</f>
        <v>0</v>
      </c>
      <c r="R694" s="126">
        <f>SUM(R695:R729)</f>
        <v>0</v>
      </c>
      <c r="T694" s="127">
        <f>SUM(T695:T729)</f>
        <v>0</v>
      </c>
      <c r="AR694" s="121" t="s">
        <v>83</v>
      </c>
      <c r="AT694" s="128" t="s">
        <v>74</v>
      </c>
      <c r="AU694" s="128" t="s">
        <v>83</v>
      </c>
      <c r="AY694" s="121" t="s">
        <v>153</v>
      </c>
      <c r="BK694" s="129">
        <f>SUM(BK695:BK729)</f>
        <v>0</v>
      </c>
    </row>
    <row r="695" spans="2:65" s="1" customFormat="1" ht="33" customHeight="1">
      <c r="B695" s="31"/>
      <c r="C695" s="132" t="s">
        <v>891</v>
      </c>
      <c r="D695" s="132" t="s">
        <v>155</v>
      </c>
      <c r="E695" s="133" t="s">
        <v>892</v>
      </c>
      <c r="F695" s="134" t="s">
        <v>893</v>
      </c>
      <c r="G695" s="135" t="s">
        <v>196</v>
      </c>
      <c r="H695" s="136">
        <v>129.90700000000001</v>
      </c>
      <c r="I695" s="137"/>
      <c r="J695" s="138">
        <f>ROUND(I695*H695,2)</f>
        <v>0</v>
      </c>
      <c r="K695" s="139"/>
      <c r="L695" s="31"/>
      <c r="M695" s="140" t="s">
        <v>1</v>
      </c>
      <c r="N695" s="141" t="s">
        <v>40</v>
      </c>
      <c r="P695" s="142">
        <f>O695*H695</f>
        <v>0</v>
      </c>
      <c r="Q695" s="142">
        <v>0</v>
      </c>
      <c r="R695" s="142">
        <f>Q695*H695</f>
        <v>0</v>
      </c>
      <c r="S695" s="142">
        <v>0</v>
      </c>
      <c r="T695" s="143">
        <f>S695*H695</f>
        <v>0</v>
      </c>
      <c r="AR695" s="144" t="s">
        <v>159</v>
      </c>
      <c r="AT695" s="144" t="s">
        <v>155</v>
      </c>
      <c r="AU695" s="144" t="s">
        <v>85</v>
      </c>
      <c r="AY695" s="16" t="s">
        <v>153</v>
      </c>
      <c r="BE695" s="145">
        <f>IF(N695="základní",J695,0)</f>
        <v>0</v>
      </c>
      <c r="BF695" s="145">
        <f>IF(N695="snížená",J695,0)</f>
        <v>0</v>
      </c>
      <c r="BG695" s="145">
        <f>IF(N695="zákl. přenesená",J695,0)</f>
        <v>0</v>
      </c>
      <c r="BH695" s="145">
        <f>IF(N695="sníž. přenesená",J695,0)</f>
        <v>0</v>
      </c>
      <c r="BI695" s="145">
        <f>IF(N695="nulová",J695,0)</f>
        <v>0</v>
      </c>
      <c r="BJ695" s="16" t="s">
        <v>83</v>
      </c>
      <c r="BK695" s="145">
        <f>ROUND(I695*H695,2)</f>
        <v>0</v>
      </c>
      <c r="BL695" s="16" t="s">
        <v>159</v>
      </c>
      <c r="BM695" s="144" t="s">
        <v>894</v>
      </c>
    </row>
    <row r="696" spans="2:65" s="1" customFormat="1" ht="36">
      <c r="B696" s="31"/>
      <c r="D696" s="146" t="s">
        <v>161</v>
      </c>
      <c r="F696" s="147" t="s">
        <v>895</v>
      </c>
      <c r="I696" s="148"/>
      <c r="L696" s="31"/>
      <c r="M696" s="149"/>
      <c r="T696" s="55"/>
      <c r="AT696" s="16" t="s">
        <v>161</v>
      </c>
      <c r="AU696" s="16" t="s">
        <v>85</v>
      </c>
    </row>
    <row r="697" spans="2:65" s="1" customFormat="1" ht="16.5" customHeight="1">
      <c r="B697" s="31"/>
      <c r="C697" s="132" t="s">
        <v>896</v>
      </c>
      <c r="D697" s="132" t="s">
        <v>155</v>
      </c>
      <c r="E697" s="133" t="s">
        <v>897</v>
      </c>
      <c r="F697" s="134" t="s">
        <v>898</v>
      </c>
      <c r="G697" s="135" t="s">
        <v>590</v>
      </c>
      <c r="H697" s="136">
        <v>11</v>
      </c>
      <c r="I697" s="137"/>
      <c r="J697" s="138">
        <f>ROUND(I697*H697,2)</f>
        <v>0</v>
      </c>
      <c r="K697" s="139"/>
      <c r="L697" s="31"/>
      <c r="M697" s="140" t="s">
        <v>1</v>
      </c>
      <c r="N697" s="141" t="s">
        <v>40</v>
      </c>
      <c r="P697" s="142">
        <f>O697*H697</f>
        <v>0</v>
      </c>
      <c r="Q697" s="142">
        <v>0</v>
      </c>
      <c r="R697" s="142">
        <f>Q697*H697</f>
        <v>0</v>
      </c>
      <c r="S697" s="142">
        <v>0</v>
      </c>
      <c r="T697" s="143">
        <f>S697*H697</f>
        <v>0</v>
      </c>
      <c r="AR697" s="144" t="s">
        <v>159</v>
      </c>
      <c r="AT697" s="144" t="s">
        <v>155</v>
      </c>
      <c r="AU697" s="144" t="s">
        <v>85</v>
      </c>
      <c r="AY697" s="16" t="s">
        <v>153</v>
      </c>
      <c r="BE697" s="145">
        <f>IF(N697="základní",J697,0)</f>
        <v>0</v>
      </c>
      <c r="BF697" s="145">
        <f>IF(N697="snížená",J697,0)</f>
        <v>0</v>
      </c>
      <c r="BG697" s="145">
        <f>IF(N697="zákl. přenesená",J697,0)</f>
        <v>0</v>
      </c>
      <c r="BH697" s="145">
        <f>IF(N697="sníž. přenesená",J697,0)</f>
        <v>0</v>
      </c>
      <c r="BI697" s="145">
        <f>IF(N697="nulová",J697,0)</f>
        <v>0</v>
      </c>
      <c r="BJ697" s="16" t="s">
        <v>83</v>
      </c>
      <c r="BK697" s="145">
        <f>ROUND(I697*H697,2)</f>
        <v>0</v>
      </c>
      <c r="BL697" s="16" t="s">
        <v>159</v>
      </c>
      <c r="BM697" s="144" t="s">
        <v>899</v>
      </c>
    </row>
    <row r="698" spans="2:65" s="1" customFormat="1" ht="24">
      <c r="B698" s="31"/>
      <c r="D698" s="146" t="s">
        <v>161</v>
      </c>
      <c r="F698" s="147" t="s">
        <v>900</v>
      </c>
      <c r="I698" s="148"/>
      <c r="L698" s="31"/>
      <c r="M698" s="149"/>
      <c r="T698" s="55"/>
      <c r="AT698" s="16" t="s">
        <v>161</v>
      </c>
      <c r="AU698" s="16" t="s">
        <v>85</v>
      </c>
    </row>
    <row r="699" spans="2:65" s="1" customFormat="1" ht="24.25" customHeight="1">
      <c r="B699" s="31"/>
      <c r="C699" s="132" t="s">
        <v>901</v>
      </c>
      <c r="D699" s="132" t="s">
        <v>155</v>
      </c>
      <c r="E699" s="133" t="s">
        <v>902</v>
      </c>
      <c r="F699" s="134" t="s">
        <v>903</v>
      </c>
      <c r="G699" s="135" t="s">
        <v>590</v>
      </c>
      <c r="H699" s="136">
        <v>990</v>
      </c>
      <c r="I699" s="137"/>
      <c r="J699" s="138">
        <f>ROUND(I699*H699,2)</f>
        <v>0</v>
      </c>
      <c r="K699" s="139"/>
      <c r="L699" s="31"/>
      <c r="M699" s="140" t="s">
        <v>1</v>
      </c>
      <c r="N699" s="141" t="s">
        <v>40</v>
      </c>
      <c r="P699" s="142">
        <f>O699*H699</f>
        <v>0</v>
      </c>
      <c r="Q699" s="142">
        <v>0</v>
      </c>
      <c r="R699" s="142">
        <f>Q699*H699</f>
        <v>0</v>
      </c>
      <c r="S699" s="142">
        <v>0</v>
      </c>
      <c r="T699" s="143">
        <f>S699*H699</f>
        <v>0</v>
      </c>
      <c r="AR699" s="144" t="s">
        <v>159</v>
      </c>
      <c r="AT699" s="144" t="s">
        <v>155</v>
      </c>
      <c r="AU699" s="144" t="s">
        <v>85</v>
      </c>
      <c r="AY699" s="16" t="s">
        <v>153</v>
      </c>
      <c r="BE699" s="145">
        <f>IF(N699="základní",J699,0)</f>
        <v>0</v>
      </c>
      <c r="BF699" s="145">
        <f>IF(N699="snížená",J699,0)</f>
        <v>0</v>
      </c>
      <c r="BG699" s="145">
        <f>IF(N699="zákl. přenesená",J699,0)</f>
        <v>0</v>
      </c>
      <c r="BH699" s="145">
        <f>IF(N699="sníž. přenesená",J699,0)</f>
        <v>0</v>
      </c>
      <c r="BI699" s="145">
        <f>IF(N699="nulová",J699,0)</f>
        <v>0</v>
      </c>
      <c r="BJ699" s="16" t="s">
        <v>83</v>
      </c>
      <c r="BK699" s="145">
        <f>ROUND(I699*H699,2)</f>
        <v>0</v>
      </c>
      <c r="BL699" s="16" t="s">
        <v>159</v>
      </c>
      <c r="BM699" s="144" t="s">
        <v>904</v>
      </c>
    </row>
    <row r="700" spans="2:65" s="1" customFormat="1" ht="36">
      <c r="B700" s="31"/>
      <c r="D700" s="146" t="s">
        <v>161</v>
      </c>
      <c r="F700" s="147" t="s">
        <v>905</v>
      </c>
      <c r="I700" s="148"/>
      <c r="L700" s="31"/>
      <c r="M700" s="149"/>
      <c r="T700" s="55"/>
      <c r="AT700" s="16" t="s">
        <v>161</v>
      </c>
      <c r="AU700" s="16" t="s">
        <v>85</v>
      </c>
    </row>
    <row r="701" spans="2:65" s="12" customFormat="1" ht="12">
      <c r="B701" s="150"/>
      <c r="D701" s="146" t="s">
        <v>163</v>
      </c>
      <c r="E701" s="151" t="s">
        <v>1</v>
      </c>
      <c r="F701" s="152" t="s">
        <v>906</v>
      </c>
      <c r="H701" s="153">
        <v>990</v>
      </c>
      <c r="I701" s="154"/>
      <c r="L701" s="150"/>
      <c r="M701" s="155"/>
      <c r="T701" s="156"/>
      <c r="AT701" s="151" t="s">
        <v>163</v>
      </c>
      <c r="AU701" s="151" t="s">
        <v>85</v>
      </c>
      <c r="AV701" s="12" t="s">
        <v>85</v>
      </c>
      <c r="AW701" s="12" t="s">
        <v>32</v>
      </c>
      <c r="AX701" s="12" t="s">
        <v>83</v>
      </c>
      <c r="AY701" s="151" t="s">
        <v>153</v>
      </c>
    </row>
    <row r="702" spans="2:65" s="1" customFormat="1" ht="24.25" customHeight="1">
      <c r="B702" s="31"/>
      <c r="C702" s="132" t="s">
        <v>907</v>
      </c>
      <c r="D702" s="132" t="s">
        <v>155</v>
      </c>
      <c r="E702" s="133" t="s">
        <v>908</v>
      </c>
      <c r="F702" s="134" t="s">
        <v>909</v>
      </c>
      <c r="G702" s="135" t="s">
        <v>196</v>
      </c>
      <c r="H702" s="136">
        <v>129.90700000000001</v>
      </c>
      <c r="I702" s="137"/>
      <c r="J702" s="138">
        <f>ROUND(I702*H702,2)</f>
        <v>0</v>
      </c>
      <c r="K702" s="139"/>
      <c r="L702" s="31"/>
      <c r="M702" s="140" t="s">
        <v>1</v>
      </c>
      <c r="N702" s="141" t="s">
        <v>40</v>
      </c>
      <c r="P702" s="142">
        <f>O702*H702</f>
        <v>0</v>
      </c>
      <c r="Q702" s="142">
        <v>0</v>
      </c>
      <c r="R702" s="142">
        <f>Q702*H702</f>
        <v>0</v>
      </c>
      <c r="S702" s="142">
        <v>0</v>
      </c>
      <c r="T702" s="143">
        <f>S702*H702</f>
        <v>0</v>
      </c>
      <c r="AR702" s="144" t="s">
        <v>159</v>
      </c>
      <c r="AT702" s="144" t="s">
        <v>155</v>
      </c>
      <c r="AU702" s="144" t="s">
        <v>85</v>
      </c>
      <c r="AY702" s="16" t="s">
        <v>153</v>
      </c>
      <c r="BE702" s="145">
        <f>IF(N702="základní",J702,0)</f>
        <v>0</v>
      </c>
      <c r="BF702" s="145">
        <f>IF(N702="snížená",J702,0)</f>
        <v>0</v>
      </c>
      <c r="BG702" s="145">
        <f>IF(N702="zákl. přenesená",J702,0)</f>
        <v>0</v>
      </c>
      <c r="BH702" s="145">
        <f>IF(N702="sníž. přenesená",J702,0)</f>
        <v>0</v>
      </c>
      <c r="BI702" s="145">
        <f>IF(N702="nulová",J702,0)</f>
        <v>0</v>
      </c>
      <c r="BJ702" s="16" t="s">
        <v>83</v>
      </c>
      <c r="BK702" s="145">
        <f>ROUND(I702*H702,2)</f>
        <v>0</v>
      </c>
      <c r="BL702" s="16" t="s">
        <v>159</v>
      </c>
      <c r="BM702" s="144" t="s">
        <v>910</v>
      </c>
    </row>
    <row r="703" spans="2:65" s="1" customFormat="1" ht="24">
      <c r="B703" s="31"/>
      <c r="D703" s="146" t="s">
        <v>161</v>
      </c>
      <c r="F703" s="147" t="s">
        <v>911</v>
      </c>
      <c r="I703" s="148"/>
      <c r="L703" s="31"/>
      <c r="M703" s="149"/>
      <c r="T703" s="55"/>
      <c r="AT703" s="16" t="s">
        <v>161</v>
      </c>
      <c r="AU703" s="16" t="s">
        <v>85</v>
      </c>
    </row>
    <row r="704" spans="2:65" s="1" customFormat="1" ht="24.25" customHeight="1">
      <c r="B704" s="31"/>
      <c r="C704" s="132" t="s">
        <v>912</v>
      </c>
      <c r="D704" s="132" t="s">
        <v>155</v>
      </c>
      <c r="E704" s="133" t="s">
        <v>913</v>
      </c>
      <c r="F704" s="134" t="s">
        <v>914</v>
      </c>
      <c r="G704" s="135" t="s">
        <v>196</v>
      </c>
      <c r="H704" s="136">
        <v>2208.4189999999999</v>
      </c>
      <c r="I704" s="137"/>
      <c r="J704" s="138">
        <f>ROUND(I704*H704,2)</f>
        <v>0</v>
      </c>
      <c r="K704" s="139"/>
      <c r="L704" s="31"/>
      <c r="M704" s="140" t="s">
        <v>1</v>
      </c>
      <c r="N704" s="141" t="s">
        <v>40</v>
      </c>
      <c r="P704" s="142">
        <f>O704*H704</f>
        <v>0</v>
      </c>
      <c r="Q704" s="142">
        <v>0</v>
      </c>
      <c r="R704" s="142">
        <f>Q704*H704</f>
        <v>0</v>
      </c>
      <c r="S704" s="142">
        <v>0</v>
      </c>
      <c r="T704" s="143">
        <f>S704*H704</f>
        <v>0</v>
      </c>
      <c r="AR704" s="144" t="s">
        <v>159</v>
      </c>
      <c r="AT704" s="144" t="s">
        <v>155</v>
      </c>
      <c r="AU704" s="144" t="s">
        <v>85</v>
      </c>
      <c r="AY704" s="16" t="s">
        <v>153</v>
      </c>
      <c r="BE704" s="145">
        <f>IF(N704="základní",J704,0)</f>
        <v>0</v>
      </c>
      <c r="BF704" s="145">
        <f>IF(N704="snížená",J704,0)</f>
        <v>0</v>
      </c>
      <c r="BG704" s="145">
        <f>IF(N704="zákl. přenesená",J704,0)</f>
        <v>0</v>
      </c>
      <c r="BH704" s="145">
        <f>IF(N704="sníž. přenesená",J704,0)</f>
        <v>0</v>
      </c>
      <c r="BI704" s="145">
        <f>IF(N704="nulová",J704,0)</f>
        <v>0</v>
      </c>
      <c r="BJ704" s="16" t="s">
        <v>83</v>
      </c>
      <c r="BK704" s="145">
        <f>ROUND(I704*H704,2)</f>
        <v>0</v>
      </c>
      <c r="BL704" s="16" t="s">
        <v>159</v>
      </c>
      <c r="BM704" s="144" t="s">
        <v>915</v>
      </c>
    </row>
    <row r="705" spans="2:65" s="1" customFormat="1" ht="36">
      <c r="B705" s="31"/>
      <c r="D705" s="146" t="s">
        <v>161</v>
      </c>
      <c r="F705" s="147" t="s">
        <v>916</v>
      </c>
      <c r="I705" s="148"/>
      <c r="L705" s="31"/>
      <c r="M705" s="149"/>
      <c r="T705" s="55"/>
      <c r="AT705" s="16" t="s">
        <v>161</v>
      </c>
      <c r="AU705" s="16" t="s">
        <v>85</v>
      </c>
    </row>
    <row r="706" spans="2:65" s="12" customFormat="1" ht="12">
      <c r="B706" s="150"/>
      <c r="D706" s="146" t="s">
        <v>163</v>
      </c>
      <c r="E706" s="151" t="s">
        <v>1</v>
      </c>
      <c r="F706" s="152" t="s">
        <v>917</v>
      </c>
      <c r="H706" s="153">
        <v>2208.4189999999999</v>
      </c>
      <c r="I706" s="154"/>
      <c r="L706" s="150"/>
      <c r="M706" s="155"/>
      <c r="T706" s="156"/>
      <c r="AT706" s="151" t="s">
        <v>163</v>
      </c>
      <c r="AU706" s="151" t="s">
        <v>85</v>
      </c>
      <c r="AV706" s="12" t="s">
        <v>85</v>
      </c>
      <c r="AW706" s="12" t="s">
        <v>32</v>
      </c>
      <c r="AX706" s="12" t="s">
        <v>83</v>
      </c>
      <c r="AY706" s="151" t="s">
        <v>153</v>
      </c>
    </row>
    <row r="707" spans="2:65" s="1" customFormat="1" ht="37.75" customHeight="1">
      <c r="B707" s="31"/>
      <c r="C707" s="132" t="s">
        <v>918</v>
      </c>
      <c r="D707" s="132" t="s">
        <v>155</v>
      </c>
      <c r="E707" s="133" t="s">
        <v>919</v>
      </c>
      <c r="F707" s="134" t="s">
        <v>920</v>
      </c>
      <c r="G707" s="135" t="s">
        <v>196</v>
      </c>
      <c r="H707" s="136">
        <v>9.1010000000000009</v>
      </c>
      <c r="I707" s="137"/>
      <c r="J707" s="138">
        <f>ROUND(I707*H707,2)</f>
        <v>0</v>
      </c>
      <c r="K707" s="139"/>
      <c r="L707" s="31"/>
      <c r="M707" s="140" t="s">
        <v>1</v>
      </c>
      <c r="N707" s="141" t="s">
        <v>40</v>
      </c>
      <c r="P707" s="142">
        <f>O707*H707</f>
        <v>0</v>
      </c>
      <c r="Q707" s="142">
        <v>0</v>
      </c>
      <c r="R707" s="142">
        <f>Q707*H707</f>
        <v>0</v>
      </c>
      <c r="S707" s="142">
        <v>0</v>
      </c>
      <c r="T707" s="143">
        <f>S707*H707</f>
        <v>0</v>
      </c>
      <c r="AR707" s="144" t="s">
        <v>159</v>
      </c>
      <c r="AT707" s="144" t="s">
        <v>155</v>
      </c>
      <c r="AU707" s="144" t="s">
        <v>85</v>
      </c>
      <c r="AY707" s="16" t="s">
        <v>153</v>
      </c>
      <c r="BE707" s="145">
        <f>IF(N707="základní",J707,0)</f>
        <v>0</v>
      </c>
      <c r="BF707" s="145">
        <f>IF(N707="snížená",J707,0)</f>
        <v>0</v>
      </c>
      <c r="BG707" s="145">
        <f>IF(N707="zákl. přenesená",J707,0)</f>
        <v>0</v>
      </c>
      <c r="BH707" s="145">
        <f>IF(N707="sníž. přenesená",J707,0)</f>
        <v>0</v>
      </c>
      <c r="BI707" s="145">
        <f>IF(N707="nulová",J707,0)</f>
        <v>0</v>
      </c>
      <c r="BJ707" s="16" t="s">
        <v>83</v>
      </c>
      <c r="BK707" s="145">
        <f>ROUND(I707*H707,2)</f>
        <v>0</v>
      </c>
      <c r="BL707" s="16" t="s">
        <v>159</v>
      </c>
      <c r="BM707" s="144" t="s">
        <v>921</v>
      </c>
    </row>
    <row r="708" spans="2:65" s="1" customFormat="1" ht="36">
      <c r="B708" s="31"/>
      <c r="D708" s="146" t="s">
        <v>161</v>
      </c>
      <c r="F708" s="147" t="s">
        <v>922</v>
      </c>
      <c r="I708" s="148"/>
      <c r="L708" s="31"/>
      <c r="M708" s="149"/>
      <c r="T708" s="55"/>
      <c r="AT708" s="16" t="s">
        <v>161</v>
      </c>
      <c r="AU708" s="16" t="s">
        <v>85</v>
      </c>
    </row>
    <row r="709" spans="2:65" s="12" customFormat="1" ht="12">
      <c r="B709" s="150"/>
      <c r="D709" s="146" t="s">
        <v>163</v>
      </c>
      <c r="E709" s="151" t="s">
        <v>1</v>
      </c>
      <c r="F709" s="152" t="s">
        <v>923</v>
      </c>
      <c r="H709" s="153">
        <v>9.1010000000000009</v>
      </c>
      <c r="I709" s="154"/>
      <c r="L709" s="150"/>
      <c r="M709" s="155"/>
      <c r="T709" s="156"/>
      <c r="AT709" s="151" t="s">
        <v>163</v>
      </c>
      <c r="AU709" s="151" t="s">
        <v>85</v>
      </c>
      <c r="AV709" s="12" t="s">
        <v>85</v>
      </c>
      <c r="AW709" s="12" t="s">
        <v>32</v>
      </c>
      <c r="AX709" s="12" t="s">
        <v>83</v>
      </c>
      <c r="AY709" s="151" t="s">
        <v>153</v>
      </c>
    </row>
    <row r="710" spans="2:65" s="1" customFormat="1" ht="37.75" customHeight="1">
      <c r="B710" s="31"/>
      <c r="C710" s="132" t="s">
        <v>924</v>
      </c>
      <c r="D710" s="132" t="s">
        <v>155</v>
      </c>
      <c r="E710" s="133" t="s">
        <v>925</v>
      </c>
      <c r="F710" s="134" t="s">
        <v>926</v>
      </c>
      <c r="G710" s="135" t="s">
        <v>196</v>
      </c>
      <c r="H710" s="136">
        <v>5.2750000000000004</v>
      </c>
      <c r="I710" s="137"/>
      <c r="J710" s="138">
        <f>ROUND(I710*H710,2)</f>
        <v>0</v>
      </c>
      <c r="K710" s="139"/>
      <c r="L710" s="31"/>
      <c r="M710" s="140" t="s">
        <v>1</v>
      </c>
      <c r="N710" s="141" t="s">
        <v>40</v>
      </c>
      <c r="P710" s="142">
        <f>O710*H710</f>
        <v>0</v>
      </c>
      <c r="Q710" s="142">
        <v>0</v>
      </c>
      <c r="R710" s="142">
        <f>Q710*H710</f>
        <v>0</v>
      </c>
      <c r="S710" s="142">
        <v>0</v>
      </c>
      <c r="T710" s="143">
        <f>S710*H710</f>
        <v>0</v>
      </c>
      <c r="AR710" s="144" t="s">
        <v>159</v>
      </c>
      <c r="AT710" s="144" t="s">
        <v>155</v>
      </c>
      <c r="AU710" s="144" t="s">
        <v>85</v>
      </c>
      <c r="AY710" s="16" t="s">
        <v>153</v>
      </c>
      <c r="BE710" s="145">
        <f>IF(N710="základní",J710,0)</f>
        <v>0</v>
      </c>
      <c r="BF710" s="145">
        <f>IF(N710="snížená",J710,0)</f>
        <v>0</v>
      </c>
      <c r="BG710" s="145">
        <f>IF(N710="zákl. přenesená",J710,0)</f>
        <v>0</v>
      </c>
      <c r="BH710" s="145">
        <f>IF(N710="sníž. přenesená",J710,0)</f>
        <v>0</v>
      </c>
      <c r="BI710" s="145">
        <f>IF(N710="nulová",J710,0)</f>
        <v>0</v>
      </c>
      <c r="BJ710" s="16" t="s">
        <v>83</v>
      </c>
      <c r="BK710" s="145">
        <f>ROUND(I710*H710,2)</f>
        <v>0</v>
      </c>
      <c r="BL710" s="16" t="s">
        <v>159</v>
      </c>
      <c r="BM710" s="144" t="s">
        <v>927</v>
      </c>
    </row>
    <row r="711" spans="2:65" s="1" customFormat="1" ht="36">
      <c r="B711" s="31"/>
      <c r="D711" s="146" t="s">
        <v>161</v>
      </c>
      <c r="F711" s="147" t="s">
        <v>928</v>
      </c>
      <c r="I711" s="148"/>
      <c r="L711" s="31"/>
      <c r="M711" s="149"/>
      <c r="T711" s="55"/>
      <c r="AT711" s="16" t="s">
        <v>161</v>
      </c>
      <c r="AU711" s="16" t="s">
        <v>85</v>
      </c>
    </row>
    <row r="712" spans="2:65" s="12" customFormat="1" ht="12">
      <c r="B712" s="150"/>
      <c r="D712" s="146" t="s">
        <v>163</v>
      </c>
      <c r="E712" s="151" t="s">
        <v>1</v>
      </c>
      <c r="F712" s="152" t="s">
        <v>929</v>
      </c>
      <c r="H712" s="153">
        <v>5.2750000000000004</v>
      </c>
      <c r="I712" s="154"/>
      <c r="L712" s="150"/>
      <c r="M712" s="155"/>
      <c r="T712" s="156"/>
      <c r="AT712" s="151" t="s">
        <v>163</v>
      </c>
      <c r="AU712" s="151" t="s">
        <v>85</v>
      </c>
      <c r="AV712" s="12" t="s">
        <v>85</v>
      </c>
      <c r="AW712" s="12" t="s">
        <v>32</v>
      </c>
      <c r="AX712" s="12" t="s">
        <v>83</v>
      </c>
      <c r="AY712" s="151" t="s">
        <v>153</v>
      </c>
    </row>
    <row r="713" spans="2:65" s="1" customFormat="1" ht="33" customHeight="1">
      <c r="B713" s="31"/>
      <c r="C713" s="132" t="s">
        <v>930</v>
      </c>
      <c r="D713" s="132" t="s">
        <v>155</v>
      </c>
      <c r="E713" s="133" t="s">
        <v>931</v>
      </c>
      <c r="F713" s="134" t="s">
        <v>932</v>
      </c>
      <c r="G713" s="135" t="s">
        <v>196</v>
      </c>
      <c r="H713" s="136">
        <v>43.052</v>
      </c>
      <c r="I713" s="137"/>
      <c r="J713" s="138">
        <f>ROUND(I713*H713,2)</f>
        <v>0</v>
      </c>
      <c r="K713" s="139"/>
      <c r="L713" s="31"/>
      <c r="M713" s="140" t="s">
        <v>1</v>
      </c>
      <c r="N713" s="141" t="s">
        <v>40</v>
      </c>
      <c r="P713" s="142">
        <f>O713*H713</f>
        <v>0</v>
      </c>
      <c r="Q713" s="142">
        <v>0</v>
      </c>
      <c r="R713" s="142">
        <f>Q713*H713</f>
        <v>0</v>
      </c>
      <c r="S713" s="142">
        <v>0</v>
      </c>
      <c r="T713" s="143">
        <f>S713*H713</f>
        <v>0</v>
      </c>
      <c r="AR713" s="144" t="s">
        <v>159</v>
      </c>
      <c r="AT713" s="144" t="s">
        <v>155</v>
      </c>
      <c r="AU713" s="144" t="s">
        <v>85</v>
      </c>
      <c r="AY713" s="16" t="s">
        <v>153</v>
      </c>
      <c r="BE713" s="145">
        <f>IF(N713="základní",J713,0)</f>
        <v>0</v>
      </c>
      <c r="BF713" s="145">
        <f>IF(N713="snížená",J713,0)</f>
        <v>0</v>
      </c>
      <c r="BG713" s="145">
        <f>IF(N713="zákl. přenesená",J713,0)</f>
        <v>0</v>
      </c>
      <c r="BH713" s="145">
        <f>IF(N713="sníž. přenesená",J713,0)</f>
        <v>0</v>
      </c>
      <c r="BI713" s="145">
        <f>IF(N713="nulová",J713,0)</f>
        <v>0</v>
      </c>
      <c r="BJ713" s="16" t="s">
        <v>83</v>
      </c>
      <c r="BK713" s="145">
        <f>ROUND(I713*H713,2)</f>
        <v>0</v>
      </c>
      <c r="BL713" s="16" t="s">
        <v>159</v>
      </c>
      <c r="BM713" s="144" t="s">
        <v>933</v>
      </c>
    </row>
    <row r="714" spans="2:65" s="1" customFormat="1" ht="36">
      <c r="B714" s="31"/>
      <c r="D714" s="146" t="s">
        <v>161</v>
      </c>
      <c r="F714" s="147" t="s">
        <v>934</v>
      </c>
      <c r="I714" s="148"/>
      <c r="L714" s="31"/>
      <c r="M714" s="149"/>
      <c r="T714" s="55"/>
      <c r="AT714" s="16" t="s">
        <v>161</v>
      </c>
      <c r="AU714" s="16" t="s">
        <v>85</v>
      </c>
    </row>
    <row r="715" spans="2:65" s="12" customFormat="1" ht="24">
      <c r="B715" s="150"/>
      <c r="D715" s="146" t="s">
        <v>163</v>
      </c>
      <c r="E715" s="151" t="s">
        <v>1</v>
      </c>
      <c r="F715" s="152" t="s">
        <v>935</v>
      </c>
      <c r="H715" s="153">
        <v>43.052</v>
      </c>
      <c r="I715" s="154"/>
      <c r="L715" s="150"/>
      <c r="M715" s="155"/>
      <c r="T715" s="156"/>
      <c r="AT715" s="151" t="s">
        <v>163</v>
      </c>
      <c r="AU715" s="151" t="s">
        <v>85</v>
      </c>
      <c r="AV715" s="12" t="s">
        <v>85</v>
      </c>
      <c r="AW715" s="12" t="s">
        <v>32</v>
      </c>
      <c r="AX715" s="12" t="s">
        <v>83</v>
      </c>
      <c r="AY715" s="151" t="s">
        <v>153</v>
      </c>
    </row>
    <row r="716" spans="2:65" s="1" customFormat="1" ht="33" customHeight="1">
      <c r="B716" s="31"/>
      <c r="C716" s="132" t="s">
        <v>936</v>
      </c>
      <c r="D716" s="132" t="s">
        <v>155</v>
      </c>
      <c r="E716" s="133" t="s">
        <v>937</v>
      </c>
      <c r="F716" s="134" t="s">
        <v>938</v>
      </c>
      <c r="G716" s="135" t="s">
        <v>196</v>
      </c>
      <c r="H716" s="136">
        <v>2.4369999999999998</v>
      </c>
      <c r="I716" s="137"/>
      <c r="J716" s="138">
        <f>ROUND(I716*H716,2)</f>
        <v>0</v>
      </c>
      <c r="K716" s="139"/>
      <c r="L716" s="31"/>
      <c r="M716" s="140" t="s">
        <v>1</v>
      </c>
      <c r="N716" s="141" t="s">
        <v>40</v>
      </c>
      <c r="P716" s="142">
        <f>O716*H716</f>
        <v>0</v>
      </c>
      <c r="Q716" s="142">
        <v>0</v>
      </c>
      <c r="R716" s="142">
        <f>Q716*H716</f>
        <v>0</v>
      </c>
      <c r="S716" s="142">
        <v>0</v>
      </c>
      <c r="T716" s="143">
        <f>S716*H716</f>
        <v>0</v>
      </c>
      <c r="AR716" s="144" t="s">
        <v>159</v>
      </c>
      <c r="AT716" s="144" t="s">
        <v>155</v>
      </c>
      <c r="AU716" s="144" t="s">
        <v>85</v>
      </c>
      <c r="AY716" s="16" t="s">
        <v>153</v>
      </c>
      <c r="BE716" s="145">
        <f>IF(N716="základní",J716,0)</f>
        <v>0</v>
      </c>
      <c r="BF716" s="145">
        <f>IF(N716="snížená",J716,0)</f>
        <v>0</v>
      </c>
      <c r="BG716" s="145">
        <f>IF(N716="zákl. přenesená",J716,0)</f>
        <v>0</v>
      </c>
      <c r="BH716" s="145">
        <f>IF(N716="sníž. přenesená",J716,0)</f>
        <v>0</v>
      </c>
      <c r="BI716" s="145">
        <f>IF(N716="nulová",J716,0)</f>
        <v>0</v>
      </c>
      <c r="BJ716" s="16" t="s">
        <v>83</v>
      </c>
      <c r="BK716" s="145">
        <f>ROUND(I716*H716,2)</f>
        <v>0</v>
      </c>
      <c r="BL716" s="16" t="s">
        <v>159</v>
      </c>
      <c r="BM716" s="144" t="s">
        <v>939</v>
      </c>
    </row>
    <row r="717" spans="2:65" s="1" customFormat="1" ht="36">
      <c r="B717" s="31"/>
      <c r="D717" s="146" t="s">
        <v>161</v>
      </c>
      <c r="F717" s="147" t="s">
        <v>940</v>
      </c>
      <c r="I717" s="148"/>
      <c r="L717" s="31"/>
      <c r="M717" s="149"/>
      <c r="T717" s="55"/>
      <c r="AT717" s="16" t="s">
        <v>161</v>
      </c>
      <c r="AU717" s="16" t="s">
        <v>85</v>
      </c>
    </row>
    <row r="718" spans="2:65" s="12" customFormat="1" ht="12">
      <c r="B718" s="150"/>
      <c r="D718" s="146" t="s">
        <v>163</v>
      </c>
      <c r="E718" s="151" t="s">
        <v>1</v>
      </c>
      <c r="F718" s="152" t="s">
        <v>941</v>
      </c>
      <c r="H718" s="153">
        <v>2.4369999999999998</v>
      </c>
      <c r="I718" s="154"/>
      <c r="L718" s="150"/>
      <c r="M718" s="155"/>
      <c r="T718" s="156"/>
      <c r="AT718" s="151" t="s">
        <v>163</v>
      </c>
      <c r="AU718" s="151" t="s">
        <v>85</v>
      </c>
      <c r="AV718" s="12" t="s">
        <v>85</v>
      </c>
      <c r="AW718" s="12" t="s">
        <v>32</v>
      </c>
      <c r="AX718" s="12" t="s">
        <v>83</v>
      </c>
      <c r="AY718" s="151" t="s">
        <v>153</v>
      </c>
    </row>
    <row r="719" spans="2:65" s="1" customFormat="1" ht="33" customHeight="1">
      <c r="B719" s="31"/>
      <c r="C719" s="132" t="s">
        <v>942</v>
      </c>
      <c r="D719" s="132" t="s">
        <v>155</v>
      </c>
      <c r="E719" s="133" t="s">
        <v>943</v>
      </c>
      <c r="F719" s="134" t="s">
        <v>944</v>
      </c>
      <c r="G719" s="135" t="s">
        <v>196</v>
      </c>
      <c r="H719" s="136">
        <v>2.036</v>
      </c>
      <c r="I719" s="137"/>
      <c r="J719" s="138">
        <f>ROUND(I719*H719,2)</f>
        <v>0</v>
      </c>
      <c r="K719" s="139"/>
      <c r="L719" s="31"/>
      <c r="M719" s="140" t="s">
        <v>1</v>
      </c>
      <c r="N719" s="141" t="s">
        <v>40</v>
      </c>
      <c r="P719" s="142">
        <f>O719*H719</f>
        <v>0</v>
      </c>
      <c r="Q719" s="142">
        <v>0</v>
      </c>
      <c r="R719" s="142">
        <f>Q719*H719</f>
        <v>0</v>
      </c>
      <c r="S719" s="142">
        <v>0</v>
      </c>
      <c r="T719" s="143">
        <f>S719*H719</f>
        <v>0</v>
      </c>
      <c r="AR719" s="144" t="s">
        <v>159</v>
      </c>
      <c r="AT719" s="144" t="s">
        <v>155</v>
      </c>
      <c r="AU719" s="144" t="s">
        <v>85</v>
      </c>
      <c r="AY719" s="16" t="s">
        <v>153</v>
      </c>
      <c r="BE719" s="145">
        <f>IF(N719="základní",J719,0)</f>
        <v>0</v>
      </c>
      <c r="BF719" s="145">
        <f>IF(N719="snížená",J719,0)</f>
        <v>0</v>
      </c>
      <c r="BG719" s="145">
        <f>IF(N719="zákl. přenesená",J719,0)</f>
        <v>0</v>
      </c>
      <c r="BH719" s="145">
        <f>IF(N719="sníž. přenesená",J719,0)</f>
        <v>0</v>
      </c>
      <c r="BI719" s="145">
        <f>IF(N719="nulová",J719,0)</f>
        <v>0</v>
      </c>
      <c r="BJ719" s="16" t="s">
        <v>83</v>
      </c>
      <c r="BK719" s="145">
        <f>ROUND(I719*H719,2)</f>
        <v>0</v>
      </c>
      <c r="BL719" s="16" t="s">
        <v>159</v>
      </c>
      <c r="BM719" s="144" t="s">
        <v>945</v>
      </c>
    </row>
    <row r="720" spans="2:65" s="1" customFormat="1" ht="36">
      <c r="B720" s="31"/>
      <c r="D720" s="146" t="s">
        <v>161</v>
      </c>
      <c r="F720" s="147" t="s">
        <v>946</v>
      </c>
      <c r="I720" s="148"/>
      <c r="L720" s="31"/>
      <c r="M720" s="149"/>
      <c r="T720" s="55"/>
      <c r="AT720" s="16" t="s">
        <v>161</v>
      </c>
      <c r="AU720" s="16" t="s">
        <v>85</v>
      </c>
    </row>
    <row r="721" spans="2:65" s="12" customFormat="1" ht="12">
      <c r="B721" s="150"/>
      <c r="D721" s="146" t="s">
        <v>163</v>
      </c>
      <c r="E721" s="151" t="s">
        <v>1</v>
      </c>
      <c r="F721" s="152" t="s">
        <v>947</v>
      </c>
      <c r="H721" s="153">
        <v>2.036</v>
      </c>
      <c r="I721" s="154"/>
      <c r="L721" s="150"/>
      <c r="M721" s="155"/>
      <c r="T721" s="156"/>
      <c r="AT721" s="151" t="s">
        <v>163</v>
      </c>
      <c r="AU721" s="151" t="s">
        <v>85</v>
      </c>
      <c r="AV721" s="12" t="s">
        <v>85</v>
      </c>
      <c r="AW721" s="12" t="s">
        <v>32</v>
      </c>
      <c r="AX721" s="12" t="s">
        <v>83</v>
      </c>
      <c r="AY721" s="151" t="s">
        <v>153</v>
      </c>
    </row>
    <row r="722" spans="2:65" s="1" customFormat="1" ht="33" customHeight="1">
      <c r="B722" s="31"/>
      <c r="C722" s="132" t="s">
        <v>948</v>
      </c>
      <c r="D722" s="132" t="s">
        <v>155</v>
      </c>
      <c r="E722" s="133" t="s">
        <v>949</v>
      </c>
      <c r="F722" s="134" t="s">
        <v>950</v>
      </c>
      <c r="G722" s="135" t="s">
        <v>196</v>
      </c>
      <c r="H722" s="136">
        <v>8.7089999999999996</v>
      </c>
      <c r="I722" s="137"/>
      <c r="J722" s="138">
        <f>ROUND(I722*H722,2)</f>
        <v>0</v>
      </c>
      <c r="K722" s="139"/>
      <c r="L722" s="31"/>
      <c r="M722" s="140" t="s">
        <v>1</v>
      </c>
      <c r="N722" s="141" t="s">
        <v>40</v>
      </c>
      <c r="P722" s="142">
        <f>O722*H722</f>
        <v>0</v>
      </c>
      <c r="Q722" s="142">
        <v>0</v>
      </c>
      <c r="R722" s="142">
        <f>Q722*H722</f>
        <v>0</v>
      </c>
      <c r="S722" s="142">
        <v>0</v>
      </c>
      <c r="T722" s="143">
        <f>S722*H722</f>
        <v>0</v>
      </c>
      <c r="AR722" s="144" t="s">
        <v>159</v>
      </c>
      <c r="AT722" s="144" t="s">
        <v>155</v>
      </c>
      <c r="AU722" s="144" t="s">
        <v>85</v>
      </c>
      <c r="AY722" s="16" t="s">
        <v>153</v>
      </c>
      <c r="BE722" s="145">
        <f>IF(N722="základní",J722,0)</f>
        <v>0</v>
      </c>
      <c r="BF722" s="145">
        <f>IF(N722="snížená",J722,0)</f>
        <v>0</v>
      </c>
      <c r="BG722" s="145">
        <f>IF(N722="zákl. přenesená",J722,0)</f>
        <v>0</v>
      </c>
      <c r="BH722" s="145">
        <f>IF(N722="sníž. přenesená",J722,0)</f>
        <v>0</v>
      </c>
      <c r="BI722" s="145">
        <f>IF(N722="nulová",J722,0)</f>
        <v>0</v>
      </c>
      <c r="BJ722" s="16" t="s">
        <v>83</v>
      </c>
      <c r="BK722" s="145">
        <f>ROUND(I722*H722,2)</f>
        <v>0</v>
      </c>
      <c r="BL722" s="16" t="s">
        <v>159</v>
      </c>
      <c r="BM722" s="144" t="s">
        <v>951</v>
      </c>
    </row>
    <row r="723" spans="2:65" s="1" customFormat="1" ht="36">
      <c r="B723" s="31"/>
      <c r="D723" s="146" t="s">
        <v>161</v>
      </c>
      <c r="F723" s="147" t="s">
        <v>952</v>
      </c>
      <c r="I723" s="148"/>
      <c r="L723" s="31"/>
      <c r="M723" s="149"/>
      <c r="T723" s="55"/>
      <c r="AT723" s="16" t="s">
        <v>161</v>
      </c>
      <c r="AU723" s="16" t="s">
        <v>85</v>
      </c>
    </row>
    <row r="724" spans="2:65" s="12" customFormat="1" ht="12">
      <c r="B724" s="150"/>
      <c r="D724" s="146" t="s">
        <v>163</v>
      </c>
      <c r="E724" s="151" t="s">
        <v>1</v>
      </c>
      <c r="F724" s="152" t="s">
        <v>953</v>
      </c>
      <c r="H724" s="153">
        <v>8.7089999999999996</v>
      </c>
      <c r="I724" s="154"/>
      <c r="L724" s="150"/>
      <c r="M724" s="155"/>
      <c r="T724" s="156"/>
      <c r="AT724" s="151" t="s">
        <v>163</v>
      </c>
      <c r="AU724" s="151" t="s">
        <v>85</v>
      </c>
      <c r="AV724" s="12" t="s">
        <v>85</v>
      </c>
      <c r="AW724" s="12" t="s">
        <v>32</v>
      </c>
      <c r="AX724" s="12" t="s">
        <v>83</v>
      </c>
      <c r="AY724" s="151" t="s">
        <v>153</v>
      </c>
    </row>
    <row r="725" spans="2:65" s="1" customFormat="1" ht="37.75" customHeight="1">
      <c r="B725" s="31"/>
      <c r="C725" s="132" t="s">
        <v>954</v>
      </c>
      <c r="D725" s="132" t="s">
        <v>155</v>
      </c>
      <c r="E725" s="133" t="s">
        <v>955</v>
      </c>
      <c r="F725" s="134" t="s">
        <v>956</v>
      </c>
      <c r="G725" s="135" t="s">
        <v>196</v>
      </c>
      <c r="H725" s="136">
        <v>3.8519999999999999</v>
      </c>
      <c r="I725" s="137"/>
      <c r="J725" s="138">
        <f>ROUND(I725*H725,2)</f>
        <v>0</v>
      </c>
      <c r="K725" s="139"/>
      <c r="L725" s="31"/>
      <c r="M725" s="140" t="s">
        <v>1</v>
      </c>
      <c r="N725" s="141" t="s">
        <v>40</v>
      </c>
      <c r="P725" s="142">
        <f>O725*H725</f>
        <v>0</v>
      </c>
      <c r="Q725" s="142">
        <v>0</v>
      </c>
      <c r="R725" s="142">
        <f>Q725*H725</f>
        <v>0</v>
      </c>
      <c r="S725" s="142">
        <v>0</v>
      </c>
      <c r="T725" s="143">
        <f>S725*H725</f>
        <v>0</v>
      </c>
      <c r="AR725" s="144" t="s">
        <v>159</v>
      </c>
      <c r="AT725" s="144" t="s">
        <v>155</v>
      </c>
      <c r="AU725" s="144" t="s">
        <v>85</v>
      </c>
      <c r="AY725" s="16" t="s">
        <v>153</v>
      </c>
      <c r="BE725" s="145">
        <f>IF(N725="základní",J725,0)</f>
        <v>0</v>
      </c>
      <c r="BF725" s="145">
        <f>IF(N725="snížená",J725,0)</f>
        <v>0</v>
      </c>
      <c r="BG725" s="145">
        <f>IF(N725="zákl. přenesená",J725,0)</f>
        <v>0</v>
      </c>
      <c r="BH725" s="145">
        <f>IF(N725="sníž. přenesená",J725,0)</f>
        <v>0</v>
      </c>
      <c r="BI725" s="145">
        <f>IF(N725="nulová",J725,0)</f>
        <v>0</v>
      </c>
      <c r="BJ725" s="16" t="s">
        <v>83</v>
      </c>
      <c r="BK725" s="145">
        <f>ROUND(I725*H725,2)</f>
        <v>0</v>
      </c>
      <c r="BL725" s="16" t="s">
        <v>159</v>
      </c>
      <c r="BM725" s="144" t="s">
        <v>957</v>
      </c>
    </row>
    <row r="726" spans="2:65" s="1" customFormat="1" ht="36">
      <c r="B726" s="31"/>
      <c r="D726" s="146" t="s">
        <v>161</v>
      </c>
      <c r="F726" s="147" t="s">
        <v>958</v>
      </c>
      <c r="I726" s="148"/>
      <c r="L726" s="31"/>
      <c r="M726" s="149"/>
      <c r="T726" s="55"/>
      <c r="AT726" s="16" t="s">
        <v>161</v>
      </c>
      <c r="AU726" s="16" t="s">
        <v>85</v>
      </c>
    </row>
    <row r="727" spans="2:65" s="1" customFormat="1" ht="33" customHeight="1">
      <c r="B727" s="31"/>
      <c r="C727" s="132" t="s">
        <v>959</v>
      </c>
      <c r="D727" s="132" t="s">
        <v>155</v>
      </c>
      <c r="E727" s="133" t="s">
        <v>937</v>
      </c>
      <c r="F727" s="134" t="s">
        <v>938</v>
      </c>
      <c r="G727" s="135" t="s">
        <v>196</v>
      </c>
      <c r="H727" s="136">
        <v>43.765000000000001</v>
      </c>
      <c r="I727" s="137"/>
      <c r="J727" s="138">
        <f>ROUND(I727*H727,2)</f>
        <v>0</v>
      </c>
      <c r="K727" s="139"/>
      <c r="L727" s="31"/>
      <c r="M727" s="140" t="s">
        <v>1</v>
      </c>
      <c r="N727" s="141" t="s">
        <v>40</v>
      </c>
      <c r="P727" s="142">
        <f>O727*H727</f>
        <v>0</v>
      </c>
      <c r="Q727" s="142">
        <v>0</v>
      </c>
      <c r="R727" s="142">
        <f>Q727*H727</f>
        <v>0</v>
      </c>
      <c r="S727" s="142">
        <v>0</v>
      </c>
      <c r="T727" s="143">
        <f>S727*H727</f>
        <v>0</v>
      </c>
      <c r="AR727" s="144" t="s">
        <v>159</v>
      </c>
      <c r="AT727" s="144" t="s">
        <v>155</v>
      </c>
      <c r="AU727" s="144" t="s">
        <v>85</v>
      </c>
      <c r="AY727" s="16" t="s">
        <v>153</v>
      </c>
      <c r="BE727" s="145">
        <f>IF(N727="základní",J727,0)</f>
        <v>0</v>
      </c>
      <c r="BF727" s="145">
        <f>IF(N727="snížená",J727,0)</f>
        <v>0</v>
      </c>
      <c r="BG727" s="145">
        <f>IF(N727="zákl. přenesená",J727,0)</f>
        <v>0</v>
      </c>
      <c r="BH727" s="145">
        <f>IF(N727="sníž. přenesená",J727,0)</f>
        <v>0</v>
      </c>
      <c r="BI727" s="145">
        <f>IF(N727="nulová",J727,0)</f>
        <v>0</v>
      </c>
      <c r="BJ727" s="16" t="s">
        <v>83</v>
      </c>
      <c r="BK727" s="145">
        <f>ROUND(I727*H727,2)</f>
        <v>0</v>
      </c>
      <c r="BL727" s="16" t="s">
        <v>159</v>
      </c>
      <c r="BM727" s="144" t="s">
        <v>960</v>
      </c>
    </row>
    <row r="728" spans="2:65" s="1" customFormat="1" ht="36">
      <c r="B728" s="31"/>
      <c r="D728" s="146" t="s">
        <v>161</v>
      </c>
      <c r="F728" s="147" t="s">
        <v>940</v>
      </c>
      <c r="I728" s="148"/>
      <c r="L728" s="31"/>
      <c r="M728" s="149"/>
      <c r="T728" s="55"/>
      <c r="AT728" s="16" t="s">
        <v>161</v>
      </c>
      <c r="AU728" s="16" t="s">
        <v>85</v>
      </c>
    </row>
    <row r="729" spans="2:65" s="12" customFormat="1" ht="12">
      <c r="B729" s="150"/>
      <c r="D729" s="146" t="s">
        <v>163</v>
      </c>
      <c r="E729" s="151" t="s">
        <v>1</v>
      </c>
      <c r="F729" s="152" t="s">
        <v>961</v>
      </c>
      <c r="H729" s="153">
        <v>43.765000000000001</v>
      </c>
      <c r="I729" s="154"/>
      <c r="L729" s="150"/>
      <c r="M729" s="155"/>
      <c r="T729" s="156"/>
      <c r="AT729" s="151" t="s">
        <v>163</v>
      </c>
      <c r="AU729" s="151" t="s">
        <v>85</v>
      </c>
      <c r="AV729" s="12" t="s">
        <v>85</v>
      </c>
      <c r="AW729" s="12" t="s">
        <v>32</v>
      </c>
      <c r="AX729" s="12" t="s">
        <v>83</v>
      </c>
      <c r="AY729" s="151" t="s">
        <v>153</v>
      </c>
    </row>
    <row r="730" spans="2:65" s="11" customFormat="1" ht="22.75" customHeight="1">
      <c r="B730" s="120"/>
      <c r="D730" s="121" t="s">
        <v>74</v>
      </c>
      <c r="E730" s="130" t="s">
        <v>962</v>
      </c>
      <c r="F730" s="130" t="s">
        <v>963</v>
      </c>
      <c r="I730" s="123"/>
      <c r="J730" s="131">
        <f>BK730</f>
        <v>0</v>
      </c>
      <c r="L730" s="120"/>
      <c r="M730" s="125"/>
      <c r="P730" s="126">
        <f>SUM(P731:P732)</f>
        <v>0</v>
      </c>
      <c r="R730" s="126">
        <f>SUM(R731:R732)</f>
        <v>0</v>
      </c>
      <c r="T730" s="127">
        <f>SUM(T731:T732)</f>
        <v>0</v>
      </c>
      <c r="AR730" s="121" t="s">
        <v>83</v>
      </c>
      <c r="AT730" s="128" t="s">
        <v>74</v>
      </c>
      <c r="AU730" s="128" t="s">
        <v>83</v>
      </c>
      <c r="AY730" s="121" t="s">
        <v>153</v>
      </c>
      <c r="BK730" s="129">
        <f>SUM(BK731:BK732)</f>
        <v>0</v>
      </c>
    </row>
    <row r="731" spans="2:65" s="1" customFormat="1" ht="21.75" customHeight="1">
      <c r="B731" s="31"/>
      <c r="C731" s="132" t="s">
        <v>964</v>
      </c>
      <c r="D731" s="132" t="s">
        <v>155</v>
      </c>
      <c r="E731" s="133" t="s">
        <v>965</v>
      </c>
      <c r="F731" s="134" t="s">
        <v>966</v>
      </c>
      <c r="G731" s="135" t="s">
        <v>196</v>
      </c>
      <c r="H731" s="136">
        <v>94.42</v>
      </c>
      <c r="I731" s="137"/>
      <c r="J731" s="138">
        <f>ROUND(I731*H731,2)</f>
        <v>0</v>
      </c>
      <c r="K731" s="139"/>
      <c r="L731" s="31"/>
      <c r="M731" s="140" t="s">
        <v>1</v>
      </c>
      <c r="N731" s="141" t="s">
        <v>40</v>
      </c>
      <c r="P731" s="142">
        <f>O731*H731</f>
        <v>0</v>
      </c>
      <c r="Q731" s="142">
        <v>0</v>
      </c>
      <c r="R731" s="142">
        <f>Q731*H731</f>
        <v>0</v>
      </c>
      <c r="S731" s="142">
        <v>0</v>
      </c>
      <c r="T731" s="143">
        <f>S731*H731</f>
        <v>0</v>
      </c>
      <c r="AR731" s="144" t="s">
        <v>159</v>
      </c>
      <c r="AT731" s="144" t="s">
        <v>155</v>
      </c>
      <c r="AU731" s="144" t="s">
        <v>85</v>
      </c>
      <c r="AY731" s="16" t="s">
        <v>153</v>
      </c>
      <c r="BE731" s="145">
        <f>IF(N731="základní",J731,0)</f>
        <v>0</v>
      </c>
      <c r="BF731" s="145">
        <f>IF(N731="snížená",J731,0)</f>
        <v>0</v>
      </c>
      <c r="BG731" s="145">
        <f>IF(N731="zákl. přenesená",J731,0)</f>
        <v>0</v>
      </c>
      <c r="BH731" s="145">
        <f>IF(N731="sníž. přenesená",J731,0)</f>
        <v>0</v>
      </c>
      <c r="BI731" s="145">
        <f>IF(N731="nulová",J731,0)</f>
        <v>0</v>
      </c>
      <c r="BJ731" s="16" t="s">
        <v>83</v>
      </c>
      <c r="BK731" s="145">
        <f>ROUND(I731*H731,2)</f>
        <v>0</v>
      </c>
      <c r="BL731" s="16" t="s">
        <v>159</v>
      </c>
      <c r="BM731" s="144" t="s">
        <v>967</v>
      </c>
    </row>
    <row r="732" spans="2:65" s="1" customFormat="1" ht="48">
      <c r="B732" s="31"/>
      <c r="D732" s="146" t="s">
        <v>161</v>
      </c>
      <c r="F732" s="147" t="s">
        <v>968</v>
      </c>
      <c r="I732" s="148"/>
      <c r="L732" s="31"/>
      <c r="M732" s="149"/>
      <c r="T732" s="55"/>
      <c r="AT732" s="16" t="s">
        <v>161</v>
      </c>
      <c r="AU732" s="16" t="s">
        <v>85</v>
      </c>
    </row>
    <row r="733" spans="2:65" s="11" customFormat="1" ht="26" customHeight="1">
      <c r="B733" s="120"/>
      <c r="D733" s="121" t="s">
        <v>74</v>
      </c>
      <c r="E733" s="122" t="s">
        <v>969</v>
      </c>
      <c r="F733" s="122" t="s">
        <v>970</v>
      </c>
      <c r="I733" s="123"/>
      <c r="J733" s="124">
        <f>BK733</f>
        <v>0</v>
      </c>
      <c r="L733" s="120"/>
      <c r="M733" s="125"/>
      <c r="P733" s="126">
        <f>P734+P753+P784+P798+P817+P820+P836+P857+P1000+P1085+P1146+P1219+P1226+P1281+P1283+P1415+P1769+P1833+P1868</f>
        <v>0</v>
      </c>
      <c r="R733" s="126">
        <f>R734+R753+R784+R798+R817+R820+R836+R857+R1000+R1085+R1146+R1219+R1226+R1281+R1283+R1415+R1769+R1833+R1868</f>
        <v>52.94706308</v>
      </c>
      <c r="T733" s="127">
        <f>T734+T753+T784+T798+T817+T820+T836+T857+T1000+T1085+T1146+T1219+T1226+T1281+T1283+T1415+T1769+T1833+T1868</f>
        <v>60.100930099999992</v>
      </c>
      <c r="AR733" s="121" t="s">
        <v>85</v>
      </c>
      <c r="AT733" s="128" t="s">
        <v>74</v>
      </c>
      <c r="AU733" s="128" t="s">
        <v>75</v>
      </c>
      <c r="AY733" s="121" t="s">
        <v>153</v>
      </c>
      <c r="BK733" s="129">
        <f>BK734+BK753+BK784+BK798+BK817+BK820+BK836+BK857+BK1000+BK1085+BK1146+BK1219+BK1226+BK1281+BK1283+BK1415+BK1769+BK1833+BK1868</f>
        <v>0</v>
      </c>
    </row>
    <row r="734" spans="2:65" s="11" customFormat="1" ht="22.75" customHeight="1">
      <c r="B734" s="120"/>
      <c r="D734" s="121" t="s">
        <v>74</v>
      </c>
      <c r="E734" s="130" t="s">
        <v>971</v>
      </c>
      <c r="F734" s="130" t="s">
        <v>972</v>
      </c>
      <c r="I734" s="123"/>
      <c r="J734" s="131">
        <f>BK734</f>
        <v>0</v>
      </c>
      <c r="L734" s="120"/>
      <c r="M734" s="125"/>
      <c r="P734" s="126">
        <f>SUM(P735:P752)</f>
        <v>0</v>
      </c>
      <c r="R734" s="126">
        <f>SUM(R735:R752)</f>
        <v>0.20581100000000002</v>
      </c>
      <c r="T734" s="127">
        <f>SUM(T735:T752)</f>
        <v>0</v>
      </c>
      <c r="AR734" s="121" t="s">
        <v>85</v>
      </c>
      <c r="AT734" s="128" t="s">
        <v>74</v>
      </c>
      <c r="AU734" s="128" t="s">
        <v>83</v>
      </c>
      <c r="AY734" s="121" t="s">
        <v>153</v>
      </c>
      <c r="BK734" s="129">
        <f>SUM(BK735:BK752)</f>
        <v>0</v>
      </c>
    </row>
    <row r="735" spans="2:65" s="1" customFormat="1" ht="24.25" customHeight="1">
      <c r="B735" s="31"/>
      <c r="C735" s="132" t="s">
        <v>973</v>
      </c>
      <c r="D735" s="132" t="s">
        <v>155</v>
      </c>
      <c r="E735" s="133" t="s">
        <v>974</v>
      </c>
      <c r="F735" s="134" t="s">
        <v>975</v>
      </c>
      <c r="G735" s="135" t="s">
        <v>173</v>
      </c>
      <c r="H735" s="136">
        <v>15</v>
      </c>
      <c r="I735" s="137"/>
      <c r="J735" s="138">
        <f>ROUND(I735*H735,2)</f>
        <v>0</v>
      </c>
      <c r="K735" s="139"/>
      <c r="L735" s="31"/>
      <c r="M735" s="140" t="s">
        <v>1</v>
      </c>
      <c r="N735" s="141" t="s">
        <v>40</v>
      </c>
      <c r="P735" s="142">
        <f>O735*H735</f>
        <v>0</v>
      </c>
      <c r="Q735" s="142">
        <v>0</v>
      </c>
      <c r="R735" s="142">
        <f>Q735*H735</f>
        <v>0</v>
      </c>
      <c r="S735" s="142">
        <v>0</v>
      </c>
      <c r="T735" s="143">
        <f>S735*H735</f>
        <v>0</v>
      </c>
      <c r="AR735" s="144" t="s">
        <v>253</v>
      </c>
      <c r="AT735" s="144" t="s">
        <v>155</v>
      </c>
      <c r="AU735" s="144" t="s">
        <v>85</v>
      </c>
      <c r="AY735" s="16" t="s">
        <v>153</v>
      </c>
      <c r="BE735" s="145">
        <f>IF(N735="základní",J735,0)</f>
        <v>0</v>
      </c>
      <c r="BF735" s="145">
        <f>IF(N735="snížená",J735,0)</f>
        <v>0</v>
      </c>
      <c r="BG735" s="145">
        <f>IF(N735="zákl. přenesená",J735,0)</f>
        <v>0</v>
      </c>
      <c r="BH735" s="145">
        <f>IF(N735="sníž. přenesená",J735,0)</f>
        <v>0</v>
      </c>
      <c r="BI735" s="145">
        <f>IF(N735="nulová",J735,0)</f>
        <v>0</v>
      </c>
      <c r="BJ735" s="16" t="s">
        <v>83</v>
      </c>
      <c r="BK735" s="145">
        <f>ROUND(I735*H735,2)</f>
        <v>0</v>
      </c>
      <c r="BL735" s="16" t="s">
        <v>253</v>
      </c>
      <c r="BM735" s="144" t="s">
        <v>976</v>
      </c>
    </row>
    <row r="736" spans="2:65" s="1" customFormat="1" ht="24">
      <c r="B736" s="31"/>
      <c r="D736" s="146" t="s">
        <v>161</v>
      </c>
      <c r="F736" s="147" t="s">
        <v>977</v>
      </c>
      <c r="I736" s="148"/>
      <c r="L736" s="31"/>
      <c r="M736" s="149"/>
      <c r="T736" s="55"/>
      <c r="AT736" s="16" t="s">
        <v>161</v>
      </c>
      <c r="AU736" s="16" t="s">
        <v>85</v>
      </c>
    </row>
    <row r="737" spans="2:65" s="12" customFormat="1" ht="12">
      <c r="B737" s="150"/>
      <c r="D737" s="146" t="s">
        <v>163</v>
      </c>
      <c r="E737" s="151" t="s">
        <v>1</v>
      </c>
      <c r="F737" s="152" t="s">
        <v>978</v>
      </c>
      <c r="H737" s="153">
        <v>5</v>
      </c>
      <c r="I737" s="154"/>
      <c r="L737" s="150"/>
      <c r="M737" s="155"/>
      <c r="T737" s="156"/>
      <c r="AT737" s="151" t="s">
        <v>163</v>
      </c>
      <c r="AU737" s="151" t="s">
        <v>85</v>
      </c>
      <c r="AV737" s="12" t="s">
        <v>85</v>
      </c>
      <c r="AW737" s="12" t="s">
        <v>32</v>
      </c>
      <c r="AX737" s="12" t="s">
        <v>75</v>
      </c>
      <c r="AY737" s="151" t="s">
        <v>153</v>
      </c>
    </row>
    <row r="738" spans="2:65" s="12" customFormat="1" ht="12">
      <c r="B738" s="150"/>
      <c r="D738" s="146" t="s">
        <v>163</v>
      </c>
      <c r="E738" s="151" t="s">
        <v>1</v>
      </c>
      <c r="F738" s="152" t="s">
        <v>979</v>
      </c>
      <c r="H738" s="153">
        <v>10</v>
      </c>
      <c r="I738" s="154"/>
      <c r="L738" s="150"/>
      <c r="M738" s="155"/>
      <c r="T738" s="156"/>
      <c r="AT738" s="151" t="s">
        <v>163</v>
      </c>
      <c r="AU738" s="151" t="s">
        <v>85</v>
      </c>
      <c r="AV738" s="12" t="s">
        <v>85</v>
      </c>
      <c r="AW738" s="12" t="s">
        <v>32</v>
      </c>
      <c r="AX738" s="12" t="s">
        <v>75</v>
      </c>
      <c r="AY738" s="151" t="s">
        <v>153</v>
      </c>
    </row>
    <row r="739" spans="2:65" s="13" customFormat="1" ht="12">
      <c r="B739" s="157"/>
      <c r="D739" s="146" t="s">
        <v>163</v>
      </c>
      <c r="E739" s="158" t="s">
        <v>1</v>
      </c>
      <c r="F739" s="159" t="s">
        <v>207</v>
      </c>
      <c r="H739" s="160">
        <v>15</v>
      </c>
      <c r="I739" s="161"/>
      <c r="L739" s="157"/>
      <c r="M739" s="162"/>
      <c r="T739" s="163"/>
      <c r="AT739" s="158" t="s">
        <v>163</v>
      </c>
      <c r="AU739" s="158" t="s">
        <v>85</v>
      </c>
      <c r="AV739" s="13" t="s">
        <v>159</v>
      </c>
      <c r="AW739" s="13" t="s">
        <v>32</v>
      </c>
      <c r="AX739" s="13" t="s">
        <v>83</v>
      </c>
      <c r="AY739" s="158" t="s">
        <v>153</v>
      </c>
    </row>
    <row r="740" spans="2:65" s="1" customFormat="1" ht="16.5" customHeight="1">
      <c r="B740" s="31"/>
      <c r="C740" s="164" t="s">
        <v>980</v>
      </c>
      <c r="D740" s="164" t="s">
        <v>216</v>
      </c>
      <c r="E740" s="165" t="s">
        <v>981</v>
      </c>
      <c r="F740" s="166" t="s">
        <v>982</v>
      </c>
      <c r="G740" s="167" t="s">
        <v>196</v>
      </c>
      <c r="H740" s="168">
        <v>5.0000000000000001E-3</v>
      </c>
      <c r="I740" s="169"/>
      <c r="J740" s="170">
        <f>ROUND(I740*H740,2)</f>
        <v>0</v>
      </c>
      <c r="K740" s="171"/>
      <c r="L740" s="172"/>
      <c r="M740" s="173" t="s">
        <v>1</v>
      </c>
      <c r="N740" s="174" t="s">
        <v>40</v>
      </c>
      <c r="P740" s="142">
        <f>O740*H740</f>
        <v>0</v>
      </c>
      <c r="Q740" s="142">
        <v>1</v>
      </c>
      <c r="R740" s="142">
        <f>Q740*H740</f>
        <v>5.0000000000000001E-3</v>
      </c>
      <c r="S740" s="142">
        <v>0</v>
      </c>
      <c r="T740" s="143">
        <f>S740*H740</f>
        <v>0</v>
      </c>
      <c r="AR740" s="144" t="s">
        <v>351</v>
      </c>
      <c r="AT740" s="144" t="s">
        <v>216</v>
      </c>
      <c r="AU740" s="144" t="s">
        <v>85</v>
      </c>
      <c r="AY740" s="16" t="s">
        <v>153</v>
      </c>
      <c r="BE740" s="145">
        <f>IF(N740="základní",J740,0)</f>
        <v>0</v>
      </c>
      <c r="BF740" s="145">
        <f>IF(N740="snížená",J740,0)</f>
        <v>0</v>
      </c>
      <c r="BG740" s="145">
        <f>IF(N740="zákl. přenesená",J740,0)</f>
        <v>0</v>
      </c>
      <c r="BH740" s="145">
        <f>IF(N740="sníž. přenesená",J740,0)</f>
        <v>0</v>
      </c>
      <c r="BI740" s="145">
        <f>IF(N740="nulová",J740,0)</f>
        <v>0</v>
      </c>
      <c r="BJ740" s="16" t="s">
        <v>83</v>
      </c>
      <c r="BK740" s="145">
        <f>ROUND(I740*H740,2)</f>
        <v>0</v>
      </c>
      <c r="BL740" s="16" t="s">
        <v>253</v>
      </c>
      <c r="BM740" s="144" t="s">
        <v>983</v>
      </c>
    </row>
    <row r="741" spans="2:65" s="1" customFormat="1" ht="12">
      <c r="B741" s="31"/>
      <c r="D741" s="146" t="s">
        <v>161</v>
      </c>
      <c r="F741" s="147" t="s">
        <v>982</v>
      </c>
      <c r="I741" s="148"/>
      <c r="L741" s="31"/>
      <c r="M741" s="149"/>
      <c r="T741" s="55"/>
      <c r="AT741" s="16" t="s">
        <v>161</v>
      </c>
      <c r="AU741" s="16" t="s">
        <v>85</v>
      </c>
    </row>
    <row r="742" spans="2:65" s="12" customFormat="1" ht="12">
      <c r="B742" s="150"/>
      <c r="D742" s="146" t="s">
        <v>163</v>
      </c>
      <c r="F742" s="152" t="s">
        <v>984</v>
      </c>
      <c r="H742" s="153">
        <v>5.0000000000000001E-3</v>
      </c>
      <c r="I742" s="154"/>
      <c r="L742" s="150"/>
      <c r="M742" s="155"/>
      <c r="T742" s="156"/>
      <c r="AT742" s="151" t="s">
        <v>163</v>
      </c>
      <c r="AU742" s="151" t="s">
        <v>85</v>
      </c>
      <c r="AV742" s="12" t="s">
        <v>85</v>
      </c>
      <c r="AW742" s="12" t="s">
        <v>4</v>
      </c>
      <c r="AX742" s="12" t="s">
        <v>83</v>
      </c>
      <c r="AY742" s="151" t="s">
        <v>153</v>
      </c>
    </row>
    <row r="743" spans="2:65" s="1" customFormat="1" ht="24.25" customHeight="1">
      <c r="B743" s="31"/>
      <c r="C743" s="132" t="s">
        <v>985</v>
      </c>
      <c r="D743" s="132" t="s">
        <v>155</v>
      </c>
      <c r="E743" s="133" t="s">
        <v>986</v>
      </c>
      <c r="F743" s="134" t="s">
        <v>987</v>
      </c>
      <c r="G743" s="135" t="s">
        <v>173</v>
      </c>
      <c r="H743" s="136">
        <v>30</v>
      </c>
      <c r="I743" s="137"/>
      <c r="J743" s="138">
        <f>ROUND(I743*H743,2)</f>
        <v>0</v>
      </c>
      <c r="K743" s="139"/>
      <c r="L743" s="31"/>
      <c r="M743" s="140" t="s">
        <v>1</v>
      </c>
      <c r="N743" s="141" t="s">
        <v>40</v>
      </c>
      <c r="P743" s="142">
        <f>O743*H743</f>
        <v>0</v>
      </c>
      <c r="Q743" s="142">
        <v>4.0000000000000002E-4</v>
      </c>
      <c r="R743" s="142">
        <f>Q743*H743</f>
        <v>1.2E-2</v>
      </c>
      <c r="S743" s="142">
        <v>0</v>
      </c>
      <c r="T743" s="143">
        <f>S743*H743</f>
        <v>0</v>
      </c>
      <c r="AR743" s="144" t="s">
        <v>253</v>
      </c>
      <c r="AT743" s="144" t="s">
        <v>155</v>
      </c>
      <c r="AU743" s="144" t="s">
        <v>85</v>
      </c>
      <c r="AY743" s="16" t="s">
        <v>153</v>
      </c>
      <c r="BE743" s="145">
        <f>IF(N743="základní",J743,0)</f>
        <v>0</v>
      </c>
      <c r="BF743" s="145">
        <f>IF(N743="snížená",J743,0)</f>
        <v>0</v>
      </c>
      <c r="BG743" s="145">
        <f>IF(N743="zákl. přenesená",J743,0)</f>
        <v>0</v>
      </c>
      <c r="BH743" s="145">
        <f>IF(N743="sníž. přenesená",J743,0)</f>
        <v>0</v>
      </c>
      <c r="BI743" s="145">
        <f>IF(N743="nulová",J743,0)</f>
        <v>0</v>
      </c>
      <c r="BJ743" s="16" t="s">
        <v>83</v>
      </c>
      <c r="BK743" s="145">
        <f>ROUND(I743*H743,2)</f>
        <v>0</v>
      </c>
      <c r="BL743" s="16" t="s">
        <v>253</v>
      </c>
      <c r="BM743" s="144" t="s">
        <v>988</v>
      </c>
    </row>
    <row r="744" spans="2:65" s="1" customFormat="1" ht="24">
      <c r="B744" s="31"/>
      <c r="D744" s="146" t="s">
        <v>161</v>
      </c>
      <c r="F744" s="147" t="s">
        <v>989</v>
      </c>
      <c r="I744" s="148"/>
      <c r="L744" s="31"/>
      <c r="M744" s="149"/>
      <c r="T744" s="55"/>
      <c r="AT744" s="16" t="s">
        <v>161</v>
      </c>
      <c r="AU744" s="16" t="s">
        <v>85</v>
      </c>
    </row>
    <row r="745" spans="2:65" s="12" customFormat="1" ht="12">
      <c r="B745" s="150"/>
      <c r="D745" s="146" t="s">
        <v>163</v>
      </c>
      <c r="E745" s="151" t="s">
        <v>1</v>
      </c>
      <c r="F745" s="152" t="s">
        <v>990</v>
      </c>
      <c r="H745" s="153">
        <v>10</v>
      </c>
      <c r="I745" s="154"/>
      <c r="L745" s="150"/>
      <c r="M745" s="155"/>
      <c r="T745" s="156"/>
      <c r="AT745" s="151" t="s">
        <v>163</v>
      </c>
      <c r="AU745" s="151" t="s">
        <v>85</v>
      </c>
      <c r="AV745" s="12" t="s">
        <v>85</v>
      </c>
      <c r="AW745" s="12" t="s">
        <v>32</v>
      </c>
      <c r="AX745" s="12" t="s">
        <v>75</v>
      </c>
      <c r="AY745" s="151" t="s">
        <v>153</v>
      </c>
    </row>
    <row r="746" spans="2:65" s="12" customFormat="1" ht="12">
      <c r="B746" s="150"/>
      <c r="D746" s="146" t="s">
        <v>163</v>
      </c>
      <c r="E746" s="151" t="s">
        <v>1</v>
      </c>
      <c r="F746" s="152" t="s">
        <v>991</v>
      </c>
      <c r="H746" s="153">
        <v>20</v>
      </c>
      <c r="I746" s="154"/>
      <c r="L746" s="150"/>
      <c r="M746" s="155"/>
      <c r="T746" s="156"/>
      <c r="AT746" s="151" t="s">
        <v>163</v>
      </c>
      <c r="AU746" s="151" t="s">
        <v>85</v>
      </c>
      <c r="AV746" s="12" t="s">
        <v>85</v>
      </c>
      <c r="AW746" s="12" t="s">
        <v>32</v>
      </c>
      <c r="AX746" s="12" t="s">
        <v>75</v>
      </c>
      <c r="AY746" s="151" t="s">
        <v>153</v>
      </c>
    </row>
    <row r="747" spans="2:65" s="13" customFormat="1" ht="12">
      <c r="B747" s="157"/>
      <c r="D747" s="146" t="s">
        <v>163</v>
      </c>
      <c r="E747" s="158" t="s">
        <v>1</v>
      </c>
      <c r="F747" s="159" t="s">
        <v>207</v>
      </c>
      <c r="H747" s="160">
        <v>30</v>
      </c>
      <c r="I747" s="161"/>
      <c r="L747" s="157"/>
      <c r="M747" s="162"/>
      <c r="T747" s="163"/>
      <c r="AT747" s="158" t="s">
        <v>163</v>
      </c>
      <c r="AU747" s="158" t="s">
        <v>85</v>
      </c>
      <c r="AV747" s="13" t="s">
        <v>159</v>
      </c>
      <c r="AW747" s="13" t="s">
        <v>32</v>
      </c>
      <c r="AX747" s="13" t="s">
        <v>83</v>
      </c>
      <c r="AY747" s="158" t="s">
        <v>153</v>
      </c>
    </row>
    <row r="748" spans="2:65" s="1" customFormat="1" ht="44.25" customHeight="1">
      <c r="B748" s="31"/>
      <c r="C748" s="164" t="s">
        <v>992</v>
      </c>
      <c r="D748" s="164" t="s">
        <v>216</v>
      </c>
      <c r="E748" s="165" t="s">
        <v>993</v>
      </c>
      <c r="F748" s="166" t="s">
        <v>994</v>
      </c>
      <c r="G748" s="167" t="s">
        <v>173</v>
      </c>
      <c r="H748" s="168">
        <v>34.965000000000003</v>
      </c>
      <c r="I748" s="169"/>
      <c r="J748" s="170">
        <f>ROUND(I748*H748,2)</f>
        <v>0</v>
      </c>
      <c r="K748" s="171"/>
      <c r="L748" s="172"/>
      <c r="M748" s="173" t="s">
        <v>1</v>
      </c>
      <c r="N748" s="174" t="s">
        <v>40</v>
      </c>
      <c r="P748" s="142">
        <f>O748*H748</f>
        <v>0</v>
      </c>
      <c r="Q748" s="142">
        <v>5.4000000000000003E-3</v>
      </c>
      <c r="R748" s="142">
        <f>Q748*H748</f>
        <v>0.18881100000000003</v>
      </c>
      <c r="S748" s="142">
        <v>0</v>
      </c>
      <c r="T748" s="143">
        <f>S748*H748</f>
        <v>0</v>
      </c>
      <c r="AR748" s="144" t="s">
        <v>351</v>
      </c>
      <c r="AT748" s="144" t="s">
        <v>216</v>
      </c>
      <c r="AU748" s="144" t="s">
        <v>85</v>
      </c>
      <c r="AY748" s="16" t="s">
        <v>153</v>
      </c>
      <c r="BE748" s="145">
        <f>IF(N748="základní",J748,0)</f>
        <v>0</v>
      </c>
      <c r="BF748" s="145">
        <f>IF(N748="snížená",J748,0)</f>
        <v>0</v>
      </c>
      <c r="BG748" s="145">
        <f>IF(N748="zákl. přenesená",J748,0)</f>
        <v>0</v>
      </c>
      <c r="BH748" s="145">
        <f>IF(N748="sníž. přenesená",J748,0)</f>
        <v>0</v>
      </c>
      <c r="BI748" s="145">
        <f>IF(N748="nulová",J748,0)</f>
        <v>0</v>
      </c>
      <c r="BJ748" s="16" t="s">
        <v>83</v>
      </c>
      <c r="BK748" s="145">
        <f>ROUND(I748*H748,2)</f>
        <v>0</v>
      </c>
      <c r="BL748" s="16" t="s">
        <v>253</v>
      </c>
      <c r="BM748" s="144" t="s">
        <v>995</v>
      </c>
    </row>
    <row r="749" spans="2:65" s="1" customFormat="1" ht="36">
      <c r="B749" s="31"/>
      <c r="D749" s="146" t="s">
        <v>161</v>
      </c>
      <c r="F749" s="147" t="s">
        <v>994</v>
      </c>
      <c r="I749" s="148"/>
      <c r="L749" s="31"/>
      <c r="M749" s="149"/>
      <c r="T749" s="55"/>
      <c r="AT749" s="16" t="s">
        <v>161</v>
      </c>
      <c r="AU749" s="16" t="s">
        <v>85</v>
      </c>
    </row>
    <row r="750" spans="2:65" s="12" customFormat="1" ht="12">
      <c r="B750" s="150"/>
      <c r="D750" s="146" t="s">
        <v>163</v>
      </c>
      <c r="F750" s="152" t="s">
        <v>996</v>
      </c>
      <c r="H750" s="153">
        <v>34.965000000000003</v>
      </c>
      <c r="I750" s="154"/>
      <c r="L750" s="150"/>
      <c r="M750" s="155"/>
      <c r="T750" s="156"/>
      <c r="AT750" s="151" t="s">
        <v>163</v>
      </c>
      <c r="AU750" s="151" t="s">
        <v>85</v>
      </c>
      <c r="AV750" s="12" t="s">
        <v>85</v>
      </c>
      <c r="AW750" s="12" t="s">
        <v>4</v>
      </c>
      <c r="AX750" s="12" t="s">
        <v>83</v>
      </c>
      <c r="AY750" s="151" t="s">
        <v>153</v>
      </c>
    </row>
    <row r="751" spans="2:65" s="1" customFormat="1" ht="24.25" customHeight="1">
      <c r="B751" s="31"/>
      <c r="C751" s="132" t="s">
        <v>997</v>
      </c>
      <c r="D751" s="132" t="s">
        <v>155</v>
      </c>
      <c r="E751" s="133" t="s">
        <v>998</v>
      </c>
      <c r="F751" s="134" t="s">
        <v>999</v>
      </c>
      <c r="G751" s="135" t="s">
        <v>196</v>
      </c>
      <c r="H751" s="136">
        <v>0.20599999999999999</v>
      </c>
      <c r="I751" s="137"/>
      <c r="J751" s="138">
        <f>ROUND(I751*H751,2)</f>
        <v>0</v>
      </c>
      <c r="K751" s="139"/>
      <c r="L751" s="31"/>
      <c r="M751" s="140" t="s">
        <v>1</v>
      </c>
      <c r="N751" s="141" t="s">
        <v>40</v>
      </c>
      <c r="P751" s="142">
        <f>O751*H751</f>
        <v>0</v>
      </c>
      <c r="Q751" s="142">
        <v>0</v>
      </c>
      <c r="R751" s="142">
        <f>Q751*H751</f>
        <v>0</v>
      </c>
      <c r="S751" s="142">
        <v>0</v>
      </c>
      <c r="T751" s="143">
        <f>S751*H751</f>
        <v>0</v>
      </c>
      <c r="AR751" s="144" t="s">
        <v>253</v>
      </c>
      <c r="AT751" s="144" t="s">
        <v>155</v>
      </c>
      <c r="AU751" s="144" t="s">
        <v>85</v>
      </c>
      <c r="AY751" s="16" t="s">
        <v>153</v>
      </c>
      <c r="BE751" s="145">
        <f>IF(N751="základní",J751,0)</f>
        <v>0</v>
      </c>
      <c r="BF751" s="145">
        <f>IF(N751="snížená",J751,0)</f>
        <v>0</v>
      </c>
      <c r="BG751" s="145">
        <f>IF(N751="zákl. přenesená",J751,0)</f>
        <v>0</v>
      </c>
      <c r="BH751" s="145">
        <f>IF(N751="sníž. přenesená",J751,0)</f>
        <v>0</v>
      </c>
      <c r="BI751" s="145">
        <f>IF(N751="nulová",J751,0)</f>
        <v>0</v>
      </c>
      <c r="BJ751" s="16" t="s">
        <v>83</v>
      </c>
      <c r="BK751" s="145">
        <f>ROUND(I751*H751,2)</f>
        <v>0</v>
      </c>
      <c r="BL751" s="16" t="s">
        <v>253</v>
      </c>
      <c r="BM751" s="144" t="s">
        <v>1000</v>
      </c>
    </row>
    <row r="752" spans="2:65" s="1" customFormat="1" ht="48">
      <c r="B752" s="31"/>
      <c r="D752" s="146" t="s">
        <v>161</v>
      </c>
      <c r="F752" s="147" t="s">
        <v>1001</v>
      </c>
      <c r="I752" s="148"/>
      <c r="L752" s="31"/>
      <c r="M752" s="149"/>
      <c r="T752" s="55"/>
      <c r="AT752" s="16" t="s">
        <v>161</v>
      </c>
      <c r="AU752" s="16" t="s">
        <v>85</v>
      </c>
    </row>
    <row r="753" spans="2:65" s="11" customFormat="1" ht="22.75" customHeight="1">
      <c r="B753" s="120"/>
      <c r="D753" s="121" t="s">
        <v>74</v>
      </c>
      <c r="E753" s="130" t="s">
        <v>1002</v>
      </c>
      <c r="F753" s="130" t="s">
        <v>1003</v>
      </c>
      <c r="I753" s="123"/>
      <c r="J753" s="131">
        <f>BK753</f>
        <v>0</v>
      </c>
      <c r="L753" s="120"/>
      <c r="M753" s="125"/>
      <c r="P753" s="126">
        <f>SUM(P754:P783)</f>
        <v>0</v>
      </c>
      <c r="R753" s="126">
        <f>SUM(R754:R783)</f>
        <v>4.7865660000000004E-2</v>
      </c>
      <c r="T753" s="127">
        <f>SUM(T754:T783)</f>
        <v>0</v>
      </c>
      <c r="AR753" s="121" t="s">
        <v>85</v>
      </c>
      <c r="AT753" s="128" t="s">
        <v>74</v>
      </c>
      <c r="AU753" s="128" t="s">
        <v>83</v>
      </c>
      <c r="AY753" s="121" t="s">
        <v>153</v>
      </c>
      <c r="BK753" s="129">
        <f>SUM(BK754:BK783)</f>
        <v>0</v>
      </c>
    </row>
    <row r="754" spans="2:65" s="1" customFormat="1" ht="24.25" customHeight="1">
      <c r="B754" s="31"/>
      <c r="C754" s="132" t="s">
        <v>1004</v>
      </c>
      <c r="D754" s="132" t="s">
        <v>155</v>
      </c>
      <c r="E754" s="133" t="s">
        <v>1005</v>
      </c>
      <c r="F754" s="134" t="s">
        <v>1006</v>
      </c>
      <c r="G754" s="135" t="s">
        <v>173</v>
      </c>
      <c r="H754" s="136">
        <v>38.44</v>
      </c>
      <c r="I754" s="137"/>
      <c r="J754" s="138">
        <f>ROUND(I754*H754,2)</f>
        <v>0</v>
      </c>
      <c r="K754" s="139"/>
      <c r="L754" s="31"/>
      <c r="M754" s="140" t="s">
        <v>1</v>
      </c>
      <c r="N754" s="141" t="s">
        <v>40</v>
      </c>
      <c r="P754" s="142">
        <f>O754*H754</f>
        <v>0</v>
      </c>
      <c r="Q754" s="142">
        <v>0</v>
      </c>
      <c r="R754" s="142">
        <f>Q754*H754</f>
        <v>0</v>
      </c>
      <c r="S754" s="142">
        <v>0</v>
      </c>
      <c r="T754" s="143">
        <f>S754*H754</f>
        <v>0</v>
      </c>
      <c r="AR754" s="144" t="s">
        <v>253</v>
      </c>
      <c r="AT754" s="144" t="s">
        <v>155</v>
      </c>
      <c r="AU754" s="144" t="s">
        <v>85</v>
      </c>
      <c r="AY754" s="16" t="s">
        <v>153</v>
      </c>
      <c r="BE754" s="145">
        <f>IF(N754="základní",J754,0)</f>
        <v>0</v>
      </c>
      <c r="BF754" s="145">
        <f>IF(N754="snížená",J754,0)</f>
        <v>0</v>
      </c>
      <c r="BG754" s="145">
        <f>IF(N754="zákl. přenesená",J754,0)</f>
        <v>0</v>
      </c>
      <c r="BH754" s="145">
        <f>IF(N754="sníž. přenesená",J754,0)</f>
        <v>0</v>
      </c>
      <c r="BI754" s="145">
        <f>IF(N754="nulová",J754,0)</f>
        <v>0</v>
      </c>
      <c r="BJ754" s="16" t="s">
        <v>83</v>
      </c>
      <c r="BK754" s="145">
        <f>ROUND(I754*H754,2)</f>
        <v>0</v>
      </c>
      <c r="BL754" s="16" t="s">
        <v>253</v>
      </c>
      <c r="BM754" s="144" t="s">
        <v>1007</v>
      </c>
    </row>
    <row r="755" spans="2:65" s="1" customFormat="1" ht="36">
      <c r="B755" s="31"/>
      <c r="D755" s="146" t="s">
        <v>161</v>
      </c>
      <c r="F755" s="147" t="s">
        <v>1008</v>
      </c>
      <c r="I755" s="148"/>
      <c r="L755" s="31"/>
      <c r="M755" s="149"/>
      <c r="T755" s="55"/>
      <c r="AT755" s="16" t="s">
        <v>161</v>
      </c>
      <c r="AU755" s="16" t="s">
        <v>85</v>
      </c>
    </row>
    <row r="756" spans="2:65" s="12" customFormat="1" ht="12">
      <c r="B756" s="150"/>
      <c r="D756" s="146" t="s">
        <v>163</v>
      </c>
      <c r="E756" s="151" t="s">
        <v>1</v>
      </c>
      <c r="F756" s="152" t="s">
        <v>1009</v>
      </c>
      <c r="H756" s="153">
        <v>19.22</v>
      </c>
      <c r="I756" s="154"/>
      <c r="L756" s="150"/>
      <c r="M756" s="155"/>
      <c r="T756" s="156"/>
      <c r="AT756" s="151" t="s">
        <v>163</v>
      </c>
      <c r="AU756" s="151" t="s">
        <v>85</v>
      </c>
      <c r="AV756" s="12" t="s">
        <v>85</v>
      </c>
      <c r="AW756" s="12" t="s">
        <v>32</v>
      </c>
      <c r="AX756" s="12" t="s">
        <v>75</v>
      </c>
      <c r="AY756" s="151" t="s">
        <v>153</v>
      </c>
    </row>
    <row r="757" spans="2:65" s="12" customFormat="1" ht="12">
      <c r="B757" s="150"/>
      <c r="D757" s="146" t="s">
        <v>163</v>
      </c>
      <c r="E757" s="151" t="s">
        <v>1</v>
      </c>
      <c r="F757" s="152" t="s">
        <v>1010</v>
      </c>
      <c r="H757" s="153">
        <v>19.22</v>
      </c>
      <c r="I757" s="154"/>
      <c r="L757" s="150"/>
      <c r="M757" s="155"/>
      <c r="T757" s="156"/>
      <c r="AT757" s="151" t="s">
        <v>163</v>
      </c>
      <c r="AU757" s="151" t="s">
        <v>85</v>
      </c>
      <c r="AV757" s="12" t="s">
        <v>85</v>
      </c>
      <c r="AW757" s="12" t="s">
        <v>32</v>
      </c>
      <c r="AX757" s="12" t="s">
        <v>75</v>
      </c>
      <c r="AY757" s="151" t="s">
        <v>153</v>
      </c>
    </row>
    <row r="758" spans="2:65" s="13" customFormat="1" ht="12">
      <c r="B758" s="157"/>
      <c r="D758" s="146" t="s">
        <v>163</v>
      </c>
      <c r="E758" s="158" t="s">
        <v>1</v>
      </c>
      <c r="F758" s="159" t="s">
        <v>207</v>
      </c>
      <c r="H758" s="160">
        <v>38.44</v>
      </c>
      <c r="I758" s="161"/>
      <c r="L758" s="157"/>
      <c r="M758" s="162"/>
      <c r="T758" s="163"/>
      <c r="AT758" s="158" t="s">
        <v>163</v>
      </c>
      <c r="AU758" s="158" t="s">
        <v>85</v>
      </c>
      <c r="AV758" s="13" t="s">
        <v>159</v>
      </c>
      <c r="AW758" s="13" t="s">
        <v>32</v>
      </c>
      <c r="AX758" s="13" t="s">
        <v>83</v>
      </c>
      <c r="AY758" s="158" t="s">
        <v>153</v>
      </c>
    </row>
    <row r="759" spans="2:65" s="1" customFormat="1" ht="24.25" customHeight="1">
      <c r="B759" s="31"/>
      <c r="C759" s="164" t="s">
        <v>691</v>
      </c>
      <c r="D759" s="164" t="s">
        <v>216</v>
      </c>
      <c r="E759" s="165" t="s">
        <v>1011</v>
      </c>
      <c r="F759" s="166" t="s">
        <v>1012</v>
      </c>
      <c r="G759" s="167" t="s">
        <v>173</v>
      </c>
      <c r="H759" s="168">
        <v>39.209000000000003</v>
      </c>
      <c r="I759" s="169"/>
      <c r="J759" s="170">
        <f>ROUND(I759*H759,2)</f>
        <v>0</v>
      </c>
      <c r="K759" s="171"/>
      <c r="L759" s="172"/>
      <c r="M759" s="173" t="s">
        <v>1</v>
      </c>
      <c r="N759" s="174" t="s">
        <v>40</v>
      </c>
      <c r="P759" s="142">
        <f>O759*H759</f>
        <v>0</v>
      </c>
      <c r="Q759" s="142">
        <v>5.9999999999999995E-4</v>
      </c>
      <c r="R759" s="142">
        <f>Q759*H759</f>
        <v>2.3525399999999998E-2</v>
      </c>
      <c r="S759" s="142">
        <v>0</v>
      </c>
      <c r="T759" s="143">
        <f>S759*H759</f>
        <v>0</v>
      </c>
      <c r="AR759" s="144" t="s">
        <v>351</v>
      </c>
      <c r="AT759" s="144" t="s">
        <v>216</v>
      </c>
      <c r="AU759" s="144" t="s">
        <v>85</v>
      </c>
      <c r="AY759" s="16" t="s">
        <v>153</v>
      </c>
      <c r="BE759" s="145">
        <f>IF(N759="základní",J759,0)</f>
        <v>0</v>
      </c>
      <c r="BF759" s="145">
        <f>IF(N759="snížená",J759,0)</f>
        <v>0</v>
      </c>
      <c r="BG759" s="145">
        <f>IF(N759="zákl. přenesená",J759,0)</f>
        <v>0</v>
      </c>
      <c r="BH759" s="145">
        <f>IF(N759="sníž. přenesená",J759,0)</f>
        <v>0</v>
      </c>
      <c r="BI759" s="145">
        <f>IF(N759="nulová",J759,0)</f>
        <v>0</v>
      </c>
      <c r="BJ759" s="16" t="s">
        <v>83</v>
      </c>
      <c r="BK759" s="145">
        <f>ROUND(I759*H759,2)</f>
        <v>0</v>
      </c>
      <c r="BL759" s="16" t="s">
        <v>253</v>
      </c>
      <c r="BM759" s="144" t="s">
        <v>1013</v>
      </c>
    </row>
    <row r="760" spans="2:65" s="1" customFormat="1" ht="24">
      <c r="B760" s="31"/>
      <c r="D760" s="146" t="s">
        <v>161</v>
      </c>
      <c r="F760" s="147" t="s">
        <v>1012</v>
      </c>
      <c r="I760" s="148"/>
      <c r="L760" s="31"/>
      <c r="M760" s="149"/>
      <c r="T760" s="55"/>
      <c r="AT760" s="16" t="s">
        <v>161</v>
      </c>
      <c r="AU760" s="16" t="s">
        <v>85</v>
      </c>
    </row>
    <row r="761" spans="2:65" s="12" customFormat="1" ht="12">
      <c r="B761" s="150"/>
      <c r="D761" s="146" t="s">
        <v>163</v>
      </c>
      <c r="E761" s="151" t="s">
        <v>1</v>
      </c>
      <c r="F761" s="152" t="s">
        <v>1009</v>
      </c>
      <c r="H761" s="153">
        <v>19.22</v>
      </c>
      <c r="I761" s="154"/>
      <c r="L761" s="150"/>
      <c r="M761" s="155"/>
      <c r="T761" s="156"/>
      <c r="AT761" s="151" t="s">
        <v>163</v>
      </c>
      <c r="AU761" s="151" t="s">
        <v>85</v>
      </c>
      <c r="AV761" s="12" t="s">
        <v>85</v>
      </c>
      <c r="AW761" s="12" t="s">
        <v>32</v>
      </c>
      <c r="AX761" s="12" t="s">
        <v>75</v>
      </c>
      <c r="AY761" s="151" t="s">
        <v>153</v>
      </c>
    </row>
    <row r="762" spans="2:65" s="12" customFormat="1" ht="12">
      <c r="B762" s="150"/>
      <c r="D762" s="146" t="s">
        <v>163</v>
      </c>
      <c r="E762" s="151" t="s">
        <v>1</v>
      </c>
      <c r="F762" s="152" t="s">
        <v>1010</v>
      </c>
      <c r="H762" s="153">
        <v>19.22</v>
      </c>
      <c r="I762" s="154"/>
      <c r="L762" s="150"/>
      <c r="M762" s="155"/>
      <c r="T762" s="156"/>
      <c r="AT762" s="151" t="s">
        <v>163</v>
      </c>
      <c r="AU762" s="151" t="s">
        <v>85</v>
      </c>
      <c r="AV762" s="12" t="s">
        <v>85</v>
      </c>
      <c r="AW762" s="12" t="s">
        <v>32</v>
      </c>
      <c r="AX762" s="12" t="s">
        <v>75</v>
      </c>
      <c r="AY762" s="151" t="s">
        <v>153</v>
      </c>
    </row>
    <row r="763" spans="2:65" s="13" customFormat="1" ht="12">
      <c r="B763" s="157"/>
      <c r="D763" s="146" t="s">
        <v>163</v>
      </c>
      <c r="E763" s="158" t="s">
        <v>1</v>
      </c>
      <c r="F763" s="159" t="s">
        <v>207</v>
      </c>
      <c r="H763" s="160">
        <v>38.44</v>
      </c>
      <c r="I763" s="161"/>
      <c r="L763" s="157"/>
      <c r="M763" s="162"/>
      <c r="T763" s="163"/>
      <c r="AT763" s="158" t="s">
        <v>163</v>
      </c>
      <c r="AU763" s="158" t="s">
        <v>85</v>
      </c>
      <c r="AV763" s="13" t="s">
        <v>159</v>
      </c>
      <c r="AW763" s="13" t="s">
        <v>32</v>
      </c>
      <c r="AX763" s="13" t="s">
        <v>83</v>
      </c>
      <c r="AY763" s="158" t="s">
        <v>153</v>
      </c>
    </row>
    <row r="764" spans="2:65" s="12" customFormat="1" ht="12">
      <c r="B764" s="150"/>
      <c r="D764" s="146" t="s">
        <v>163</v>
      </c>
      <c r="F764" s="152" t="s">
        <v>1014</v>
      </c>
      <c r="H764" s="153">
        <v>39.209000000000003</v>
      </c>
      <c r="I764" s="154"/>
      <c r="L764" s="150"/>
      <c r="M764" s="155"/>
      <c r="T764" s="156"/>
      <c r="AT764" s="151" t="s">
        <v>163</v>
      </c>
      <c r="AU764" s="151" t="s">
        <v>85</v>
      </c>
      <c r="AV764" s="12" t="s">
        <v>85</v>
      </c>
      <c r="AW764" s="12" t="s">
        <v>4</v>
      </c>
      <c r="AX764" s="12" t="s">
        <v>83</v>
      </c>
      <c r="AY764" s="151" t="s">
        <v>153</v>
      </c>
    </row>
    <row r="765" spans="2:65" s="1" customFormat="1" ht="24.25" customHeight="1">
      <c r="B765" s="31"/>
      <c r="C765" s="164" t="s">
        <v>1015</v>
      </c>
      <c r="D765" s="164" t="s">
        <v>216</v>
      </c>
      <c r="E765" s="165" t="s">
        <v>1016</v>
      </c>
      <c r="F765" s="166" t="s">
        <v>1017</v>
      </c>
      <c r="G765" s="167" t="s">
        <v>173</v>
      </c>
      <c r="H765" s="168">
        <v>39.209000000000003</v>
      </c>
      <c r="I765" s="169"/>
      <c r="J765" s="170">
        <f>ROUND(I765*H765,2)</f>
        <v>0</v>
      </c>
      <c r="K765" s="171"/>
      <c r="L765" s="172"/>
      <c r="M765" s="173" t="s">
        <v>1</v>
      </c>
      <c r="N765" s="174" t="s">
        <v>40</v>
      </c>
      <c r="P765" s="142">
        <f>O765*H765</f>
        <v>0</v>
      </c>
      <c r="Q765" s="142">
        <v>2.5999999999999998E-4</v>
      </c>
      <c r="R765" s="142">
        <f>Q765*H765</f>
        <v>1.019434E-2</v>
      </c>
      <c r="S765" s="142">
        <v>0</v>
      </c>
      <c r="T765" s="143">
        <f>S765*H765</f>
        <v>0</v>
      </c>
      <c r="AR765" s="144" t="s">
        <v>691</v>
      </c>
      <c r="AT765" s="144" t="s">
        <v>216</v>
      </c>
      <c r="AU765" s="144" t="s">
        <v>85</v>
      </c>
      <c r="AY765" s="16" t="s">
        <v>153</v>
      </c>
      <c r="BE765" s="145">
        <f>IF(N765="základní",J765,0)</f>
        <v>0</v>
      </c>
      <c r="BF765" s="145">
        <f>IF(N765="snížená",J765,0)</f>
        <v>0</v>
      </c>
      <c r="BG765" s="145">
        <f>IF(N765="zákl. přenesená",J765,0)</f>
        <v>0</v>
      </c>
      <c r="BH765" s="145">
        <f>IF(N765="sníž. přenesená",J765,0)</f>
        <v>0</v>
      </c>
      <c r="BI765" s="145">
        <f>IF(N765="nulová",J765,0)</f>
        <v>0</v>
      </c>
      <c r="BJ765" s="16" t="s">
        <v>83</v>
      </c>
      <c r="BK765" s="145">
        <f>ROUND(I765*H765,2)</f>
        <v>0</v>
      </c>
      <c r="BL765" s="16" t="s">
        <v>691</v>
      </c>
      <c r="BM765" s="144" t="s">
        <v>1018</v>
      </c>
    </row>
    <row r="766" spans="2:65" s="1" customFormat="1" ht="24">
      <c r="B766" s="31"/>
      <c r="D766" s="146" t="s">
        <v>161</v>
      </c>
      <c r="F766" s="147" t="s">
        <v>1017</v>
      </c>
      <c r="I766" s="148"/>
      <c r="L766" s="31"/>
      <c r="M766" s="149"/>
      <c r="T766" s="55"/>
      <c r="AT766" s="16" t="s">
        <v>161</v>
      </c>
      <c r="AU766" s="16" t="s">
        <v>85</v>
      </c>
    </row>
    <row r="767" spans="2:65" s="12" customFormat="1" ht="12">
      <c r="B767" s="150"/>
      <c r="D767" s="146" t="s">
        <v>163</v>
      </c>
      <c r="E767" s="151" t="s">
        <v>1</v>
      </c>
      <c r="F767" s="152" t="s">
        <v>1009</v>
      </c>
      <c r="H767" s="153">
        <v>19.22</v>
      </c>
      <c r="I767" s="154"/>
      <c r="L767" s="150"/>
      <c r="M767" s="155"/>
      <c r="T767" s="156"/>
      <c r="AT767" s="151" t="s">
        <v>163</v>
      </c>
      <c r="AU767" s="151" t="s">
        <v>85</v>
      </c>
      <c r="AV767" s="12" t="s">
        <v>85</v>
      </c>
      <c r="AW767" s="12" t="s">
        <v>32</v>
      </c>
      <c r="AX767" s="12" t="s">
        <v>75</v>
      </c>
      <c r="AY767" s="151" t="s">
        <v>153</v>
      </c>
    </row>
    <row r="768" spans="2:65" s="12" customFormat="1" ht="12">
      <c r="B768" s="150"/>
      <c r="D768" s="146" t="s">
        <v>163</v>
      </c>
      <c r="E768" s="151" t="s">
        <v>1</v>
      </c>
      <c r="F768" s="152" t="s">
        <v>1010</v>
      </c>
      <c r="H768" s="153">
        <v>19.22</v>
      </c>
      <c r="I768" s="154"/>
      <c r="L768" s="150"/>
      <c r="M768" s="155"/>
      <c r="T768" s="156"/>
      <c r="AT768" s="151" t="s">
        <v>163</v>
      </c>
      <c r="AU768" s="151" t="s">
        <v>85</v>
      </c>
      <c r="AV768" s="12" t="s">
        <v>85</v>
      </c>
      <c r="AW768" s="12" t="s">
        <v>32</v>
      </c>
      <c r="AX768" s="12" t="s">
        <v>75</v>
      </c>
      <c r="AY768" s="151" t="s">
        <v>153</v>
      </c>
    </row>
    <row r="769" spans="2:65" s="13" customFormat="1" ht="12">
      <c r="B769" s="157"/>
      <c r="D769" s="146" t="s">
        <v>163</v>
      </c>
      <c r="E769" s="158" t="s">
        <v>1</v>
      </c>
      <c r="F769" s="159" t="s">
        <v>207</v>
      </c>
      <c r="H769" s="160">
        <v>38.44</v>
      </c>
      <c r="I769" s="161"/>
      <c r="L769" s="157"/>
      <c r="M769" s="162"/>
      <c r="T769" s="163"/>
      <c r="AT769" s="158" t="s">
        <v>163</v>
      </c>
      <c r="AU769" s="158" t="s">
        <v>85</v>
      </c>
      <c r="AV769" s="13" t="s">
        <v>159</v>
      </c>
      <c r="AW769" s="13" t="s">
        <v>32</v>
      </c>
      <c r="AX769" s="13" t="s">
        <v>83</v>
      </c>
      <c r="AY769" s="158" t="s">
        <v>153</v>
      </c>
    </row>
    <row r="770" spans="2:65" s="12" customFormat="1" ht="12">
      <c r="B770" s="150"/>
      <c r="D770" s="146" t="s">
        <v>163</v>
      </c>
      <c r="F770" s="152" t="s">
        <v>1014</v>
      </c>
      <c r="H770" s="153">
        <v>39.209000000000003</v>
      </c>
      <c r="I770" s="154"/>
      <c r="L770" s="150"/>
      <c r="M770" s="155"/>
      <c r="T770" s="156"/>
      <c r="AT770" s="151" t="s">
        <v>163</v>
      </c>
      <c r="AU770" s="151" t="s">
        <v>85</v>
      </c>
      <c r="AV770" s="12" t="s">
        <v>85</v>
      </c>
      <c r="AW770" s="12" t="s">
        <v>4</v>
      </c>
      <c r="AX770" s="12" t="s">
        <v>83</v>
      </c>
      <c r="AY770" s="151" t="s">
        <v>153</v>
      </c>
    </row>
    <row r="771" spans="2:65" s="1" customFormat="1" ht="24.25" customHeight="1">
      <c r="B771" s="31"/>
      <c r="C771" s="132" t="s">
        <v>1019</v>
      </c>
      <c r="D771" s="132" t="s">
        <v>155</v>
      </c>
      <c r="E771" s="133" t="s">
        <v>1020</v>
      </c>
      <c r="F771" s="134" t="s">
        <v>1021</v>
      </c>
      <c r="G771" s="135" t="s">
        <v>173</v>
      </c>
      <c r="H771" s="136">
        <v>76.88</v>
      </c>
      <c r="I771" s="137"/>
      <c r="J771" s="138">
        <f>ROUND(I771*H771,2)</f>
        <v>0</v>
      </c>
      <c r="K771" s="139"/>
      <c r="L771" s="31"/>
      <c r="M771" s="140" t="s">
        <v>1</v>
      </c>
      <c r="N771" s="141" t="s">
        <v>40</v>
      </c>
      <c r="P771" s="142">
        <f>O771*H771</f>
        <v>0</v>
      </c>
      <c r="Q771" s="142">
        <v>0</v>
      </c>
      <c r="R771" s="142">
        <f>Q771*H771</f>
        <v>0</v>
      </c>
      <c r="S771" s="142">
        <v>0</v>
      </c>
      <c r="T771" s="143">
        <f>S771*H771</f>
        <v>0</v>
      </c>
      <c r="AR771" s="144" t="s">
        <v>253</v>
      </c>
      <c r="AT771" s="144" t="s">
        <v>155</v>
      </c>
      <c r="AU771" s="144" t="s">
        <v>85</v>
      </c>
      <c r="AY771" s="16" t="s">
        <v>153</v>
      </c>
      <c r="BE771" s="145">
        <f>IF(N771="základní",J771,0)</f>
        <v>0</v>
      </c>
      <c r="BF771" s="145">
        <f>IF(N771="snížená",J771,0)</f>
        <v>0</v>
      </c>
      <c r="BG771" s="145">
        <f>IF(N771="zákl. přenesená",J771,0)</f>
        <v>0</v>
      </c>
      <c r="BH771" s="145">
        <f>IF(N771="sníž. přenesená",J771,0)</f>
        <v>0</v>
      </c>
      <c r="BI771" s="145">
        <f>IF(N771="nulová",J771,0)</f>
        <v>0</v>
      </c>
      <c r="BJ771" s="16" t="s">
        <v>83</v>
      </c>
      <c r="BK771" s="145">
        <f>ROUND(I771*H771,2)</f>
        <v>0</v>
      </c>
      <c r="BL771" s="16" t="s">
        <v>253</v>
      </c>
      <c r="BM771" s="144" t="s">
        <v>1022</v>
      </c>
    </row>
    <row r="772" spans="2:65" s="1" customFormat="1" ht="36">
      <c r="B772" s="31"/>
      <c r="D772" s="146" t="s">
        <v>161</v>
      </c>
      <c r="F772" s="147" t="s">
        <v>1023</v>
      </c>
      <c r="I772" s="148"/>
      <c r="L772" s="31"/>
      <c r="M772" s="149"/>
      <c r="T772" s="55"/>
      <c r="AT772" s="16" t="s">
        <v>161</v>
      </c>
      <c r="AU772" s="16" t="s">
        <v>85</v>
      </c>
    </row>
    <row r="773" spans="2:65" s="12" customFormat="1" ht="12">
      <c r="B773" s="150"/>
      <c r="D773" s="146" t="s">
        <v>163</v>
      </c>
      <c r="E773" s="151" t="s">
        <v>1</v>
      </c>
      <c r="F773" s="152" t="s">
        <v>1024</v>
      </c>
      <c r="H773" s="153">
        <v>38.44</v>
      </c>
      <c r="I773" s="154"/>
      <c r="L773" s="150"/>
      <c r="M773" s="155"/>
      <c r="T773" s="156"/>
      <c r="AT773" s="151" t="s">
        <v>163</v>
      </c>
      <c r="AU773" s="151" t="s">
        <v>85</v>
      </c>
      <c r="AV773" s="12" t="s">
        <v>85</v>
      </c>
      <c r="AW773" s="12" t="s">
        <v>32</v>
      </c>
      <c r="AX773" s="12" t="s">
        <v>75</v>
      </c>
      <c r="AY773" s="151" t="s">
        <v>153</v>
      </c>
    </row>
    <row r="774" spans="2:65" s="12" customFormat="1" ht="12">
      <c r="B774" s="150"/>
      <c r="D774" s="146" t="s">
        <v>163</v>
      </c>
      <c r="E774" s="151" t="s">
        <v>1</v>
      </c>
      <c r="F774" s="152" t="s">
        <v>1025</v>
      </c>
      <c r="H774" s="153">
        <v>38.44</v>
      </c>
      <c r="I774" s="154"/>
      <c r="L774" s="150"/>
      <c r="M774" s="155"/>
      <c r="T774" s="156"/>
      <c r="AT774" s="151" t="s">
        <v>163</v>
      </c>
      <c r="AU774" s="151" t="s">
        <v>85</v>
      </c>
      <c r="AV774" s="12" t="s">
        <v>85</v>
      </c>
      <c r="AW774" s="12" t="s">
        <v>32</v>
      </c>
      <c r="AX774" s="12" t="s">
        <v>75</v>
      </c>
      <c r="AY774" s="151" t="s">
        <v>153</v>
      </c>
    </row>
    <row r="775" spans="2:65" s="13" customFormat="1" ht="12">
      <c r="B775" s="157"/>
      <c r="D775" s="146" t="s">
        <v>163</v>
      </c>
      <c r="E775" s="158" t="s">
        <v>1</v>
      </c>
      <c r="F775" s="159" t="s">
        <v>207</v>
      </c>
      <c r="H775" s="160">
        <v>76.88</v>
      </c>
      <c r="I775" s="161"/>
      <c r="L775" s="157"/>
      <c r="M775" s="162"/>
      <c r="T775" s="163"/>
      <c r="AT775" s="158" t="s">
        <v>163</v>
      </c>
      <c r="AU775" s="158" t="s">
        <v>85</v>
      </c>
      <c r="AV775" s="13" t="s">
        <v>159</v>
      </c>
      <c r="AW775" s="13" t="s">
        <v>32</v>
      </c>
      <c r="AX775" s="13" t="s">
        <v>83</v>
      </c>
      <c r="AY775" s="158" t="s">
        <v>153</v>
      </c>
    </row>
    <row r="776" spans="2:65" s="1" customFormat="1" ht="24.25" customHeight="1">
      <c r="B776" s="31"/>
      <c r="C776" s="164" t="s">
        <v>1026</v>
      </c>
      <c r="D776" s="164" t="s">
        <v>216</v>
      </c>
      <c r="E776" s="165" t="s">
        <v>1027</v>
      </c>
      <c r="F776" s="166" t="s">
        <v>1028</v>
      </c>
      <c r="G776" s="167" t="s">
        <v>173</v>
      </c>
      <c r="H776" s="168">
        <v>88.412000000000006</v>
      </c>
      <c r="I776" s="169"/>
      <c r="J776" s="170">
        <f>ROUND(I776*H776,2)</f>
        <v>0</v>
      </c>
      <c r="K776" s="171"/>
      <c r="L776" s="172"/>
      <c r="M776" s="173" t="s">
        <v>1</v>
      </c>
      <c r="N776" s="174" t="s">
        <v>40</v>
      </c>
      <c r="P776" s="142">
        <f>O776*H776</f>
        <v>0</v>
      </c>
      <c r="Q776" s="142">
        <v>1.6000000000000001E-4</v>
      </c>
      <c r="R776" s="142">
        <f>Q776*H776</f>
        <v>1.4145920000000003E-2</v>
      </c>
      <c r="S776" s="142">
        <v>0</v>
      </c>
      <c r="T776" s="143">
        <f>S776*H776</f>
        <v>0</v>
      </c>
      <c r="AR776" s="144" t="s">
        <v>691</v>
      </c>
      <c r="AT776" s="144" t="s">
        <v>216</v>
      </c>
      <c r="AU776" s="144" t="s">
        <v>85</v>
      </c>
      <c r="AY776" s="16" t="s">
        <v>153</v>
      </c>
      <c r="BE776" s="145">
        <f>IF(N776="základní",J776,0)</f>
        <v>0</v>
      </c>
      <c r="BF776" s="145">
        <f>IF(N776="snížená",J776,0)</f>
        <v>0</v>
      </c>
      <c r="BG776" s="145">
        <f>IF(N776="zákl. přenesená",J776,0)</f>
        <v>0</v>
      </c>
      <c r="BH776" s="145">
        <f>IF(N776="sníž. přenesená",J776,0)</f>
        <v>0</v>
      </c>
      <c r="BI776" s="145">
        <f>IF(N776="nulová",J776,0)</f>
        <v>0</v>
      </c>
      <c r="BJ776" s="16" t="s">
        <v>83</v>
      </c>
      <c r="BK776" s="145">
        <f>ROUND(I776*H776,2)</f>
        <v>0</v>
      </c>
      <c r="BL776" s="16" t="s">
        <v>691</v>
      </c>
      <c r="BM776" s="144" t="s">
        <v>1029</v>
      </c>
    </row>
    <row r="777" spans="2:65" s="1" customFormat="1" ht="24">
      <c r="B777" s="31"/>
      <c r="D777" s="146" t="s">
        <v>161</v>
      </c>
      <c r="F777" s="147" t="s">
        <v>1028</v>
      </c>
      <c r="I777" s="148"/>
      <c r="L777" s="31"/>
      <c r="M777" s="149"/>
      <c r="T777" s="55"/>
      <c r="AT777" s="16" t="s">
        <v>161</v>
      </c>
      <c r="AU777" s="16" t="s">
        <v>85</v>
      </c>
    </row>
    <row r="778" spans="2:65" s="12" customFormat="1" ht="12">
      <c r="B778" s="150"/>
      <c r="D778" s="146" t="s">
        <v>163</v>
      </c>
      <c r="E778" s="151" t="s">
        <v>1</v>
      </c>
      <c r="F778" s="152" t="s">
        <v>1024</v>
      </c>
      <c r="H778" s="153">
        <v>38.44</v>
      </c>
      <c r="I778" s="154"/>
      <c r="L778" s="150"/>
      <c r="M778" s="155"/>
      <c r="T778" s="156"/>
      <c r="AT778" s="151" t="s">
        <v>163</v>
      </c>
      <c r="AU778" s="151" t="s">
        <v>85</v>
      </c>
      <c r="AV778" s="12" t="s">
        <v>85</v>
      </c>
      <c r="AW778" s="12" t="s">
        <v>32</v>
      </c>
      <c r="AX778" s="12" t="s">
        <v>75</v>
      </c>
      <c r="AY778" s="151" t="s">
        <v>153</v>
      </c>
    </row>
    <row r="779" spans="2:65" s="12" customFormat="1" ht="12">
      <c r="B779" s="150"/>
      <c r="D779" s="146" t="s">
        <v>163</v>
      </c>
      <c r="E779" s="151" t="s">
        <v>1</v>
      </c>
      <c r="F779" s="152" t="s">
        <v>1025</v>
      </c>
      <c r="H779" s="153">
        <v>38.44</v>
      </c>
      <c r="I779" s="154"/>
      <c r="L779" s="150"/>
      <c r="M779" s="155"/>
      <c r="T779" s="156"/>
      <c r="AT779" s="151" t="s">
        <v>163</v>
      </c>
      <c r="AU779" s="151" t="s">
        <v>85</v>
      </c>
      <c r="AV779" s="12" t="s">
        <v>85</v>
      </c>
      <c r="AW779" s="12" t="s">
        <v>32</v>
      </c>
      <c r="AX779" s="12" t="s">
        <v>75</v>
      </c>
      <c r="AY779" s="151" t="s">
        <v>153</v>
      </c>
    </row>
    <row r="780" spans="2:65" s="13" customFormat="1" ht="12">
      <c r="B780" s="157"/>
      <c r="D780" s="146" t="s">
        <v>163</v>
      </c>
      <c r="E780" s="158" t="s">
        <v>1</v>
      </c>
      <c r="F780" s="159" t="s">
        <v>207</v>
      </c>
      <c r="H780" s="160">
        <v>76.88</v>
      </c>
      <c r="I780" s="161"/>
      <c r="L780" s="157"/>
      <c r="M780" s="162"/>
      <c r="T780" s="163"/>
      <c r="AT780" s="158" t="s">
        <v>163</v>
      </c>
      <c r="AU780" s="158" t="s">
        <v>85</v>
      </c>
      <c r="AV780" s="13" t="s">
        <v>159</v>
      </c>
      <c r="AW780" s="13" t="s">
        <v>32</v>
      </c>
      <c r="AX780" s="13" t="s">
        <v>83</v>
      </c>
      <c r="AY780" s="158" t="s">
        <v>153</v>
      </c>
    </row>
    <row r="781" spans="2:65" s="12" customFormat="1" ht="12">
      <c r="B781" s="150"/>
      <c r="D781" s="146" t="s">
        <v>163</v>
      </c>
      <c r="F781" s="152" t="s">
        <v>1030</v>
      </c>
      <c r="H781" s="153">
        <v>88.412000000000006</v>
      </c>
      <c r="I781" s="154"/>
      <c r="L781" s="150"/>
      <c r="M781" s="155"/>
      <c r="T781" s="156"/>
      <c r="AT781" s="151" t="s">
        <v>163</v>
      </c>
      <c r="AU781" s="151" t="s">
        <v>85</v>
      </c>
      <c r="AV781" s="12" t="s">
        <v>85</v>
      </c>
      <c r="AW781" s="12" t="s">
        <v>4</v>
      </c>
      <c r="AX781" s="12" t="s">
        <v>83</v>
      </c>
      <c r="AY781" s="151" t="s">
        <v>153</v>
      </c>
    </row>
    <row r="782" spans="2:65" s="1" customFormat="1" ht="24.25" customHeight="1">
      <c r="B782" s="31"/>
      <c r="C782" s="132" t="s">
        <v>1031</v>
      </c>
      <c r="D782" s="132" t="s">
        <v>155</v>
      </c>
      <c r="E782" s="133" t="s">
        <v>1032</v>
      </c>
      <c r="F782" s="134" t="s">
        <v>1033</v>
      </c>
      <c r="G782" s="135" t="s">
        <v>196</v>
      </c>
      <c r="H782" s="136">
        <v>2.4E-2</v>
      </c>
      <c r="I782" s="137"/>
      <c r="J782" s="138">
        <f>ROUND(I782*H782,2)</f>
        <v>0</v>
      </c>
      <c r="K782" s="139"/>
      <c r="L782" s="31"/>
      <c r="M782" s="140" t="s">
        <v>1</v>
      </c>
      <c r="N782" s="141" t="s">
        <v>40</v>
      </c>
      <c r="P782" s="142">
        <f>O782*H782</f>
        <v>0</v>
      </c>
      <c r="Q782" s="142">
        <v>0</v>
      </c>
      <c r="R782" s="142">
        <f>Q782*H782</f>
        <v>0</v>
      </c>
      <c r="S782" s="142">
        <v>0</v>
      </c>
      <c r="T782" s="143">
        <f>S782*H782</f>
        <v>0</v>
      </c>
      <c r="AR782" s="144" t="s">
        <v>253</v>
      </c>
      <c r="AT782" s="144" t="s">
        <v>155</v>
      </c>
      <c r="AU782" s="144" t="s">
        <v>85</v>
      </c>
      <c r="AY782" s="16" t="s">
        <v>153</v>
      </c>
      <c r="BE782" s="145">
        <f>IF(N782="základní",J782,0)</f>
        <v>0</v>
      </c>
      <c r="BF782" s="145">
        <f>IF(N782="snížená",J782,0)</f>
        <v>0</v>
      </c>
      <c r="BG782" s="145">
        <f>IF(N782="zákl. přenesená",J782,0)</f>
        <v>0</v>
      </c>
      <c r="BH782" s="145">
        <f>IF(N782="sníž. přenesená",J782,0)</f>
        <v>0</v>
      </c>
      <c r="BI782" s="145">
        <f>IF(N782="nulová",J782,0)</f>
        <v>0</v>
      </c>
      <c r="BJ782" s="16" t="s">
        <v>83</v>
      </c>
      <c r="BK782" s="145">
        <f>ROUND(I782*H782,2)</f>
        <v>0</v>
      </c>
      <c r="BL782" s="16" t="s">
        <v>253</v>
      </c>
      <c r="BM782" s="144" t="s">
        <v>1034</v>
      </c>
    </row>
    <row r="783" spans="2:65" s="1" customFormat="1" ht="36">
      <c r="B783" s="31"/>
      <c r="D783" s="146" t="s">
        <v>161</v>
      </c>
      <c r="F783" s="147" t="s">
        <v>1035</v>
      </c>
      <c r="I783" s="148"/>
      <c r="L783" s="31"/>
      <c r="M783" s="149"/>
      <c r="T783" s="55"/>
      <c r="AT783" s="16" t="s">
        <v>161</v>
      </c>
      <c r="AU783" s="16" t="s">
        <v>85</v>
      </c>
    </row>
    <row r="784" spans="2:65" s="11" customFormat="1" ht="22.75" customHeight="1">
      <c r="B784" s="120"/>
      <c r="D784" s="121" t="s">
        <v>74</v>
      </c>
      <c r="E784" s="130" t="s">
        <v>1036</v>
      </c>
      <c r="F784" s="130" t="s">
        <v>1037</v>
      </c>
      <c r="I784" s="123"/>
      <c r="J784" s="131">
        <f>BK784</f>
        <v>0</v>
      </c>
      <c r="L784" s="120"/>
      <c r="M784" s="125"/>
      <c r="P784" s="126">
        <f>SUM(P785:P797)</f>
        <v>0</v>
      </c>
      <c r="R784" s="126">
        <f>SUM(R785:R797)</f>
        <v>5.4266999999999996E-2</v>
      </c>
      <c r="T784" s="127">
        <f>SUM(T785:T797)</f>
        <v>0</v>
      </c>
      <c r="AR784" s="121" t="s">
        <v>85</v>
      </c>
      <c r="AT784" s="128" t="s">
        <v>74</v>
      </c>
      <c r="AU784" s="128" t="s">
        <v>83</v>
      </c>
      <c r="AY784" s="121" t="s">
        <v>153</v>
      </c>
      <c r="BK784" s="129">
        <f>SUM(BK785:BK797)</f>
        <v>0</v>
      </c>
    </row>
    <row r="785" spans="2:65" s="1" customFormat="1" ht="16.5" customHeight="1">
      <c r="B785" s="31"/>
      <c r="C785" s="132" t="s">
        <v>1038</v>
      </c>
      <c r="D785" s="132" t="s">
        <v>155</v>
      </c>
      <c r="E785" s="133" t="s">
        <v>1039</v>
      </c>
      <c r="F785" s="134" t="s">
        <v>1040</v>
      </c>
      <c r="G785" s="135" t="s">
        <v>707</v>
      </c>
      <c r="H785" s="136">
        <v>1</v>
      </c>
      <c r="I785" s="137"/>
      <c r="J785" s="138">
        <f>ROUND(I785*H785,2)</f>
        <v>0</v>
      </c>
      <c r="K785" s="139"/>
      <c r="L785" s="31"/>
      <c r="M785" s="140" t="s">
        <v>1</v>
      </c>
      <c r="N785" s="141" t="s">
        <v>40</v>
      </c>
      <c r="P785" s="142">
        <f>O785*H785</f>
        <v>0</v>
      </c>
      <c r="Q785" s="142">
        <v>0</v>
      </c>
      <c r="R785" s="142">
        <f>Q785*H785</f>
        <v>0</v>
      </c>
      <c r="S785" s="142">
        <v>0</v>
      </c>
      <c r="T785" s="143">
        <f>S785*H785</f>
        <v>0</v>
      </c>
      <c r="AR785" s="144" t="s">
        <v>253</v>
      </c>
      <c r="AT785" s="144" t="s">
        <v>155</v>
      </c>
      <c r="AU785" s="144" t="s">
        <v>85</v>
      </c>
      <c r="AY785" s="16" t="s">
        <v>153</v>
      </c>
      <c r="BE785" s="145">
        <f>IF(N785="základní",J785,0)</f>
        <v>0</v>
      </c>
      <c r="BF785" s="145">
        <f>IF(N785="snížená",J785,0)</f>
        <v>0</v>
      </c>
      <c r="BG785" s="145">
        <f>IF(N785="zákl. přenesená",J785,0)</f>
        <v>0</v>
      </c>
      <c r="BH785" s="145">
        <f>IF(N785="sníž. přenesená",J785,0)</f>
        <v>0</v>
      </c>
      <c r="BI785" s="145">
        <f>IF(N785="nulová",J785,0)</f>
        <v>0</v>
      </c>
      <c r="BJ785" s="16" t="s">
        <v>83</v>
      </c>
      <c r="BK785" s="145">
        <f>ROUND(I785*H785,2)</f>
        <v>0</v>
      </c>
      <c r="BL785" s="16" t="s">
        <v>253</v>
      </c>
      <c r="BM785" s="144" t="s">
        <v>1041</v>
      </c>
    </row>
    <row r="786" spans="2:65" s="1" customFormat="1" ht="24.25" customHeight="1">
      <c r="B786" s="31"/>
      <c r="C786" s="132" t="s">
        <v>1042</v>
      </c>
      <c r="D786" s="132" t="s">
        <v>155</v>
      </c>
      <c r="E786" s="133" t="s">
        <v>1043</v>
      </c>
      <c r="F786" s="134" t="s">
        <v>1044</v>
      </c>
      <c r="G786" s="135" t="s">
        <v>707</v>
      </c>
      <c r="H786" s="136">
        <v>1</v>
      </c>
      <c r="I786" s="137"/>
      <c r="J786" s="138">
        <f>ROUND(I786*H786,2)</f>
        <v>0</v>
      </c>
      <c r="K786" s="139"/>
      <c r="L786" s="31"/>
      <c r="M786" s="140" t="s">
        <v>1</v>
      </c>
      <c r="N786" s="141" t="s">
        <v>40</v>
      </c>
      <c r="P786" s="142">
        <f>O786*H786</f>
        <v>0</v>
      </c>
      <c r="Q786" s="142">
        <v>0</v>
      </c>
      <c r="R786" s="142">
        <f>Q786*H786</f>
        <v>0</v>
      </c>
      <c r="S786" s="142">
        <v>0</v>
      </c>
      <c r="T786" s="143">
        <f>S786*H786</f>
        <v>0</v>
      </c>
      <c r="AR786" s="144" t="s">
        <v>253</v>
      </c>
      <c r="AT786" s="144" t="s">
        <v>155</v>
      </c>
      <c r="AU786" s="144" t="s">
        <v>85</v>
      </c>
      <c r="AY786" s="16" t="s">
        <v>153</v>
      </c>
      <c r="BE786" s="145">
        <f>IF(N786="základní",J786,0)</f>
        <v>0</v>
      </c>
      <c r="BF786" s="145">
        <f>IF(N786="snížená",J786,0)</f>
        <v>0</v>
      </c>
      <c r="BG786" s="145">
        <f>IF(N786="zákl. přenesená",J786,0)</f>
        <v>0</v>
      </c>
      <c r="BH786" s="145">
        <f>IF(N786="sníž. přenesená",J786,0)</f>
        <v>0</v>
      </c>
      <c r="BI786" s="145">
        <f>IF(N786="nulová",J786,0)</f>
        <v>0</v>
      </c>
      <c r="BJ786" s="16" t="s">
        <v>83</v>
      </c>
      <c r="BK786" s="145">
        <f>ROUND(I786*H786,2)</f>
        <v>0</v>
      </c>
      <c r="BL786" s="16" t="s">
        <v>253</v>
      </c>
      <c r="BM786" s="144" t="s">
        <v>1045</v>
      </c>
    </row>
    <row r="787" spans="2:65" s="1" customFormat="1" ht="24.25" customHeight="1">
      <c r="B787" s="31"/>
      <c r="C787" s="132" t="s">
        <v>1046</v>
      </c>
      <c r="D787" s="132" t="s">
        <v>155</v>
      </c>
      <c r="E787" s="133" t="s">
        <v>1047</v>
      </c>
      <c r="F787" s="134" t="s">
        <v>1048</v>
      </c>
      <c r="G787" s="135" t="s">
        <v>707</v>
      </c>
      <c r="H787" s="136">
        <v>1</v>
      </c>
      <c r="I787" s="137"/>
      <c r="J787" s="138">
        <f>ROUND(I787*H787,2)</f>
        <v>0</v>
      </c>
      <c r="K787" s="139"/>
      <c r="L787" s="31"/>
      <c r="M787" s="140" t="s">
        <v>1</v>
      </c>
      <c r="N787" s="141" t="s">
        <v>40</v>
      </c>
      <c r="P787" s="142">
        <f>O787*H787</f>
        <v>0</v>
      </c>
      <c r="Q787" s="142">
        <v>0</v>
      </c>
      <c r="R787" s="142">
        <f>Q787*H787</f>
        <v>0</v>
      </c>
      <c r="S787" s="142">
        <v>0</v>
      </c>
      <c r="T787" s="143">
        <f>S787*H787</f>
        <v>0</v>
      </c>
      <c r="AR787" s="144" t="s">
        <v>253</v>
      </c>
      <c r="AT787" s="144" t="s">
        <v>155</v>
      </c>
      <c r="AU787" s="144" t="s">
        <v>85</v>
      </c>
      <c r="AY787" s="16" t="s">
        <v>153</v>
      </c>
      <c r="BE787" s="145">
        <f>IF(N787="základní",J787,0)</f>
        <v>0</v>
      </c>
      <c r="BF787" s="145">
        <f>IF(N787="snížená",J787,0)</f>
        <v>0</v>
      </c>
      <c r="BG787" s="145">
        <f>IF(N787="zákl. přenesená",J787,0)</f>
        <v>0</v>
      </c>
      <c r="BH787" s="145">
        <f>IF(N787="sníž. přenesená",J787,0)</f>
        <v>0</v>
      </c>
      <c r="BI787" s="145">
        <f>IF(N787="nulová",J787,0)</f>
        <v>0</v>
      </c>
      <c r="BJ787" s="16" t="s">
        <v>83</v>
      </c>
      <c r="BK787" s="145">
        <f>ROUND(I787*H787,2)</f>
        <v>0</v>
      </c>
      <c r="BL787" s="16" t="s">
        <v>253</v>
      </c>
      <c r="BM787" s="144" t="s">
        <v>1049</v>
      </c>
    </row>
    <row r="788" spans="2:65" s="1" customFormat="1" ht="16.5" customHeight="1">
      <c r="B788" s="31"/>
      <c r="C788" s="132" t="s">
        <v>1050</v>
      </c>
      <c r="D788" s="132" t="s">
        <v>155</v>
      </c>
      <c r="E788" s="133" t="s">
        <v>1051</v>
      </c>
      <c r="F788" s="134" t="s">
        <v>1052</v>
      </c>
      <c r="G788" s="135" t="s">
        <v>590</v>
      </c>
      <c r="H788" s="136">
        <v>4.7</v>
      </c>
      <c r="I788" s="137"/>
      <c r="J788" s="138">
        <f>ROUND(I788*H788,2)</f>
        <v>0</v>
      </c>
      <c r="K788" s="139"/>
      <c r="L788" s="31"/>
      <c r="M788" s="140" t="s">
        <v>1</v>
      </c>
      <c r="N788" s="141" t="s">
        <v>40</v>
      </c>
      <c r="P788" s="142">
        <f>O788*H788</f>
        <v>0</v>
      </c>
      <c r="Q788" s="142">
        <v>2.0100000000000001E-3</v>
      </c>
      <c r="R788" s="142">
        <f>Q788*H788</f>
        <v>9.4470000000000005E-3</v>
      </c>
      <c r="S788" s="142">
        <v>0</v>
      </c>
      <c r="T788" s="143">
        <f>S788*H788</f>
        <v>0</v>
      </c>
      <c r="AR788" s="144" t="s">
        <v>253</v>
      </c>
      <c r="AT788" s="144" t="s">
        <v>155</v>
      </c>
      <c r="AU788" s="144" t="s">
        <v>85</v>
      </c>
      <c r="AY788" s="16" t="s">
        <v>153</v>
      </c>
      <c r="BE788" s="145">
        <f>IF(N788="základní",J788,0)</f>
        <v>0</v>
      </c>
      <c r="BF788" s="145">
        <f>IF(N788="snížená",J788,0)</f>
        <v>0</v>
      </c>
      <c r="BG788" s="145">
        <f>IF(N788="zákl. přenesená",J788,0)</f>
        <v>0</v>
      </c>
      <c r="BH788" s="145">
        <f>IF(N788="sníž. přenesená",J788,0)</f>
        <v>0</v>
      </c>
      <c r="BI788" s="145">
        <f>IF(N788="nulová",J788,0)</f>
        <v>0</v>
      </c>
      <c r="BJ788" s="16" t="s">
        <v>83</v>
      </c>
      <c r="BK788" s="145">
        <f>ROUND(I788*H788,2)</f>
        <v>0</v>
      </c>
      <c r="BL788" s="16" t="s">
        <v>253</v>
      </c>
      <c r="BM788" s="144" t="s">
        <v>1053</v>
      </c>
    </row>
    <row r="789" spans="2:65" s="1" customFormat="1" ht="12">
      <c r="B789" s="31"/>
      <c r="D789" s="146" t="s">
        <v>161</v>
      </c>
      <c r="F789" s="147" t="s">
        <v>1054</v>
      </c>
      <c r="I789" s="148"/>
      <c r="L789" s="31"/>
      <c r="M789" s="149"/>
      <c r="T789" s="55"/>
      <c r="AT789" s="16" t="s">
        <v>161</v>
      </c>
      <c r="AU789" s="16" t="s">
        <v>85</v>
      </c>
    </row>
    <row r="790" spans="2:65" s="12" customFormat="1" ht="12">
      <c r="B790" s="150"/>
      <c r="D790" s="146" t="s">
        <v>163</v>
      </c>
      <c r="E790" s="151" t="s">
        <v>1</v>
      </c>
      <c r="F790" s="152" t="s">
        <v>1055</v>
      </c>
      <c r="H790" s="153">
        <v>4.7</v>
      </c>
      <c r="I790" s="154"/>
      <c r="L790" s="150"/>
      <c r="M790" s="155"/>
      <c r="T790" s="156"/>
      <c r="AT790" s="151" t="s">
        <v>163</v>
      </c>
      <c r="AU790" s="151" t="s">
        <v>85</v>
      </c>
      <c r="AV790" s="12" t="s">
        <v>85</v>
      </c>
      <c r="AW790" s="12" t="s">
        <v>32</v>
      </c>
      <c r="AX790" s="12" t="s">
        <v>83</v>
      </c>
      <c r="AY790" s="151" t="s">
        <v>153</v>
      </c>
    </row>
    <row r="791" spans="2:65" s="1" customFormat="1" ht="21.75" customHeight="1">
      <c r="B791" s="31"/>
      <c r="C791" s="132" t="s">
        <v>1056</v>
      </c>
      <c r="D791" s="132" t="s">
        <v>155</v>
      </c>
      <c r="E791" s="133" t="s">
        <v>1057</v>
      </c>
      <c r="F791" s="134" t="s">
        <v>1058</v>
      </c>
      <c r="G791" s="135" t="s">
        <v>590</v>
      </c>
      <c r="H791" s="136">
        <v>6</v>
      </c>
      <c r="I791" s="137"/>
      <c r="J791" s="138">
        <f>ROUND(I791*H791,2)</f>
        <v>0</v>
      </c>
      <c r="K791" s="139"/>
      <c r="L791" s="31"/>
      <c r="M791" s="140" t="s">
        <v>1</v>
      </c>
      <c r="N791" s="141" t="s">
        <v>40</v>
      </c>
      <c r="P791" s="142">
        <f>O791*H791</f>
        <v>0</v>
      </c>
      <c r="Q791" s="142">
        <v>7.4400000000000004E-3</v>
      </c>
      <c r="R791" s="142">
        <f>Q791*H791</f>
        <v>4.4639999999999999E-2</v>
      </c>
      <c r="S791" s="142">
        <v>0</v>
      </c>
      <c r="T791" s="143">
        <f>S791*H791</f>
        <v>0</v>
      </c>
      <c r="AR791" s="144" t="s">
        <v>253</v>
      </c>
      <c r="AT791" s="144" t="s">
        <v>155</v>
      </c>
      <c r="AU791" s="144" t="s">
        <v>85</v>
      </c>
      <c r="AY791" s="16" t="s">
        <v>153</v>
      </c>
      <c r="BE791" s="145">
        <f>IF(N791="základní",J791,0)</f>
        <v>0</v>
      </c>
      <c r="BF791" s="145">
        <f>IF(N791="snížená",J791,0)</f>
        <v>0</v>
      </c>
      <c r="BG791" s="145">
        <f>IF(N791="zákl. přenesená",J791,0)</f>
        <v>0</v>
      </c>
      <c r="BH791" s="145">
        <f>IF(N791="sníž. přenesená",J791,0)</f>
        <v>0</v>
      </c>
      <c r="BI791" s="145">
        <f>IF(N791="nulová",J791,0)</f>
        <v>0</v>
      </c>
      <c r="BJ791" s="16" t="s">
        <v>83</v>
      </c>
      <c r="BK791" s="145">
        <f>ROUND(I791*H791,2)</f>
        <v>0</v>
      </c>
      <c r="BL791" s="16" t="s">
        <v>253</v>
      </c>
      <c r="BM791" s="144" t="s">
        <v>1059</v>
      </c>
    </row>
    <row r="792" spans="2:65" s="1" customFormat="1" ht="12">
      <c r="B792" s="31"/>
      <c r="D792" s="146" t="s">
        <v>161</v>
      </c>
      <c r="F792" s="147" t="s">
        <v>1060</v>
      </c>
      <c r="I792" s="148"/>
      <c r="L792" s="31"/>
      <c r="M792" s="149"/>
      <c r="T792" s="55"/>
      <c r="AT792" s="16" t="s">
        <v>161</v>
      </c>
      <c r="AU792" s="16" t="s">
        <v>85</v>
      </c>
    </row>
    <row r="793" spans="2:65" s="12" customFormat="1" ht="12">
      <c r="B793" s="150"/>
      <c r="D793" s="146" t="s">
        <v>163</v>
      </c>
      <c r="E793" s="151" t="s">
        <v>1</v>
      </c>
      <c r="F793" s="152" t="s">
        <v>1061</v>
      </c>
      <c r="H793" s="153">
        <v>6</v>
      </c>
      <c r="I793" s="154"/>
      <c r="L793" s="150"/>
      <c r="M793" s="155"/>
      <c r="T793" s="156"/>
      <c r="AT793" s="151" t="s">
        <v>163</v>
      </c>
      <c r="AU793" s="151" t="s">
        <v>85</v>
      </c>
      <c r="AV793" s="12" t="s">
        <v>85</v>
      </c>
      <c r="AW793" s="12" t="s">
        <v>32</v>
      </c>
      <c r="AX793" s="12" t="s">
        <v>83</v>
      </c>
      <c r="AY793" s="151" t="s">
        <v>153</v>
      </c>
    </row>
    <row r="794" spans="2:65" s="1" customFormat="1" ht="21.75" customHeight="1">
      <c r="B794" s="31"/>
      <c r="C794" s="132" t="s">
        <v>1062</v>
      </c>
      <c r="D794" s="132" t="s">
        <v>155</v>
      </c>
      <c r="E794" s="133" t="s">
        <v>1063</v>
      </c>
      <c r="F794" s="134" t="s">
        <v>1064</v>
      </c>
      <c r="G794" s="135" t="s">
        <v>261</v>
      </c>
      <c r="H794" s="136">
        <v>1</v>
      </c>
      <c r="I794" s="137"/>
      <c r="J794" s="138">
        <f>ROUND(I794*H794,2)</f>
        <v>0</v>
      </c>
      <c r="K794" s="139"/>
      <c r="L794" s="31"/>
      <c r="M794" s="140" t="s">
        <v>1</v>
      </c>
      <c r="N794" s="141" t="s">
        <v>40</v>
      </c>
      <c r="P794" s="142">
        <f>O794*H794</f>
        <v>0</v>
      </c>
      <c r="Q794" s="142">
        <v>1.8000000000000001E-4</v>
      </c>
      <c r="R794" s="142">
        <f>Q794*H794</f>
        <v>1.8000000000000001E-4</v>
      </c>
      <c r="S794" s="142">
        <v>0</v>
      </c>
      <c r="T794" s="143">
        <f>S794*H794</f>
        <v>0</v>
      </c>
      <c r="AR794" s="144" t="s">
        <v>253</v>
      </c>
      <c r="AT794" s="144" t="s">
        <v>155</v>
      </c>
      <c r="AU794" s="144" t="s">
        <v>85</v>
      </c>
      <c r="AY794" s="16" t="s">
        <v>153</v>
      </c>
      <c r="BE794" s="145">
        <f>IF(N794="základní",J794,0)</f>
        <v>0</v>
      </c>
      <c r="BF794" s="145">
        <f>IF(N794="snížená",J794,0)</f>
        <v>0</v>
      </c>
      <c r="BG794" s="145">
        <f>IF(N794="zákl. přenesená",J794,0)</f>
        <v>0</v>
      </c>
      <c r="BH794" s="145">
        <f>IF(N794="sníž. přenesená",J794,0)</f>
        <v>0</v>
      </c>
      <c r="BI794" s="145">
        <f>IF(N794="nulová",J794,0)</f>
        <v>0</v>
      </c>
      <c r="BJ794" s="16" t="s">
        <v>83</v>
      </c>
      <c r="BK794" s="145">
        <f>ROUND(I794*H794,2)</f>
        <v>0</v>
      </c>
      <c r="BL794" s="16" t="s">
        <v>253</v>
      </c>
      <c r="BM794" s="144" t="s">
        <v>1065</v>
      </c>
    </row>
    <row r="795" spans="2:65" s="1" customFormat="1" ht="12">
      <c r="B795" s="31"/>
      <c r="D795" s="146" t="s">
        <v>161</v>
      </c>
      <c r="F795" s="147" t="s">
        <v>1066</v>
      </c>
      <c r="I795" s="148"/>
      <c r="L795" s="31"/>
      <c r="M795" s="149"/>
      <c r="T795" s="55"/>
      <c r="AT795" s="16" t="s">
        <v>161</v>
      </c>
      <c r="AU795" s="16" t="s">
        <v>85</v>
      </c>
    </row>
    <row r="796" spans="2:65" s="1" customFormat="1" ht="24.25" customHeight="1">
      <c r="B796" s="31"/>
      <c r="C796" s="132" t="s">
        <v>1067</v>
      </c>
      <c r="D796" s="132" t="s">
        <v>155</v>
      </c>
      <c r="E796" s="133" t="s">
        <v>1068</v>
      </c>
      <c r="F796" s="134" t="s">
        <v>1069</v>
      </c>
      <c r="G796" s="135" t="s">
        <v>196</v>
      </c>
      <c r="H796" s="136">
        <v>5.3999999999999999E-2</v>
      </c>
      <c r="I796" s="137"/>
      <c r="J796" s="138">
        <f>ROUND(I796*H796,2)</f>
        <v>0</v>
      </c>
      <c r="K796" s="139"/>
      <c r="L796" s="31"/>
      <c r="M796" s="140" t="s">
        <v>1</v>
      </c>
      <c r="N796" s="141" t="s">
        <v>40</v>
      </c>
      <c r="P796" s="142">
        <f>O796*H796</f>
        <v>0</v>
      </c>
      <c r="Q796" s="142">
        <v>0</v>
      </c>
      <c r="R796" s="142">
        <f>Q796*H796</f>
        <v>0</v>
      </c>
      <c r="S796" s="142">
        <v>0</v>
      </c>
      <c r="T796" s="143">
        <f>S796*H796</f>
        <v>0</v>
      </c>
      <c r="AR796" s="144" t="s">
        <v>253</v>
      </c>
      <c r="AT796" s="144" t="s">
        <v>155</v>
      </c>
      <c r="AU796" s="144" t="s">
        <v>85</v>
      </c>
      <c r="AY796" s="16" t="s">
        <v>153</v>
      </c>
      <c r="BE796" s="145">
        <f>IF(N796="základní",J796,0)</f>
        <v>0</v>
      </c>
      <c r="BF796" s="145">
        <f>IF(N796="snížená",J796,0)</f>
        <v>0</v>
      </c>
      <c r="BG796" s="145">
        <f>IF(N796="zákl. přenesená",J796,0)</f>
        <v>0</v>
      </c>
      <c r="BH796" s="145">
        <f>IF(N796="sníž. přenesená",J796,0)</f>
        <v>0</v>
      </c>
      <c r="BI796" s="145">
        <f>IF(N796="nulová",J796,0)</f>
        <v>0</v>
      </c>
      <c r="BJ796" s="16" t="s">
        <v>83</v>
      </c>
      <c r="BK796" s="145">
        <f>ROUND(I796*H796,2)</f>
        <v>0</v>
      </c>
      <c r="BL796" s="16" t="s">
        <v>253</v>
      </c>
      <c r="BM796" s="144" t="s">
        <v>1070</v>
      </c>
    </row>
    <row r="797" spans="2:65" s="1" customFormat="1" ht="36">
      <c r="B797" s="31"/>
      <c r="D797" s="146" t="s">
        <v>161</v>
      </c>
      <c r="F797" s="147" t="s">
        <v>1071</v>
      </c>
      <c r="I797" s="148"/>
      <c r="L797" s="31"/>
      <c r="M797" s="149"/>
      <c r="T797" s="55"/>
      <c r="AT797" s="16" t="s">
        <v>161</v>
      </c>
      <c r="AU797" s="16" t="s">
        <v>85</v>
      </c>
    </row>
    <row r="798" spans="2:65" s="11" customFormat="1" ht="22.75" customHeight="1">
      <c r="B798" s="120"/>
      <c r="D798" s="121" t="s">
        <v>74</v>
      </c>
      <c r="E798" s="130" t="s">
        <v>1072</v>
      </c>
      <c r="F798" s="130" t="s">
        <v>1073</v>
      </c>
      <c r="I798" s="123"/>
      <c r="J798" s="131">
        <f>BK798</f>
        <v>0</v>
      </c>
      <c r="L798" s="120"/>
      <c r="M798" s="125"/>
      <c r="P798" s="126">
        <f>SUM(P799:P816)</f>
        <v>0</v>
      </c>
      <c r="R798" s="126">
        <f>SUM(R799:R816)</f>
        <v>0.28177999999999997</v>
      </c>
      <c r="T798" s="127">
        <f>SUM(T799:T816)</f>
        <v>0</v>
      </c>
      <c r="AR798" s="121" t="s">
        <v>85</v>
      </c>
      <c r="AT798" s="128" t="s">
        <v>74</v>
      </c>
      <c r="AU798" s="128" t="s">
        <v>83</v>
      </c>
      <c r="AY798" s="121" t="s">
        <v>153</v>
      </c>
      <c r="BK798" s="129">
        <f>SUM(BK799:BK816)</f>
        <v>0</v>
      </c>
    </row>
    <row r="799" spans="2:65" s="1" customFormat="1" ht="16.5" customHeight="1">
      <c r="B799" s="31"/>
      <c r="C799" s="132" t="s">
        <v>1074</v>
      </c>
      <c r="D799" s="132" t="s">
        <v>155</v>
      </c>
      <c r="E799" s="133" t="s">
        <v>1075</v>
      </c>
      <c r="F799" s="134" t="s">
        <v>1076</v>
      </c>
      <c r="G799" s="135" t="s">
        <v>707</v>
      </c>
      <c r="H799" s="136">
        <v>2</v>
      </c>
      <c r="I799" s="137"/>
      <c r="J799" s="138">
        <f>ROUND(I799*H799,2)</f>
        <v>0</v>
      </c>
      <c r="K799" s="139"/>
      <c r="L799" s="31"/>
      <c r="M799" s="140" t="s">
        <v>1</v>
      </c>
      <c r="N799" s="141" t="s">
        <v>40</v>
      </c>
      <c r="P799" s="142">
        <f>O799*H799</f>
        <v>0</v>
      </c>
      <c r="Q799" s="142">
        <v>0</v>
      </c>
      <c r="R799" s="142">
        <f>Q799*H799</f>
        <v>0</v>
      </c>
      <c r="S799" s="142">
        <v>0</v>
      </c>
      <c r="T799" s="143">
        <f>S799*H799</f>
        <v>0</v>
      </c>
      <c r="AR799" s="144" t="s">
        <v>253</v>
      </c>
      <c r="AT799" s="144" t="s">
        <v>155</v>
      </c>
      <c r="AU799" s="144" t="s">
        <v>85</v>
      </c>
      <c r="AY799" s="16" t="s">
        <v>153</v>
      </c>
      <c r="BE799" s="145">
        <f>IF(N799="základní",J799,0)</f>
        <v>0</v>
      </c>
      <c r="BF799" s="145">
        <f>IF(N799="snížená",J799,0)</f>
        <v>0</v>
      </c>
      <c r="BG799" s="145">
        <f>IF(N799="zákl. přenesená",J799,0)</f>
        <v>0</v>
      </c>
      <c r="BH799" s="145">
        <f>IF(N799="sníž. přenesená",J799,0)</f>
        <v>0</v>
      </c>
      <c r="BI799" s="145">
        <f>IF(N799="nulová",J799,0)</f>
        <v>0</v>
      </c>
      <c r="BJ799" s="16" t="s">
        <v>83</v>
      </c>
      <c r="BK799" s="145">
        <f>ROUND(I799*H799,2)</f>
        <v>0</v>
      </c>
      <c r="BL799" s="16" t="s">
        <v>253</v>
      </c>
      <c r="BM799" s="144" t="s">
        <v>1077</v>
      </c>
    </row>
    <row r="800" spans="2:65" s="1" customFormat="1" ht="16.5" customHeight="1">
      <c r="B800" s="31"/>
      <c r="C800" s="132" t="s">
        <v>1078</v>
      </c>
      <c r="D800" s="132" t="s">
        <v>155</v>
      </c>
      <c r="E800" s="133" t="s">
        <v>1079</v>
      </c>
      <c r="F800" s="134" t="s">
        <v>1080</v>
      </c>
      <c r="G800" s="135" t="s">
        <v>707</v>
      </c>
      <c r="H800" s="136">
        <v>9</v>
      </c>
      <c r="I800" s="137"/>
      <c r="J800" s="138">
        <f>ROUND(I800*H800,2)</f>
        <v>0</v>
      </c>
      <c r="K800" s="139"/>
      <c r="L800" s="31"/>
      <c r="M800" s="140" t="s">
        <v>1</v>
      </c>
      <c r="N800" s="141" t="s">
        <v>40</v>
      </c>
      <c r="P800" s="142">
        <f>O800*H800</f>
        <v>0</v>
      </c>
      <c r="Q800" s="142">
        <v>0</v>
      </c>
      <c r="R800" s="142">
        <f>Q800*H800</f>
        <v>0</v>
      </c>
      <c r="S800" s="142">
        <v>0</v>
      </c>
      <c r="T800" s="143">
        <f>S800*H800</f>
        <v>0</v>
      </c>
      <c r="AR800" s="144" t="s">
        <v>253</v>
      </c>
      <c r="AT800" s="144" t="s">
        <v>155</v>
      </c>
      <c r="AU800" s="144" t="s">
        <v>85</v>
      </c>
      <c r="AY800" s="16" t="s">
        <v>153</v>
      </c>
      <c r="BE800" s="145">
        <f>IF(N800="základní",J800,0)</f>
        <v>0</v>
      </c>
      <c r="BF800" s="145">
        <f>IF(N800="snížená",J800,0)</f>
        <v>0</v>
      </c>
      <c r="BG800" s="145">
        <f>IF(N800="zákl. přenesená",J800,0)</f>
        <v>0</v>
      </c>
      <c r="BH800" s="145">
        <f>IF(N800="sníž. přenesená",J800,0)</f>
        <v>0</v>
      </c>
      <c r="BI800" s="145">
        <f>IF(N800="nulová",J800,0)</f>
        <v>0</v>
      </c>
      <c r="BJ800" s="16" t="s">
        <v>83</v>
      </c>
      <c r="BK800" s="145">
        <f>ROUND(I800*H800,2)</f>
        <v>0</v>
      </c>
      <c r="BL800" s="16" t="s">
        <v>253</v>
      </c>
      <c r="BM800" s="144" t="s">
        <v>1081</v>
      </c>
    </row>
    <row r="801" spans="2:65" s="1" customFormat="1" ht="24.25" customHeight="1">
      <c r="B801" s="31"/>
      <c r="C801" s="132" t="s">
        <v>1082</v>
      </c>
      <c r="D801" s="132" t="s">
        <v>155</v>
      </c>
      <c r="E801" s="133" t="s">
        <v>1083</v>
      </c>
      <c r="F801" s="134" t="s">
        <v>1084</v>
      </c>
      <c r="G801" s="135" t="s">
        <v>590</v>
      </c>
      <c r="H801" s="136">
        <v>26</v>
      </c>
      <c r="I801" s="137"/>
      <c r="J801" s="138">
        <f>ROUND(I801*H801,2)</f>
        <v>0</v>
      </c>
      <c r="K801" s="139"/>
      <c r="L801" s="31"/>
      <c r="M801" s="140" t="s">
        <v>1</v>
      </c>
      <c r="N801" s="141" t="s">
        <v>40</v>
      </c>
      <c r="P801" s="142">
        <f>O801*H801</f>
        <v>0</v>
      </c>
      <c r="Q801" s="142">
        <v>2.0000000000000001E-4</v>
      </c>
      <c r="R801" s="142">
        <f>Q801*H801</f>
        <v>5.2000000000000006E-3</v>
      </c>
      <c r="S801" s="142">
        <v>0</v>
      </c>
      <c r="T801" s="143">
        <f>S801*H801</f>
        <v>0</v>
      </c>
      <c r="AR801" s="144" t="s">
        <v>253</v>
      </c>
      <c r="AT801" s="144" t="s">
        <v>155</v>
      </c>
      <c r="AU801" s="144" t="s">
        <v>85</v>
      </c>
      <c r="AY801" s="16" t="s">
        <v>153</v>
      </c>
      <c r="BE801" s="145">
        <f>IF(N801="základní",J801,0)</f>
        <v>0</v>
      </c>
      <c r="BF801" s="145">
        <f>IF(N801="snížená",J801,0)</f>
        <v>0</v>
      </c>
      <c r="BG801" s="145">
        <f>IF(N801="zákl. přenesená",J801,0)</f>
        <v>0</v>
      </c>
      <c r="BH801" s="145">
        <f>IF(N801="sníž. přenesená",J801,0)</f>
        <v>0</v>
      </c>
      <c r="BI801" s="145">
        <f>IF(N801="nulová",J801,0)</f>
        <v>0</v>
      </c>
      <c r="BJ801" s="16" t="s">
        <v>83</v>
      </c>
      <c r="BK801" s="145">
        <f>ROUND(I801*H801,2)</f>
        <v>0</v>
      </c>
      <c r="BL801" s="16" t="s">
        <v>253</v>
      </c>
      <c r="BM801" s="144" t="s">
        <v>1085</v>
      </c>
    </row>
    <row r="802" spans="2:65" s="1" customFormat="1" ht="36">
      <c r="B802" s="31"/>
      <c r="D802" s="146" t="s">
        <v>161</v>
      </c>
      <c r="F802" s="147" t="s">
        <v>1086</v>
      </c>
      <c r="I802" s="148"/>
      <c r="L802" s="31"/>
      <c r="M802" s="149"/>
      <c r="T802" s="55"/>
      <c r="AT802" s="16" t="s">
        <v>161</v>
      </c>
      <c r="AU802" s="16" t="s">
        <v>85</v>
      </c>
    </row>
    <row r="803" spans="2:65" s="12" customFormat="1" ht="12">
      <c r="B803" s="150"/>
      <c r="D803" s="146" t="s">
        <v>163</v>
      </c>
      <c r="E803" s="151" t="s">
        <v>1</v>
      </c>
      <c r="F803" s="152" t="s">
        <v>1087</v>
      </c>
      <c r="H803" s="153">
        <v>26</v>
      </c>
      <c r="I803" s="154"/>
      <c r="L803" s="150"/>
      <c r="M803" s="155"/>
      <c r="T803" s="156"/>
      <c r="AT803" s="151" t="s">
        <v>163</v>
      </c>
      <c r="AU803" s="151" t="s">
        <v>85</v>
      </c>
      <c r="AV803" s="12" t="s">
        <v>85</v>
      </c>
      <c r="AW803" s="12" t="s">
        <v>32</v>
      </c>
      <c r="AX803" s="12" t="s">
        <v>83</v>
      </c>
      <c r="AY803" s="151" t="s">
        <v>153</v>
      </c>
    </row>
    <row r="804" spans="2:65" s="1" customFormat="1" ht="37.75" customHeight="1">
      <c r="B804" s="31"/>
      <c r="C804" s="132" t="s">
        <v>1088</v>
      </c>
      <c r="D804" s="132" t="s">
        <v>155</v>
      </c>
      <c r="E804" s="133" t="s">
        <v>1089</v>
      </c>
      <c r="F804" s="134" t="s">
        <v>1090</v>
      </c>
      <c r="G804" s="135" t="s">
        <v>590</v>
      </c>
      <c r="H804" s="136">
        <v>13</v>
      </c>
      <c r="I804" s="137"/>
      <c r="J804" s="138">
        <f>ROUND(I804*H804,2)</f>
        <v>0</v>
      </c>
      <c r="K804" s="139"/>
      <c r="L804" s="31"/>
      <c r="M804" s="140" t="s">
        <v>1</v>
      </c>
      <c r="N804" s="141" t="s">
        <v>40</v>
      </c>
      <c r="P804" s="142">
        <f>O804*H804</f>
        <v>0</v>
      </c>
      <c r="Q804" s="142">
        <v>4.0000000000000003E-5</v>
      </c>
      <c r="R804" s="142">
        <f>Q804*H804</f>
        <v>5.2000000000000006E-4</v>
      </c>
      <c r="S804" s="142">
        <v>0</v>
      </c>
      <c r="T804" s="143">
        <f>S804*H804</f>
        <v>0</v>
      </c>
      <c r="AR804" s="144" t="s">
        <v>253</v>
      </c>
      <c r="AT804" s="144" t="s">
        <v>155</v>
      </c>
      <c r="AU804" s="144" t="s">
        <v>85</v>
      </c>
      <c r="AY804" s="16" t="s">
        <v>153</v>
      </c>
      <c r="BE804" s="145">
        <f>IF(N804="základní",J804,0)</f>
        <v>0</v>
      </c>
      <c r="BF804" s="145">
        <f>IF(N804="snížená",J804,0)</f>
        <v>0</v>
      </c>
      <c r="BG804" s="145">
        <f>IF(N804="zákl. přenesená",J804,0)</f>
        <v>0</v>
      </c>
      <c r="BH804" s="145">
        <f>IF(N804="sníž. přenesená",J804,0)</f>
        <v>0</v>
      </c>
      <c r="BI804" s="145">
        <f>IF(N804="nulová",J804,0)</f>
        <v>0</v>
      </c>
      <c r="BJ804" s="16" t="s">
        <v>83</v>
      </c>
      <c r="BK804" s="145">
        <f>ROUND(I804*H804,2)</f>
        <v>0</v>
      </c>
      <c r="BL804" s="16" t="s">
        <v>253</v>
      </c>
      <c r="BM804" s="144" t="s">
        <v>1091</v>
      </c>
    </row>
    <row r="805" spans="2:65" s="1" customFormat="1" ht="48">
      <c r="B805" s="31"/>
      <c r="D805" s="146" t="s">
        <v>161</v>
      </c>
      <c r="F805" s="147" t="s">
        <v>1092</v>
      </c>
      <c r="I805" s="148"/>
      <c r="L805" s="31"/>
      <c r="M805" s="149"/>
      <c r="T805" s="55"/>
      <c r="AT805" s="16" t="s">
        <v>161</v>
      </c>
      <c r="AU805" s="16" t="s">
        <v>85</v>
      </c>
    </row>
    <row r="806" spans="2:65" s="12" customFormat="1" ht="12">
      <c r="B806" s="150"/>
      <c r="D806" s="146" t="s">
        <v>163</v>
      </c>
      <c r="E806" s="151" t="s">
        <v>1</v>
      </c>
      <c r="F806" s="152" t="s">
        <v>1093</v>
      </c>
      <c r="H806" s="153">
        <v>13</v>
      </c>
      <c r="I806" s="154"/>
      <c r="L806" s="150"/>
      <c r="M806" s="155"/>
      <c r="T806" s="156"/>
      <c r="AT806" s="151" t="s">
        <v>163</v>
      </c>
      <c r="AU806" s="151" t="s">
        <v>85</v>
      </c>
      <c r="AV806" s="12" t="s">
        <v>85</v>
      </c>
      <c r="AW806" s="12" t="s">
        <v>32</v>
      </c>
      <c r="AX806" s="12" t="s">
        <v>83</v>
      </c>
      <c r="AY806" s="151" t="s">
        <v>153</v>
      </c>
    </row>
    <row r="807" spans="2:65" s="1" customFormat="1" ht="33" customHeight="1">
      <c r="B807" s="31"/>
      <c r="C807" s="132" t="s">
        <v>1094</v>
      </c>
      <c r="D807" s="132" t="s">
        <v>155</v>
      </c>
      <c r="E807" s="133" t="s">
        <v>1095</v>
      </c>
      <c r="F807" s="134" t="s">
        <v>1096</v>
      </c>
      <c r="G807" s="135" t="s">
        <v>590</v>
      </c>
      <c r="H807" s="136">
        <v>13</v>
      </c>
      <c r="I807" s="137"/>
      <c r="J807" s="138">
        <f>ROUND(I807*H807,2)</f>
        <v>0</v>
      </c>
      <c r="K807" s="139"/>
      <c r="L807" s="31"/>
      <c r="M807" s="140" t="s">
        <v>1</v>
      </c>
      <c r="N807" s="141" t="s">
        <v>40</v>
      </c>
      <c r="P807" s="142">
        <f>O807*H807</f>
        <v>0</v>
      </c>
      <c r="Q807" s="142">
        <v>2.0000000000000001E-4</v>
      </c>
      <c r="R807" s="142">
        <f>Q807*H807</f>
        <v>2.6000000000000003E-3</v>
      </c>
      <c r="S807" s="142">
        <v>0</v>
      </c>
      <c r="T807" s="143">
        <f>S807*H807</f>
        <v>0</v>
      </c>
      <c r="AR807" s="144" t="s">
        <v>253</v>
      </c>
      <c r="AT807" s="144" t="s">
        <v>155</v>
      </c>
      <c r="AU807" s="144" t="s">
        <v>85</v>
      </c>
      <c r="AY807" s="16" t="s">
        <v>153</v>
      </c>
      <c r="BE807" s="145">
        <f>IF(N807="základní",J807,0)</f>
        <v>0</v>
      </c>
      <c r="BF807" s="145">
        <f>IF(N807="snížená",J807,0)</f>
        <v>0</v>
      </c>
      <c r="BG807" s="145">
        <f>IF(N807="zákl. přenesená",J807,0)</f>
        <v>0</v>
      </c>
      <c r="BH807" s="145">
        <f>IF(N807="sníž. přenesená",J807,0)</f>
        <v>0</v>
      </c>
      <c r="BI807" s="145">
        <f>IF(N807="nulová",J807,0)</f>
        <v>0</v>
      </c>
      <c r="BJ807" s="16" t="s">
        <v>83</v>
      </c>
      <c r="BK807" s="145">
        <f>ROUND(I807*H807,2)</f>
        <v>0</v>
      </c>
      <c r="BL807" s="16" t="s">
        <v>253</v>
      </c>
      <c r="BM807" s="144" t="s">
        <v>1097</v>
      </c>
    </row>
    <row r="808" spans="2:65" s="12" customFormat="1" ht="12">
      <c r="B808" s="150"/>
      <c r="D808" s="146" t="s">
        <v>163</v>
      </c>
      <c r="E808" s="151" t="s">
        <v>1</v>
      </c>
      <c r="F808" s="152" t="s">
        <v>1098</v>
      </c>
      <c r="H808" s="153">
        <v>13</v>
      </c>
      <c r="I808" s="154"/>
      <c r="L808" s="150"/>
      <c r="M808" s="155"/>
      <c r="T808" s="156"/>
      <c r="AT808" s="151" t="s">
        <v>163</v>
      </c>
      <c r="AU808" s="151" t="s">
        <v>85</v>
      </c>
      <c r="AV808" s="12" t="s">
        <v>85</v>
      </c>
      <c r="AW808" s="12" t="s">
        <v>32</v>
      </c>
      <c r="AX808" s="12" t="s">
        <v>83</v>
      </c>
      <c r="AY808" s="151" t="s">
        <v>153</v>
      </c>
    </row>
    <row r="809" spans="2:65" s="1" customFormat="1" ht="24.25" customHeight="1">
      <c r="B809" s="31"/>
      <c r="C809" s="132" t="s">
        <v>1099</v>
      </c>
      <c r="D809" s="132" t="s">
        <v>155</v>
      </c>
      <c r="E809" s="133" t="s">
        <v>1100</v>
      </c>
      <c r="F809" s="134" t="s">
        <v>1101</v>
      </c>
      <c r="G809" s="135" t="s">
        <v>1102</v>
      </c>
      <c r="H809" s="136">
        <v>9</v>
      </c>
      <c r="I809" s="137"/>
      <c r="J809" s="138">
        <f>ROUND(I809*H809,2)</f>
        <v>0</v>
      </c>
      <c r="K809" s="139"/>
      <c r="L809" s="31"/>
      <c r="M809" s="140" t="s">
        <v>1</v>
      </c>
      <c r="N809" s="141" t="s">
        <v>40</v>
      </c>
      <c r="P809" s="142">
        <f>O809*H809</f>
        <v>0</v>
      </c>
      <c r="Q809" s="142">
        <v>2.92E-2</v>
      </c>
      <c r="R809" s="142">
        <f>Q809*H809</f>
        <v>0.26279999999999998</v>
      </c>
      <c r="S809" s="142">
        <v>0</v>
      </c>
      <c r="T809" s="143">
        <f>S809*H809</f>
        <v>0</v>
      </c>
      <c r="AR809" s="144" t="s">
        <v>253</v>
      </c>
      <c r="AT809" s="144" t="s">
        <v>155</v>
      </c>
      <c r="AU809" s="144" t="s">
        <v>85</v>
      </c>
      <c r="AY809" s="16" t="s">
        <v>153</v>
      </c>
      <c r="BE809" s="145">
        <f>IF(N809="základní",J809,0)</f>
        <v>0</v>
      </c>
      <c r="BF809" s="145">
        <f>IF(N809="snížená",J809,0)</f>
        <v>0</v>
      </c>
      <c r="BG809" s="145">
        <f>IF(N809="zákl. přenesená",J809,0)</f>
        <v>0</v>
      </c>
      <c r="BH809" s="145">
        <f>IF(N809="sníž. přenesená",J809,0)</f>
        <v>0</v>
      </c>
      <c r="BI809" s="145">
        <f>IF(N809="nulová",J809,0)</f>
        <v>0</v>
      </c>
      <c r="BJ809" s="16" t="s">
        <v>83</v>
      </c>
      <c r="BK809" s="145">
        <f>ROUND(I809*H809,2)</f>
        <v>0</v>
      </c>
      <c r="BL809" s="16" t="s">
        <v>253</v>
      </c>
      <c r="BM809" s="144" t="s">
        <v>1103</v>
      </c>
    </row>
    <row r="810" spans="2:65" s="1" customFormat="1" ht="24">
      <c r="B810" s="31"/>
      <c r="D810" s="146" t="s">
        <v>161</v>
      </c>
      <c r="F810" s="147" t="s">
        <v>1104</v>
      </c>
      <c r="I810" s="148"/>
      <c r="L810" s="31"/>
      <c r="M810" s="149"/>
      <c r="T810" s="55"/>
      <c r="AT810" s="16" t="s">
        <v>161</v>
      </c>
      <c r="AU810" s="16" t="s">
        <v>85</v>
      </c>
    </row>
    <row r="811" spans="2:65" s="1" customFormat="1" ht="24.25" customHeight="1">
      <c r="B811" s="31"/>
      <c r="C811" s="132" t="s">
        <v>1105</v>
      </c>
      <c r="D811" s="132" t="s">
        <v>155</v>
      </c>
      <c r="E811" s="133" t="s">
        <v>1106</v>
      </c>
      <c r="F811" s="134" t="s">
        <v>1107</v>
      </c>
      <c r="G811" s="135" t="s">
        <v>590</v>
      </c>
      <c r="H811" s="136">
        <v>26</v>
      </c>
      <c r="I811" s="137"/>
      <c r="J811" s="138">
        <f>ROUND(I811*H811,2)</f>
        <v>0</v>
      </c>
      <c r="K811" s="139"/>
      <c r="L811" s="31"/>
      <c r="M811" s="140" t="s">
        <v>1</v>
      </c>
      <c r="N811" s="141" t="s">
        <v>40</v>
      </c>
      <c r="P811" s="142">
        <f>O811*H811</f>
        <v>0</v>
      </c>
      <c r="Q811" s="142">
        <v>4.0000000000000002E-4</v>
      </c>
      <c r="R811" s="142">
        <f>Q811*H811</f>
        <v>1.0400000000000001E-2</v>
      </c>
      <c r="S811" s="142">
        <v>0</v>
      </c>
      <c r="T811" s="143">
        <f>S811*H811</f>
        <v>0</v>
      </c>
      <c r="AR811" s="144" t="s">
        <v>253</v>
      </c>
      <c r="AT811" s="144" t="s">
        <v>155</v>
      </c>
      <c r="AU811" s="144" t="s">
        <v>85</v>
      </c>
      <c r="AY811" s="16" t="s">
        <v>153</v>
      </c>
      <c r="BE811" s="145">
        <f>IF(N811="základní",J811,0)</f>
        <v>0</v>
      </c>
      <c r="BF811" s="145">
        <f>IF(N811="snížená",J811,0)</f>
        <v>0</v>
      </c>
      <c r="BG811" s="145">
        <f>IF(N811="zákl. přenesená",J811,0)</f>
        <v>0</v>
      </c>
      <c r="BH811" s="145">
        <f>IF(N811="sníž. přenesená",J811,0)</f>
        <v>0</v>
      </c>
      <c r="BI811" s="145">
        <f>IF(N811="nulová",J811,0)</f>
        <v>0</v>
      </c>
      <c r="BJ811" s="16" t="s">
        <v>83</v>
      </c>
      <c r="BK811" s="145">
        <f>ROUND(I811*H811,2)</f>
        <v>0</v>
      </c>
      <c r="BL811" s="16" t="s">
        <v>253</v>
      </c>
      <c r="BM811" s="144" t="s">
        <v>1108</v>
      </c>
    </row>
    <row r="812" spans="2:65" s="1" customFormat="1" ht="36">
      <c r="B812" s="31"/>
      <c r="D812" s="146" t="s">
        <v>161</v>
      </c>
      <c r="F812" s="147" t="s">
        <v>1109</v>
      </c>
      <c r="I812" s="148"/>
      <c r="L812" s="31"/>
      <c r="M812" s="149"/>
      <c r="T812" s="55"/>
      <c r="AT812" s="16" t="s">
        <v>161</v>
      </c>
      <c r="AU812" s="16" t="s">
        <v>85</v>
      </c>
    </row>
    <row r="813" spans="2:65" s="1" customFormat="1" ht="21.75" customHeight="1">
      <c r="B813" s="31"/>
      <c r="C813" s="132" t="s">
        <v>1110</v>
      </c>
      <c r="D813" s="132" t="s">
        <v>155</v>
      </c>
      <c r="E813" s="133" t="s">
        <v>1111</v>
      </c>
      <c r="F813" s="134" t="s">
        <v>1112</v>
      </c>
      <c r="G813" s="135" t="s">
        <v>590</v>
      </c>
      <c r="H813" s="136">
        <v>26</v>
      </c>
      <c r="I813" s="137"/>
      <c r="J813" s="138">
        <f>ROUND(I813*H813,2)</f>
        <v>0</v>
      </c>
      <c r="K813" s="139"/>
      <c r="L813" s="31"/>
      <c r="M813" s="140" t="s">
        <v>1</v>
      </c>
      <c r="N813" s="141" t="s">
        <v>40</v>
      </c>
      <c r="P813" s="142">
        <f>O813*H813</f>
        <v>0</v>
      </c>
      <c r="Q813" s="142">
        <v>1.0000000000000001E-5</v>
      </c>
      <c r="R813" s="142">
        <f>Q813*H813</f>
        <v>2.6000000000000003E-4</v>
      </c>
      <c r="S813" s="142">
        <v>0</v>
      </c>
      <c r="T813" s="143">
        <f>S813*H813</f>
        <v>0</v>
      </c>
      <c r="AR813" s="144" t="s">
        <v>253</v>
      </c>
      <c r="AT813" s="144" t="s">
        <v>155</v>
      </c>
      <c r="AU813" s="144" t="s">
        <v>85</v>
      </c>
      <c r="AY813" s="16" t="s">
        <v>153</v>
      </c>
      <c r="BE813" s="145">
        <f>IF(N813="základní",J813,0)</f>
        <v>0</v>
      </c>
      <c r="BF813" s="145">
        <f>IF(N813="snížená",J813,0)</f>
        <v>0</v>
      </c>
      <c r="BG813" s="145">
        <f>IF(N813="zákl. přenesená",J813,0)</f>
        <v>0</v>
      </c>
      <c r="BH813" s="145">
        <f>IF(N813="sníž. přenesená",J813,0)</f>
        <v>0</v>
      </c>
      <c r="BI813" s="145">
        <f>IF(N813="nulová",J813,0)</f>
        <v>0</v>
      </c>
      <c r="BJ813" s="16" t="s">
        <v>83</v>
      </c>
      <c r="BK813" s="145">
        <f>ROUND(I813*H813,2)</f>
        <v>0</v>
      </c>
      <c r="BL813" s="16" t="s">
        <v>253</v>
      </c>
      <c r="BM813" s="144" t="s">
        <v>1113</v>
      </c>
    </row>
    <row r="814" spans="2:65" s="1" customFormat="1" ht="24">
      <c r="B814" s="31"/>
      <c r="D814" s="146" t="s">
        <v>161</v>
      </c>
      <c r="F814" s="147" t="s">
        <v>1114</v>
      </c>
      <c r="I814" s="148"/>
      <c r="L814" s="31"/>
      <c r="M814" s="149"/>
      <c r="T814" s="55"/>
      <c r="AT814" s="16" t="s">
        <v>161</v>
      </c>
      <c r="AU814" s="16" t="s">
        <v>85</v>
      </c>
    </row>
    <row r="815" spans="2:65" s="1" customFormat="1" ht="24.25" customHeight="1">
      <c r="B815" s="31"/>
      <c r="C815" s="132" t="s">
        <v>1115</v>
      </c>
      <c r="D815" s="132" t="s">
        <v>155</v>
      </c>
      <c r="E815" s="133" t="s">
        <v>1116</v>
      </c>
      <c r="F815" s="134" t="s">
        <v>1117</v>
      </c>
      <c r="G815" s="135" t="s">
        <v>196</v>
      </c>
      <c r="H815" s="136">
        <v>0.28199999999999997</v>
      </c>
      <c r="I815" s="137"/>
      <c r="J815" s="138">
        <f>ROUND(I815*H815,2)</f>
        <v>0</v>
      </c>
      <c r="K815" s="139"/>
      <c r="L815" s="31"/>
      <c r="M815" s="140" t="s">
        <v>1</v>
      </c>
      <c r="N815" s="141" t="s">
        <v>40</v>
      </c>
      <c r="P815" s="142">
        <f>O815*H815</f>
        <v>0</v>
      </c>
      <c r="Q815" s="142">
        <v>0</v>
      </c>
      <c r="R815" s="142">
        <f>Q815*H815</f>
        <v>0</v>
      </c>
      <c r="S815" s="142">
        <v>0</v>
      </c>
      <c r="T815" s="143">
        <f>S815*H815</f>
        <v>0</v>
      </c>
      <c r="AR815" s="144" t="s">
        <v>253</v>
      </c>
      <c r="AT815" s="144" t="s">
        <v>155</v>
      </c>
      <c r="AU815" s="144" t="s">
        <v>85</v>
      </c>
      <c r="AY815" s="16" t="s">
        <v>153</v>
      </c>
      <c r="BE815" s="145">
        <f>IF(N815="základní",J815,0)</f>
        <v>0</v>
      </c>
      <c r="BF815" s="145">
        <f>IF(N815="snížená",J815,0)</f>
        <v>0</v>
      </c>
      <c r="BG815" s="145">
        <f>IF(N815="zákl. přenesená",J815,0)</f>
        <v>0</v>
      </c>
      <c r="BH815" s="145">
        <f>IF(N815="sníž. přenesená",J815,0)</f>
        <v>0</v>
      </c>
      <c r="BI815" s="145">
        <f>IF(N815="nulová",J815,0)</f>
        <v>0</v>
      </c>
      <c r="BJ815" s="16" t="s">
        <v>83</v>
      </c>
      <c r="BK815" s="145">
        <f>ROUND(I815*H815,2)</f>
        <v>0</v>
      </c>
      <c r="BL815" s="16" t="s">
        <v>253</v>
      </c>
      <c r="BM815" s="144" t="s">
        <v>1118</v>
      </c>
    </row>
    <row r="816" spans="2:65" s="1" customFormat="1" ht="36">
      <c r="B816" s="31"/>
      <c r="D816" s="146" t="s">
        <v>161</v>
      </c>
      <c r="F816" s="147" t="s">
        <v>1119</v>
      </c>
      <c r="I816" s="148"/>
      <c r="L816" s="31"/>
      <c r="M816" s="149"/>
      <c r="T816" s="55"/>
      <c r="AT816" s="16" t="s">
        <v>161</v>
      </c>
      <c r="AU816" s="16" t="s">
        <v>85</v>
      </c>
    </row>
    <row r="817" spans="2:65" s="11" customFormat="1" ht="22.75" customHeight="1">
      <c r="B817" s="120"/>
      <c r="D817" s="121" t="s">
        <v>74</v>
      </c>
      <c r="E817" s="130" t="s">
        <v>1120</v>
      </c>
      <c r="F817" s="130" t="s">
        <v>1121</v>
      </c>
      <c r="I817" s="123"/>
      <c r="J817" s="131">
        <f>BK817</f>
        <v>0</v>
      </c>
      <c r="L817" s="120"/>
      <c r="M817" s="125"/>
      <c r="P817" s="126">
        <f>SUM(P818:P819)</f>
        <v>0</v>
      </c>
      <c r="R817" s="126">
        <f>SUM(R818:R819)</f>
        <v>0</v>
      </c>
      <c r="T817" s="127">
        <f>SUM(T818:T819)</f>
        <v>0</v>
      </c>
      <c r="AR817" s="121" t="s">
        <v>85</v>
      </c>
      <c r="AT817" s="128" t="s">
        <v>74</v>
      </c>
      <c r="AU817" s="128" t="s">
        <v>83</v>
      </c>
      <c r="AY817" s="121" t="s">
        <v>153</v>
      </c>
      <c r="BK817" s="129">
        <f>SUM(BK818:BK819)</f>
        <v>0</v>
      </c>
    </row>
    <row r="818" spans="2:65" s="1" customFormat="1" ht="33" customHeight="1">
      <c r="B818" s="31"/>
      <c r="C818" s="132" t="s">
        <v>1122</v>
      </c>
      <c r="D818" s="132" t="s">
        <v>155</v>
      </c>
      <c r="E818" s="133" t="s">
        <v>1123</v>
      </c>
      <c r="F818" s="134" t="s">
        <v>1124</v>
      </c>
      <c r="G818" s="135" t="s">
        <v>590</v>
      </c>
      <c r="H818" s="136">
        <v>13</v>
      </c>
      <c r="I818" s="137"/>
      <c r="J818" s="138">
        <f>ROUND(I818*H818,2)</f>
        <v>0</v>
      </c>
      <c r="K818" s="139"/>
      <c r="L818" s="31"/>
      <c r="M818" s="140" t="s">
        <v>1</v>
      </c>
      <c r="N818" s="141" t="s">
        <v>40</v>
      </c>
      <c r="P818" s="142">
        <f>O818*H818</f>
        <v>0</v>
      </c>
      <c r="Q818" s="142">
        <v>0</v>
      </c>
      <c r="R818" s="142">
        <f>Q818*H818</f>
        <v>0</v>
      </c>
      <c r="S818" s="142">
        <v>0</v>
      </c>
      <c r="T818" s="143">
        <f>S818*H818</f>
        <v>0</v>
      </c>
      <c r="AR818" s="144" t="s">
        <v>253</v>
      </c>
      <c r="AT818" s="144" t="s">
        <v>155</v>
      </c>
      <c r="AU818" s="144" t="s">
        <v>85</v>
      </c>
      <c r="AY818" s="16" t="s">
        <v>153</v>
      </c>
      <c r="BE818" s="145">
        <f>IF(N818="základní",J818,0)</f>
        <v>0</v>
      </c>
      <c r="BF818" s="145">
        <f>IF(N818="snížená",J818,0)</f>
        <v>0</v>
      </c>
      <c r="BG818" s="145">
        <f>IF(N818="zákl. přenesená",J818,0)</f>
        <v>0</v>
      </c>
      <c r="BH818" s="145">
        <f>IF(N818="sníž. přenesená",J818,0)</f>
        <v>0</v>
      </c>
      <c r="BI818" s="145">
        <f>IF(N818="nulová",J818,0)</f>
        <v>0</v>
      </c>
      <c r="BJ818" s="16" t="s">
        <v>83</v>
      </c>
      <c r="BK818" s="145">
        <f>ROUND(I818*H818,2)</f>
        <v>0</v>
      </c>
      <c r="BL818" s="16" t="s">
        <v>253</v>
      </c>
      <c r="BM818" s="144" t="s">
        <v>1125</v>
      </c>
    </row>
    <row r="819" spans="2:65" s="1" customFormat="1" ht="33" customHeight="1">
      <c r="B819" s="31"/>
      <c r="C819" s="132" t="s">
        <v>1126</v>
      </c>
      <c r="D819" s="132" t="s">
        <v>155</v>
      </c>
      <c r="E819" s="133" t="s">
        <v>1127</v>
      </c>
      <c r="F819" s="134" t="s">
        <v>1128</v>
      </c>
      <c r="G819" s="135" t="s">
        <v>590</v>
      </c>
      <c r="H819" s="136">
        <v>13</v>
      </c>
      <c r="I819" s="137"/>
      <c r="J819" s="138">
        <f>ROUND(I819*H819,2)</f>
        <v>0</v>
      </c>
      <c r="K819" s="139"/>
      <c r="L819" s="31"/>
      <c r="M819" s="140" t="s">
        <v>1</v>
      </c>
      <c r="N819" s="141" t="s">
        <v>40</v>
      </c>
      <c r="P819" s="142">
        <f>O819*H819</f>
        <v>0</v>
      </c>
      <c r="Q819" s="142">
        <v>0</v>
      </c>
      <c r="R819" s="142">
        <f>Q819*H819</f>
        <v>0</v>
      </c>
      <c r="S819" s="142">
        <v>0</v>
      </c>
      <c r="T819" s="143">
        <f>S819*H819</f>
        <v>0</v>
      </c>
      <c r="AR819" s="144" t="s">
        <v>253</v>
      </c>
      <c r="AT819" s="144" t="s">
        <v>155</v>
      </c>
      <c r="AU819" s="144" t="s">
        <v>85</v>
      </c>
      <c r="AY819" s="16" t="s">
        <v>153</v>
      </c>
      <c r="BE819" s="145">
        <f>IF(N819="základní",J819,0)</f>
        <v>0</v>
      </c>
      <c r="BF819" s="145">
        <f>IF(N819="snížená",J819,0)</f>
        <v>0</v>
      </c>
      <c r="BG819" s="145">
        <f>IF(N819="zákl. přenesená",J819,0)</f>
        <v>0</v>
      </c>
      <c r="BH819" s="145">
        <f>IF(N819="sníž. přenesená",J819,0)</f>
        <v>0</v>
      </c>
      <c r="BI819" s="145">
        <f>IF(N819="nulová",J819,0)</f>
        <v>0</v>
      </c>
      <c r="BJ819" s="16" t="s">
        <v>83</v>
      </c>
      <c r="BK819" s="145">
        <f>ROUND(I819*H819,2)</f>
        <v>0</v>
      </c>
      <c r="BL819" s="16" t="s">
        <v>253</v>
      </c>
      <c r="BM819" s="144" t="s">
        <v>1129</v>
      </c>
    </row>
    <row r="820" spans="2:65" s="11" customFormat="1" ht="22.75" customHeight="1">
      <c r="B820" s="120"/>
      <c r="D820" s="121" t="s">
        <v>74</v>
      </c>
      <c r="E820" s="130" t="s">
        <v>1130</v>
      </c>
      <c r="F820" s="130" t="s">
        <v>1131</v>
      </c>
      <c r="I820" s="123"/>
      <c r="J820" s="131">
        <f>BK820</f>
        <v>0</v>
      </c>
      <c r="L820" s="120"/>
      <c r="M820" s="125"/>
      <c r="P820" s="126">
        <f>SUM(P821:P835)</f>
        <v>0</v>
      </c>
      <c r="R820" s="126">
        <f>SUM(R821:R835)</f>
        <v>2.0469999999999999E-2</v>
      </c>
      <c r="T820" s="127">
        <f>SUM(T821:T835)</f>
        <v>7.2520000000000001E-2</v>
      </c>
      <c r="AR820" s="121" t="s">
        <v>85</v>
      </c>
      <c r="AT820" s="128" t="s">
        <v>74</v>
      </c>
      <c r="AU820" s="128" t="s">
        <v>83</v>
      </c>
      <c r="AY820" s="121" t="s">
        <v>153</v>
      </c>
      <c r="BK820" s="129">
        <f>SUM(BK821:BK835)</f>
        <v>0</v>
      </c>
    </row>
    <row r="821" spans="2:65" s="1" customFormat="1" ht="24.25" customHeight="1">
      <c r="B821" s="31"/>
      <c r="C821" s="132" t="s">
        <v>1132</v>
      </c>
      <c r="D821" s="132" t="s">
        <v>155</v>
      </c>
      <c r="E821" s="133" t="s">
        <v>1133</v>
      </c>
      <c r="F821" s="134" t="s">
        <v>1134</v>
      </c>
      <c r="G821" s="135" t="s">
        <v>707</v>
      </c>
      <c r="H821" s="136">
        <v>1</v>
      </c>
      <c r="I821" s="137"/>
      <c r="J821" s="138">
        <f>ROUND(I821*H821,2)</f>
        <v>0</v>
      </c>
      <c r="K821" s="139"/>
      <c r="L821" s="31"/>
      <c r="M821" s="140" t="s">
        <v>1</v>
      </c>
      <c r="N821" s="141" t="s">
        <v>40</v>
      </c>
      <c r="P821" s="142">
        <f>O821*H821</f>
        <v>0</v>
      </c>
      <c r="Q821" s="142">
        <v>0</v>
      </c>
      <c r="R821" s="142">
        <f>Q821*H821</f>
        <v>0</v>
      </c>
      <c r="S821" s="142">
        <v>0</v>
      </c>
      <c r="T821" s="143">
        <f>S821*H821</f>
        <v>0</v>
      </c>
      <c r="AR821" s="144" t="s">
        <v>253</v>
      </c>
      <c r="AT821" s="144" t="s">
        <v>155</v>
      </c>
      <c r="AU821" s="144" t="s">
        <v>85</v>
      </c>
      <c r="AY821" s="16" t="s">
        <v>153</v>
      </c>
      <c r="BE821" s="145">
        <f>IF(N821="základní",J821,0)</f>
        <v>0</v>
      </c>
      <c r="BF821" s="145">
        <f>IF(N821="snížená",J821,0)</f>
        <v>0</v>
      </c>
      <c r="BG821" s="145">
        <f>IF(N821="zákl. přenesená",J821,0)</f>
        <v>0</v>
      </c>
      <c r="BH821" s="145">
        <f>IF(N821="sníž. přenesená",J821,0)</f>
        <v>0</v>
      </c>
      <c r="BI821" s="145">
        <f>IF(N821="nulová",J821,0)</f>
        <v>0</v>
      </c>
      <c r="BJ821" s="16" t="s">
        <v>83</v>
      </c>
      <c r="BK821" s="145">
        <f>ROUND(I821*H821,2)</f>
        <v>0</v>
      </c>
      <c r="BL821" s="16" t="s">
        <v>253</v>
      </c>
      <c r="BM821" s="144" t="s">
        <v>1135</v>
      </c>
    </row>
    <row r="822" spans="2:65" s="1" customFormat="1" ht="24.25" customHeight="1">
      <c r="B822" s="31"/>
      <c r="C822" s="132" t="s">
        <v>1136</v>
      </c>
      <c r="D822" s="132" t="s">
        <v>155</v>
      </c>
      <c r="E822" s="133" t="s">
        <v>1137</v>
      </c>
      <c r="F822" s="134" t="s">
        <v>1138</v>
      </c>
      <c r="G822" s="135" t="s">
        <v>1102</v>
      </c>
      <c r="H822" s="136">
        <v>1</v>
      </c>
      <c r="I822" s="137"/>
      <c r="J822" s="138">
        <f>ROUND(I822*H822,2)</f>
        <v>0</v>
      </c>
      <c r="K822" s="139"/>
      <c r="L822" s="31"/>
      <c r="M822" s="140" t="s">
        <v>1</v>
      </c>
      <c r="N822" s="141" t="s">
        <v>40</v>
      </c>
      <c r="P822" s="142">
        <f>O822*H822</f>
        <v>0</v>
      </c>
      <c r="Q822" s="142">
        <v>3.7599999999999999E-3</v>
      </c>
      <c r="R822" s="142">
        <f>Q822*H822</f>
        <v>3.7599999999999999E-3</v>
      </c>
      <c r="S822" s="142">
        <v>0</v>
      </c>
      <c r="T822" s="143">
        <f>S822*H822</f>
        <v>0</v>
      </c>
      <c r="AR822" s="144" t="s">
        <v>253</v>
      </c>
      <c r="AT822" s="144" t="s">
        <v>155</v>
      </c>
      <c r="AU822" s="144" t="s">
        <v>85</v>
      </c>
      <c r="AY822" s="16" t="s">
        <v>153</v>
      </c>
      <c r="BE822" s="145">
        <f>IF(N822="základní",J822,0)</f>
        <v>0</v>
      </c>
      <c r="BF822" s="145">
        <f>IF(N822="snížená",J822,0)</f>
        <v>0</v>
      </c>
      <c r="BG822" s="145">
        <f>IF(N822="zákl. přenesená",J822,0)</f>
        <v>0</v>
      </c>
      <c r="BH822" s="145">
        <f>IF(N822="sníž. přenesená",J822,0)</f>
        <v>0</v>
      </c>
      <c r="BI822" s="145">
        <f>IF(N822="nulová",J822,0)</f>
        <v>0</v>
      </c>
      <c r="BJ822" s="16" t="s">
        <v>83</v>
      </c>
      <c r="BK822" s="145">
        <f>ROUND(I822*H822,2)</f>
        <v>0</v>
      </c>
      <c r="BL822" s="16" t="s">
        <v>253</v>
      </c>
      <c r="BM822" s="144" t="s">
        <v>1139</v>
      </c>
    </row>
    <row r="823" spans="2:65" s="1" customFormat="1" ht="24">
      <c r="B823" s="31"/>
      <c r="D823" s="146" t="s">
        <v>161</v>
      </c>
      <c r="F823" s="147" t="s">
        <v>1140</v>
      </c>
      <c r="I823" s="148"/>
      <c r="L823" s="31"/>
      <c r="M823" s="149"/>
      <c r="T823" s="55"/>
      <c r="AT823" s="16" t="s">
        <v>161</v>
      </c>
      <c r="AU823" s="16" t="s">
        <v>85</v>
      </c>
    </row>
    <row r="824" spans="2:65" s="1" customFormat="1" ht="16.5" customHeight="1">
      <c r="B824" s="31"/>
      <c r="C824" s="132" t="s">
        <v>1141</v>
      </c>
      <c r="D824" s="132" t="s">
        <v>155</v>
      </c>
      <c r="E824" s="133" t="s">
        <v>1142</v>
      </c>
      <c r="F824" s="134" t="s">
        <v>1143</v>
      </c>
      <c r="G824" s="135" t="s">
        <v>1102</v>
      </c>
      <c r="H824" s="136">
        <v>2</v>
      </c>
      <c r="I824" s="137"/>
      <c r="J824" s="138">
        <f>ROUND(I824*H824,2)</f>
        <v>0</v>
      </c>
      <c r="K824" s="139"/>
      <c r="L824" s="31"/>
      <c r="M824" s="140" t="s">
        <v>1</v>
      </c>
      <c r="N824" s="141" t="s">
        <v>40</v>
      </c>
      <c r="P824" s="142">
        <f>O824*H824</f>
        <v>0</v>
      </c>
      <c r="Q824" s="142">
        <v>0</v>
      </c>
      <c r="R824" s="142">
        <f>Q824*H824</f>
        <v>0</v>
      </c>
      <c r="S824" s="142">
        <v>3.4700000000000002E-2</v>
      </c>
      <c r="T824" s="143">
        <f>S824*H824</f>
        <v>6.9400000000000003E-2</v>
      </c>
      <c r="AR824" s="144" t="s">
        <v>253</v>
      </c>
      <c r="AT824" s="144" t="s">
        <v>155</v>
      </c>
      <c r="AU824" s="144" t="s">
        <v>85</v>
      </c>
      <c r="AY824" s="16" t="s">
        <v>153</v>
      </c>
      <c r="BE824" s="145">
        <f>IF(N824="základní",J824,0)</f>
        <v>0</v>
      </c>
      <c r="BF824" s="145">
        <f>IF(N824="snížená",J824,0)</f>
        <v>0</v>
      </c>
      <c r="BG824" s="145">
        <f>IF(N824="zákl. přenesená",J824,0)</f>
        <v>0</v>
      </c>
      <c r="BH824" s="145">
        <f>IF(N824="sníž. přenesená",J824,0)</f>
        <v>0</v>
      </c>
      <c r="BI824" s="145">
        <f>IF(N824="nulová",J824,0)</f>
        <v>0</v>
      </c>
      <c r="BJ824" s="16" t="s">
        <v>83</v>
      </c>
      <c r="BK824" s="145">
        <f>ROUND(I824*H824,2)</f>
        <v>0</v>
      </c>
      <c r="BL824" s="16" t="s">
        <v>253</v>
      </c>
      <c r="BM824" s="144" t="s">
        <v>1144</v>
      </c>
    </row>
    <row r="825" spans="2:65" s="1" customFormat="1" ht="24">
      <c r="B825" s="31"/>
      <c r="D825" s="146" t="s">
        <v>161</v>
      </c>
      <c r="F825" s="147" t="s">
        <v>1145</v>
      </c>
      <c r="I825" s="148"/>
      <c r="L825" s="31"/>
      <c r="M825" s="149"/>
      <c r="T825" s="55"/>
      <c r="AT825" s="16" t="s">
        <v>161</v>
      </c>
      <c r="AU825" s="16" t="s">
        <v>85</v>
      </c>
    </row>
    <row r="826" spans="2:65" s="1" customFormat="1" ht="24.25" customHeight="1">
      <c r="B826" s="31"/>
      <c r="C826" s="132" t="s">
        <v>1146</v>
      </c>
      <c r="D826" s="132" t="s">
        <v>155</v>
      </c>
      <c r="E826" s="133" t="s">
        <v>1147</v>
      </c>
      <c r="F826" s="134" t="s">
        <v>1148</v>
      </c>
      <c r="G826" s="135" t="s">
        <v>1102</v>
      </c>
      <c r="H826" s="136">
        <v>1</v>
      </c>
      <c r="I826" s="137"/>
      <c r="J826" s="138">
        <f>ROUND(I826*H826,2)</f>
        <v>0</v>
      </c>
      <c r="K826" s="139"/>
      <c r="L826" s="31"/>
      <c r="M826" s="140" t="s">
        <v>1</v>
      </c>
      <c r="N826" s="141" t="s">
        <v>40</v>
      </c>
      <c r="P826" s="142">
        <f>O826*H826</f>
        <v>0</v>
      </c>
      <c r="Q826" s="142">
        <v>1.4749999999999999E-2</v>
      </c>
      <c r="R826" s="142">
        <f>Q826*H826</f>
        <v>1.4749999999999999E-2</v>
      </c>
      <c r="S826" s="142">
        <v>0</v>
      </c>
      <c r="T826" s="143">
        <f>S826*H826</f>
        <v>0</v>
      </c>
      <c r="AR826" s="144" t="s">
        <v>253</v>
      </c>
      <c r="AT826" s="144" t="s">
        <v>155</v>
      </c>
      <c r="AU826" s="144" t="s">
        <v>85</v>
      </c>
      <c r="AY826" s="16" t="s">
        <v>153</v>
      </c>
      <c r="BE826" s="145">
        <f>IF(N826="základní",J826,0)</f>
        <v>0</v>
      </c>
      <c r="BF826" s="145">
        <f>IF(N826="snížená",J826,0)</f>
        <v>0</v>
      </c>
      <c r="BG826" s="145">
        <f>IF(N826="zákl. přenesená",J826,0)</f>
        <v>0</v>
      </c>
      <c r="BH826" s="145">
        <f>IF(N826="sníž. přenesená",J826,0)</f>
        <v>0</v>
      </c>
      <c r="BI826" s="145">
        <f>IF(N826="nulová",J826,0)</f>
        <v>0</v>
      </c>
      <c r="BJ826" s="16" t="s">
        <v>83</v>
      </c>
      <c r="BK826" s="145">
        <f>ROUND(I826*H826,2)</f>
        <v>0</v>
      </c>
      <c r="BL826" s="16" t="s">
        <v>253</v>
      </c>
      <c r="BM826" s="144" t="s">
        <v>1149</v>
      </c>
    </row>
    <row r="827" spans="2:65" s="1" customFormat="1" ht="24">
      <c r="B827" s="31"/>
      <c r="D827" s="146" t="s">
        <v>161</v>
      </c>
      <c r="F827" s="147" t="s">
        <v>1150</v>
      </c>
      <c r="I827" s="148"/>
      <c r="L827" s="31"/>
      <c r="M827" s="149"/>
      <c r="T827" s="55"/>
      <c r="AT827" s="16" t="s">
        <v>161</v>
      </c>
      <c r="AU827" s="16" t="s">
        <v>85</v>
      </c>
    </row>
    <row r="828" spans="2:65" s="1" customFormat="1" ht="24.25" customHeight="1">
      <c r="B828" s="31"/>
      <c r="C828" s="132" t="s">
        <v>1151</v>
      </c>
      <c r="D828" s="132" t="s">
        <v>155</v>
      </c>
      <c r="E828" s="133" t="s">
        <v>1152</v>
      </c>
      <c r="F828" s="134" t="s">
        <v>1153</v>
      </c>
      <c r="G828" s="135" t="s">
        <v>1102</v>
      </c>
      <c r="H828" s="136">
        <v>1</v>
      </c>
      <c r="I828" s="137"/>
      <c r="J828" s="138">
        <f>ROUND(I828*H828,2)</f>
        <v>0</v>
      </c>
      <c r="K828" s="139"/>
      <c r="L828" s="31"/>
      <c r="M828" s="140" t="s">
        <v>1</v>
      </c>
      <c r="N828" s="141" t="s">
        <v>40</v>
      </c>
      <c r="P828" s="142">
        <f>O828*H828</f>
        <v>0</v>
      </c>
      <c r="Q828" s="142">
        <v>2.4000000000000001E-4</v>
      </c>
      <c r="R828" s="142">
        <f>Q828*H828</f>
        <v>2.4000000000000001E-4</v>
      </c>
      <c r="S828" s="142">
        <v>0</v>
      </c>
      <c r="T828" s="143">
        <f>S828*H828</f>
        <v>0</v>
      </c>
      <c r="AR828" s="144" t="s">
        <v>253</v>
      </c>
      <c r="AT828" s="144" t="s">
        <v>155</v>
      </c>
      <c r="AU828" s="144" t="s">
        <v>85</v>
      </c>
      <c r="AY828" s="16" t="s">
        <v>153</v>
      </c>
      <c r="BE828" s="145">
        <f>IF(N828="základní",J828,0)</f>
        <v>0</v>
      </c>
      <c r="BF828" s="145">
        <f>IF(N828="snížená",J828,0)</f>
        <v>0</v>
      </c>
      <c r="BG828" s="145">
        <f>IF(N828="zákl. přenesená",J828,0)</f>
        <v>0</v>
      </c>
      <c r="BH828" s="145">
        <f>IF(N828="sníž. přenesená",J828,0)</f>
        <v>0</v>
      </c>
      <c r="BI828" s="145">
        <f>IF(N828="nulová",J828,0)</f>
        <v>0</v>
      </c>
      <c r="BJ828" s="16" t="s">
        <v>83</v>
      </c>
      <c r="BK828" s="145">
        <f>ROUND(I828*H828,2)</f>
        <v>0</v>
      </c>
      <c r="BL828" s="16" t="s">
        <v>253</v>
      </c>
      <c r="BM828" s="144" t="s">
        <v>1154</v>
      </c>
    </row>
    <row r="829" spans="2:65" s="1" customFormat="1" ht="24">
      <c r="B829" s="31"/>
      <c r="D829" s="146" t="s">
        <v>161</v>
      </c>
      <c r="F829" s="147" t="s">
        <v>1155</v>
      </c>
      <c r="I829" s="148"/>
      <c r="L829" s="31"/>
      <c r="M829" s="149"/>
      <c r="T829" s="55"/>
      <c r="AT829" s="16" t="s">
        <v>161</v>
      </c>
      <c r="AU829" s="16" t="s">
        <v>85</v>
      </c>
    </row>
    <row r="830" spans="2:65" s="1" customFormat="1" ht="16.5" customHeight="1">
      <c r="B830" s="31"/>
      <c r="C830" s="132" t="s">
        <v>1156</v>
      </c>
      <c r="D830" s="132" t="s">
        <v>155</v>
      </c>
      <c r="E830" s="133" t="s">
        <v>1157</v>
      </c>
      <c r="F830" s="134" t="s">
        <v>1158</v>
      </c>
      <c r="G830" s="135" t="s">
        <v>1102</v>
      </c>
      <c r="H830" s="136">
        <v>2</v>
      </c>
      <c r="I830" s="137"/>
      <c r="J830" s="138">
        <f>ROUND(I830*H830,2)</f>
        <v>0</v>
      </c>
      <c r="K830" s="139"/>
      <c r="L830" s="31"/>
      <c r="M830" s="140" t="s">
        <v>1</v>
      </c>
      <c r="N830" s="141" t="s">
        <v>40</v>
      </c>
      <c r="P830" s="142">
        <f>O830*H830</f>
        <v>0</v>
      </c>
      <c r="Q830" s="142">
        <v>0</v>
      </c>
      <c r="R830" s="142">
        <f>Q830*H830</f>
        <v>0</v>
      </c>
      <c r="S830" s="142">
        <v>1.56E-3</v>
      </c>
      <c r="T830" s="143">
        <f>S830*H830</f>
        <v>3.1199999999999999E-3</v>
      </c>
      <c r="AR830" s="144" t="s">
        <v>253</v>
      </c>
      <c r="AT830" s="144" t="s">
        <v>155</v>
      </c>
      <c r="AU830" s="144" t="s">
        <v>85</v>
      </c>
      <c r="AY830" s="16" t="s">
        <v>153</v>
      </c>
      <c r="BE830" s="145">
        <f>IF(N830="základní",J830,0)</f>
        <v>0</v>
      </c>
      <c r="BF830" s="145">
        <f>IF(N830="snížená",J830,0)</f>
        <v>0</v>
      </c>
      <c r="BG830" s="145">
        <f>IF(N830="zákl. přenesená",J830,0)</f>
        <v>0</v>
      </c>
      <c r="BH830" s="145">
        <f>IF(N830="sníž. přenesená",J830,0)</f>
        <v>0</v>
      </c>
      <c r="BI830" s="145">
        <f>IF(N830="nulová",J830,0)</f>
        <v>0</v>
      </c>
      <c r="BJ830" s="16" t="s">
        <v>83</v>
      </c>
      <c r="BK830" s="145">
        <f>ROUND(I830*H830,2)</f>
        <v>0</v>
      </c>
      <c r="BL830" s="16" t="s">
        <v>253</v>
      </c>
      <c r="BM830" s="144" t="s">
        <v>1159</v>
      </c>
    </row>
    <row r="831" spans="2:65" s="1" customFormat="1" ht="12">
      <c r="B831" s="31"/>
      <c r="D831" s="146" t="s">
        <v>161</v>
      </c>
      <c r="F831" s="147" t="s">
        <v>1160</v>
      </c>
      <c r="I831" s="148"/>
      <c r="L831" s="31"/>
      <c r="M831" s="149"/>
      <c r="T831" s="55"/>
      <c r="AT831" s="16" t="s">
        <v>161</v>
      </c>
      <c r="AU831" s="16" t="s">
        <v>85</v>
      </c>
    </row>
    <row r="832" spans="2:65" s="1" customFormat="1" ht="24.25" customHeight="1">
      <c r="B832" s="31"/>
      <c r="C832" s="132" t="s">
        <v>1161</v>
      </c>
      <c r="D832" s="132" t="s">
        <v>155</v>
      </c>
      <c r="E832" s="133" t="s">
        <v>1162</v>
      </c>
      <c r="F832" s="134" t="s">
        <v>1163</v>
      </c>
      <c r="G832" s="135" t="s">
        <v>1102</v>
      </c>
      <c r="H832" s="136">
        <v>1</v>
      </c>
      <c r="I832" s="137"/>
      <c r="J832" s="138">
        <f>ROUND(I832*H832,2)</f>
        <v>0</v>
      </c>
      <c r="K832" s="139"/>
      <c r="L832" s="31"/>
      <c r="M832" s="140" t="s">
        <v>1</v>
      </c>
      <c r="N832" s="141" t="s">
        <v>40</v>
      </c>
      <c r="P832" s="142">
        <f>O832*H832</f>
        <v>0</v>
      </c>
      <c r="Q832" s="142">
        <v>1.72E-3</v>
      </c>
      <c r="R832" s="142">
        <f>Q832*H832</f>
        <v>1.72E-3</v>
      </c>
      <c r="S832" s="142">
        <v>0</v>
      </c>
      <c r="T832" s="143">
        <f>S832*H832</f>
        <v>0</v>
      </c>
      <c r="AR832" s="144" t="s">
        <v>253</v>
      </c>
      <c r="AT832" s="144" t="s">
        <v>155</v>
      </c>
      <c r="AU832" s="144" t="s">
        <v>85</v>
      </c>
      <c r="AY832" s="16" t="s">
        <v>153</v>
      </c>
      <c r="BE832" s="145">
        <f>IF(N832="základní",J832,0)</f>
        <v>0</v>
      </c>
      <c r="BF832" s="145">
        <f>IF(N832="snížená",J832,0)</f>
        <v>0</v>
      </c>
      <c r="BG832" s="145">
        <f>IF(N832="zákl. přenesená",J832,0)</f>
        <v>0</v>
      </c>
      <c r="BH832" s="145">
        <f>IF(N832="sníž. přenesená",J832,0)</f>
        <v>0</v>
      </c>
      <c r="BI832" s="145">
        <f>IF(N832="nulová",J832,0)</f>
        <v>0</v>
      </c>
      <c r="BJ832" s="16" t="s">
        <v>83</v>
      </c>
      <c r="BK832" s="145">
        <f>ROUND(I832*H832,2)</f>
        <v>0</v>
      </c>
      <c r="BL832" s="16" t="s">
        <v>253</v>
      </c>
      <c r="BM832" s="144" t="s">
        <v>1164</v>
      </c>
    </row>
    <row r="833" spans="2:65" s="1" customFormat="1" ht="24">
      <c r="B833" s="31"/>
      <c r="D833" s="146" t="s">
        <v>161</v>
      </c>
      <c r="F833" s="147" t="s">
        <v>1165</v>
      </c>
      <c r="I833" s="148"/>
      <c r="L833" s="31"/>
      <c r="M833" s="149"/>
      <c r="T833" s="55"/>
      <c r="AT833" s="16" t="s">
        <v>161</v>
      </c>
      <c r="AU833" s="16" t="s">
        <v>85</v>
      </c>
    </row>
    <row r="834" spans="2:65" s="1" customFormat="1" ht="24.25" customHeight="1">
      <c r="B834" s="31"/>
      <c r="C834" s="132" t="s">
        <v>1166</v>
      </c>
      <c r="D834" s="132" t="s">
        <v>155</v>
      </c>
      <c r="E834" s="133" t="s">
        <v>1167</v>
      </c>
      <c r="F834" s="134" t="s">
        <v>1168</v>
      </c>
      <c r="G834" s="135" t="s">
        <v>196</v>
      </c>
      <c r="H834" s="136">
        <v>0.02</v>
      </c>
      <c r="I834" s="137"/>
      <c r="J834" s="138">
        <f>ROUND(I834*H834,2)</f>
        <v>0</v>
      </c>
      <c r="K834" s="139"/>
      <c r="L834" s="31"/>
      <c r="M834" s="140" t="s">
        <v>1</v>
      </c>
      <c r="N834" s="141" t="s">
        <v>40</v>
      </c>
      <c r="P834" s="142">
        <f>O834*H834</f>
        <v>0</v>
      </c>
      <c r="Q834" s="142">
        <v>0</v>
      </c>
      <c r="R834" s="142">
        <f>Q834*H834</f>
        <v>0</v>
      </c>
      <c r="S834" s="142">
        <v>0</v>
      </c>
      <c r="T834" s="143">
        <f>S834*H834</f>
        <v>0</v>
      </c>
      <c r="AR834" s="144" t="s">
        <v>253</v>
      </c>
      <c r="AT834" s="144" t="s">
        <v>155</v>
      </c>
      <c r="AU834" s="144" t="s">
        <v>85</v>
      </c>
      <c r="AY834" s="16" t="s">
        <v>153</v>
      </c>
      <c r="BE834" s="145">
        <f>IF(N834="základní",J834,0)</f>
        <v>0</v>
      </c>
      <c r="BF834" s="145">
        <f>IF(N834="snížená",J834,0)</f>
        <v>0</v>
      </c>
      <c r="BG834" s="145">
        <f>IF(N834="zákl. přenesená",J834,0)</f>
        <v>0</v>
      </c>
      <c r="BH834" s="145">
        <f>IF(N834="sníž. přenesená",J834,0)</f>
        <v>0</v>
      </c>
      <c r="BI834" s="145">
        <f>IF(N834="nulová",J834,0)</f>
        <v>0</v>
      </c>
      <c r="BJ834" s="16" t="s">
        <v>83</v>
      </c>
      <c r="BK834" s="145">
        <f>ROUND(I834*H834,2)</f>
        <v>0</v>
      </c>
      <c r="BL834" s="16" t="s">
        <v>253</v>
      </c>
      <c r="BM834" s="144" t="s">
        <v>1169</v>
      </c>
    </row>
    <row r="835" spans="2:65" s="1" customFormat="1" ht="36">
      <c r="B835" s="31"/>
      <c r="D835" s="146" t="s">
        <v>161</v>
      </c>
      <c r="F835" s="147" t="s">
        <v>1170</v>
      </c>
      <c r="I835" s="148"/>
      <c r="L835" s="31"/>
      <c r="M835" s="149"/>
      <c r="T835" s="55"/>
      <c r="AT835" s="16" t="s">
        <v>161</v>
      </c>
      <c r="AU835" s="16" t="s">
        <v>85</v>
      </c>
    </row>
    <row r="836" spans="2:65" s="11" customFormat="1" ht="22.75" customHeight="1">
      <c r="B836" s="120"/>
      <c r="D836" s="121" t="s">
        <v>74</v>
      </c>
      <c r="E836" s="130" t="s">
        <v>1171</v>
      </c>
      <c r="F836" s="130" t="s">
        <v>1172</v>
      </c>
      <c r="I836" s="123"/>
      <c r="J836" s="131">
        <f>BK836</f>
        <v>0</v>
      </c>
      <c r="L836" s="120"/>
      <c r="M836" s="125"/>
      <c r="P836" s="126">
        <f>SUM(P837:P856)</f>
        <v>0</v>
      </c>
      <c r="R836" s="126">
        <f>SUM(R837:R856)</f>
        <v>0</v>
      </c>
      <c r="T836" s="127">
        <f>SUM(T837:T856)</f>
        <v>0</v>
      </c>
      <c r="AR836" s="121" t="s">
        <v>85</v>
      </c>
      <c r="AT836" s="128" t="s">
        <v>74</v>
      </c>
      <c r="AU836" s="128" t="s">
        <v>83</v>
      </c>
      <c r="AY836" s="121" t="s">
        <v>153</v>
      </c>
      <c r="BK836" s="129">
        <f>SUM(BK837:BK856)</f>
        <v>0</v>
      </c>
    </row>
    <row r="837" spans="2:65" s="1" customFormat="1" ht="24.25" customHeight="1">
      <c r="B837" s="31"/>
      <c r="C837" s="132" t="s">
        <v>1173</v>
      </c>
      <c r="D837" s="132" t="s">
        <v>155</v>
      </c>
      <c r="E837" s="133" t="s">
        <v>1174</v>
      </c>
      <c r="F837" s="134" t="s">
        <v>1175</v>
      </c>
      <c r="G837" s="135" t="s">
        <v>590</v>
      </c>
      <c r="H837" s="136">
        <v>5.5</v>
      </c>
      <c r="I837" s="137"/>
      <c r="J837" s="138">
        <f>ROUND(I837*H837,2)</f>
        <v>0</v>
      </c>
      <c r="K837" s="139"/>
      <c r="L837" s="31"/>
      <c r="M837" s="140" t="s">
        <v>1</v>
      </c>
      <c r="N837" s="141" t="s">
        <v>40</v>
      </c>
      <c r="P837" s="142">
        <f>O837*H837</f>
        <v>0</v>
      </c>
      <c r="Q837" s="142">
        <v>0</v>
      </c>
      <c r="R837" s="142">
        <f>Q837*H837</f>
        <v>0</v>
      </c>
      <c r="S837" s="142">
        <v>0</v>
      </c>
      <c r="T837" s="143">
        <f>S837*H837</f>
        <v>0</v>
      </c>
      <c r="AR837" s="144" t="s">
        <v>253</v>
      </c>
      <c r="AT837" s="144" t="s">
        <v>155</v>
      </c>
      <c r="AU837" s="144" t="s">
        <v>85</v>
      </c>
      <c r="AY837" s="16" t="s">
        <v>153</v>
      </c>
      <c r="BE837" s="145">
        <f>IF(N837="základní",J837,0)</f>
        <v>0</v>
      </c>
      <c r="BF837" s="145">
        <f>IF(N837="snížená",J837,0)</f>
        <v>0</v>
      </c>
      <c r="BG837" s="145">
        <f>IF(N837="zákl. přenesená",J837,0)</f>
        <v>0</v>
      </c>
      <c r="BH837" s="145">
        <f>IF(N837="sníž. přenesená",J837,0)</f>
        <v>0</v>
      </c>
      <c r="BI837" s="145">
        <f>IF(N837="nulová",J837,0)</f>
        <v>0</v>
      </c>
      <c r="BJ837" s="16" t="s">
        <v>83</v>
      </c>
      <c r="BK837" s="145">
        <f>ROUND(I837*H837,2)</f>
        <v>0</v>
      </c>
      <c r="BL837" s="16" t="s">
        <v>253</v>
      </c>
      <c r="BM837" s="144" t="s">
        <v>1176</v>
      </c>
    </row>
    <row r="838" spans="2:65" s="1" customFormat="1" ht="24">
      <c r="B838" s="31"/>
      <c r="D838" s="146" t="s">
        <v>161</v>
      </c>
      <c r="F838" s="147" t="s">
        <v>1175</v>
      </c>
      <c r="I838" s="148"/>
      <c r="L838" s="31"/>
      <c r="M838" s="149"/>
      <c r="T838" s="55"/>
      <c r="AT838" s="16" t="s">
        <v>161</v>
      </c>
      <c r="AU838" s="16" t="s">
        <v>85</v>
      </c>
    </row>
    <row r="839" spans="2:65" s="1" customFormat="1" ht="24.25" customHeight="1">
      <c r="B839" s="31"/>
      <c r="C839" s="132" t="s">
        <v>1177</v>
      </c>
      <c r="D839" s="132" t="s">
        <v>155</v>
      </c>
      <c r="E839" s="133" t="s">
        <v>1178</v>
      </c>
      <c r="F839" s="134" t="s">
        <v>1179</v>
      </c>
      <c r="G839" s="135" t="s">
        <v>590</v>
      </c>
      <c r="H839" s="136">
        <v>32</v>
      </c>
      <c r="I839" s="137"/>
      <c r="J839" s="138">
        <f>ROUND(I839*H839,2)</f>
        <v>0</v>
      </c>
      <c r="K839" s="139"/>
      <c r="L839" s="31"/>
      <c r="M839" s="140" t="s">
        <v>1</v>
      </c>
      <c r="N839" s="141" t="s">
        <v>40</v>
      </c>
      <c r="P839" s="142">
        <f>O839*H839</f>
        <v>0</v>
      </c>
      <c r="Q839" s="142">
        <v>0</v>
      </c>
      <c r="R839" s="142">
        <f>Q839*H839</f>
        <v>0</v>
      </c>
      <c r="S839" s="142">
        <v>0</v>
      </c>
      <c r="T839" s="143">
        <f>S839*H839</f>
        <v>0</v>
      </c>
      <c r="AR839" s="144" t="s">
        <v>253</v>
      </c>
      <c r="AT839" s="144" t="s">
        <v>155</v>
      </c>
      <c r="AU839" s="144" t="s">
        <v>85</v>
      </c>
      <c r="AY839" s="16" t="s">
        <v>153</v>
      </c>
      <c r="BE839" s="145">
        <f>IF(N839="základní",J839,0)</f>
        <v>0</v>
      </c>
      <c r="BF839" s="145">
        <f>IF(N839="snížená",J839,0)</f>
        <v>0</v>
      </c>
      <c r="BG839" s="145">
        <f>IF(N839="zákl. přenesená",J839,0)</f>
        <v>0</v>
      </c>
      <c r="BH839" s="145">
        <f>IF(N839="sníž. přenesená",J839,0)</f>
        <v>0</v>
      </c>
      <c r="BI839" s="145">
        <f>IF(N839="nulová",J839,0)</f>
        <v>0</v>
      </c>
      <c r="BJ839" s="16" t="s">
        <v>83</v>
      </c>
      <c r="BK839" s="145">
        <f>ROUND(I839*H839,2)</f>
        <v>0</v>
      </c>
      <c r="BL839" s="16" t="s">
        <v>253</v>
      </c>
      <c r="BM839" s="144" t="s">
        <v>1180</v>
      </c>
    </row>
    <row r="840" spans="2:65" s="1" customFormat="1" ht="24">
      <c r="B840" s="31"/>
      <c r="D840" s="146" t="s">
        <v>161</v>
      </c>
      <c r="F840" s="147" t="s">
        <v>1179</v>
      </c>
      <c r="I840" s="148"/>
      <c r="L840" s="31"/>
      <c r="M840" s="149"/>
      <c r="T840" s="55"/>
      <c r="AT840" s="16" t="s">
        <v>161</v>
      </c>
      <c r="AU840" s="16" t="s">
        <v>85</v>
      </c>
    </row>
    <row r="841" spans="2:65" s="1" customFormat="1" ht="49" customHeight="1">
      <c r="B841" s="31"/>
      <c r="C841" s="132" t="s">
        <v>1181</v>
      </c>
      <c r="D841" s="132" t="s">
        <v>155</v>
      </c>
      <c r="E841" s="133" t="s">
        <v>1182</v>
      </c>
      <c r="F841" s="134" t="s">
        <v>1183</v>
      </c>
      <c r="G841" s="135" t="s">
        <v>590</v>
      </c>
      <c r="H841" s="136">
        <v>5.5</v>
      </c>
      <c r="I841" s="137"/>
      <c r="J841" s="138">
        <f>ROUND(I841*H841,2)</f>
        <v>0</v>
      </c>
      <c r="K841" s="139"/>
      <c r="L841" s="31"/>
      <c r="M841" s="140" t="s">
        <v>1</v>
      </c>
      <c r="N841" s="141" t="s">
        <v>40</v>
      </c>
      <c r="P841" s="142">
        <f>O841*H841</f>
        <v>0</v>
      </c>
      <c r="Q841" s="142">
        <v>0</v>
      </c>
      <c r="R841" s="142">
        <f>Q841*H841</f>
        <v>0</v>
      </c>
      <c r="S841" s="142">
        <v>0</v>
      </c>
      <c r="T841" s="143">
        <f>S841*H841</f>
        <v>0</v>
      </c>
      <c r="AR841" s="144" t="s">
        <v>253</v>
      </c>
      <c r="AT841" s="144" t="s">
        <v>155</v>
      </c>
      <c r="AU841" s="144" t="s">
        <v>85</v>
      </c>
      <c r="AY841" s="16" t="s">
        <v>153</v>
      </c>
      <c r="BE841" s="145">
        <f>IF(N841="základní",J841,0)</f>
        <v>0</v>
      </c>
      <c r="BF841" s="145">
        <f>IF(N841="snížená",J841,0)</f>
        <v>0</v>
      </c>
      <c r="BG841" s="145">
        <f>IF(N841="zákl. přenesená",J841,0)</f>
        <v>0</v>
      </c>
      <c r="BH841" s="145">
        <f>IF(N841="sníž. přenesená",J841,0)</f>
        <v>0</v>
      </c>
      <c r="BI841" s="145">
        <f>IF(N841="nulová",J841,0)</f>
        <v>0</v>
      </c>
      <c r="BJ841" s="16" t="s">
        <v>83</v>
      </c>
      <c r="BK841" s="145">
        <f>ROUND(I841*H841,2)</f>
        <v>0</v>
      </c>
      <c r="BL841" s="16" t="s">
        <v>253</v>
      </c>
      <c r="BM841" s="144" t="s">
        <v>1184</v>
      </c>
    </row>
    <row r="842" spans="2:65" s="1" customFormat="1" ht="48">
      <c r="B842" s="31"/>
      <c r="D842" s="146" t="s">
        <v>161</v>
      </c>
      <c r="F842" s="147" t="s">
        <v>1183</v>
      </c>
      <c r="I842" s="148"/>
      <c r="L842" s="31"/>
      <c r="M842" s="149"/>
      <c r="T842" s="55"/>
      <c r="AT842" s="16" t="s">
        <v>161</v>
      </c>
      <c r="AU842" s="16" t="s">
        <v>85</v>
      </c>
    </row>
    <row r="843" spans="2:65" s="1" customFormat="1" ht="49" customHeight="1">
      <c r="B843" s="31"/>
      <c r="C843" s="132" t="s">
        <v>1185</v>
      </c>
      <c r="D843" s="132" t="s">
        <v>155</v>
      </c>
      <c r="E843" s="133" t="s">
        <v>1186</v>
      </c>
      <c r="F843" s="134" t="s">
        <v>1187</v>
      </c>
      <c r="G843" s="135" t="s">
        <v>590</v>
      </c>
      <c r="H843" s="136">
        <v>32</v>
      </c>
      <c r="I843" s="137"/>
      <c r="J843" s="138">
        <f>ROUND(I843*H843,2)</f>
        <v>0</v>
      </c>
      <c r="K843" s="139"/>
      <c r="L843" s="31"/>
      <c r="M843" s="140" t="s">
        <v>1</v>
      </c>
      <c r="N843" s="141" t="s">
        <v>40</v>
      </c>
      <c r="P843" s="142">
        <f>O843*H843</f>
        <v>0</v>
      </c>
      <c r="Q843" s="142">
        <v>0</v>
      </c>
      <c r="R843" s="142">
        <f>Q843*H843</f>
        <v>0</v>
      </c>
      <c r="S843" s="142">
        <v>0</v>
      </c>
      <c r="T843" s="143">
        <f>S843*H843</f>
        <v>0</v>
      </c>
      <c r="AR843" s="144" t="s">
        <v>253</v>
      </c>
      <c r="AT843" s="144" t="s">
        <v>155</v>
      </c>
      <c r="AU843" s="144" t="s">
        <v>85</v>
      </c>
      <c r="AY843" s="16" t="s">
        <v>153</v>
      </c>
      <c r="BE843" s="145">
        <f>IF(N843="základní",J843,0)</f>
        <v>0</v>
      </c>
      <c r="BF843" s="145">
        <f>IF(N843="snížená",J843,0)</f>
        <v>0</v>
      </c>
      <c r="BG843" s="145">
        <f>IF(N843="zákl. přenesená",J843,0)</f>
        <v>0</v>
      </c>
      <c r="BH843" s="145">
        <f>IF(N843="sníž. přenesená",J843,0)</f>
        <v>0</v>
      </c>
      <c r="BI843" s="145">
        <f>IF(N843="nulová",J843,0)</f>
        <v>0</v>
      </c>
      <c r="BJ843" s="16" t="s">
        <v>83</v>
      </c>
      <c r="BK843" s="145">
        <f>ROUND(I843*H843,2)</f>
        <v>0</v>
      </c>
      <c r="BL843" s="16" t="s">
        <v>253</v>
      </c>
      <c r="BM843" s="144" t="s">
        <v>1188</v>
      </c>
    </row>
    <row r="844" spans="2:65" s="1" customFormat="1" ht="48">
      <c r="B844" s="31"/>
      <c r="D844" s="146" t="s">
        <v>161</v>
      </c>
      <c r="F844" s="147" t="s">
        <v>1187</v>
      </c>
      <c r="I844" s="148"/>
      <c r="L844" s="31"/>
      <c r="M844" s="149"/>
      <c r="T844" s="55"/>
      <c r="AT844" s="16" t="s">
        <v>161</v>
      </c>
      <c r="AU844" s="16" t="s">
        <v>85</v>
      </c>
    </row>
    <row r="845" spans="2:65" s="1" customFormat="1" ht="24.25" customHeight="1">
      <c r="B845" s="31"/>
      <c r="C845" s="132" t="s">
        <v>1189</v>
      </c>
      <c r="D845" s="132" t="s">
        <v>155</v>
      </c>
      <c r="E845" s="133" t="s">
        <v>1190</v>
      </c>
      <c r="F845" s="134" t="s">
        <v>1191</v>
      </c>
      <c r="G845" s="135" t="s">
        <v>707</v>
      </c>
      <c r="H845" s="136">
        <v>2</v>
      </c>
      <c r="I845" s="137"/>
      <c r="J845" s="138">
        <f>ROUND(I845*H845,2)</f>
        <v>0</v>
      </c>
      <c r="K845" s="139"/>
      <c r="L845" s="31"/>
      <c r="M845" s="140" t="s">
        <v>1</v>
      </c>
      <c r="N845" s="141" t="s">
        <v>40</v>
      </c>
      <c r="P845" s="142">
        <f>O845*H845</f>
        <v>0</v>
      </c>
      <c r="Q845" s="142">
        <v>0</v>
      </c>
      <c r="R845" s="142">
        <f>Q845*H845</f>
        <v>0</v>
      </c>
      <c r="S845" s="142">
        <v>0</v>
      </c>
      <c r="T845" s="143">
        <f>S845*H845</f>
        <v>0</v>
      </c>
      <c r="AR845" s="144" t="s">
        <v>253</v>
      </c>
      <c r="AT845" s="144" t="s">
        <v>155</v>
      </c>
      <c r="AU845" s="144" t="s">
        <v>85</v>
      </c>
      <c r="AY845" s="16" t="s">
        <v>153</v>
      </c>
      <c r="BE845" s="145">
        <f>IF(N845="základní",J845,0)</f>
        <v>0</v>
      </c>
      <c r="BF845" s="145">
        <f>IF(N845="snížená",J845,0)</f>
        <v>0</v>
      </c>
      <c r="BG845" s="145">
        <f>IF(N845="zákl. přenesená",J845,0)</f>
        <v>0</v>
      </c>
      <c r="BH845" s="145">
        <f>IF(N845="sníž. přenesená",J845,0)</f>
        <v>0</v>
      </c>
      <c r="BI845" s="145">
        <f>IF(N845="nulová",J845,0)</f>
        <v>0</v>
      </c>
      <c r="BJ845" s="16" t="s">
        <v>83</v>
      </c>
      <c r="BK845" s="145">
        <f>ROUND(I845*H845,2)</f>
        <v>0</v>
      </c>
      <c r="BL845" s="16" t="s">
        <v>253</v>
      </c>
      <c r="BM845" s="144" t="s">
        <v>1192</v>
      </c>
    </row>
    <row r="846" spans="2:65" s="1" customFormat="1" ht="12">
      <c r="B846" s="31"/>
      <c r="D846" s="146" t="s">
        <v>161</v>
      </c>
      <c r="F846" s="147" t="s">
        <v>1193</v>
      </c>
      <c r="I846" s="148"/>
      <c r="L846" s="31"/>
      <c r="M846" s="149"/>
      <c r="T846" s="55"/>
      <c r="AT846" s="16" t="s">
        <v>161</v>
      </c>
      <c r="AU846" s="16" t="s">
        <v>85</v>
      </c>
    </row>
    <row r="847" spans="2:65" s="1" customFormat="1" ht="33" customHeight="1">
      <c r="B847" s="31"/>
      <c r="C847" s="132" t="s">
        <v>1194</v>
      </c>
      <c r="D847" s="132" t="s">
        <v>155</v>
      </c>
      <c r="E847" s="133" t="s">
        <v>1195</v>
      </c>
      <c r="F847" s="134" t="s">
        <v>1196</v>
      </c>
      <c r="G847" s="135" t="s">
        <v>1197</v>
      </c>
      <c r="H847" s="136">
        <v>1</v>
      </c>
      <c r="I847" s="137"/>
      <c r="J847" s="138">
        <f>ROUND(I847*H847,2)</f>
        <v>0</v>
      </c>
      <c r="K847" s="139"/>
      <c r="L847" s="31"/>
      <c r="M847" s="140" t="s">
        <v>1</v>
      </c>
      <c r="N847" s="141" t="s">
        <v>40</v>
      </c>
      <c r="P847" s="142">
        <f>O847*H847</f>
        <v>0</v>
      </c>
      <c r="Q847" s="142">
        <v>0</v>
      </c>
      <c r="R847" s="142">
        <f>Q847*H847</f>
        <v>0</v>
      </c>
      <c r="S847" s="142">
        <v>0</v>
      </c>
      <c r="T847" s="143">
        <f>S847*H847</f>
        <v>0</v>
      </c>
      <c r="AR847" s="144" t="s">
        <v>253</v>
      </c>
      <c r="AT847" s="144" t="s">
        <v>155</v>
      </c>
      <c r="AU847" s="144" t="s">
        <v>85</v>
      </c>
      <c r="AY847" s="16" t="s">
        <v>153</v>
      </c>
      <c r="BE847" s="145">
        <f>IF(N847="základní",J847,0)</f>
        <v>0</v>
      </c>
      <c r="BF847" s="145">
        <f>IF(N847="snížená",J847,0)</f>
        <v>0</v>
      </c>
      <c r="BG847" s="145">
        <f>IF(N847="zákl. přenesená",J847,0)</f>
        <v>0</v>
      </c>
      <c r="BH847" s="145">
        <f>IF(N847="sníž. přenesená",J847,0)</f>
        <v>0</v>
      </c>
      <c r="BI847" s="145">
        <f>IF(N847="nulová",J847,0)</f>
        <v>0</v>
      </c>
      <c r="BJ847" s="16" t="s">
        <v>83</v>
      </c>
      <c r="BK847" s="145">
        <f>ROUND(I847*H847,2)</f>
        <v>0</v>
      </c>
      <c r="BL847" s="16" t="s">
        <v>253</v>
      </c>
      <c r="BM847" s="144" t="s">
        <v>1198</v>
      </c>
    </row>
    <row r="848" spans="2:65" s="1" customFormat="1" ht="24">
      <c r="B848" s="31"/>
      <c r="D848" s="146" t="s">
        <v>161</v>
      </c>
      <c r="F848" s="147" t="s">
        <v>1196</v>
      </c>
      <c r="I848" s="148"/>
      <c r="L848" s="31"/>
      <c r="M848" s="149"/>
      <c r="T848" s="55"/>
      <c r="AT848" s="16" t="s">
        <v>161</v>
      </c>
      <c r="AU848" s="16" t="s">
        <v>85</v>
      </c>
    </row>
    <row r="849" spans="2:65" s="1" customFormat="1" ht="33" customHeight="1">
      <c r="B849" s="31"/>
      <c r="C849" s="132" t="s">
        <v>1199</v>
      </c>
      <c r="D849" s="132" t="s">
        <v>155</v>
      </c>
      <c r="E849" s="133" t="s">
        <v>1200</v>
      </c>
      <c r="F849" s="134" t="s">
        <v>1201</v>
      </c>
      <c r="G849" s="135" t="s">
        <v>1197</v>
      </c>
      <c r="H849" s="136">
        <v>1</v>
      </c>
      <c r="I849" s="137"/>
      <c r="J849" s="138">
        <f>ROUND(I849*H849,2)</f>
        <v>0</v>
      </c>
      <c r="K849" s="139"/>
      <c r="L849" s="31"/>
      <c r="M849" s="140" t="s">
        <v>1</v>
      </c>
      <c r="N849" s="141" t="s">
        <v>40</v>
      </c>
      <c r="P849" s="142">
        <f>O849*H849</f>
        <v>0</v>
      </c>
      <c r="Q849" s="142">
        <v>0</v>
      </c>
      <c r="R849" s="142">
        <f>Q849*H849</f>
        <v>0</v>
      </c>
      <c r="S849" s="142">
        <v>0</v>
      </c>
      <c r="T849" s="143">
        <f>S849*H849</f>
        <v>0</v>
      </c>
      <c r="AR849" s="144" t="s">
        <v>253</v>
      </c>
      <c r="AT849" s="144" t="s">
        <v>155</v>
      </c>
      <c r="AU849" s="144" t="s">
        <v>85</v>
      </c>
      <c r="AY849" s="16" t="s">
        <v>153</v>
      </c>
      <c r="BE849" s="145">
        <f>IF(N849="základní",J849,0)</f>
        <v>0</v>
      </c>
      <c r="BF849" s="145">
        <f>IF(N849="snížená",J849,0)</f>
        <v>0</v>
      </c>
      <c r="BG849" s="145">
        <f>IF(N849="zákl. přenesená",J849,0)</f>
        <v>0</v>
      </c>
      <c r="BH849" s="145">
        <f>IF(N849="sníž. přenesená",J849,0)</f>
        <v>0</v>
      </c>
      <c r="BI849" s="145">
        <f>IF(N849="nulová",J849,0)</f>
        <v>0</v>
      </c>
      <c r="BJ849" s="16" t="s">
        <v>83</v>
      </c>
      <c r="BK849" s="145">
        <f>ROUND(I849*H849,2)</f>
        <v>0</v>
      </c>
      <c r="BL849" s="16" t="s">
        <v>253</v>
      </c>
      <c r="BM849" s="144" t="s">
        <v>1202</v>
      </c>
    </row>
    <row r="850" spans="2:65" s="1" customFormat="1" ht="24">
      <c r="B850" s="31"/>
      <c r="D850" s="146" t="s">
        <v>161</v>
      </c>
      <c r="F850" s="147" t="s">
        <v>1201</v>
      </c>
      <c r="I850" s="148"/>
      <c r="L850" s="31"/>
      <c r="M850" s="149"/>
      <c r="T850" s="55"/>
      <c r="AT850" s="16" t="s">
        <v>161</v>
      </c>
      <c r="AU850" s="16" t="s">
        <v>85</v>
      </c>
    </row>
    <row r="851" spans="2:65" s="1" customFormat="1" ht="33" customHeight="1">
      <c r="B851" s="31"/>
      <c r="C851" s="132" t="s">
        <v>1203</v>
      </c>
      <c r="D851" s="132" t="s">
        <v>155</v>
      </c>
      <c r="E851" s="133" t="s">
        <v>1204</v>
      </c>
      <c r="F851" s="134" t="s">
        <v>1205</v>
      </c>
      <c r="G851" s="135" t="s">
        <v>1197</v>
      </c>
      <c r="H851" s="136">
        <v>1</v>
      </c>
      <c r="I851" s="137"/>
      <c r="J851" s="138">
        <f>ROUND(I851*H851,2)</f>
        <v>0</v>
      </c>
      <c r="K851" s="139"/>
      <c r="L851" s="31"/>
      <c r="M851" s="140" t="s">
        <v>1</v>
      </c>
      <c r="N851" s="141" t="s">
        <v>40</v>
      </c>
      <c r="P851" s="142">
        <f>O851*H851</f>
        <v>0</v>
      </c>
      <c r="Q851" s="142">
        <v>0</v>
      </c>
      <c r="R851" s="142">
        <f>Q851*H851</f>
        <v>0</v>
      </c>
      <c r="S851" s="142">
        <v>0</v>
      </c>
      <c r="T851" s="143">
        <f>S851*H851</f>
        <v>0</v>
      </c>
      <c r="AR851" s="144" t="s">
        <v>253</v>
      </c>
      <c r="AT851" s="144" t="s">
        <v>155</v>
      </c>
      <c r="AU851" s="144" t="s">
        <v>85</v>
      </c>
      <c r="AY851" s="16" t="s">
        <v>153</v>
      </c>
      <c r="BE851" s="145">
        <f>IF(N851="základní",J851,0)</f>
        <v>0</v>
      </c>
      <c r="BF851" s="145">
        <f>IF(N851="snížená",J851,0)</f>
        <v>0</v>
      </c>
      <c r="BG851" s="145">
        <f>IF(N851="zákl. přenesená",J851,0)</f>
        <v>0</v>
      </c>
      <c r="BH851" s="145">
        <f>IF(N851="sníž. přenesená",J851,0)</f>
        <v>0</v>
      </c>
      <c r="BI851" s="145">
        <f>IF(N851="nulová",J851,0)</f>
        <v>0</v>
      </c>
      <c r="BJ851" s="16" t="s">
        <v>83</v>
      </c>
      <c r="BK851" s="145">
        <f>ROUND(I851*H851,2)</f>
        <v>0</v>
      </c>
      <c r="BL851" s="16" t="s">
        <v>253</v>
      </c>
      <c r="BM851" s="144" t="s">
        <v>1206</v>
      </c>
    </row>
    <row r="852" spans="2:65" s="1" customFormat="1" ht="24">
      <c r="B852" s="31"/>
      <c r="D852" s="146" t="s">
        <v>161</v>
      </c>
      <c r="F852" s="147" t="s">
        <v>1205</v>
      </c>
      <c r="I852" s="148"/>
      <c r="L852" s="31"/>
      <c r="M852" s="149"/>
      <c r="T852" s="55"/>
      <c r="AT852" s="16" t="s">
        <v>161</v>
      </c>
      <c r="AU852" s="16" t="s">
        <v>85</v>
      </c>
    </row>
    <row r="853" spans="2:65" s="1" customFormat="1" ht="16.5" customHeight="1">
      <c r="B853" s="31"/>
      <c r="C853" s="132" t="s">
        <v>1207</v>
      </c>
      <c r="D853" s="132" t="s">
        <v>155</v>
      </c>
      <c r="E853" s="133" t="s">
        <v>1208</v>
      </c>
      <c r="F853" s="134" t="s">
        <v>1209</v>
      </c>
      <c r="G853" s="135" t="s">
        <v>1197</v>
      </c>
      <c r="H853" s="136">
        <v>1</v>
      </c>
      <c r="I853" s="137"/>
      <c r="J853" s="138">
        <f>ROUND(I853*H853,2)</f>
        <v>0</v>
      </c>
      <c r="K853" s="139"/>
      <c r="L853" s="31"/>
      <c r="M853" s="140" t="s">
        <v>1</v>
      </c>
      <c r="N853" s="141" t="s">
        <v>40</v>
      </c>
      <c r="P853" s="142">
        <f>O853*H853</f>
        <v>0</v>
      </c>
      <c r="Q853" s="142">
        <v>0</v>
      </c>
      <c r="R853" s="142">
        <f>Q853*H853</f>
        <v>0</v>
      </c>
      <c r="S853" s="142">
        <v>0</v>
      </c>
      <c r="T853" s="143">
        <f>S853*H853</f>
        <v>0</v>
      </c>
      <c r="AR853" s="144" t="s">
        <v>253</v>
      </c>
      <c r="AT853" s="144" t="s">
        <v>155</v>
      </c>
      <c r="AU853" s="144" t="s">
        <v>85</v>
      </c>
      <c r="AY853" s="16" t="s">
        <v>153</v>
      </c>
      <c r="BE853" s="145">
        <f>IF(N853="základní",J853,0)</f>
        <v>0</v>
      </c>
      <c r="BF853" s="145">
        <f>IF(N853="snížená",J853,0)</f>
        <v>0</v>
      </c>
      <c r="BG853" s="145">
        <f>IF(N853="zákl. přenesená",J853,0)</f>
        <v>0</v>
      </c>
      <c r="BH853" s="145">
        <f>IF(N853="sníž. přenesená",J853,0)</f>
        <v>0</v>
      </c>
      <c r="BI853" s="145">
        <f>IF(N853="nulová",J853,0)</f>
        <v>0</v>
      </c>
      <c r="BJ853" s="16" t="s">
        <v>83</v>
      </c>
      <c r="BK853" s="145">
        <f>ROUND(I853*H853,2)</f>
        <v>0</v>
      </c>
      <c r="BL853" s="16" t="s">
        <v>253</v>
      </c>
      <c r="BM853" s="144" t="s">
        <v>1210</v>
      </c>
    </row>
    <row r="854" spans="2:65" s="1" customFormat="1" ht="12">
      <c r="B854" s="31"/>
      <c r="D854" s="146" t="s">
        <v>161</v>
      </c>
      <c r="F854" s="147" t="s">
        <v>1209</v>
      </c>
      <c r="I854" s="148"/>
      <c r="L854" s="31"/>
      <c r="M854" s="149"/>
      <c r="T854" s="55"/>
      <c r="AT854" s="16" t="s">
        <v>161</v>
      </c>
      <c r="AU854" s="16" t="s">
        <v>85</v>
      </c>
    </row>
    <row r="855" spans="2:65" s="1" customFormat="1" ht="16.5" customHeight="1">
      <c r="B855" s="31"/>
      <c r="C855" s="132" t="s">
        <v>1211</v>
      </c>
      <c r="D855" s="132" t="s">
        <v>155</v>
      </c>
      <c r="E855" s="133" t="s">
        <v>1212</v>
      </c>
      <c r="F855" s="134" t="s">
        <v>1213</v>
      </c>
      <c r="G855" s="135" t="s">
        <v>1197</v>
      </c>
      <c r="H855" s="136">
        <v>1</v>
      </c>
      <c r="I855" s="137"/>
      <c r="J855" s="138">
        <f>ROUND(I855*H855,2)</f>
        <v>0</v>
      </c>
      <c r="K855" s="139"/>
      <c r="L855" s="31"/>
      <c r="M855" s="140" t="s">
        <v>1</v>
      </c>
      <c r="N855" s="141" t="s">
        <v>40</v>
      </c>
      <c r="P855" s="142">
        <f>O855*H855</f>
        <v>0</v>
      </c>
      <c r="Q855" s="142">
        <v>0</v>
      </c>
      <c r="R855" s="142">
        <f>Q855*H855</f>
        <v>0</v>
      </c>
      <c r="S855" s="142">
        <v>0</v>
      </c>
      <c r="T855" s="143">
        <f>S855*H855</f>
        <v>0</v>
      </c>
      <c r="AR855" s="144" t="s">
        <v>253</v>
      </c>
      <c r="AT855" s="144" t="s">
        <v>155</v>
      </c>
      <c r="AU855" s="144" t="s">
        <v>85</v>
      </c>
      <c r="AY855" s="16" t="s">
        <v>153</v>
      </c>
      <c r="BE855" s="145">
        <f>IF(N855="základní",J855,0)</f>
        <v>0</v>
      </c>
      <c r="BF855" s="145">
        <f>IF(N855="snížená",J855,0)</f>
        <v>0</v>
      </c>
      <c r="BG855" s="145">
        <f>IF(N855="zákl. přenesená",J855,0)</f>
        <v>0</v>
      </c>
      <c r="BH855" s="145">
        <f>IF(N855="sníž. přenesená",J855,0)</f>
        <v>0</v>
      </c>
      <c r="BI855" s="145">
        <f>IF(N855="nulová",J855,0)</f>
        <v>0</v>
      </c>
      <c r="BJ855" s="16" t="s">
        <v>83</v>
      </c>
      <c r="BK855" s="145">
        <f>ROUND(I855*H855,2)</f>
        <v>0</v>
      </c>
      <c r="BL855" s="16" t="s">
        <v>253</v>
      </c>
      <c r="BM855" s="144" t="s">
        <v>1214</v>
      </c>
    </row>
    <row r="856" spans="2:65" s="1" customFormat="1" ht="12">
      <c r="B856" s="31"/>
      <c r="D856" s="146" t="s">
        <v>161</v>
      </c>
      <c r="F856" s="147" t="s">
        <v>1213</v>
      </c>
      <c r="I856" s="148"/>
      <c r="L856" s="31"/>
      <c r="M856" s="149"/>
      <c r="T856" s="55"/>
      <c r="AT856" s="16" t="s">
        <v>161</v>
      </c>
      <c r="AU856" s="16" t="s">
        <v>85</v>
      </c>
    </row>
    <row r="857" spans="2:65" s="11" customFormat="1" ht="22.75" customHeight="1">
      <c r="B857" s="120"/>
      <c r="D857" s="121" t="s">
        <v>74</v>
      </c>
      <c r="E857" s="130" t="s">
        <v>1215</v>
      </c>
      <c r="F857" s="130" t="s">
        <v>1216</v>
      </c>
      <c r="I857" s="123"/>
      <c r="J857" s="131">
        <f>BK857</f>
        <v>0</v>
      </c>
      <c r="L857" s="120"/>
      <c r="M857" s="125"/>
      <c r="P857" s="126">
        <f>SUM(P858:P999)</f>
        <v>0</v>
      </c>
      <c r="R857" s="126">
        <f>SUM(R858:R999)</f>
        <v>0</v>
      </c>
      <c r="T857" s="127">
        <f>SUM(T858:T999)</f>
        <v>0</v>
      </c>
      <c r="AR857" s="121" t="s">
        <v>85</v>
      </c>
      <c r="AT857" s="128" t="s">
        <v>74</v>
      </c>
      <c r="AU857" s="128" t="s">
        <v>83</v>
      </c>
      <c r="AY857" s="121" t="s">
        <v>153</v>
      </c>
      <c r="BK857" s="129">
        <f>SUM(BK858:BK999)</f>
        <v>0</v>
      </c>
    </row>
    <row r="858" spans="2:65" s="1" customFormat="1" ht="16.5" customHeight="1">
      <c r="B858" s="31"/>
      <c r="C858" s="132" t="s">
        <v>1217</v>
      </c>
      <c r="D858" s="132" t="s">
        <v>155</v>
      </c>
      <c r="E858" s="133" t="s">
        <v>1218</v>
      </c>
      <c r="F858" s="134" t="s">
        <v>1219</v>
      </c>
      <c r="G858" s="135" t="s">
        <v>707</v>
      </c>
      <c r="H858" s="136">
        <v>12</v>
      </c>
      <c r="I858" s="137"/>
      <c r="J858" s="138">
        <f>ROUND(I858*H858,2)</f>
        <v>0</v>
      </c>
      <c r="K858" s="139"/>
      <c r="L858" s="31"/>
      <c r="M858" s="140" t="s">
        <v>1</v>
      </c>
      <c r="N858" s="141" t="s">
        <v>40</v>
      </c>
      <c r="P858" s="142">
        <f>O858*H858</f>
        <v>0</v>
      </c>
      <c r="Q858" s="142">
        <v>0</v>
      </c>
      <c r="R858" s="142">
        <f>Q858*H858</f>
        <v>0</v>
      </c>
      <c r="S858" s="142">
        <v>0</v>
      </c>
      <c r="T858" s="143">
        <f>S858*H858</f>
        <v>0</v>
      </c>
      <c r="AR858" s="144" t="s">
        <v>253</v>
      </c>
      <c r="AT858" s="144" t="s">
        <v>155</v>
      </c>
      <c r="AU858" s="144" t="s">
        <v>85</v>
      </c>
      <c r="AY858" s="16" t="s">
        <v>153</v>
      </c>
      <c r="BE858" s="145">
        <f>IF(N858="základní",J858,0)</f>
        <v>0</v>
      </c>
      <c r="BF858" s="145">
        <f>IF(N858="snížená",J858,0)</f>
        <v>0</v>
      </c>
      <c r="BG858" s="145">
        <f>IF(N858="zákl. přenesená",J858,0)</f>
        <v>0</v>
      </c>
      <c r="BH858" s="145">
        <f>IF(N858="sníž. přenesená",J858,0)</f>
        <v>0</v>
      </c>
      <c r="BI858" s="145">
        <f>IF(N858="nulová",J858,0)</f>
        <v>0</v>
      </c>
      <c r="BJ858" s="16" t="s">
        <v>83</v>
      </c>
      <c r="BK858" s="145">
        <f>ROUND(I858*H858,2)</f>
        <v>0</v>
      </c>
      <c r="BL858" s="16" t="s">
        <v>253</v>
      </c>
      <c r="BM858" s="144" t="s">
        <v>1220</v>
      </c>
    </row>
    <row r="859" spans="2:65" s="1" customFormat="1" ht="12">
      <c r="B859" s="31"/>
      <c r="D859" s="146" t="s">
        <v>161</v>
      </c>
      <c r="F859" s="147" t="s">
        <v>1219</v>
      </c>
      <c r="I859" s="148"/>
      <c r="L859" s="31"/>
      <c r="M859" s="149"/>
      <c r="T859" s="55"/>
      <c r="AT859" s="16" t="s">
        <v>161</v>
      </c>
      <c r="AU859" s="16" t="s">
        <v>85</v>
      </c>
    </row>
    <row r="860" spans="2:65" s="1" customFormat="1" ht="16.5" customHeight="1">
      <c r="B860" s="31"/>
      <c r="C860" s="132" t="s">
        <v>1221</v>
      </c>
      <c r="D860" s="132" t="s">
        <v>155</v>
      </c>
      <c r="E860" s="133" t="s">
        <v>1222</v>
      </c>
      <c r="F860" s="134" t="s">
        <v>1223</v>
      </c>
      <c r="G860" s="135" t="s">
        <v>707</v>
      </c>
      <c r="H860" s="136">
        <v>12</v>
      </c>
      <c r="I860" s="137"/>
      <c r="J860" s="138">
        <f>ROUND(I860*H860,2)</f>
        <v>0</v>
      </c>
      <c r="K860" s="139"/>
      <c r="L860" s="31"/>
      <c r="M860" s="140" t="s">
        <v>1</v>
      </c>
      <c r="N860" s="141" t="s">
        <v>40</v>
      </c>
      <c r="P860" s="142">
        <f>O860*H860</f>
        <v>0</v>
      </c>
      <c r="Q860" s="142">
        <v>0</v>
      </c>
      <c r="R860" s="142">
        <f>Q860*H860</f>
        <v>0</v>
      </c>
      <c r="S860" s="142">
        <v>0</v>
      </c>
      <c r="T860" s="143">
        <f>S860*H860</f>
        <v>0</v>
      </c>
      <c r="AR860" s="144" t="s">
        <v>253</v>
      </c>
      <c r="AT860" s="144" t="s">
        <v>155</v>
      </c>
      <c r="AU860" s="144" t="s">
        <v>85</v>
      </c>
      <c r="AY860" s="16" t="s">
        <v>153</v>
      </c>
      <c r="BE860" s="145">
        <f>IF(N860="základní",J860,0)</f>
        <v>0</v>
      </c>
      <c r="BF860" s="145">
        <f>IF(N860="snížená",J860,0)</f>
        <v>0</v>
      </c>
      <c r="BG860" s="145">
        <f>IF(N860="zákl. přenesená",J860,0)</f>
        <v>0</v>
      </c>
      <c r="BH860" s="145">
        <f>IF(N860="sníž. přenesená",J860,0)</f>
        <v>0</v>
      </c>
      <c r="BI860" s="145">
        <f>IF(N860="nulová",J860,0)</f>
        <v>0</v>
      </c>
      <c r="BJ860" s="16" t="s">
        <v>83</v>
      </c>
      <c r="BK860" s="145">
        <f>ROUND(I860*H860,2)</f>
        <v>0</v>
      </c>
      <c r="BL860" s="16" t="s">
        <v>253</v>
      </c>
      <c r="BM860" s="144" t="s">
        <v>1224</v>
      </c>
    </row>
    <row r="861" spans="2:65" s="1" customFormat="1" ht="12">
      <c r="B861" s="31"/>
      <c r="D861" s="146" t="s">
        <v>161</v>
      </c>
      <c r="F861" s="147" t="s">
        <v>1223</v>
      </c>
      <c r="I861" s="148"/>
      <c r="L861" s="31"/>
      <c r="M861" s="149"/>
      <c r="T861" s="55"/>
      <c r="AT861" s="16" t="s">
        <v>161</v>
      </c>
      <c r="AU861" s="16" t="s">
        <v>85</v>
      </c>
    </row>
    <row r="862" spans="2:65" s="1" customFormat="1" ht="16.5" customHeight="1">
      <c r="B862" s="31"/>
      <c r="C862" s="132" t="s">
        <v>1225</v>
      </c>
      <c r="D862" s="132" t="s">
        <v>155</v>
      </c>
      <c r="E862" s="133" t="s">
        <v>1226</v>
      </c>
      <c r="F862" s="134" t="s">
        <v>1227</v>
      </c>
      <c r="G862" s="135" t="s">
        <v>707</v>
      </c>
      <c r="H862" s="136">
        <v>9</v>
      </c>
      <c r="I862" s="137"/>
      <c r="J862" s="138">
        <f>ROUND(I862*H862,2)</f>
        <v>0</v>
      </c>
      <c r="K862" s="139"/>
      <c r="L862" s="31"/>
      <c r="M862" s="140" t="s">
        <v>1</v>
      </c>
      <c r="N862" s="141" t="s">
        <v>40</v>
      </c>
      <c r="P862" s="142">
        <f>O862*H862</f>
        <v>0</v>
      </c>
      <c r="Q862" s="142">
        <v>0</v>
      </c>
      <c r="R862" s="142">
        <f>Q862*H862</f>
        <v>0</v>
      </c>
      <c r="S862" s="142">
        <v>0</v>
      </c>
      <c r="T862" s="143">
        <f>S862*H862</f>
        <v>0</v>
      </c>
      <c r="AR862" s="144" t="s">
        <v>253</v>
      </c>
      <c r="AT862" s="144" t="s">
        <v>155</v>
      </c>
      <c r="AU862" s="144" t="s">
        <v>85</v>
      </c>
      <c r="AY862" s="16" t="s">
        <v>153</v>
      </c>
      <c r="BE862" s="145">
        <f>IF(N862="základní",J862,0)</f>
        <v>0</v>
      </c>
      <c r="BF862" s="145">
        <f>IF(N862="snížená",J862,0)</f>
        <v>0</v>
      </c>
      <c r="BG862" s="145">
        <f>IF(N862="zákl. přenesená",J862,0)</f>
        <v>0</v>
      </c>
      <c r="BH862" s="145">
        <f>IF(N862="sníž. přenesená",J862,0)</f>
        <v>0</v>
      </c>
      <c r="BI862" s="145">
        <f>IF(N862="nulová",J862,0)</f>
        <v>0</v>
      </c>
      <c r="BJ862" s="16" t="s">
        <v>83</v>
      </c>
      <c r="BK862" s="145">
        <f>ROUND(I862*H862,2)</f>
        <v>0</v>
      </c>
      <c r="BL862" s="16" t="s">
        <v>253</v>
      </c>
      <c r="BM862" s="144" t="s">
        <v>1228</v>
      </c>
    </row>
    <row r="863" spans="2:65" s="1" customFormat="1" ht="12">
      <c r="B863" s="31"/>
      <c r="D863" s="146" t="s">
        <v>161</v>
      </c>
      <c r="F863" s="147" t="s">
        <v>1227</v>
      </c>
      <c r="I863" s="148"/>
      <c r="L863" s="31"/>
      <c r="M863" s="149"/>
      <c r="T863" s="55"/>
      <c r="AT863" s="16" t="s">
        <v>161</v>
      </c>
      <c r="AU863" s="16" t="s">
        <v>85</v>
      </c>
    </row>
    <row r="864" spans="2:65" s="1" customFormat="1" ht="16.5" customHeight="1">
      <c r="B864" s="31"/>
      <c r="C864" s="132" t="s">
        <v>1229</v>
      </c>
      <c r="D864" s="132" t="s">
        <v>155</v>
      </c>
      <c r="E864" s="133" t="s">
        <v>1230</v>
      </c>
      <c r="F864" s="134" t="s">
        <v>1231</v>
      </c>
      <c r="G864" s="135" t="s">
        <v>707</v>
      </c>
      <c r="H864" s="136">
        <v>2</v>
      </c>
      <c r="I864" s="137"/>
      <c r="J864" s="138">
        <f>ROUND(I864*H864,2)</f>
        <v>0</v>
      </c>
      <c r="K864" s="139"/>
      <c r="L864" s="31"/>
      <c r="M864" s="140" t="s">
        <v>1</v>
      </c>
      <c r="N864" s="141" t="s">
        <v>40</v>
      </c>
      <c r="P864" s="142">
        <f>O864*H864</f>
        <v>0</v>
      </c>
      <c r="Q864" s="142">
        <v>0</v>
      </c>
      <c r="R864" s="142">
        <f>Q864*H864</f>
        <v>0</v>
      </c>
      <c r="S864" s="142">
        <v>0</v>
      </c>
      <c r="T864" s="143">
        <f>S864*H864</f>
        <v>0</v>
      </c>
      <c r="AR864" s="144" t="s">
        <v>253</v>
      </c>
      <c r="AT864" s="144" t="s">
        <v>155</v>
      </c>
      <c r="AU864" s="144" t="s">
        <v>85</v>
      </c>
      <c r="AY864" s="16" t="s">
        <v>153</v>
      </c>
      <c r="BE864" s="145">
        <f>IF(N864="základní",J864,0)</f>
        <v>0</v>
      </c>
      <c r="BF864" s="145">
        <f>IF(N864="snížená",J864,0)</f>
        <v>0</v>
      </c>
      <c r="BG864" s="145">
        <f>IF(N864="zákl. přenesená",J864,0)</f>
        <v>0</v>
      </c>
      <c r="BH864" s="145">
        <f>IF(N864="sníž. přenesená",J864,0)</f>
        <v>0</v>
      </c>
      <c r="BI864" s="145">
        <f>IF(N864="nulová",J864,0)</f>
        <v>0</v>
      </c>
      <c r="BJ864" s="16" t="s">
        <v>83</v>
      </c>
      <c r="BK864" s="145">
        <f>ROUND(I864*H864,2)</f>
        <v>0</v>
      </c>
      <c r="BL864" s="16" t="s">
        <v>253</v>
      </c>
      <c r="BM864" s="144" t="s">
        <v>1232</v>
      </c>
    </row>
    <row r="865" spans="2:65" s="1" customFormat="1" ht="12">
      <c r="B865" s="31"/>
      <c r="D865" s="146" t="s">
        <v>161</v>
      </c>
      <c r="F865" s="147" t="s">
        <v>1231</v>
      </c>
      <c r="I865" s="148"/>
      <c r="L865" s="31"/>
      <c r="M865" s="149"/>
      <c r="T865" s="55"/>
      <c r="AT865" s="16" t="s">
        <v>161</v>
      </c>
      <c r="AU865" s="16" t="s">
        <v>85</v>
      </c>
    </row>
    <row r="866" spans="2:65" s="1" customFormat="1" ht="24.25" customHeight="1">
      <c r="B866" s="31"/>
      <c r="C866" s="132" t="s">
        <v>1233</v>
      </c>
      <c r="D866" s="132" t="s">
        <v>155</v>
      </c>
      <c r="E866" s="133" t="s">
        <v>1234</v>
      </c>
      <c r="F866" s="134" t="s">
        <v>1235</v>
      </c>
      <c r="G866" s="135" t="s">
        <v>707</v>
      </c>
      <c r="H866" s="136">
        <v>5</v>
      </c>
      <c r="I866" s="137"/>
      <c r="J866" s="138">
        <f>ROUND(I866*H866,2)</f>
        <v>0</v>
      </c>
      <c r="K866" s="139"/>
      <c r="L866" s="31"/>
      <c r="M866" s="140" t="s">
        <v>1</v>
      </c>
      <c r="N866" s="141" t="s">
        <v>40</v>
      </c>
      <c r="P866" s="142">
        <f>O866*H866</f>
        <v>0</v>
      </c>
      <c r="Q866" s="142">
        <v>0</v>
      </c>
      <c r="R866" s="142">
        <f>Q866*H866</f>
        <v>0</v>
      </c>
      <c r="S866" s="142">
        <v>0</v>
      </c>
      <c r="T866" s="143">
        <f>S866*H866</f>
        <v>0</v>
      </c>
      <c r="AR866" s="144" t="s">
        <v>253</v>
      </c>
      <c r="AT866" s="144" t="s">
        <v>155</v>
      </c>
      <c r="AU866" s="144" t="s">
        <v>85</v>
      </c>
      <c r="AY866" s="16" t="s">
        <v>153</v>
      </c>
      <c r="BE866" s="145">
        <f>IF(N866="základní",J866,0)</f>
        <v>0</v>
      </c>
      <c r="BF866" s="145">
        <f>IF(N866="snížená",J866,0)</f>
        <v>0</v>
      </c>
      <c r="BG866" s="145">
        <f>IF(N866="zákl. přenesená",J866,0)</f>
        <v>0</v>
      </c>
      <c r="BH866" s="145">
        <f>IF(N866="sníž. přenesená",J866,0)</f>
        <v>0</v>
      </c>
      <c r="BI866" s="145">
        <f>IF(N866="nulová",J866,0)</f>
        <v>0</v>
      </c>
      <c r="BJ866" s="16" t="s">
        <v>83</v>
      </c>
      <c r="BK866" s="145">
        <f>ROUND(I866*H866,2)</f>
        <v>0</v>
      </c>
      <c r="BL866" s="16" t="s">
        <v>253</v>
      </c>
      <c r="BM866" s="144" t="s">
        <v>1236</v>
      </c>
    </row>
    <row r="867" spans="2:65" s="1" customFormat="1" ht="24">
      <c r="B867" s="31"/>
      <c r="D867" s="146" t="s">
        <v>161</v>
      </c>
      <c r="F867" s="147" t="s">
        <v>1235</v>
      </c>
      <c r="I867" s="148"/>
      <c r="L867" s="31"/>
      <c r="M867" s="149"/>
      <c r="T867" s="55"/>
      <c r="AT867" s="16" t="s">
        <v>161</v>
      </c>
      <c r="AU867" s="16" t="s">
        <v>85</v>
      </c>
    </row>
    <row r="868" spans="2:65" s="1" customFormat="1" ht="21.75" customHeight="1">
      <c r="B868" s="31"/>
      <c r="C868" s="132" t="s">
        <v>1237</v>
      </c>
      <c r="D868" s="132" t="s">
        <v>155</v>
      </c>
      <c r="E868" s="133" t="s">
        <v>1238</v>
      </c>
      <c r="F868" s="134" t="s">
        <v>1239</v>
      </c>
      <c r="G868" s="135" t="s">
        <v>707</v>
      </c>
      <c r="H868" s="136">
        <v>1</v>
      </c>
      <c r="I868" s="137"/>
      <c r="J868" s="138">
        <f>ROUND(I868*H868,2)</f>
        <v>0</v>
      </c>
      <c r="K868" s="139"/>
      <c r="L868" s="31"/>
      <c r="M868" s="140" t="s">
        <v>1</v>
      </c>
      <c r="N868" s="141" t="s">
        <v>40</v>
      </c>
      <c r="P868" s="142">
        <f>O868*H868</f>
        <v>0</v>
      </c>
      <c r="Q868" s="142">
        <v>0</v>
      </c>
      <c r="R868" s="142">
        <f>Q868*H868</f>
        <v>0</v>
      </c>
      <c r="S868" s="142">
        <v>0</v>
      </c>
      <c r="T868" s="143">
        <f>S868*H868</f>
        <v>0</v>
      </c>
      <c r="AR868" s="144" t="s">
        <v>253</v>
      </c>
      <c r="AT868" s="144" t="s">
        <v>155</v>
      </c>
      <c r="AU868" s="144" t="s">
        <v>85</v>
      </c>
      <c r="AY868" s="16" t="s">
        <v>153</v>
      </c>
      <c r="BE868" s="145">
        <f>IF(N868="základní",J868,0)</f>
        <v>0</v>
      </c>
      <c r="BF868" s="145">
        <f>IF(N868="snížená",J868,0)</f>
        <v>0</v>
      </c>
      <c r="BG868" s="145">
        <f>IF(N868="zákl. přenesená",J868,0)</f>
        <v>0</v>
      </c>
      <c r="BH868" s="145">
        <f>IF(N868="sníž. přenesená",J868,0)</f>
        <v>0</v>
      </c>
      <c r="BI868" s="145">
        <f>IF(N868="nulová",J868,0)</f>
        <v>0</v>
      </c>
      <c r="BJ868" s="16" t="s">
        <v>83</v>
      </c>
      <c r="BK868" s="145">
        <f>ROUND(I868*H868,2)</f>
        <v>0</v>
      </c>
      <c r="BL868" s="16" t="s">
        <v>253</v>
      </c>
      <c r="BM868" s="144" t="s">
        <v>1240</v>
      </c>
    </row>
    <row r="869" spans="2:65" s="1" customFormat="1" ht="12">
      <c r="B869" s="31"/>
      <c r="D869" s="146" t="s">
        <v>161</v>
      </c>
      <c r="F869" s="147" t="s">
        <v>1239</v>
      </c>
      <c r="I869" s="148"/>
      <c r="L869" s="31"/>
      <c r="M869" s="149"/>
      <c r="T869" s="55"/>
      <c r="AT869" s="16" t="s">
        <v>161</v>
      </c>
      <c r="AU869" s="16" t="s">
        <v>85</v>
      </c>
    </row>
    <row r="870" spans="2:65" s="1" customFormat="1" ht="24.25" customHeight="1">
      <c r="B870" s="31"/>
      <c r="C870" s="132" t="s">
        <v>1241</v>
      </c>
      <c r="D870" s="132" t="s">
        <v>155</v>
      </c>
      <c r="E870" s="133" t="s">
        <v>1242</v>
      </c>
      <c r="F870" s="134" t="s">
        <v>1243</v>
      </c>
      <c r="G870" s="135" t="s">
        <v>707</v>
      </c>
      <c r="H870" s="136">
        <v>3</v>
      </c>
      <c r="I870" s="137"/>
      <c r="J870" s="138">
        <f>ROUND(I870*H870,2)</f>
        <v>0</v>
      </c>
      <c r="K870" s="139"/>
      <c r="L870" s="31"/>
      <c r="M870" s="140" t="s">
        <v>1</v>
      </c>
      <c r="N870" s="141" t="s">
        <v>40</v>
      </c>
      <c r="P870" s="142">
        <f>O870*H870</f>
        <v>0</v>
      </c>
      <c r="Q870" s="142">
        <v>0</v>
      </c>
      <c r="R870" s="142">
        <f>Q870*H870</f>
        <v>0</v>
      </c>
      <c r="S870" s="142">
        <v>0</v>
      </c>
      <c r="T870" s="143">
        <f>S870*H870</f>
        <v>0</v>
      </c>
      <c r="AR870" s="144" t="s">
        <v>253</v>
      </c>
      <c r="AT870" s="144" t="s">
        <v>155</v>
      </c>
      <c r="AU870" s="144" t="s">
        <v>85</v>
      </c>
      <c r="AY870" s="16" t="s">
        <v>153</v>
      </c>
      <c r="BE870" s="145">
        <f>IF(N870="základní",J870,0)</f>
        <v>0</v>
      </c>
      <c r="BF870" s="145">
        <f>IF(N870="snížená",J870,0)</f>
        <v>0</v>
      </c>
      <c r="BG870" s="145">
        <f>IF(N870="zákl. přenesená",J870,0)</f>
        <v>0</v>
      </c>
      <c r="BH870" s="145">
        <f>IF(N870="sníž. přenesená",J870,0)</f>
        <v>0</v>
      </c>
      <c r="BI870" s="145">
        <f>IF(N870="nulová",J870,0)</f>
        <v>0</v>
      </c>
      <c r="BJ870" s="16" t="s">
        <v>83</v>
      </c>
      <c r="BK870" s="145">
        <f>ROUND(I870*H870,2)</f>
        <v>0</v>
      </c>
      <c r="BL870" s="16" t="s">
        <v>253</v>
      </c>
      <c r="BM870" s="144" t="s">
        <v>1244</v>
      </c>
    </row>
    <row r="871" spans="2:65" s="1" customFormat="1" ht="24">
      <c r="B871" s="31"/>
      <c r="D871" s="146" t="s">
        <v>161</v>
      </c>
      <c r="F871" s="147" t="s">
        <v>1243</v>
      </c>
      <c r="I871" s="148"/>
      <c r="L871" s="31"/>
      <c r="M871" s="149"/>
      <c r="T871" s="55"/>
      <c r="AT871" s="16" t="s">
        <v>161</v>
      </c>
      <c r="AU871" s="16" t="s">
        <v>85</v>
      </c>
    </row>
    <row r="872" spans="2:65" s="1" customFormat="1" ht="24.25" customHeight="1">
      <c r="B872" s="31"/>
      <c r="C872" s="132" t="s">
        <v>1245</v>
      </c>
      <c r="D872" s="132" t="s">
        <v>155</v>
      </c>
      <c r="E872" s="133" t="s">
        <v>1246</v>
      </c>
      <c r="F872" s="134" t="s">
        <v>1247</v>
      </c>
      <c r="G872" s="135" t="s">
        <v>707</v>
      </c>
      <c r="H872" s="136">
        <v>2</v>
      </c>
      <c r="I872" s="137"/>
      <c r="J872" s="138">
        <f>ROUND(I872*H872,2)</f>
        <v>0</v>
      </c>
      <c r="K872" s="139"/>
      <c r="L872" s="31"/>
      <c r="M872" s="140" t="s">
        <v>1</v>
      </c>
      <c r="N872" s="141" t="s">
        <v>40</v>
      </c>
      <c r="P872" s="142">
        <f>O872*H872</f>
        <v>0</v>
      </c>
      <c r="Q872" s="142">
        <v>0</v>
      </c>
      <c r="R872" s="142">
        <f>Q872*H872</f>
        <v>0</v>
      </c>
      <c r="S872" s="142">
        <v>0</v>
      </c>
      <c r="T872" s="143">
        <f>S872*H872</f>
        <v>0</v>
      </c>
      <c r="AR872" s="144" t="s">
        <v>253</v>
      </c>
      <c r="AT872" s="144" t="s">
        <v>155</v>
      </c>
      <c r="AU872" s="144" t="s">
        <v>85</v>
      </c>
      <c r="AY872" s="16" t="s">
        <v>153</v>
      </c>
      <c r="BE872" s="145">
        <f>IF(N872="základní",J872,0)</f>
        <v>0</v>
      </c>
      <c r="BF872" s="145">
        <f>IF(N872="snížená",J872,0)</f>
        <v>0</v>
      </c>
      <c r="BG872" s="145">
        <f>IF(N872="zákl. přenesená",J872,0)</f>
        <v>0</v>
      </c>
      <c r="BH872" s="145">
        <f>IF(N872="sníž. přenesená",J872,0)</f>
        <v>0</v>
      </c>
      <c r="BI872" s="145">
        <f>IF(N872="nulová",J872,0)</f>
        <v>0</v>
      </c>
      <c r="BJ872" s="16" t="s">
        <v>83</v>
      </c>
      <c r="BK872" s="145">
        <f>ROUND(I872*H872,2)</f>
        <v>0</v>
      </c>
      <c r="BL872" s="16" t="s">
        <v>253</v>
      </c>
      <c r="BM872" s="144" t="s">
        <v>1248</v>
      </c>
    </row>
    <row r="873" spans="2:65" s="1" customFormat="1" ht="24">
      <c r="B873" s="31"/>
      <c r="D873" s="146" t="s">
        <v>161</v>
      </c>
      <c r="F873" s="147" t="s">
        <v>1247</v>
      </c>
      <c r="I873" s="148"/>
      <c r="L873" s="31"/>
      <c r="M873" s="149"/>
      <c r="T873" s="55"/>
      <c r="AT873" s="16" t="s">
        <v>161</v>
      </c>
      <c r="AU873" s="16" t="s">
        <v>85</v>
      </c>
    </row>
    <row r="874" spans="2:65" s="1" customFormat="1" ht="37.75" customHeight="1">
      <c r="B874" s="31"/>
      <c r="C874" s="132" t="s">
        <v>1249</v>
      </c>
      <c r="D874" s="132" t="s">
        <v>155</v>
      </c>
      <c r="E874" s="133" t="s">
        <v>1250</v>
      </c>
      <c r="F874" s="134" t="s">
        <v>1251</v>
      </c>
      <c r="G874" s="135" t="s">
        <v>707</v>
      </c>
      <c r="H874" s="136">
        <v>11</v>
      </c>
      <c r="I874" s="137"/>
      <c r="J874" s="138">
        <f>ROUND(I874*H874,2)</f>
        <v>0</v>
      </c>
      <c r="K874" s="139"/>
      <c r="L874" s="31"/>
      <c r="M874" s="140" t="s">
        <v>1</v>
      </c>
      <c r="N874" s="141" t="s">
        <v>40</v>
      </c>
      <c r="P874" s="142">
        <f>O874*H874</f>
        <v>0</v>
      </c>
      <c r="Q874" s="142">
        <v>0</v>
      </c>
      <c r="R874" s="142">
        <f>Q874*H874</f>
        <v>0</v>
      </c>
      <c r="S874" s="142">
        <v>0</v>
      </c>
      <c r="T874" s="143">
        <f>S874*H874</f>
        <v>0</v>
      </c>
      <c r="AR874" s="144" t="s">
        <v>253</v>
      </c>
      <c r="AT874" s="144" t="s">
        <v>155</v>
      </c>
      <c r="AU874" s="144" t="s">
        <v>85</v>
      </c>
      <c r="AY874" s="16" t="s">
        <v>153</v>
      </c>
      <c r="BE874" s="145">
        <f>IF(N874="základní",J874,0)</f>
        <v>0</v>
      </c>
      <c r="BF874" s="145">
        <f>IF(N874="snížená",J874,0)</f>
        <v>0</v>
      </c>
      <c r="BG874" s="145">
        <f>IF(N874="zákl. přenesená",J874,0)</f>
        <v>0</v>
      </c>
      <c r="BH874" s="145">
        <f>IF(N874="sníž. přenesená",J874,0)</f>
        <v>0</v>
      </c>
      <c r="BI874" s="145">
        <f>IF(N874="nulová",J874,0)</f>
        <v>0</v>
      </c>
      <c r="BJ874" s="16" t="s">
        <v>83</v>
      </c>
      <c r="BK874" s="145">
        <f>ROUND(I874*H874,2)</f>
        <v>0</v>
      </c>
      <c r="BL874" s="16" t="s">
        <v>253</v>
      </c>
      <c r="BM874" s="144" t="s">
        <v>1252</v>
      </c>
    </row>
    <row r="875" spans="2:65" s="1" customFormat="1" ht="24">
      <c r="B875" s="31"/>
      <c r="D875" s="146" t="s">
        <v>161</v>
      </c>
      <c r="F875" s="147" t="s">
        <v>1253</v>
      </c>
      <c r="I875" s="148"/>
      <c r="L875" s="31"/>
      <c r="M875" s="149"/>
      <c r="T875" s="55"/>
      <c r="AT875" s="16" t="s">
        <v>161</v>
      </c>
      <c r="AU875" s="16" t="s">
        <v>85</v>
      </c>
    </row>
    <row r="876" spans="2:65" s="1" customFormat="1" ht="37.75" customHeight="1">
      <c r="B876" s="31"/>
      <c r="C876" s="132" t="s">
        <v>1254</v>
      </c>
      <c r="D876" s="132" t="s">
        <v>155</v>
      </c>
      <c r="E876" s="133" t="s">
        <v>1255</v>
      </c>
      <c r="F876" s="134" t="s">
        <v>1256</v>
      </c>
      <c r="G876" s="135" t="s">
        <v>707</v>
      </c>
      <c r="H876" s="136">
        <v>13</v>
      </c>
      <c r="I876" s="137"/>
      <c r="J876" s="138">
        <f>ROUND(I876*H876,2)</f>
        <v>0</v>
      </c>
      <c r="K876" s="139"/>
      <c r="L876" s="31"/>
      <c r="M876" s="140" t="s">
        <v>1</v>
      </c>
      <c r="N876" s="141" t="s">
        <v>40</v>
      </c>
      <c r="P876" s="142">
        <f>O876*H876</f>
        <v>0</v>
      </c>
      <c r="Q876" s="142">
        <v>0</v>
      </c>
      <c r="R876" s="142">
        <f>Q876*H876</f>
        <v>0</v>
      </c>
      <c r="S876" s="142">
        <v>0</v>
      </c>
      <c r="T876" s="143">
        <f>S876*H876</f>
        <v>0</v>
      </c>
      <c r="AR876" s="144" t="s">
        <v>253</v>
      </c>
      <c r="AT876" s="144" t="s">
        <v>155</v>
      </c>
      <c r="AU876" s="144" t="s">
        <v>85</v>
      </c>
      <c r="AY876" s="16" t="s">
        <v>153</v>
      </c>
      <c r="BE876" s="145">
        <f>IF(N876="základní",J876,0)</f>
        <v>0</v>
      </c>
      <c r="BF876" s="145">
        <f>IF(N876="snížená",J876,0)</f>
        <v>0</v>
      </c>
      <c r="BG876" s="145">
        <f>IF(N876="zákl. přenesená",J876,0)</f>
        <v>0</v>
      </c>
      <c r="BH876" s="145">
        <f>IF(N876="sníž. přenesená",J876,0)</f>
        <v>0</v>
      </c>
      <c r="BI876" s="145">
        <f>IF(N876="nulová",J876,0)</f>
        <v>0</v>
      </c>
      <c r="BJ876" s="16" t="s">
        <v>83</v>
      </c>
      <c r="BK876" s="145">
        <f>ROUND(I876*H876,2)</f>
        <v>0</v>
      </c>
      <c r="BL876" s="16" t="s">
        <v>253</v>
      </c>
      <c r="BM876" s="144" t="s">
        <v>1257</v>
      </c>
    </row>
    <row r="877" spans="2:65" s="1" customFormat="1" ht="36">
      <c r="B877" s="31"/>
      <c r="D877" s="146" t="s">
        <v>161</v>
      </c>
      <c r="F877" s="147" t="s">
        <v>1258</v>
      </c>
      <c r="I877" s="148"/>
      <c r="L877" s="31"/>
      <c r="M877" s="149"/>
      <c r="T877" s="55"/>
      <c r="AT877" s="16" t="s">
        <v>161</v>
      </c>
      <c r="AU877" s="16" t="s">
        <v>85</v>
      </c>
    </row>
    <row r="878" spans="2:65" s="1" customFormat="1" ht="37.75" customHeight="1">
      <c r="B878" s="31"/>
      <c r="C878" s="132" t="s">
        <v>1259</v>
      </c>
      <c r="D878" s="132" t="s">
        <v>155</v>
      </c>
      <c r="E878" s="133" t="s">
        <v>1260</v>
      </c>
      <c r="F878" s="134" t="s">
        <v>1261</v>
      </c>
      <c r="G878" s="135" t="s">
        <v>707</v>
      </c>
      <c r="H878" s="136">
        <v>18</v>
      </c>
      <c r="I878" s="137"/>
      <c r="J878" s="138">
        <f>ROUND(I878*H878,2)</f>
        <v>0</v>
      </c>
      <c r="K878" s="139"/>
      <c r="L878" s="31"/>
      <c r="M878" s="140" t="s">
        <v>1</v>
      </c>
      <c r="N878" s="141" t="s">
        <v>40</v>
      </c>
      <c r="P878" s="142">
        <f>O878*H878</f>
        <v>0</v>
      </c>
      <c r="Q878" s="142">
        <v>0</v>
      </c>
      <c r="R878" s="142">
        <f>Q878*H878</f>
        <v>0</v>
      </c>
      <c r="S878" s="142">
        <v>0</v>
      </c>
      <c r="T878" s="143">
        <f>S878*H878</f>
        <v>0</v>
      </c>
      <c r="AR878" s="144" t="s">
        <v>253</v>
      </c>
      <c r="AT878" s="144" t="s">
        <v>155</v>
      </c>
      <c r="AU878" s="144" t="s">
        <v>85</v>
      </c>
      <c r="AY878" s="16" t="s">
        <v>153</v>
      </c>
      <c r="BE878" s="145">
        <f>IF(N878="základní",J878,0)</f>
        <v>0</v>
      </c>
      <c r="BF878" s="145">
        <f>IF(N878="snížená",J878,0)</f>
        <v>0</v>
      </c>
      <c r="BG878" s="145">
        <f>IF(N878="zákl. přenesená",J878,0)</f>
        <v>0</v>
      </c>
      <c r="BH878" s="145">
        <f>IF(N878="sníž. přenesená",J878,0)</f>
        <v>0</v>
      </c>
      <c r="BI878" s="145">
        <f>IF(N878="nulová",J878,0)</f>
        <v>0</v>
      </c>
      <c r="BJ878" s="16" t="s">
        <v>83</v>
      </c>
      <c r="BK878" s="145">
        <f>ROUND(I878*H878,2)</f>
        <v>0</v>
      </c>
      <c r="BL878" s="16" t="s">
        <v>253</v>
      </c>
      <c r="BM878" s="144" t="s">
        <v>1262</v>
      </c>
    </row>
    <row r="879" spans="2:65" s="1" customFormat="1" ht="36">
      <c r="B879" s="31"/>
      <c r="D879" s="146" t="s">
        <v>161</v>
      </c>
      <c r="F879" s="147" t="s">
        <v>1263</v>
      </c>
      <c r="I879" s="148"/>
      <c r="L879" s="31"/>
      <c r="M879" s="149"/>
      <c r="T879" s="55"/>
      <c r="AT879" s="16" t="s">
        <v>161</v>
      </c>
      <c r="AU879" s="16" t="s">
        <v>85</v>
      </c>
    </row>
    <row r="880" spans="2:65" s="1" customFormat="1" ht="49" customHeight="1">
      <c r="B880" s="31"/>
      <c r="C880" s="132" t="s">
        <v>1264</v>
      </c>
      <c r="D880" s="132" t="s">
        <v>155</v>
      </c>
      <c r="E880" s="133" t="s">
        <v>1265</v>
      </c>
      <c r="F880" s="134" t="s">
        <v>1266</v>
      </c>
      <c r="G880" s="135" t="s">
        <v>707</v>
      </c>
      <c r="H880" s="136">
        <v>4</v>
      </c>
      <c r="I880" s="137"/>
      <c r="J880" s="138">
        <f>ROUND(I880*H880,2)</f>
        <v>0</v>
      </c>
      <c r="K880" s="139"/>
      <c r="L880" s="31"/>
      <c r="M880" s="140" t="s">
        <v>1</v>
      </c>
      <c r="N880" s="141" t="s">
        <v>40</v>
      </c>
      <c r="P880" s="142">
        <f>O880*H880</f>
        <v>0</v>
      </c>
      <c r="Q880" s="142">
        <v>0</v>
      </c>
      <c r="R880" s="142">
        <f>Q880*H880</f>
        <v>0</v>
      </c>
      <c r="S880" s="142">
        <v>0</v>
      </c>
      <c r="T880" s="143">
        <f>S880*H880</f>
        <v>0</v>
      </c>
      <c r="AR880" s="144" t="s">
        <v>253</v>
      </c>
      <c r="AT880" s="144" t="s">
        <v>155</v>
      </c>
      <c r="AU880" s="144" t="s">
        <v>85</v>
      </c>
      <c r="AY880" s="16" t="s">
        <v>153</v>
      </c>
      <c r="BE880" s="145">
        <f>IF(N880="základní",J880,0)</f>
        <v>0</v>
      </c>
      <c r="BF880" s="145">
        <f>IF(N880="snížená",J880,0)</f>
        <v>0</v>
      </c>
      <c r="BG880" s="145">
        <f>IF(N880="zákl. přenesená",J880,0)</f>
        <v>0</v>
      </c>
      <c r="BH880" s="145">
        <f>IF(N880="sníž. přenesená",J880,0)</f>
        <v>0</v>
      </c>
      <c r="BI880" s="145">
        <f>IF(N880="nulová",J880,0)</f>
        <v>0</v>
      </c>
      <c r="BJ880" s="16" t="s">
        <v>83</v>
      </c>
      <c r="BK880" s="145">
        <f>ROUND(I880*H880,2)</f>
        <v>0</v>
      </c>
      <c r="BL880" s="16" t="s">
        <v>253</v>
      </c>
      <c r="BM880" s="144" t="s">
        <v>1267</v>
      </c>
    </row>
    <row r="881" spans="2:65" s="1" customFormat="1" ht="36">
      <c r="B881" s="31"/>
      <c r="D881" s="146" t="s">
        <v>161</v>
      </c>
      <c r="F881" s="147" t="s">
        <v>1268</v>
      </c>
      <c r="I881" s="148"/>
      <c r="L881" s="31"/>
      <c r="M881" s="149"/>
      <c r="T881" s="55"/>
      <c r="AT881" s="16" t="s">
        <v>161</v>
      </c>
      <c r="AU881" s="16" t="s">
        <v>85</v>
      </c>
    </row>
    <row r="882" spans="2:65" s="1" customFormat="1" ht="37.75" customHeight="1">
      <c r="B882" s="31"/>
      <c r="C882" s="132" t="s">
        <v>1269</v>
      </c>
      <c r="D882" s="132" t="s">
        <v>155</v>
      </c>
      <c r="E882" s="133" t="s">
        <v>1270</v>
      </c>
      <c r="F882" s="134" t="s">
        <v>1271</v>
      </c>
      <c r="G882" s="135" t="s">
        <v>707</v>
      </c>
      <c r="H882" s="136">
        <v>63</v>
      </c>
      <c r="I882" s="137"/>
      <c r="J882" s="138">
        <f>ROUND(I882*H882,2)</f>
        <v>0</v>
      </c>
      <c r="K882" s="139"/>
      <c r="L882" s="31"/>
      <c r="M882" s="140" t="s">
        <v>1</v>
      </c>
      <c r="N882" s="141" t="s">
        <v>40</v>
      </c>
      <c r="P882" s="142">
        <f>O882*H882</f>
        <v>0</v>
      </c>
      <c r="Q882" s="142">
        <v>0</v>
      </c>
      <c r="R882" s="142">
        <f>Q882*H882</f>
        <v>0</v>
      </c>
      <c r="S882" s="142">
        <v>0</v>
      </c>
      <c r="T882" s="143">
        <f>S882*H882</f>
        <v>0</v>
      </c>
      <c r="AR882" s="144" t="s">
        <v>253</v>
      </c>
      <c r="AT882" s="144" t="s">
        <v>155</v>
      </c>
      <c r="AU882" s="144" t="s">
        <v>85</v>
      </c>
      <c r="AY882" s="16" t="s">
        <v>153</v>
      </c>
      <c r="BE882" s="145">
        <f>IF(N882="základní",J882,0)</f>
        <v>0</v>
      </c>
      <c r="BF882" s="145">
        <f>IF(N882="snížená",J882,0)</f>
        <v>0</v>
      </c>
      <c r="BG882" s="145">
        <f>IF(N882="zákl. přenesená",J882,0)</f>
        <v>0</v>
      </c>
      <c r="BH882" s="145">
        <f>IF(N882="sníž. přenesená",J882,0)</f>
        <v>0</v>
      </c>
      <c r="BI882" s="145">
        <f>IF(N882="nulová",J882,0)</f>
        <v>0</v>
      </c>
      <c r="BJ882" s="16" t="s">
        <v>83</v>
      </c>
      <c r="BK882" s="145">
        <f>ROUND(I882*H882,2)</f>
        <v>0</v>
      </c>
      <c r="BL882" s="16" t="s">
        <v>253</v>
      </c>
      <c r="BM882" s="144" t="s">
        <v>1272</v>
      </c>
    </row>
    <row r="883" spans="2:65" s="1" customFormat="1" ht="36">
      <c r="B883" s="31"/>
      <c r="D883" s="146" t="s">
        <v>161</v>
      </c>
      <c r="F883" s="147" t="s">
        <v>1273</v>
      </c>
      <c r="I883" s="148"/>
      <c r="L883" s="31"/>
      <c r="M883" s="149"/>
      <c r="T883" s="55"/>
      <c r="AT883" s="16" t="s">
        <v>161</v>
      </c>
      <c r="AU883" s="16" t="s">
        <v>85</v>
      </c>
    </row>
    <row r="884" spans="2:65" s="1" customFormat="1" ht="44.25" customHeight="1">
      <c r="B884" s="31"/>
      <c r="C884" s="132" t="s">
        <v>1274</v>
      </c>
      <c r="D884" s="132" t="s">
        <v>155</v>
      </c>
      <c r="E884" s="133" t="s">
        <v>1275</v>
      </c>
      <c r="F884" s="134" t="s">
        <v>1276</v>
      </c>
      <c r="G884" s="135" t="s">
        <v>707</v>
      </c>
      <c r="H884" s="136">
        <v>9</v>
      </c>
      <c r="I884" s="137"/>
      <c r="J884" s="138">
        <f>ROUND(I884*H884,2)</f>
        <v>0</v>
      </c>
      <c r="K884" s="139"/>
      <c r="L884" s="31"/>
      <c r="M884" s="140" t="s">
        <v>1</v>
      </c>
      <c r="N884" s="141" t="s">
        <v>40</v>
      </c>
      <c r="P884" s="142">
        <f>O884*H884</f>
        <v>0</v>
      </c>
      <c r="Q884" s="142">
        <v>0</v>
      </c>
      <c r="R884" s="142">
        <f>Q884*H884</f>
        <v>0</v>
      </c>
      <c r="S884" s="142">
        <v>0</v>
      </c>
      <c r="T884" s="143">
        <f>S884*H884</f>
        <v>0</v>
      </c>
      <c r="AR884" s="144" t="s">
        <v>253</v>
      </c>
      <c r="AT884" s="144" t="s">
        <v>155</v>
      </c>
      <c r="AU884" s="144" t="s">
        <v>85</v>
      </c>
      <c r="AY884" s="16" t="s">
        <v>153</v>
      </c>
      <c r="BE884" s="145">
        <f>IF(N884="základní",J884,0)</f>
        <v>0</v>
      </c>
      <c r="BF884" s="145">
        <f>IF(N884="snížená",J884,0)</f>
        <v>0</v>
      </c>
      <c r="BG884" s="145">
        <f>IF(N884="zákl. přenesená",J884,0)</f>
        <v>0</v>
      </c>
      <c r="BH884" s="145">
        <f>IF(N884="sníž. přenesená",J884,0)</f>
        <v>0</v>
      </c>
      <c r="BI884" s="145">
        <f>IF(N884="nulová",J884,0)</f>
        <v>0</v>
      </c>
      <c r="BJ884" s="16" t="s">
        <v>83</v>
      </c>
      <c r="BK884" s="145">
        <f>ROUND(I884*H884,2)</f>
        <v>0</v>
      </c>
      <c r="BL884" s="16" t="s">
        <v>253</v>
      </c>
      <c r="BM884" s="144" t="s">
        <v>1277</v>
      </c>
    </row>
    <row r="885" spans="2:65" s="1" customFormat="1" ht="36">
      <c r="B885" s="31"/>
      <c r="D885" s="146" t="s">
        <v>161</v>
      </c>
      <c r="F885" s="147" t="s">
        <v>1278</v>
      </c>
      <c r="I885" s="148"/>
      <c r="L885" s="31"/>
      <c r="M885" s="149"/>
      <c r="T885" s="55"/>
      <c r="AT885" s="16" t="s">
        <v>161</v>
      </c>
      <c r="AU885" s="16" t="s">
        <v>85</v>
      </c>
    </row>
    <row r="886" spans="2:65" s="1" customFormat="1" ht="44.25" customHeight="1">
      <c r="B886" s="31"/>
      <c r="C886" s="132" t="s">
        <v>1279</v>
      </c>
      <c r="D886" s="132" t="s">
        <v>155</v>
      </c>
      <c r="E886" s="133" t="s">
        <v>1280</v>
      </c>
      <c r="F886" s="134" t="s">
        <v>1281</v>
      </c>
      <c r="G886" s="135" t="s">
        <v>707</v>
      </c>
      <c r="H886" s="136">
        <v>9</v>
      </c>
      <c r="I886" s="137"/>
      <c r="J886" s="138">
        <f>ROUND(I886*H886,2)</f>
        <v>0</v>
      </c>
      <c r="K886" s="139"/>
      <c r="L886" s="31"/>
      <c r="M886" s="140" t="s">
        <v>1</v>
      </c>
      <c r="N886" s="141" t="s">
        <v>40</v>
      </c>
      <c r="P886" s="142">
        <f>O886*H886</f>
        <v>0</v>
      </c>
      <c r="Q886" s="142">
        <v>0</v>
      </c>
      <c r="R886" s="142">
        <f>Q886*H886</f>
        <v>0</v>
      </c>
      <c r="S886" s="142">
        <v>0</v>
      </c>
      <c r="T886" s="143">
        <f>S886*H886</f>
        <v>0</v>
      </c>
      <c r="AR886" s="144" t="s">
        <v>253</v>
      </c>
      <c r="AT886" s="144" t="s">
        <v>155</v>
      </c>
      <c r="AU886" s="144" t="s">
        <v>85</v>
      </c>
      <c r="AY886" s="16" t="s">
        <v>153</v>
      </c>
      <c r="BE886" s="145">
        <f>IF(N886="základní",J886,0)</f>
        <v>0</v>
      </c>
      <c r="BF886" s="145">
        <f>IF(N886="snížená",J886,0)</f>
        <v>0</v>
      </c>
      <c r="BG886" s="145">
        <f>IF(N886="zákl. přenesená",J886,0)</f>
        <v>0</v>
      </c>
      <c r="BH886" s="145">
        <f>IF(N886="sníž. přenesená",J886,0)</f>
        <v>0</v>
      </c>
      <c r="BI886" s="145">
        <f>IF(N886="nulová",J886,0)</f>
        <v>0</v>
      </c>
      <c r="BJ886" s="16" t="s">
        <v>83</v>
      </c>
      <c r="BK886" s="145">
        <f>ROUND(I886*H886,2)</f>
        <v>0</v>
      </c>
      <c r="BL886" s="16" t="s">
        <v>253</v>
      </c>
      <c r="BM886" s="144" t="s">
        <v>1282</v>
      </c>
    </row>
    <row r="887" spans="2:65" s="1" customFormat="1" ht="36">
      <c r="B887" s="31"/>
      <c r="D887" s="146" t="s">
        <v>161</v>
      </c>
      <c r="F887" s="147" t="s">
        <v>1283</v>
      </c>
      <c r="I887" s="148"/>
      <c r="L887" s="31"/>
      <c r="M887" s="149"/>
      <c r="T887" s="55"/>
      <c r="AT887" s="16" t="s">
        <v>161</v>
      </c>
      <c r="AU887" s="16" t="s">
        <v>85</v>
      </c>
    </row>
    <row r="888" spans="2:65" s="1" customFormat="1" ht="44.25" customHeight="1">
      <c r="B888" s="31"/>
      <c r="C888" s="132" t="s">
        <v>1284</v>
      </c>
      <c r="D888" s="132" t="s">
        <v>155</v>
      </c>
      <c r="E888" s="133" t="s">
        <v>1285</v>
      </c>
      <c r="F888" s="134" t="s">
        <v>1286</v>
      </c>
      <c r="G888" s="135" t="s">
        <v>707</v>
      </c>
      <c r="H888" s="136">
        <v>4</v>
      </c>
      <c r="I888" s="137"/>
      <c r="J888" s="138">
        <f>ROUND(I888*H888,2)</f>
        <v>0</v>
      </c>
      <c r="K888" s="139"/>
      <c r="L888" s="31"/>
      <c r="M888" s="140" t="s">
        <v>1</v>
      </c>
      <c r="N888" s="141" t="s">
        <v>40</v>
      </c>
      <c r="P888" s="142">
        <f>O888*H888</f>
        <v>0</v>
      </c>
      <c r="Q888" s="142">
        <v>0</v>
      </c>
      <c r="R888" s="142">
        <f>Q888*H888</f>
        <v>0</v>
      </c>
      <c r="S888" s="142">
        <v>0</v>
      </c>
      <c r="T888" s="143">
        <f>S888*H888</f>
        <v>0</v>
      </c>
      <c r="AR888" s="144" t="s">
        <v>253</v>
      </c>
      <c r="AT888" s="144" t="s">
        <v>155</v>
      </c>
      <c r="AU888" s="144" t="s">
        <v>85</v>
      </c>
      <c r="AY888" s="16" t="s">
        <v>153</v>
      </c>
      <c r="BE888" s="145">
        <f>IF(N888="základní",J888,0)</f>
        <v>0</v>
      </c>
      <c r="BF888" s="145">
        <f>IF(N888="snížená",J888,0)</f>
        <v>0</v>
      </c>
      <c r="BG888" s="145">
        <f>IF(N888="zákl. přenesená",J888,0)</f>
        <v>0</v>
      </c>
      <c r="BH888" s="145">
        <f>IF(N888="sníž. přenesená",J888,0)</f>
        <v>0</v>
      </c>
      <c r="BI888" s="145">
        <f>IF(N888="nulová",J888,0)</f>
        <v>0</v>
      </c>
      <c r="BJ888" s="16" t="s">
        <v>83</v>
      </c>
      <c r="BK888" s="145">
        <f>ROUND(I888*H888,2)</f>
        <v>0</v>
      </c>
      <c r="BL888" s="16" t="s">
        <v>253</v>
      </c>
      <c r="BM888" s="144" t="s">
        <v>1287</v>
      </c>
    </row>
    <row r="889" spans="2:65" s="1" customFormat="1" ht="36">
      <c r="B889" s="31"/>
      <c r="D889" s="146" t="s">
        <v>161</v>
      </c>
      <c r="F889" s="147" t="s">
        <v>1288</v>
      </c>
      <c r="I889" s="148"/>
      <c r="L889" s="31"/>
      <c r="M889" s="149"/>
      <c r="T889" s="55"/>
      <c r="AT889" s="16" t="s">
        <v>161</v>
      </c>
      <c r="AU889" s="16" t="s">
        <v>85</v>
      </c>
    </row>
    <row r="890" spans="2:65" s="1" customFormat="1" ht="37.75" customHeight="1">
      <c r="B890" s="31"/>
      <c r="C890" s="132" t="s">
        <v>1289</v>
      </c>
      <c r="D890" s="132" t="s">
        <v>155</v>
      </c>
      <c r="E890" s="133" t="s">
        <v>1290</v>
      </c>
      <c r="F890" s="134" t="s">
        <v>1291</v>
      </c>
      <c r="G890" s="135" t="s">
        <v>707</v>
      </c>
      <c r="H890" s="136">
        <v>2</v>
      </c>
      <c r="I890" s="137"/>
      <c r="J890" s="138">
        <f>ROUND(I890*H890,2)</f>
        <v>0</v>
      </c>
      <c r="K890" s="139"/>
      <c r="L890" s="31"/>
      <c r="M890" s="140" t="s">
        <v>1</v>
      </c>
      <c r="N890" s="141" t="s">
        <v>40</v>
      </c>
      <c r="P890" s="142">
        <f>O890*H890</f>
        <v>0</v>
      </c>
      <c r="Q890" s="142">
        <v>0</v>
      </c>
      <c r="R890" s="142">
        <f>Q890*H890</f>
        <v>0</v>
      </c>
      <c r="S890" s="142">
        <v>0</v>
      </c>
      <c r="T890" s="143">
        <f>S890*H890</f>
        <v>0</v>
      </c>
      <c r="AR890" s="144" t="s">
        <v>253</v>
      </c>
      <c r="AT890" s="144" t="s">
        <v>155</v>
      </c>
      <c r="AU890" s="144" t="s">
        <v>85</v>
      </c>
      <c r="AY890" s="16" t="s">
        <v>153</v>
      </c>
      <c r="BE890" s="145">
        <f>IF(N890="základní",J890,0)</f>
        <v>0</v>
      </c>
      <c r="BF890" s="145">
        <f>IF(N890="snížená",J890,0)</f>
        <v>0</v>
      </c>
      <c r="BG890" s="145">
        <f>IF(N890="zákl. přenesená",J890,0)</f>
        <v>0</v>
      </c>
      <c r="BH890" s="145">
        <f>IF(N890="sníž. přenesená",J890,0)</f>
        <v>0</v>
      </c>
      <c r="BI890" s="145">
        <f>IF(N890="nulová",J890,0)</f>
        <v>0</v>
      </c>
      <c r="BJ890" s="16" t="s">
        <v>83</v>
      </c>
      <c r="BK890" s="145">
        <f>ROUND(I890*H890,2)</f>
        <v>0</v>
      </c>
      <c r="BL890" s="16" t="s">
        <v>253</v>
      </c>
      <c r="BM890" s="144" t="s">
        <v>1292</v>
      </c>
    </row>
    <row r="891" spans="2:65" s="1" customFormat="1" ht="24">
      <c r="B891" s="31"/>
      <c r="D891" s="146" t="s">
        <v>161</v>
      </c>
      <c r="F891" s="147" t="s">
        <v>1293</v>
      </c>
      <c r="I891" s="148"/>
      <c r="L891" s="31"/>
      <c r="M891" s="149"/>
      <c r="T891" s="55"/>
      <c r="AT891" s="16" t="s">
        <v>161</v>
      </c>
      <c r="AU891" s="16" t="s">
        <v>85</v>
      </c>
    </row>
    <row r="892" spans="2:65" s="1" customFormat="1" ht="37.75" customHeight="1">
      <c r="B892" s="31"/>
      <c r="C892" s="132" t="s">
        <v>1294</v>
      </c>
      <c r="D892" s="132" t="s">
        <v>155</v>
      </c>
      <c r="E892" s="133" t="s">
        <v>1295</v>
      </c>
      <c r="F892" s="134" t="s">
        <v>1296</v>
      </c>
      <c r="G892" s="135" t="s">
        <v>707</v>
      </c>
      <c r="H892" s="136">
        <v>2</v>
      </c>
      <c r="I892" s="137"/>
      <c r="J892" s="138">
        <f>ROUND(I892*H892,2)</f>
        <v>0</v>
      </c>
      <c r="K892" s="139"/>
      <c r="L892" s="31"/>
      <c r="M892" s="140" t="s">
        <v>1</v>
      </c>
      <c r="N892" s="141" t="s">
        <v>40</v>
      </c>
      <c r="P892" s="142">
        <f>O892*H892</f>
        <v>0</v>
      </c>
      <c r="Q892" s="142">
        <v>0</v>
      </c>
      <c r="R892" s="142">
        <f>Q892*H892</f>
        <v>0</v>
      </c>
      <c r="S892" s="142">
        <v>0</v>
      </c>
      <c r="T892" s="143">
        <f>S892*H892</f>
        <v>0</v>
      </c>
      <c r="AR892" s="144" t="s">
        <v>253</v>
      </c>
      <c r="AT892" s="144" t="s">
        <v>155</v>
      </c>
      <c r="AU892" s="144" t="s">
        <v>85</v>
      </c>
      <c r="AY892" s="16" t="s">
        <v>153</v>
      </c>
      <c r="BE892" s="145">
        <f>IF(N892="základní",J892,0)</f>
        <v>0</v>
      </c>
      <c r="BF892" s="145">
        <f>IF(N892="snížená",J892,0)</f>
        <v>0</v>
      </c>
      <c r="BG892" s="145">
        <f>IF(N892="zákl. přenesená",J892,0)</f>
        <v>0</v>
      </c>
      <c r="BH892" s="145">
        <f>IF(N892="sníž. přenesená",J892,0)</f>
        <v>0</v>
      </c>
      <c r="BI892" s="145">
        <f>IF(N892="nulová",J892,0)</f>
        <v>0</v>
      </c>
      <c r="BJ892" s="16" t="s">
        <v>83</v>
      </c>
      <c r="BK892" s="145">
        <f>ROUND(I892*H892,2)</f>
        <v>0</v>
      </c>
      <c r="BL892" s="16" t="s">
        <v>253</v>
      </c>
      <c r="BM892" s="144" t="s">
        <v>1297</v>
      </c>
    </row>
    <row r="893" spans="2:65" s="1" customFormat="1" ht="24">
      <c r="B893" s="31"/>
      <c r="D893" s="146" t="s">
        <v>161</v>
      </c>
      <c r="F893" s="147" t="s">
        <v>1298</v>
      </c>
      <c r="I893" s="148"/>
      <c r="L893" s="31"/>
      <c r="M893" s="149"/>
      <c r="T893" s="55"/>
      <c r="AT893" s="16" t="s">
        <v>161</v>
      </c>
      <c r="AU893" s="16" t="s">
        <v>85</v>
      </c>
    </row>
    <row r="894" spans="2:65" s="1" customFormat="1" ht="16.5" customHeight="1">
      <c r="B894" s="31"/>
      <c r="C894" s="132" t="s">
        <v>1299</v>
      </c>
      <c r="D894" s="132" t="s">
        <v>155</v>
      </c>
      <c r="E894" s="133" t="s">
        <v>1300</v>
      </c>
      <c r="F894" s="134" t="s">
        <v>1301</v>
      </c>
      <c r="G894" s="135" t="s">
        <v>590</v>
      </c>
      <c r="H894" s="136">
        <v>550</v>
      </c>
      <c r="I894" s="137"/>
      <c r="J894" s="138">
        <f>ROUND(I894*H894,2)</f>
        <v>0</v>
      </c>
      <c r="K894" s="139"/>
      <c r="L894" s="31"/>
      <c r="M894" s="140" t="s">
        <v>1</v>
      </c>
      <c r="N894" s="141" t="s">
        <v>40</v>
      </c>
      <c r="P894" s="142">
        <f>O894*H894</f>
        <v>0</v>
      </c>
      <c r="Q894" s="142">
        <v>0</v>
      </c>
      <c r="R894" s="142">
        <f>Q894*H894</f>
        <v>0</v>
      </c>
      <c r="S894" s="142">
        <v>0</v>
      </c>
      <c r="T894" s="143">
        <f>S894*H894</f>
        <v>0</v>
      </c>
      <c r="AR894" s="144" t="s">
        <v>253</v>
      </c>
      <c r="AT894" s="144" t="s">
        <v>155</v>
      </c>
      <c r="AU894" s="144" t="s">
        <v>85</v>
      </c>
      <c r="AY894" s="16" t="s">
        <v>153</v>
      </c>
      <c r="BE894" s="145">
        <f>IF(N894="základní",J894,0)</f>
        <v>0</v>
      </c>
      <c r="BF894" s="145">
        <f>IF(N894="snížená",J894,0)</f>
        <v>0</v>
      </c>
      <c r="BG894" s="145">
        <f>IF(N894="zákl. přenesená",J894,0)</f>
        <v>0</v>
      </c>
      <c r="BH894" s="145">
        <f>IF(N894="sníž. přenesená",J894,0)</f>
        <v>0</v>
      </c>
      <c r="BI894" s="145">
        <f>IF(N894="nulová",J894,0)</f>
        <v>0</v>
      </c>
      <c r="BJ894" s="16" t="s">
        <v>83</v>
      </c>
      <c r="BK894" s="145">
        <f>ROUND(I894*H894,2)</f>
        <v>0</v>
      </c>
      <c r="BL894" s="16" t="s">
        <v>253</v>
      </c>
      <c r="BM894" s="144" t="s">
        <v>1302</v>
      </c>
    </row>
    <row r="895" spans="2:65" s="1" customFormat="1" ht="12">
      <c r="B895" s="31"/>
      <c r="D895" s="146" t="s">
        <v>161</v>
      </c>
      <c r="F895" s="147" t="s">
        <v>1301</v>
      </c>
      <c r="I895" s="148"/>
      <c r="L895" s="31"/>
      <c r="M895" s="149"/>
      <c r="T895" s="55"/>
      <c r="AT895" s="16" t="s">
        <v>161</v>
      </c>
      <c r="AU895" s="16" t="s">
        <v>85</v>
      </c>
    </row>
    <row r="896" spans="2:65" s="1" customFormat="1" ht="16.5" customHeight="1">
      <c r="B896" s="31"/>
      <c r="C896" s="132" t="s">
        <v>1303</v>
      </c>
      <c r="D896" s="132" t="s">
        <v>155</v>
      </c>
      <c r="E896" s="133" t="s">
        <v>1304</v>
      </c>
      <c r="F896" s="134" t="s">
        <v>1305</v>
      </c>
      <c r="G896" s="135" t="s">
        <v>590</v>
      </c>
      <c r="H896" s="136">
        <v>1580</v>
      </c>
      <c r="I896" s="137"/>
      <c r="J896" s="138">
        <f>ROUND(I896*H896,2)</f>
        <v>0</v>
      </c>
      <c r="K896" s="139"/>
      <c r="L896" s="31"/>
      <c r="M896" s="140" t="s">
        <v>1</v>
      </c>
      <c r="N896" s="141" t="s">
        <v>40</v>
      </c>
      <c r="P896" s="142">
        <f>O896*H896</f>
        <v>0</v>
      </c>
      <c r="Q896" s="142">
        <v>0</v>
      </c>
      <c r="R896" s="142">
        <f>Q896*H896</f>
        <v>0</v>
      </c>
      <c r="S896" s="142">
        <v>0</v>
      </c>
      <c r="T896" s="143">
        <f>S896*H896</f>
        <v>0</v>
      </c>
      <c r="AR896" s="144" t="s">
        <v>253</v>
      </c>
      <c r="AT896" s="144" t="s">
        <v>155</v>
      </c>
      <c r="AU896" s="144" t="s">
        <v>85</v>
      </c>
      <c r="AY896" s="16" t="s">
        <v>153</v>
      </c>
      <c r="BE896" s="145">
        <f>IF(N896="základní",J896,0)</f>
        <v>0</v>
      </c>
      <c r="BF896" s="145">
        <f>IF(N896="snížená",J896,0)</f>
        <v>0</v>
      </c>
      <c r="BG896" s="145">
        <f>IF(N896="zákl. přenesená",J896,0)</f>
        <v>0</v>
      </c>
      <c r="BH896" s="145">
        <f>IF(N896="sníž. přenesená",J896,0)</f>
        <v>0</v>
      </c>
      <c r="BI896" s="145">
        <f>IF(N896="nulová",J896,0)</f>
        <v>0</v>
      </c>
      <c r="BJ896" s="16" t="s">
        <v>83</v>
      </c>
      <c r="BK896" s="145">
        <f>ROUND(I896*H896,2)</f>
        <v>0</v>
      </c>
      <c r="BL896" s="16" t="s">
        <v>253</v>
      </c>
      <c r="BM896" s="144" t="s">
        <v>1306</v>
      </c>
    </row>
    <row r="897" spans="2:65" s="1" customFormat="1" ht="12">
      <c r="B897" s="31"/>
      <c r="D897" s="146" t="s">
        <v>161</v>
      </c>
      <c r="F897" s="147" t="s">
        <v>1305</v>
      </c>
      <c r="I897" s="148"/>
      <c r="L897" s="31"/>
      <c r="M897" s="149"/>
      <c r="T897" s="55"/>
      <c r="AT897" s="16" t="s">
        <v>161</v>
      </c>
      <c r="AU897" s="16" t="s">
        <v>85</v>
      </c>
    </row>
    <row r="898" spans="2:65" s="1" customFormat="1" ht="16.5" customHeight="1">
      <c r="B898" s="31"/>
      <c r="C898" s="132" t="s">
        <v>1307</v>
      </c>
      <c r="D898" s="132" t="s">
        <v>155</v>
      </c>
      <c r="E898" s="133" t="s">
        <v>1308</v>
      </c>
      <c r="F898" s="134" t="s">
        <v>1309</v>
      </c>
      <c r="G898" s="135" t="s">
        <v>590</v>
      </c>
      <c r="H898" s="136">
        <v>900</v>
      </c>
      <c r="I898" s="137"/>
      <c r="J898" s="138">
        <f>ROUND(I898*H898,2)</f>
        <v>0</v>
      </c>
      <c r="K898" s="139"/>
      <c r="L898" s="31"/>
      <c r="M898" s="140" t="s">
        <v>1</v>
      </c>
      <c r="N898" s="141" t="s">
        <v>40</v>
      </c>
      <c r="P898" s="142">
        <f>O898*H898</f>
        <v>0</v>
      </c>
      <c r="Q898" s="142">
        <v>0</v>
      </c>
      <c r="R898" s="142">
        <f>Q898*H898</f>
        <v>0</v>
      </c>
      <c r="S898" s="142">
        <v>0</v>
      </c>
      <c r="T898" s="143">
        <f>S898*H898</f>
        <v>0</v>
      </c>
      <c r="AR898" s="144" t="s">
        <v>253</v>
      </c>
      <c r="AT898" s="144" t="s">
        <v>155</v>
      </c>
      <c r="AU898" s="144" t="s">
        <v>85</v>
      </c>
      <c r="AY898" s="16" t="s">
        <v>153</v>
      </c>
      <c r="BE898" s="145">
        <f>IF(N898="základní",J898,0)</f>
        <v>0</v>
      </c>
      <c r="BF898" s="145">
        <f>IF(N898="snížená",J898,0)</f>
        <v>0</v>
      </c>
      <c r="BG898" s="145">
        <f>IF(N898="zákl. přenesená",J898,0)</f>
        <v>0</v>
      </c>
      <c r="BH898" s="145">
        <f>IF(N898="sníž. přenesená",J898,0)</f>
        <v>0</v>
      </c>
      <c r="BI898" s="145">
        <f>IF(N898="nulová",J898,0)</f>
        <v>0</v>
      </c>
      <c r="BJ898" s="16" t="s">
        <v>83</v>
      </c>
      <c r="BK898" s="145">
        <f>ROUND(I898*H898,2)</f>
        <v>0</v>
      </c>
      <c r="BL898" s="16" t="s">
        <v>253</v>
      </c>
      <c r="BM898" s="144" t="s">
        <v>1310</v>
      </c>
    </row>
    <row r="899" spans="2:65" s="1" customFormat="1" ht="12">
      <c r="B899" s="31"/>
      <c r="D899" s="146" t="s">
        <v>161</v>
      </c>
      <c r="F899" s="147" t="s">
        <v>1309</v>
      </c>
      <c r="I899" s="148"/>
      <c r="L899" s="31"/>
      <c r="M899" s="149"/>
      <c r="T899" s="55"/>
      <c r="AT899" s="16" t="s">
        <v>161</v>
      </c>
      <c r="AU899" s="16" t="s">
        <v>85</v>
      </c>
    </row>
    <row r="900" spans="2:65" s="1" customFormat="1" ht="16.5" customHeight="1">
      <c r="B900" s="31"/>
      <c r="C900" s="132" t="s">
        <v>1311</v>
      </c>
      <c r="D900" s="132" t="s">
        <v>155</v>
      </c>
      <c r="E900" s="133" t="s">
        <v>1312</v>
      </c>
      <c r="F900" s="134" t="s">
        <v>1313</v>
      </c>
      <c r="G900" s="135" t="s">
        <v>590</v>
      </c>
      <c r="H900" s="136">
        <v>100</v>
      </c>
      <c r="I900" s="137"/>
      <c r="J900" s="138">
        <f>ROUND(I900*H900,2)</f>
        <v>0</v>
      </c>
      <c r="K900" s="139"/>
      <c r="L900" s="31"/>
      <c r="M900" s="140" t="s">
        <v>1</v>
      </c>
      <c r="N900" s="141" t="s">
        <v>40</v>
      </c>
      <c r="P900" s="142">
        <f>O900*H900</f>
        <v>0</v>
      </c>
      <c r="Q900" s="142">
        <v>0</v>
      </c>
      <c r="R900" s="142">
        <f>Q900*H900</f>
        <v>0</v>
      </c>
      <c r="S900" s="142">
        <v>0</v>
      </c>
      <c r="T900" s="143">
        <f>S900*H900</f>
        <v>0</v>
      </c>
      <c r="AR900" s="144" t="s">
        <v>253</v>
      </c>
      <c r="AT900" s="144" t="s">
        <v>155</v>
      </c>
      <c r="AU900" s="144" t="s">
        <v>85</v>
      </c>
      <c r="AY900" s="16" t="s">
        <v>153</v>
      </c>
      <c r="BE900" s="145">
        <f>IF(N900="základní",J900,0)</f>
        <v>0</v>
      </c>
      <c r="BF900" s="145">
        <f>IF(N900="snížená",J900,0)</f>
        <v>0</v>
      </c>
      <c r="BG900" s="145">
        <f>IF(N900="zákl. přenesená",J900,0)</f>
        <v>0</v>
      </c>
      <c r="BH900" s="145">
        <f>IF(N900="sníž. přenesená",J900,0)</f>
        <v>0</v>
      </c>
      <c r="BI900" s="145">
        <f>IF(N900="nulová",J900,0)</f>
        <v>0</v>
      </c>
      <c r="BJ900" s="16" t="s">
        <v>83</v>
      </c>
      <c r="BK900" s="145">
        <f>ROUND(I900*H900,2)</f>
        <v>0</v>
      </c>
      <c r="BL900" s="16" t="s">
        <v>253</v>
      </c>
      <c r="BM900" s="144" t="s">
        <v>1314</v>
      </c>
    </row>
    <row r="901" spans="2:65" s="1" customFormat="1" ht="12">
      <c r="B901" s="31"/>
      <c r="D901" s="146" t="s">
        <v>161</v>
      </c>
      <c r="F901" s="147" t="s">
        <v>1309</v>
      </c>
      <c r="I901" s="148"/>
      <c r="L901" s="31"/>
      <c r="M901" s="149"/>
      <c r="T901" s="55"/>
      <c r="AT901" s="16" t="s">
        <v>161</v>
      </c>
      <c r="AU901" s="16" t="s">
        <v>85</v>
      </c>
    </row>
    <row r="902" spans="2:65" s="1" customFormat="1" ht="16.5" customHeight="1">
      <c r="B902" s="31"/>
      <c r="C902" s="132" t="s">
        <v>1315</v>
      </c>
      <c r="D902" s="132" t="s">
        <v>155</v>
      </c>
      <c r="E902" s="133" t="s">
        <v>1316</v>
      </c>
      <c r="F902" s="134" t="s">
        <v>1317</v>
      </c>
      <c r="G902" s="135" t="s">
        <v>590</v>
      </c>
      <c r="H902" s="136">
        <v>720</v>
      </c>
      <c r="I902" s="137"/>
      <c r="J902" s="138">
        <f>ROUND(I902*H902,2)</f>
        <v>0</v>
      </c>
      <c r="K902" s="139"/>
      <c r="L902" s="31"/>
      <c r="M902" s="140" t="s">
        <v>1</v>
      </c>
      <c r="N902" s="141" t="s">
        <v>40</v>
      </c>
      <c r="P902" s="142">
        <f>O902*H902</f>
        <v>0</v>
      </c>
      <c r="Q902" s="142">
        <v>0</v>
      </c>
      <c r="R902" s="142">
        <f>Q902*H902</f>
        <v>0</v>
      </c>
      <c r="S902" s="142">
        <v>0</v>
      </c>
      <c r="T902" s="143">
        <f>S902*H902</f>
        <v>0</v>
      </c>
      <c r="AR902" s="144" t="s">
        <v>253</v>
      </c>
      <c r="AT902" s="144" t="s">
        <v>155</v>
      </c>
      <c r="AU902" s="144" t="s">
        <v>85</v>
      </c>
      <c r="AY902" s="16" t="s">
        <v>153</v>
      </c>
      <c r="BE902" s="145">
        <f>IF(N902="základní",J902,0)</f>
        <v>0</v>
      </c>
      <c r="BF902" s="145">
        <f>IF(N902="snížená",J902,0)</f>
        <v>0</v>
      </c>
      <c r="BG902" s="145">
        <f>IF(N902="zákl. přenesená",J902,0)</f>
        <v>0</v>
      </c>
      <c r="BH902" s="145">
        <f>IF(N902="sníž. přenesená",J902,0)</f>
        <v>0</v>
      </c>
      <c r="BI902" s="145">
        <f>IF(N902="nulová",J902,0)</f>
        <v>0</v>
      </c>
      <c r="BJ902" s="16" t="s">
        <v>83</v>
      </c>
      <c r="BK902" s="145">
        <f>ROUND(I902*H902,2)</f>
        <v>0</v>
      </c>
      <c r="BL902" s="16" t="s">
        <v>253</v>
      </c>
      <c r="BM902" s="144" t="s">
        <v>1318</v>
      </c>
    </row>
    <row r="903" spans="2:65" s="1" customFormat="1" ht="12">
      <c r="B903" s="31"/>
      <c r="D903" s="146" t="s">
        <v>161</v>
      </c>
      <c r="F903" s="147" t="s">
        <v>1317</v>
      </c>
      <c r="I903" s="148"/>
      <c r="L903" s="31"/>
      <c r="M903" s="149"/>
      <c r="T903" s="55"/>
      <c r="AT903" s="16" t="s">
        <v>161</v>
      </c>
      <c r="AU903" s="16" t="s">
        <v>85</v>
      </c>
    </row>
    <row r="904" spans="2:65" s="1" customFormat="1" ht="16.5" customHeight="1">
      <c r="B904" s="31"/>
      <c r="C904" s="132" t="s">
        <v>1319</v>
      </c>
      <c r="D904" s="132" t="s">
        <v>155</v>
      </c>
      <c r="E904" s="133" t="s">
        <v>1320</v>
      </c>
      <c r="F904" s="134" t="s">
        <v>1321</v>
      </c>
      <c r="G904" s="135" t="s">
        <v>590</v>
      </c>
      <c r="H904" s="136">
        <v>360</v>
      </c>
      <c r="I904" s="137"/>
      <c r="J904" s="138">
        <f>ROUND(I904*H904,2)</f>
        <v>0</v>
      </c>
      <c r="K904" s="139"/>
      <c r="L904" s="31"/>
      <c r="M904" s="140" t="s">
        <v>1</v>
      </c>
      <c r="N904" s="141" t="s">
        <v>40</v>
      </c>
      <c r="P904" s="142">
        <f>O904*H904</f>
        <v>0</v>
      </c>
      <c r="Q904" s="142">
        <v>0</v>
      </c>
      <c r="R904" s="142">
        <f>Q904*H904</f>
        <v>0</v>
      </c>
      <c r="S904" s="142">
        <v>0</v>
      </c>
      <c r="T904" s="143">
        <f>S904*H904</f>
        <v>0</v>
      </c>
      <c r="AR904" s="144" t="s">
        <v>253</v>
      </c>
      <c r="AT904" s="144" t="s">
        <v>155</v>
      </c>
      <c r="AU904" s="144" t="s">
        <v>85</v>
      </c>
      <c r="AY904" s="16" t="s">
        <v>153</v>
      </c>
      <c r="BE904" s="145">
        <f>IF(N904="základní",J904,0)</f>
        <v>0</v>
      </c>
      <c r="BF904" s="145">
        <f>IF(N904="snížená",J904,0)</f>
        <v>0</v>
      </c>
      <c r="BG904" s="145">
        <f>IF(N904="zákl. přenesená",J904,0)</f>
        <v>0</v>
      </c>
      <c r="BH904" s="145">
        <f>IF(N904="sníž. přenesená",J904,0)</f>
        <v>0</v>
      </c>
      <c r="BI904" s="145">
        <f>IF(N904="nulová",J904,0)</f>
        <v>0</v>
      </c>
      <c r="BJ904" s="16" t="s">
        <v>83</v>
      </c>
      <c r="BK904" s="145">
        <f>ROUND(I904*H904,2)</f>
        <v>0</v>
      </c>
      <c r="BL904" s="16" t="s">
        <v>253</v>
      </c>
      <c r="BM904" s="144" t="s">
        <v>1322</v>
      </c>
    </row>
    <row r="905" spans="2:65" s="1" customFormat="1" ht="12">
      <c r="B905" s="31"/>
      <c r="D905" s="146" t="s">
        <v>161</v>
      </c>
      <c r="F905" s="147" t="s">
        <v>1321</v>
      </c>
      <c r="I905" s="148"/>
      <c r="L905" s="31"/>
      <c r="M905" s="149"/>
      <c r="T905" s="55"/>
      <c r="AT905" s="16" t="s">
        <v>161</v>
      </c>
      <c r="AU905" s="16" t="s">
        <v>85</v>
      </c>
    </row>
    <row r="906" spans="2:65" s="1" customFormat="1" ht="16.5" customHeight="1">
      <c r="B906" s="31"/>
      <c r="C906" s="132" t="s">
        <v>1323</v>
      </c>
      <c r="D906" s="132" t="s">
        <v>155</v>
      </c>
      <c r="E906" s="133" t="s">
        <v>1324</v>
      </c>
      <c r="F906" s="134" t="s">
        <v>1325</v>
      </c>
      <c r="G906" s="135" t="s">
        <v>590</v>
      </c>
      <c r="H906" s="136">
        <v>200</v>
      </c>
      <c r="I906" s="137"/>
      <c r="J906" s="138">
        <f>ROUND(I906*H906,2)</f>
        <v>0</v>
      </c>
      <c r="K906" s="139"/>
      <c r="L906" s="31"/>
      <c r="M906" s="140" t="s">
        <v>1</v>
      </c>
      <c r="N906" s="141" t="s">
        <v>40</v>
      </c>
      <c r="P906" s="142">
        <f>O906*H906</f>
        <v>0</v>
      </c>
      <c r="Q906" s="142">
        <v>0</v>
      </c>
      <c r="R906" s="142">
        <f>Q906*H906</f>
        <v>0</v>
      </c>
      <c r="S906" s="142">
        <v>0</v>
      </c>
      <c r="T906" s="143">
        <f>S906*H906</f>
        <v>0</v>
      </c>
      <c r="AR906" s="144" t="s">
        <v>253</v>
      </c>
      <c r="AT906" s="144" t="s">
        <v>155</v>
      </c>
      <c r="AU906" s="144" t="s">
        <v>85</v>
      </c>
      <c r="AY906" s="16" t="s">
        <v>153</v>
      </c>
      <c r="BE906" s="145">
        <f>IF(N906="základní",J906,0)</f>
        <v>0</v>
      </c>
      <c r="BF906" s="145">
        <f>IF(N906="snížená",J906,0)</f>
        <v>0</v>
      </c>
      <c r="BG906" s="145">
        <f>IF(N906="zákl. přenesená",J906,0)</f>
        <v>0</v>
      </c>
      <c r="BH906" s="145">
        <f>IF(N906="sníž. přenesená",J906,0)</f>
        <v>0</v>
      </c>
      <c r="BI906" s="145">
        <f>IF(N906="nulová",J906,0)</f>
        <v>0</v>
      </c>
      <c r="BJ906" s="16" t="s">
        <v>83</v>
      </c>
      <c r="BK906" s="145">
        <f>ROUND(I906*H906,2)</f>
        <v>0</v>
      </c>
      <c r="BL906" s="16" t="s">
        <v>253</v>
      </c>
      <c r="BM906" s="144" t="s">
        <v>1326</v>
      </c>
    </row>
    <row r="907" spans="2:65" s="1" customFormat="1" ht="12">
      <c r="B907" s="31"/>
      <c r="D907" s="146" t="s">
        <v>161</v>
      </c>
      <c r="F907" s="147" t="s">
        <v>1325</v>
      </c>
      <c r="I907" s="148"/>
      <c r="L907" s="31"/>
      <c r="M907" s="149"/>
      <c r="T907" s="55"/>
      <c r="AT907" s="16" t="s">
        <v>161</v>
      </c>
      <c r="AU907" s="16" t="s">
        <v>85</v>
      </c>
    </row>
    <row r="908" spans="2:65" s="1" customFormat="1" ht="16.5" customHeight="1">
      <c r="B908" s="31"/>
      <c r="C908" s="132" t="s">
        <v>1327</v>
      </c>
      <c r="D908" s="132" t="s">
        <v>155</v>
      </c>
      <c r="E908" s="133" t="s">
        <v>1328</v>
      </c>
      <c r="F908" s="134" t="s">
        <v>1329</v>
      </c>
      <c r="G908" s="135" t="s">
        <v>590</v>
      </c>
      <c r="H908" s="136">
        <v>80</v>
      </c>
      <c r="I908" s="137"/>
      <c r="J908" s="138">
        <f>ROUND(I908*H908,2)</f>
        <v>0</v>
      </c>
      <c r="K908" s="139"/>
      <c r="L908" s="31"/>
      <c r="M908" s="140" t="s">
        <v>1</v>
      </c>
      <c r="N908" s="141" t="s">
        <v>40</v>
      </c>
      <c r="P908" s="142">
        <f>O908*H908</f>
        <v>0</v>
      </c>
      <c r="Q908" s="142">
        <v>0</v>
      </c>
      <c r="R908" s="142">
        <f>Q908*H908</f>
        <v>0</v>
      </c>
      <c r="S908" s="142">
        <v>0</v>
      </c>
      <c r="T908" s="143">
        <f>S908*H908</f>
        <v>0</v>
      </c>
      <c r="AR908" s="144" t="s">
        <v>253</v>
      </c>
      <c r="AT908" s="144" t="s">
        <v>155</v>
      </c>
      <c r="AU908" s="144" t="s">
        <v>85</v>
      </c>
      <c r="AY908" s="16" t="s">
        <v>153</v>
      </c>
      <c r="BE908" s="145">
        <f>IF(N908="základní",J908,0)</f>
        <v>0</v>
      </c>
      <c r="BF908" s="145">
        <f>IF(N908="snížená",J908,0)</f>
        <v>0</v>
      </c>
      <c r="BG908" s="145">
        <f>IF(N908="zákl. přenesená",J908,0)</f>
        <v>0</v>
      </c>
      <c r="BH908" s="145">
        <f>IF(N908="sníž. přenesená",J908,0)</f>
        <v>0</v>
      </c>
      <c r="BI908" s="145">
        <f>IF(N908="nulová",J908,0)</f>
        <v>0</v>
      </c>
      <c r="BJ908" s="16" t="s">
        <v>83</v>
      </c>
      <c r="BK908" s="145">
        <f>ROUND(I908*H908,2)</f>
        <v>0</v>
      </c>
      <c r="BL908" s="16" t="s">
        <v>253</v>
      </c>
      <c r="BM908" s="144" t="s">
        <v>1330</v>
      </c>
    </row>
    <row r="909" spans="2:65" s="1" customFormat="1" ht="12">
      <c r="B909" s="31"/>
      <c r="D909" s="146" t="s">
        <v>161</v>
      </c>
      <c r="F909" s="147" t="s">
        <v>1329</v>
      </c>
      <c r="I909" s="148"/>
      <c r="L909" s="31"/>
      <c r="M909" s="149"/>
      <c r="T909" s="55"/>
      <c r="AT909" s="16" t="s">
        <v>161</v>
      </c>
      <c r="AU909" s="16" t="s">
        <v>85</v>
      </c>
    </row>
    <row r="910" spans="2:65" s="1" customFormat="1" ht="16.5" customHeight="1">
      <c r="B910" s="31"/>
      <c r="C910" s="132" t="s">
        <v>1331</v>
      </c>
      <c r="D910" s="132" t="s">
        <v>155</v>
      </c>
      <c r="E910" s="133" t="s">
        <v>1332</v>
      </c>
      <c r="F910" s="134" t="s">
        <v>1333</v>
      </c>
      <c r="G910" s="135" t="s">
        <v>590</v>
      </c>
      <c r="H910" s="136">
        <v>360</v>
      </c>
      <c r="I910" s="137"/>
      <c r="J910" s="138">
        <f>ROUND(I910*H910,2)</f>
        <v>0</v>
      </c>
      <c r="K910" s="139"/>
      <c r="L910" s="31"/>
      <c r="M910" s="140" t="s">
        <v>1</v>
      </c>
      <c r="N910" s="141" t="s">
        <v>40</v>
      </c>
      <c r="P910" s="142">
        <f>O910*H910</f>
        <v>0</v>
      </c>
      <c r="Q910" s="142">
        <v>0</v>
      </c>
      <c r="R910" s="142">
        <f>Q910*H910</f>
        <v>0</v>
      </c>
      <c r="S910" s="142">
        <v>0</v>
      </c>
      <c r="T910" s="143">
        <f>S910*H910</f>
        <v>0</v>
      </c>
      <c r="AR910" s="144" t="s">
        <v>253</v>
      </c>
      <c r="AT910" s="144" t="s">
        <v>155</v>
      </c>
      <c r="AU910" s="144" t="s">
        <v>85</v>
      </c>
      <c r="AY910" s="16" t="s">
        <v>153</v>
      </c>
      <c r="BE910" s="145">
        <f>IF(N910="základní",J910,0)</f>
        <v>0</v>
      </c>
      <c r="BF910" s="145">
        <f>IF(N910="snížená",J910,0)</f>
        <v>0</v>
      </c>
      <c r="BG910" s="145">
        <f>IF(N910="zákl. přenesená",J910,0)</f>
        <v>0</v>
      </c>
      <c r="BH910" s="145">
        <f>IF(N910="sníž. přenesená",J910,0)</f>
        <v>0</v>
      </c>
      <c r="BI910" s="145">
        <f>IF(N910="nulová",J910,0)</f>
        <v>0</v>
      </c>
      <c r="BJ910" s="16" t="s">
        <v>83</v>
      </c>
      <c r="BK910" s="145">
        <f>ROUND(I910*H910,2)</f>
        <v>0</v>
      </c>
      <c r="BL910" s="16" t="s">
        <v>253</v>
      </c>
      <c r="BM910" s="144" t="s">
        <v>1334</v>
      </c>
    </row>
    <row r="911" spans="2:65" s="1" customFormat="1" ht="12">
      <c r="B911" s="31"/>
      <c r="D911" s="146" t="s">
        <v>161</v>
      </c>
      <c r="F911" s="147" t="s">
        <v>1333</v>
      </c>
      <c r="I911" s="148"/>
      <c r="L911" s="31"/>
      <c r="M911" s="149"/>
      <c r="T911" s="55"/>
      <c r="AT911" s="16" t="s">
        <v>161</v>
      </c>
      <c r="AU911" s="16" t="s">
        <v>85</v>
      </c>
    </row>
    <row r="912" spans="2:65" s="1" customFormat="1" ht="16.5" customHeight="1">
      <c r="B912" s="31"/>
      <c r="C912" s="132" t="s">
        <v>1335</v>
      </c>
      <c r="D912" s="132" t="s">
        <v>155</v>
      </c>
      <c r="E912" s="133" t="s">
        <v>1336</v>
      </c>
      <c r="F912" s="134" t="s">
        <v>1337</v>
      </c>
      <c r="G912" s="135" t="s">
        <v>590</v>
      </c>
      <c r="H912" s="136">
        <v>40</v>
      </c>
      <c r="I912" s="137"/>
      <c r="J912" s="138">
        <f>ROUND(I912*H912,2)</f>
        <v>0</v>
      </c>
      <c r="K912" s="139"/>
      <c r="L912" s="31"/>
      <c r="M912" s="140" t="s">
        <v>1</v>
      </c>
      <c r="N912" s="141" t="s">
        <v>40</v>
      </c>
      <c r="P912" s="142">
        <f>O912*H912</f>
        <v>0</v>
      </c>
      <c r="Q912" s="142">
        <v>0</v>
      </c>
      <c r="R912" s="142">
        <f>Q912*H912</f>
        <v>0</v>
      </c>
      <c r="S912" s="142">
        <v>0</v>
      </c>
      <c r="T912" s="143">
        <f>S912*H912</f>
        <v>0</v>
      </c>
      <c r="AR912" s="144" t="s">
        <v>253</v>
      </c>
      <c r="AT912" s="144" t="s">
        <v>155</v>
      </c>
      <c r="AU912" s="144" t="s">
        <v>85</v>
      </c>
      <c r="AY912" s="16" t="s">
        <v>153</v>
      </c>
      <c r="BE912" s="145">
        <f>IF(N912="základní",J912,0)</f>
        <v>0</v>
      </c>
      <c r="BF912" s="145">
        <f>IF(N912="snížená",J912,0)</f>
        <v>0</v>
      </c>
      <c r="BG912" s="145">
        <f>IF(N912="zákl. přenesená",J912,0)</f>
        <v>0</v>
      </c>
      <c r="BH912" s="145">
        <f>IF(N912="sníž. přenesená",J912,0)</f>
        <v>0</v>
      </c>
      <c r="BI912" s="145">
        <f>IF(N912="nulová",J912,0)</f>
        <v>0</v>
      </c>
      <c r="BJ912" s="16" t="s">
        <v>83</v>
      </c>
      <c r="BK912" s="145">
        <f>ROUND(I912*H912,2)</f>
        <v>0</v>
      </c>
      <c r="BL912" s="16" t="s">
        <v>253</v>
      </c>
      <c r="BM912" s="144" t="s">
        <v>1338</v>
      </c>
    </row>
    <row r="913" spans="2:65" s="1" customFormat="1" ht="12">
      <c r="B913" s="31"/>
      <c r="D913" s="146" t="s">
        <v>161</v>
      </c>
      <c r="F913" s="147" t="s">
        <v>1337</v>
      </c>
      <c r="I913" s="148"/>
      <c r="L913" s="31"/>
      <c r="M913" s="149"/>
      <c r="T913" s="55"/>
      <c r="AT913" s="16" t="s">
        <v>161</v>
      </c>
      <c r="AU913" s="16" t="s">
        <v>85</v>
      </c>
    </row>
    <row r="914" spans="2:65" s="1" customFormat="1" ht="16.5" customHeight="1">
      <c r="B914" s="31"/>
      <c r="C914" s="132" t="s">
        <v>1339</v>
      </c>
      <c r="D914" s="132" t="s">
        <v>155</v>
      </c>
      <c r="E914" s="133" t="s">
        <v>1340</v>
      </c>
      <c r="F914" s="134" t="s">
        <v>1341</v>
      </c>
      <c r="G914" s="135" t="s">
        <v>590</v>
      </c>
      <c r="H914" s="136">
        <v>80</v>
      </c>
      <c r="I914" s="137"/>
      <c r="J914" s="138">
        <f>ROUND(I914*H914,2)</f>
        <v>0</v>
      </c>
      <c r="K914" s="139"/>
      <c r="L914" s="31"/>
      <c r="M914" s="140" t="s">
        <v>1</v>
      </c>
      <c r="N914" s="141" t="s">
        <v>40</v>
      </c>
      <c r="P914" s="142">
        <f>O914*H914</f>
        <v>0</v>
      </c>
      <c r="Q914" s="142">
        <v>0</v>
      </c>
      <c r="R914" s="142">
        <f>Q914*H914</f>
        <v>0</v>
      </c>
      <c r="S914" s="142">
        <v>0</v>
      </c>
      <c r="T914" s="143">
        <f>S914*H914</f>
        <v>0</v>
      </c>
      <c r="AR914" s="144" t="s">
        <v>253</v>
      </c>
      <c r="AT914" s="144" t="s">
        <v>155</v>
      </c>
      <c r="AU914" s="144" t="s">
        <v>85</v>
      </c>
      <c r="AY914" s="16" t="s">
        <v>153</v>
      </c>
      <c r="BE914" s="145">
        <f>IF(N914="základní",J914,0)</f>
        <v>0</v>
      </c>
      <c r="BF914" s="145">
        <f>IF(N914="snížená",J914,0)</f>
        <v>0</v>
      </c>
      <c r="BG914" s="145">
        <f>IF(N914="zákl. přenesená",J914,0)</f>
        <v>0</v>
      </c>
      <c r="BH914" s="145">
        <f>IF(N914="sníž. přenesená",J914,0)</f>
        <v>0</v>
      </c>
      <c r="BI914" s="145">
        <f>IF(N914="nulová",J914,0)</f>
        <v>0</v>
      </c>
      <c r="BJ914" s="16" t="s">
        <v>83</v>
      </c>
      <c r="BK914" s="145">
        <f>ROUND(I914*H914,2)</f>
        <v>0</v>
      </c>
      <c r="BL914" s="16" t="s">
        <v>253</v>
      </c>
      <c r="BM914" s="144" t="s">
        <v>1342</v>
      </c>
    </row>
    <row r="915" spans="2:65" s="1" customFormat="1" ht="12">
      <c r="B915" s="31"/>
      <c r="D915" s="146" t="s">
        <v>161</v>
      </c>
      <c r="F915" s="147" t="s">
        <v>1341</v>
      </c>
      <c r="I915" s="148"/>
      <c r="L915" s="31"/>
      <c r="M915" s="149"/>
      <c r="T915" s="55"/>
      <c r="AT915" s="16" t="s">
        <v>161</v>
      </c>
      <c r="AU915" s="16" t="s">
        <v>85</v>
      </c>
    </row>
    <row r="916" spans="2:65" s="1" customFormat="1" ht="16.5" customHeight="1">
      <c r="B916" s="31"/>
      <c r="C916" s="132" t="s">
        <v>1343</v>
      </c>
      <c r="D916" s="132" t="s">
        <v>155</v>
      </c>
      <c r="E916" s="133" t="s">
        <v>1344</v>
      </c>
      <c r="F916" s="134" t="s">
        <v>1345</v>
      </c>
      <c r="G916" s="135" t="s">
        <v>590</v>
      </c>
      <c r="H916" s="136">
        <v>120</v>
      </c>
      <c r="I916" s="137"/>
      <c r="J916" s="138">
        <f>ROUND(I916*H916,2)</f>
        <v>0</v>
      </c>
      <c r="K916" s="139"/>
      <c r="L916" s="31"/>
      <c r="M916" s="140" t="s">
        <v>1</v>
      </c>
      <c r="N916" s="141" t="s">
        <v>40</v>
      </c>
      <c r="P916" s="142">
        <f>O916*H916</f>
        <v>0</v>
      </c>
      <c r="Q916" s="142">
        <v>0</v>
      </c>
      <c r="R916" s="142">
        <f>Q916*H916</f>
        <v>0</v>
      </c>
      <c r="S916" s="142">
        <v>0</v>
      </c>
      <c r="T916" s="143">
        <f>S916*H916</f>
        <v>0</v>
      </c>
      <c r="AR916" s="144" t="s">
        <v>253</v>
      </c>
      <c r="AT916" s="144" t="s">
        <v>155</v>
      </c>
      <c r="AU916" s="144" t="s">
        <v>85</v>
      </c>
      <c r="AY916" s="16" t="s">
        <v>153</v>
      </c>
      <c r="BE916" s="145">
        <f>IF(N916="základní",J916,0)</f>
        <v>0</v>
      </c>
      <c r="BF916" s="145">
        <f>IF(N916="snížená",J916,0)</f>
        <v>0</v>
      </c>
      <c r="BG916" s="145">
        <f>IF(N916="zákl. přenesená",J916,0)</f>
        <v>0</v>
      </c>
      <c r="BH916" s="145">
        <f>IF(N916="sníž. přenesená",J916,0)</f>
        <v>0</v>
      </c>
      <c r="BI916" s="145">
        <f>IF(N916="nulová",J916,0)</f>
        <v>0</v>
      </c>
      <c r="BJ916" s="16" t="s">
        <v>83</v>
      </c>
      <c r="BK916" s="145">
        <f>ROUND(I916*H916,2)</f>
        <v>0</v>
      </c>
      <c r="BL916" s="16" t="s">
        <v>253</v>
      </c>
      <c r="BM916" s="144" t="s">
        <v>1346</v>
      </c>
    </row>
    <row r="917" spans="2:65" s="1" customFormat="1" ht="12">
      <c r="B917" s="31"/>
      <c r="D917" s="146" t="s">
        <v>161</v>
      </c>
      <c r="F917" s="147" t="s">
        <v>1345</v>
      </c>
      <c r="I917" s="148"/>
      <c r="L917" s="31"/>
      <c r="M917" s="149"/>
      <c r="T917" s="55"/>
      <c r="AT917" s="16" t="s">
        <v>161</v>
      </c>
      <c r="AU917" s="16" t="s">
        <v>85</v>
      </c>
    </row>
    <row r="918" spans="2:65" s="1" customFormat="1" ht="44.25" customHeight="1">
      <c r="B918" s="31"/>
      <c r="C918" s="132" t="s">
        <v>1347</v>
      </c>
      <c r="D918" s="132" t="s">
        <v>155</v>
      </c>
      <c r="E918" s="133" t="s">
        <v>1348</v>
      </c>
      <c r="F918" s="134" t="s">
        <v>1349</v>
      </c>
      <c r="G918" s="135" t="s">
        <v>590</v>
      </c>
      <c r="H918" s="136">
        <v>160</v>
      </c>
      <c r="I918" s="137"/>
      <c r="J918" s="138">
        <f>ROUND(I918*H918,2)</f>
        <v>0</v>
      </c>
      <c r="K918" s="139"/>
      <c r="L918" s="31"/>
      <c r="M918" s="140" t="s">
        <v>1</v>
      </c>
      <c r="N918" s="141" t="s">
        <v>40</v>
      </c>
      <c r="P918" s="142">
        <f>O918*H918</f>
        <v>0</v>
      </c>
      <c r="Q918" s="142">
        <v>0</v>
      </c>
      <c r="R918" s="142">
        <f>Q918*H918</f>
        <v>0</v>
      </c>
      <c r="S918" s="142">
        <v>0</v>
      </c>
      <c r="T918" s="143">
        <f>S918*H918</f>
        <v>0</v>
      </c>
      <c r="AR918" s="144" t="s">
        <v>253</v>
      </c>
      <c r="AT918" s="144" t="s">
        <v>155</v>
      </c>
      <c r="AU918" s="144" t="s">
        <v>85</v>
      </c>
      <c r="AY918" s="16" t="s">
        <v>153</v>
      </c>
      <c r="BE918" s="145">
        <f>IF(N918="základní",J918,0)</f>
        <v>0</v>
      </c>
      <c r="BF918" s="145">
        <f>IF(N918="snížená",J918,0)</f>
        <v>0</v>
      </c>
      <c r="BG918" s="145">
        <f>IF(N918="zákl. přenesená",J918,0)</f>
        <v>0</v>
      </c>
      <c r="BH918" s="145">
        <f>IF(N918="sníž. přenesená",J918,0)</f>
        <v>0</v>
      </c>
      <c r="BI918" s="145">
        <f>IF(N918="nulová",J918,0)</f>
        <v>0</v>
      </c>
      <c r="BJ918" s="16" t="s">
        <v>83</v>
      </c>
      <c r="BK918" s="145">
        <f>ROUND(I918*H918,2)</f>
        <v>0</v>
      </c>
      <c r="BL918" s="16" t="s">
        <v>253</v>
      </c>
      <c r="BM918" s="144" t="s">
        <v>1350</v>
      </c>
    </row>
    <row r="919" spans="2:65" s="1" customFormat="1" ht="36">
      <c r="B919" s="31"/>
      <c r="D919" s="146" t="s">
        <v>161</v>
      </c>
      <c r="F919" s="147" t="s">
        <v>1349</v>
      </c>
      <c r="I919" s="148"/>
      <c r="L919" s="31"/>
      <c r="M919" s="149"/>
      <c r="T919" s="55"/>
      <c r="AT919" s="16" t="s">
        <v>161</v>
      </c>
      <c r="AU919" s="16" t="s">
        <v>85</v>
      </c>
    </row>
    <row r="920" spans="2:65" s="1" customFormat="1" ht="44.25" customHeight="1">
      <c r="B920" s="31"/>
      <c r="C920" s="132" t="s">
        <v>1351</v>
      </c>
      <c r="D920" s="132" t="s">
        <v>155</v>
      </c>
      <c r="E920" s="133" t="s">
        <v>1352</v>
      </c>
      <c r="F920" s="134" t="s">
        <v>1353</v>
      </c>
      <c r="G920" s="135" t="s">
        <v>590</v>
      </c>
      <c r="H920" s="136">
        <v>70</v>
      </c>
      <c r="I920" s="137"/>
      <c r="J920" s="138">
        <f>ROUND(I920*H920,2)</f>
        <v>0</v>
      </c>
      <c r="K920" s="139"/>
      <c r="L920" s="31"/>
      <c r="M920" s="140" t="s">
        <v>1</v>
      </c>
      <c r="N920" s="141" t="s">
        <v>40</v>
      </c>
      <c r="P920" s="142">
        <f>O920*H920</f>
        <v>0</v>
      </c>
      <c r="Q920" s="142">
        <v>0</v>
      </c>
      <c r="R920" s="142">
        <f>Q920*H920</f>
        <v>0</v>
      </c>
      <c r="S920" s="142">
        <v>0</v>
      </c>
      <c r="T920" s="143">
        <f>S920*H920</f>
        <v>0</v>
      </c>
      <c r="AR920" s="144" t="s">
        <v>253</v>
      </c>
      <c r="AT920" s="144" t="s">
        <v>155</v>
      </c>
      <c r="AU920" s="144" t="s">
        <v>85</v>
      </c>
      <c r="AY920" s="16" t="s">
        <v>153</v>
      </c>
      <c r="BE920" s="145">
        <f>IF(N920="základní",J920,0)</f>
        <v>0</v>
      </c>
      <c r="BF920" s="145">
        <f>IF(N920="snížená",J920,0)</f>
        <v>0</v>
      </c>
      <c r="BG920" s="145">
        <f>IF(N920="zákl. přenesená",J920,0)</f>
        <v>0</v>
      </c>
      <c r="BH920" s="145">
        <f>IF(N920="sníž. přenesená",J920,0)</f>
        <v>0</v>
      </c>
      <c r="BI920" s="145">
        <f>IF(N920="nulová",J920,0)</f>
        <v>0</v>
      </c>
      <c r="BJ920" s="16" t="s">
        <v>83</v>
      </c>
      <c r="BK920" s="145">
        <f>ROUND(I920*H920,2)</f>
        <v>0</v>
      </c>
      <c r="BL920" s="16" t="s">
        <v>253</v>
      </c>
      <c r="BM920" s="144" t="s">
        <v>1354</v>
      </c>
    </row>
    <row r="921" spans="2:65" s="1" customFormat="1" ht="36">
      <c r="B921" s="31"/>
      <c r="D921" s="146" t="s">
        <v>161</v>
      </c>
      <c r="F921" s="147" t="s">
        <v>1353</v>
      </c>
      <c r="I921" s="148"/>
      <c r="L921" s="31"/>
      <c r="M921" s="149"/>
      <c r="T921" s="55"/>
      <c r="AT921" s="16" t="s">
        <v>161</v>
      </c>
      <c r="AU921" s="16" t="s">
        <v>85</v>
      </c>
    </row>
    <row r="922" spans="2:65" s="1" customFormat="1" ht="44.25" customHeight="1">
      <c r="B922" s="31"/>
      <c r="C922" s="132" t="s">
        <v>1355</v>
      </c>
      <c r="D922" s="132" t="s">
        <v>155</v>
      </c>
      <c r="E922" s="133" t="s">
        <v>1356</v>
      </c>
      <c r="F922" s="134" t="s">
        <v>1357</v>
      </c>
      <c r="G922" s="135" t="s">
        <v>590</v>
      </c>
      <c r="H922" s="136">
        <v>180</v>
      </c>
      <c r="I922" s="137"/>
      <c r="J922" s="138">
        <f>ROUND(I922*H922,2)</f>
        <v>0</v>
      </c>
      <c r="K922" s="139"/>
      <c r="L922" s="31"/>
      <c r="M922" s="140" t="s">
        <v>1</v>
      </c>
      <c r="N922" s="141" t="s">
        <v>40</v>
      </c>
      <c r="P922" s="142">
        <f>O922*H922</f>
        <v>0</v>
      </c>
      <c r="Q922" s="142">
        <v>0</v>
      </c>
      <c r="R922" s="142">
        <f>Q922*H922</f>
        <v>0</v>
      </c>
      <c r="S922" s="142">
        <v>0</v>
      </c>
      <c r="T922" s="143">
        <f>S922*H922</f>
        <v>0</v>
      </c>
      <c r="AR922" s="144" t="s">
        <v>253</v>
      </c>
      <c r="AT922" s="144" t="s">
        <v>155</v>
      </c>
      <c r="AU922" s="144" t="s">
        <v>85</v>
      </c>
      <c r="AY922" s="16" t="s">
        <v>153</v>
      </c>
      <c r="BE922" s="145">
        <f>IF(N922="základní",J922,0)</f>
        <v>0</v>
      </c>
      <c r="BF922" s="145">
        <f>IF(N922="snížená",J922,0)</f>
        <v>0</v>
      </c>
      <c r="BG922" s="145">
        <f>IF(N922="zákl. přenesená",J922,0)</f>
        <v>0</v>
      </c>
      <c r="BH922" s="145">
        <f>IF(N922="sníž. přenesená",J922,0)</f>
        <v>0</v>
      </c>
      <c r="BI922" s="145">
        <f>IF(N922="nulová",J922,0)</f>
        <v>0</v>
      </c>
      <c r="BJ922" s="16" t="s">
        <v>83</v>
      </c>
      <c r="BK922" s="145">
        <f>ROUND(I922*H922,2)</f>
        <v>0</v>
      </c>
      <c r="BL922" s="16" t="s">
        <v>253</v>
      </c>
      <c r="BM922" s="144" t="s">
        <v>1358</v>
      </c>
    </row>
    <row r="923" spans="2:65" s="1" customFormat="1" ht="36">
      <c r="B923" s="31"/>
      <c r="D923" s="146" t="s">
        <v>161</v>
      </c>
      <c r="F923" s="147" t="s">
        <v>1357</v>
      </c>
      <c r="I923" s="148"/>
      <c r="L923" s="31"/>
      <c r="M923" s="149"/>
      <c r="T923" s="55"/>
      <c r="AT923" s="16" t="s">
        <v>161</v>
      </c>
      <c r="AU923" s="16" t="s">
        <v>85</v>
      </c>
    </row>
    <row r="924" spans="2:65" s="1" customFormat="1" ht="44.25" customHeight="1">
      <c r="B924" s="31"/>
      <c r="C924" s="132" t="s">
        <v>1359</v>
      </c>
      <c r="D924" s="132" t="s">
        <v>155</v>
      </c>
      <c r="E924" s="133" t="s">
        <v>1360</v>
      </c>
      <c r="F924" s="134" t="s">
        <v>1361</v>
      </c>
      <c r="G924" s="135" t="s">
        <v>590</v>
      </c>
      <c r="H924" s="136">
        <v>220</v>
      </c>
      <c r="I924" s="137"/>
      <c r="J924" s="138">
        <f>ROUND(I924*H924,2)</f>
        <v>0</v>
      </c>
      <c r="K924" s="139"/>
      <c r="L924" s="31"/>
      <c r="M924" s="140" t="s">
        <v>1</v>
      </c>
      <c r="N924" s="141" t="s">
        <v>40</v>
      </c>
      <c r="P924" s="142">
        <f>O924*H924</f>
        <v>0</v>
      </c>
      <c r="Q924" s="142">
        <v>0</v>
      </c>
      <c r="R924" s="142">
        <f>Q924*H924</f>
        <v>0</v>
      </c>
      <c r="S924" s="142">
        <v>0</v>
      </c>
      <c r="T924" s="143">
        <f>S924*H924</f>
        <v>0</v>
      </c>
      <c r="AR924" s="144" t="s">
        <v>253</v>
      </c>
      <c r="AT924" s="144" t="s">
        <v>155</v>
      </c>
      <c r="AU924" s="144" t="s">
        <v>85</v>
      </c>
      <c r="AY924" s="16" t="s">
        <v>153</v>
      </c>
      <c r="BE924" s="145">
        <f>IF(N924="základní",J924,0)</f>
        <v>0</v>
      </c>
      <c r="BF924" s="145">
        <f>IF(N924="snížená",J924,0)</f>
        <v>0</v>
      </c>
      <c r="BG924" s="145">
        <f>IF(N924="zákl. přenesená",J924,0)</f>
        <v>0</v>
      </c>
      <c r="BH924" s="145">
        <f>IF(N924="sníž. přenesená",J924,0)</f>
        <v>0</v>
      </c>
      <c r="BI924" s="145">
        <f>IF(N924="nulová",J924,0)</f>
        <v>0</v>
      </c>
      <c r="BJ924" s="16" t="s">
        <v>83</v>
      </c>
      <c r="BK924" s="145">
        <f>ROUND(I924*H924,2)</f>
        <v>0</v>
      </c>
      <c r="BL924" s="16" t="s">
        <v>253</v>
      </c>
      <c r="BM924" s="144" t="s">
        <v>1362</v>
      </c>
    </row>
    <row r="925" spans="2:65" s="1" customFormat="1" ht="36">
      <c r="B925" s="31"/>
      <c r="D925" s="146" t="s">
        <v>161</v>
      </c>
      <c r="F925" s="147" t="s">
        <v>1361</v>
      </c>
      <c r="I925" s="148"/>
      <c r="L925" s="31"/>
      <c r="M925" s="149"/>
      <c r="T925" s="55"/>
      <c r="AT925" s="16" t="s">
        <v>161</v>
      </c>
      <c r="AU925" s="16" t="s">
        <v>85</v>
      </c>
    </row>
    <row r="926" spans="2:65" s="1" customFormat="1" ht="44.25" customHeight="1">
      <c r="B926" s="31"/>
      <c r="C926" s="132" t="s">
        <v>1363</v>
      </c>
      <c r="D926" s="132" t="s">
        <v>155</v>
      </c>
      <c r="E926" s="133" t="s">
        <v>1364</v>
      </c>
      <c r="F926" s="134" t="s">
        <v>1365</v>
      </c>
      <c r="G926" s="135" t="s">
        <v>590</v>
      </c>
      <c r="H926" s="136">
        <v>40</v>
      </c>
      <c r="I926" s="137"/>
      <c r="J926" s="138">
        <f>ROUND(I926*H926,2)</f>
        <v>0</v>
      </c>
      <c r="K926" s="139"/>
      <c r="L926" s="31"/>
      <c r="M926" s="140" t="s">
        <v>1</v>
      </c>
      <c r="N926" s="141" t="s">
        <v>40</v>
      </c>
      <c r="P926" s="142">
        <f>O926*H926</f>
        <v>0</v>
      </c>
      <c r="Q926" s="142">
        <v>0</v>
      </c>
      <c r="R926" s="142">
        <f>Q926*H926</f>
        <v>0</v>
      </c>
      <c r="S926" s="142">
        <v>0</v>
      </c>
      <c r="T926" s="143">
        <f>S926*H926</f>
        <v>0</v>
      </c>
      <c r="AR926" s="144" t="s">
        <v>253</v>
      </c>
      <c r="AT926" s="144" t="s">
        <v>155</v>
      </c>
      <c r="AU926" s="144" t="s">
        <v>85</v>
      </c>
      <c r="AY926" s="16" t="s">
        <v>153</v>
      </c>
      <c r="BE926" s="145">
        <f>IF(N926="základní",J926,0)</f>
        <v>0</v>
      </c>
      <c r="BF926" s="145">
        <f>IF(N926="snížená",J926,0)</f>
        <v>0</v>
      </c>
      <c r="BG926" s="145">
        <f>IF(N926="zákl. přenesená",J926,0)</f>
        <v>0</v>
      </c>
      <c r="BH926" s="145">
        <f>IF(N926="sníž. přenesená",J926,0)</f>
        <v>0</v>
      </c>
      <c r="BI926" s="145">
        <f>IF(N926="nulová",J926,0)</f>
        <v>0</v>
      </c>
      <c r="BJ926" s="16" t="s">
        <v>83</v>
      </c>
      <c r="BK926" s="145">
        <f>ROUND(I926*H926,2)</f>
        <v>0</v>
      </c>
      <c r="BL926" s="16" t="s">
        <v>253</v>
      </c>
      <c r="BM926" s="144" t="s">
        <v>1366</v>
      </c>
    </row>
    <row r="927" spans="2:65" s="1" customFormat="1" ht="36">
      <c r="B927" s="31"/>
      <c r="D927" s="146" t="s">
        <v>161</v>
      </c>
      <c r="F927" s="147" t="s">
        <v>1365</v>
      </c>
      <c r="I927" s="148"/>
      <c r="L927" s="31"/>
      <c r="M927" s="149"/>
      <c r="T927" s="55"/>
      <c r="AT927" s="16" t="s">
        <v>161</v>
      </c>
      <c r="AU927" s="16" t="s">
        <v>85</v>
      </c>
    </row>
    <row r="928" spans="2:65" s="1" customFormat="1" ht="44.25" customHeight="1">
      <c r="B928" s="31"/>
      <c r="C928" s="132" t="s">
        <v>1367</v>
      </c>
      <c r="D928" s="132" t="s">
        <v>155</v>
      </c>
      <c r="E928" s="133" t="s">
        <v>1368</v>
      </c>
      <c r="F928" s="134" t="s">
        <v>1369</v>
      </c>
      <c r="G928" s="135" t="s">
        <v>590</v>
      </c>
      <c r="H928" s="136">
        <v>80</v>
      </c>
      <c r="I928" s="137"/>
      <c r="J928" s="138">
        <f>ROUND(I928*H928,2)</f>
        <v>0</v>
      </c>
      <c r="K928" s="139"/>
      <c r="L928" s="31"/>
      <c r="M928" s="140" t="s">
        <v>1</v>
      </c>
      <c r="N928" s="141" t="s">
        <v>40</v>
      </c>
      <c r="P928" s="142">
        <f>O928*H928</f>
        <v>0</v>
      </c>
      <c r="Q928" s="142">
        <v>0</v>
      </c>
      <c r="R928" s="142">
        <f>Q928*H928</f>
        <v>0</v>
      </c>
      <c r="S928" s="142">
        <v>0</v>
      </c>
      <c r="T928" s="143">
        <f>S928*H928</f>
        <v>0</v>
      </c>
      <c r="AR928" s="144" t="s">
        <v>253</v>
      </c>
      <c r="AT928" s="144" t="s">
        <v>155</v>
      </c>
      <c r="AU928" s="144" t="s">
        <v>85</v>
      </c>
      <c r="AY928" s="16" t="s">
        <v>153</v>
      </c>
      <c r="BE928" s="145">
        <f>IF(N928="základní",J928,0)</f>
        <v>0</v>
      </c>
      <c r="BF928" s="145">
        <f>IF(N928="snížená",J928,0)</f>
        <v>0</v>
      </c>
      <c r="BG928" s="145">
        <f>IF(N928="zákl. přenesená",J928,0)</f>
        <v>0</v>
      </c>
      <c r="BH928" s="145">
        <f>IF(N928="sníž. přenesená",J928,0)</f>
        <v>0</v>
      </c>
      <c r="BI928" s="145">
        <f>IF(N928="nulová",J928,0)</f>
        <v>0</v>
      </c>
      <c r="BJ928" s="16" t="s">
        <v>83</v>
      </c>
      <c r="BK928" s="145">
        <f>ROUND(I928*H928,2)</f>
        <v>0</v>
      </c>
      <c r="BL928" s="16" t="s">
        <v>253</v>
      </c>
      <c r="BM928" s="144" t="s">
        <v>1370</v>
      </c>
    </row>
    <row r="929" spans="2:65" s="1" customFormat="1" ht="36">
      <c r="B929" s="31"/>
      <c r="D929" s="146" t="s">
        <v>161</v>
      </c>
      <c r="F929" s="147" t="s">
        <v>1369</v>
      </c>
      <c r="I929" s="148"/>
      <c r="L929" s="31"/>
      <c r="M929" s="149"/>
      <c r="T929" s="55"/>
      <c r="AT929" s="16" t="s">
        <v>161</v>
      </c>
      <c r="AU929" s="16" t="s">
        <v>85</v>
      </c>
    </row>
    <row r="930" spans="2:65" s="1" customFormat="1" ht="33" customHeight="1">
      <c r="B930" s="31"/>
      <c r="C930" s="132" t="s">
        <v>1371</v>
      </c>
      <c r="D930" s="132" t="s">
        <v>155</v>
      </c>
      <c r="E930" s="133" t="s">
        <v>1372</v>
      </c>
      <c r="F930" s="134" t="s">
        <v>1373</v>
      </c>
      <c r="G930" s="135" t="s">
        <v>707</v>
      </c>
      <c r="H930" s="136">
        <v>800</v>
      </c>
      <c r="I930" s="137"/>
      <c r="J930" s="138">
        <f>ROUND(I930*H930,2)</f>
        <v>0</v>
      </c>
      <c r="K930" s="139"/>
      <c r="L930" s="31"/>
      <c r="M930" s="140" t="s">
        <v>1</v>
      </c>
      <c r="N930" s="141" t="s">
        <v>40</v>
      </c>
      <c r="P930" s="142">
        <f>O930*H930</f>
        <v>0</v>
      </c>
      <c r="Q930" s="142">
        <v>0</v>
      </c>
      <c r="R930" s="142">
        <f>Q930*H930</f>
        <v>0</v>
      </c>
      <c r="S930" s="142">
        <v>0</v>
      </c>
      <c r="T930" s="143">
        <f>S930*H930</f>
        <v>0</v>
      </c>
      <c r="AR930" s="144" t="s">
        <v>253</v>
      </c>
      <c r="AT930" s="144" t="s">
        <v>155</v>
      </c>
      <c r="AU930" s="144" t="s">
        <v>85</v>
      </c>
      <c r="AY930" s="16" t="s">
        <v>153</v>
      </c>
      <c r="BE930" s="145">
        <f>IF(N930="základní",J930,0)</f>
        <v>0</v>
      </c>
      <c r="BF930" s="145">
        <f>IF(N930="snížená",J930,0)</f>
        <v>0</v>
      </c>
      <c r="BG930" s="145">
        <f>IF(N930="zákl. přenesená",J930,0)</f>
        <v>0</v>
      </c>
      <c r="BH930" s="145">
        <f>IF(N930="sníž. přenesená",J930,0)</f>
        <v>0</v>
      </c>
      <c r="BI930" s="145">
        <f>IF(N930="nulová",J930,0)</f>
        <v>0</v>
      </c>
      <c r="BJ930" s="16" t="s">
        <v>83</v>
      </c>
      <c r="BK930" s="145">
        <f>ROUND(I930*H930,2)</f>
        <v>0</v>
      </c>
      <c r="BL930" s="16" t="s">
        <v>253</v>
      </c>
      <c r="BM930" s="144" t="s">
        <v>1374</v>
      </c>
    </row>
    <row r="931" spans="2:65" s="1" customFormat="1" ht="24">
      <c r="B931" s="31"/>
      <c r="D931" s="146" t="s">
        <v>161</v>
      </c>
      <c r="F931" s="147" t="s">
        <v>1373</v>
      </c>
      <c r="I931" s="148"/>
      <c r="L931" s="31"/>
      <c r="M931" s="149"/>
      <c r="T931" s="55"/>
      <c r="AT931" s="16" t="s">
        <v>161</v>
      </c>
      <c r="AU931" s="16" t="s">
        <v>85</v>
      </c>
    </row>
    <row r="932" spans="2:65" s="1" customFormat="1" ht="33" customHeight="1">
      <c r="B932" s="31"/>
      <c r="C932" s="132" t="s">
        <v>1375</v>
      </c>
      <c r="D932" s="132" t="s">
        <v>155</v>
      </c>
      <c r="E932" s="133" t="s">
        <v>1376</v>
      </c>
      <c r="F932" s="134" t="s">
        <v>1377</v>
      </c>
      <c r="G932" s="135" t="s">
        <v>707</v>
      </c>
      <c r="H932" s="136">
        <v>500</v>
      </c>
      <c r="I932" s="137"/>
      <c r="J932" s="138">
        <f>ROUND(I932*H932,2)</f>
        <v>0</v>
      </c>
      <c r="K932" s="139"/>
      <c r="L932" s="31"/>
      <c r="M932" s="140" t="s">
        <v>1</v>
      </c>
      <c r="N932" s="141" t="s">
        <v>40</v>
      </c>
      <c r="P932" s="142">
        <f>O932*H932</f>
        <v>0</v>
      </c>
      <c r="Q932" s="142">
        <v>0</v>
      </c>
      <c r="R932" s="142">
        <f>Q932*H932</f>
        <v>0</v>
      </c>
      <c r="S932" s="142">
        <v>0</v>
      </c>
      <c r="T932" s="143">
        <f>S932*H932</f>
        <v>0</v>
      </c>
      <c r="AR932" s="144" t="s">
        <v>253</v>
      </c>
      <c r="AT932" s="144" t="s">
        <v>155</v>
      </c>
      <c r="AU932" s="144" t="s">
        <v>85</v>
      </c>
      <c r="AY932" s="16" t="s">
        <v>153</v>
      </c>
      <c r="BE932" s="145">
        <f>IF(N932="základní",J932,0)</f>
        <v>0</v>
      </c>
      <c r="BF932" s="145">
        <f>IF(N932="snížená",J932,0)</f>
        <v>0</v>
      </c>
      <c r="BG932" s="145">
        <f>IF(N932="zákl. přenesená",J932,0)</f>
        <v>0</v>
      </c>
      <c r="BH932" s="145">
        <f>IF(N932="sníž. přenesená",J932,0)</f>
        <v>0</v>
      </c>
      <c r="BI932" s="145">
        <f>IF(N932="nulová",J932,0)</f>
        <v>0</v>
      </c>
      <c r="BJ932" s="16" t="s">
        <v>83</v>
      </c>
      <c r="BK932" s="145">
        <f>ROUND(I932*H932,2)</f>
        <v>0</v>
      </c>
      <c r="BL932" s="16" t="s">
        <v>253</v>
      </c>
      <c r="BM932" s="144" t="s">
        <v>1378</v>
      </c>
    </row>
    <row r="933" spans="2:65" s="1" customFormat="1" ht="24">
      <c r="B933" s="31"/>
      <c r="D933" s="146" t="s">
        <v>161</v>
      </c>
      <c r="F933" s="147" t="s">
        <v>1377</v>
      </c>
      <c r="I933" s="148"/>
      <c r="L933" s="31"/>
      <c r="M933" s="149"/>
      <c r="T933" s="55"/>
      <c r="AT933" s="16" t="s">
        <v>161</v>
      </c>
      <c r="AU933" s="16" t="s">
        <v>85</v>
      </c>
    </row>
    <row r="934" spans="2:65" s="1" customFormat="1" ht="33" customHeight="1">
      <c r="B934" s="31"/>
      <c r="C934" s="132" t="s">
        <v>1379</v>
      </c>
      <c r="D934" s="132" t="s">
        <v>155</v>
      </c>
      <c r="E934" s="133" t="s">
        <v>1380</v>
      </c>
      <c r="F934" s="134" t="s">
        <v>1381</v>
      </c>
      <c r="G934" s="135" t="s">
        <v>707</v>
      </c>
      <c r="H934" s="136">
        <v>100</v>
      </c>
      <c r="I934" s="137"/>
      <c r="J934" s="138">
        <f>ROUND(I934*H934,2)</f>
        <v>0</v>
      </c>
      <c r="K934" s="139"/>
      <c r="L934" s="31"/>
      <c r="M934" s="140" t="s">
        <v>1</v>
      </c>
      <c r="N934" s="141" t="s">
        <v>40</v>
      </c>
      <c r="P934" s="142">
        <f>O934*H934</f>
        <v>0</v>
      </c>
      <c r="Q934" s="142">
        <v>0</v>
      </c>
      <c r="R934" s="142">
        <f>Q934*H934</f>
        <v>0</v>
      </c>
      <c r="S934" s="142">
        <v>0</v>
      </c>
      <c r="T934" s="143">
        <f>S934*H934</f>
        <v>0</v>
      </c>
      <c r="AR934" s="144" t="s">
        <v>253</v>
      </c>
      <c r="AT934" s="144" t="s">
        <v>155</v>
      </c>
      <c r="AU934" s="144" t="s">
        <v>85</v>
      </c>
      <c r="AY934" s="16" t="s">
        <v>153</v>
      </c>
      <c r="BE934" s="145">
        <f>IF(N934="základní",J934,0)</f>
        <v>0</v>
      </c>
      <c r="BF934" s="145">
        <f>IF(N934="snížená",J934,0)</f>
        <v>0</v>
      </c>
      <c r="BG934" s="145">
        <f>IF(N934="zákl. přenesená",J934,0)</f>
        <v>0</v>
      </c>
      <c r="BH934" s="145">
        <f>IF(N934="sníž. přenesená",J934,0)</f>
        <v>0</v>
      </c>
      <c r="BI934" s="145">
        <f>IF(N934="nulová",J934,0)</f>
        <v>0</v>
      </c>
      <c r="BJ934" s="16" t="s">
        <v>83</v>
      </c>
      <c r="BK934" s="145">
        <f>ROUND(I934*H934,2)</f>
        <v>0</v>
      </c>
      <c r="BL934" s="16" t="s">
        <v>253</v>
      </c>
      <c r="BM934" s="144" t="s">
        <v>1382</v>
      </c>
    </row>
    <row r="935" spans="2:65" s="1" customFormat="1" ht="24">
      <c r="B935" s="31"/>
      <c r="D935" s="146" t="s">
        <v>161</v>
      </c>
      <c r="F935" s="147" t="s">
        <v>1381</v>
      </c>
      <c r="I935" s="148"/>
      <c r="L935" s="31"/>
      <c r="M935" s="149"/>
      <c r="T935" s="55"/>
      <c r="AT935" s="16" t="s">
        <v>161</v>
      </c>
      <c r="AU935" s="16" t="s">
        <v>85</v>
      </c>
    </row>
    <row r="936" spans="2:65" s="1" customFormat="1" ht="33" customHeight="1">
      <c r="B936" s="31"/>
      <c r="C936" s="132" t="s">
        <v>1383</v>
      </c>
      <c r="D936" s="132" t="s">
        <v>155</v>
      </c>
      <c r="E936" s="133" t="s">
        <v>1384</v>
      </c>
      <c r="F936" s="134" t="s">
        <v>1385</v>
      </c>
      <c r="G936" s="135" t="s">
        <v>707</v>
      </c>
      <c r="H936" s="136">
        <v>200</v>
      </c>
      <c r="I936" s="137"/>
      <c r="J936" s="138">
        <f>ROUND(I936*H936,2)</f>
        <v>0</v>
      </c>
      <c r="K936" s="139"/>
      <c r="L936" s="31"/>
      <c r="M936" s="140" t="s">
        <v>1</v>
      </c>
      <c r="N936" s="141" t="s">
        <v>40</v>
      </c>
      <c r="P936" s="142">
        <f>O936*H936</f>
        <v>0</v>
      </c>
      <c r="Q936" s="142">
        <v>0</v>
      </c>
      <c r="R936" s="142">
        <f>Q936*H936</f>
        <v>0</v>
      </c>
      <c r="S936" s="142">
        <v>0</v>
      </c>
      <c r="T936" s="143">
        <f>S936*H936</f>
        <v>0</v>
      </c>
      <c r="AR936" s="144" t="s">
        <v>253</v>
      </c>
      <c r="AT936" s="144" t="s">
        <v>155</v>
      </c>
      <c r="AU936" s="144" t="s">
        <v>85</v>
      </c>
      <c r="AY936" s="16" t="s">
        <v>153</v>
      </c>
      <c r="BE936" s="145">
        <f>IF(N936="základní",J936,0)</f>
        <v>0</v>
      </c>
      <c r="BF936" s="145">
        <f>IF(N936="snížená",J936,0)</f>
        <v>0</v>
      </c>
      <c r="BG936" s="145">
        <f>IF(N936="zákl. přenesená",J936,0)</f>
        <v>0</v>
      </c>
      <c r="BH936" s="145">
        <f>IF(N936="sníž. přenesená",J936,0)</f>
        <v>0</v>
      </c>
      <c r="BI936" s="145">
        <f>IF(N936="nulová",J936,0)</f>
        <v>0</v>
      </c>
      <c r="BJ936" s="16" t="s">
        <v>83</v>
      </c>
      <c r="BK936" s="145">
        <f>ROUND(I936*H936,2)</f>
        <v>0</v>
      </c>
      <c r="BL936" s="16" t="s">
        <v>253</v>
      </c>
      <c r="BM936" s="144" t="s">
        <v>1386</v>
      </c>
    </row>
    <row r="937" spans="2:65" s="1" customFormat="1" ht="24">
      <c r="B937" s="31"/>
      <c r="D937" s="146" t="s">
        <v>161</v>
      </c>
      <c r="F937" s="147" t="s">
        <v>1385</v>
      </c>
      <c r="I937" s="148"/>
      <c r="L937" s="31"/>
      <c r="M937" s="149"/>
      <c r="T937" s="55"/>
      <c r="AT937" s="16" t="s">
        <v>161</v>
      </c>
      <c r="AU937" s="16" t="s">
        <v>85</v>
      </c>
    </row>
    <row r="938" spans="2:65" s="1" customFormat="1" ht="16.5" customHeight="1">
      <c r="B938" s="31"/>
      <c r="C938" s="132" t="s">
        <v>1387</v>
      </c>
      <c r="D938" s="132" t="s">
        <v>155</v>
      </c>
      <c r="E938" s="133" t="s">
        <v>1388</v>
      </c>
      <c r="F938" s="134" t="s">
        <v>1389</v>
      </c>
      <c r="G938" s="135" t="s">
        <v>707</v>
      </c>
      <c r="H938" s="136">
        <v>1</v>
      </c>
      <c r="I938" s="137"/>
      <c r="J938" s="138">
        <f>ROUND(I938*H938,2)</f>
        <v>0</v>
      </c>
      <c r="K938" s="139"/>
      <c r="L938" s="31"/>
      <c r="M938" s="140" t="s">
        <v>1</v>
      </c>
      <c r="N938" s="141" t="s">
        <v>40</v>
      </c>
      <c r="P938" s="142">
        <f>O938*H938</f>
        <v>0</v>
      </c>
      <c r="Q938" s="142">
        <v>0</v>
      </c>
      <c r="R938" s="142">
        <f>Q938*H938</f>
        <v>0</v>
      </c>
      <c r="S938" s="142">
        <v>0</v>
      </c>
      <c r="T938" s="143">
        <f>S938*H938</f>
        <v>0</v>
      </c>
      <c r="AR938" s="144" t="s">
        <v>253</v>
      </c>
      <c r="AT938" s="144" t="s">
        <v>155</v>
      </c>
      <c r="AU938" s="144" t="s">
        <v>85</v>
      </c>
      <c r="AY938" s="16" t="s">
        <v>153</v>
      </c>
      <c r="BE938" s="145">
        <f>IF(N938="základní",J938,0)</f>
        <v>0</v>
      </c>
      <c r="BF938" s="145">
        <f>IF(N938="snížená",J938,0)</f>
        <v>0</v>
      </c>
      <c r="BG938" s="145">
        <f>IF(N938="zákl. přenesená",J938,0)</f>
        <v>0</v>
      </c>
      <c r="BH938" s="145">
        <f>IF(N938="sníž. přenesená",J938,0)</f>
        <v>0</v>
      </c>
      <c r="BI938" s="145">
        <f>IF(N938="nulová",J938,0)</f>
        <v>0</v>
      </c>
      <c r="BJ938" s="16" t="s">
        <v>83</v>
      </c>
      <c r="BK938" s="145">
        <f>ROUND(I938*H938,2)</f>
        <v>0</v>
      </c>
      <c r="BL938" s="16" t="s">
        <v>253</v>
      </c>
      <c r="BM938" s="144" t="s">
        <v>1390</v>
      </c>
    </row>
    <row r="939" spans="2:65" s="1" customFormat="1" ht="12">
      <c r="B939" s="31"/>
      <c r="D939" s="146" t="s">
        <v>161</v>
      </c>
      <c r="F939" s="147" t="s">
        <v>1389</v>
      </c>
      <c r="I939" s="148"/>
      <c r="L939" s="31"/>
      <c r="M939" s="149"/>
      <c r="T939" s="55"/>
      <c r="AT939" s="16" t="s">
        <v>161</v>
      </c>
      <c r="AU939" s="16" t="s">
        <v>85</v>
      </c>
    </row>
    <row r="940" spans="2:65" s="1" customFormat="1" ht="16.5" customHeight="1">
      <c r="B940" s="31"/>
      <c r="C940" s="132" t="s">
        <v>1391</v>
      </c>
      <c r="D940" s="132" t="s">
        <v>155</v>
      </c>
      <c r="E940" s="133" t="s">
        <v>1392</v>
      </c>
      <c r="F940" s="134" t="s">
        <v>1393</v>
      </c>
      <c r="G940" s="135" t="s">
        <v>707</v>
      </c>
      <c r="H940" s="136">
        <v>1</v>
      </c>
      <c r="I940" s="137"/>
      <c r="J940" s="138">
        <f>ROUND(I940*H940,2)</f>
        <v>0</v>
      </c>
      <c r="K940" s="139"/>
      <c r="L940" s="31"/>
      <c r="M940" s="140" t="s">
        <v>1</v>
      </c>
      <c r="N940" s="141" t="s">
        <v>40</v>
      </c>
      <c r="P940" s="142">
        <f>O940*H940</f>
        <v>0</v>
      </c>
      <c r="Q940" s="142">
        <v>0</v>
      </c>
      <c r="R940" s="142">
        <f>Q940*H940</f>
        <v>0</v>
      </c>
      <c r="S940" s="142">
        <v>0</v>
      </c>
      <c r="T940" s="143">
        <f>S940*H940</f>
        <v>0</v>
      </c>
      <c r="AR940" s="144" t="s">
        <v>253</v>
      </c>
      <c r="AT940" s="144" t="s">
        <v>155</v>
      </c>
      <c r="AU940" s="144" t="s">
        <v>85</v>
      </c>
      <c r="AY940" s="16" t="s">
        <v>153</v>
      </c>
      <c r="BE940" s="145">
        <f>IF(N940="základní",J940,0)</f>
        <v>0</v>
      </c>
      <c r="BF940" s="145">
        <f>IF(N940="snížená",J940,0)</f>
        <v>0</v>
      </c>
      <c r="BG940" s="145">
        <f>IF(N940="zákl. přenesená",J940,0)</f>
        <v>0</v>
      </c>
      <c r="BH940" s="145">
        <f>IF(N940="sníž. přenesená",J940,0)</f>
        <v>0</v>
      </c>
      <c r="BI940" s="145">
        <f>IF(N940="nulová",J940,0)</f>
        <v>0</v>
      </c>
      <c r="BJ940" s="16" t="s">
        <v>83</v>
      </c>
      <c r="BK940" s="145">
        <f>ROUND(I940*H940,2)</f>
        <v>0</v>
      </c>
      <c r="BL940" s="16" t="s">
        <v>253</v>
      </c>
      <c r="BM940" s="144" t="s">
        <v>1394</v>
      </c>
    </row>
    <row r="941" spans="2:65" s="1" customFormat="1" ht="12">
      <c r="B941" s="31"/>
      <c r="D941" s="146" t="s">
        <v>161</v>
      </c>
      <c r="F941" s="147" t="s">
        <v>1393</v>
      </c>
      <c r="I941" s="148"/>
      <c r="L941" s="31"/>
      <c r="M941" s="149"/>
      <c r="T941" s="55"/>
      <c r="AT941" s="16" t="s">
        <v>161</v>
      </c>
      <c r="AU941" s="16" t="s">
        <v>85</v>
      </c>
    </row>
    <row r="942" spans="2:65" s="1" customFormat="1" ht="16.5" customHeight="1">
      <c r="B942" s="31"/>
      <c r="C942" s="132" t="s">
        <v>1395</v>
      </c>
      <c r="D942" s="132" t="s">
        <v>155</v>
      </c>
      <c r="E942" s="133" t="s">
        <v>1396</v>
      </c>
      <c r="F942" s="134" t="s">
        <v>1397</v>
      </c>
      <c r="G942" s="135" t="s">
        <v>707</v>
      </c>
      <c r="H942" s="136">
        <v>1</v>
      </c>
      <c r="I942" s="137"/>
      <c r="J942" s="138">
        <f>ROUND(I942*H942,2)</f>
        <v>0</v>
      </c>
      <c r="K942" s="139"/>
      <c r="L942" s="31"/>
      <c r="M942" s="140" t="s">
        <v>1</v>
      </c>
      <c r="N942" s="141" t="s">
        <v>40</v>
      </c>
      <c r="P942" s="142">
        <f>O942*H942</f>
        <v>0</v>
      </c>
      <c r="Q942" s="142">
        <v>0</v>
      </c>
      <c r="R942" s="142">
        <f>Q942*H942</f>
        <v>0</v>
      </c>
      <c r="S942" s="142">
        <v>0</v>
      </c>
      <c r="T942" s="143">
        <f>S942*H942</f>
        <v>0</v>
      </c>
      <c r="AR942" s="144" t="s">
        <v>253</v>
      </c>
      <c r="AT942" s="144" t="s">
        <v>155</v>
      </c>
      <c r="AU942" s="144" t="s">
        <v>85</v>
      </c>
      <c r="AY942" s="16" t="s">
        <v>153</v>
      </c>
      <c r="BE942" s="145">
        <f>IF(N942="základní",J942,0)</f>
        <v>0</v>
      </c>
      <c r="BF942" s="145">
        <f>IF(N942="snížená",J942,0)</f>
        <v>0</v>
      </c>
      <c r="BG942" s="145">
        <f>IF(N942="zákl. přenesená",J942,0)</f>
        <v>0</v>
      </c>
      <c r="BH942" s="145">
        <f>IF(N942="sníž. přenesená",J942,0)</f>
        <v>0</v>
      </c>
      <c r="BI942" s="145">
        <f>IF(N942="nulová",J942,0)</f>
        <v>0</v>
      </c>
      <c r="BJ942" s="16" t="s">
        <v>83</v>
      </c>
      <c r="BK942" s="145">
        <f>ROUND(I942*H942,2)</f>
        <v>0</v>
      </c>
      <c r="BL942" s="16" t="s">
        <v>253</v>
      </c>
      <c r="BM942" s="144" t="s">
        <v>1398</v>
      </c>
    </row>
    <row r="943" spans="2:65" s="1" customFormat="1" ht="12">
      <c r="B943" s="31"/>
      <c r="D943" s="146" t="s">
        <v>161</v>
      </c>
      <c r="F943" s="147" t="s">
        <v>1397</v>
      </c>
      <c r="I943" s="148"/>
      <c r="L943" s="31"/>
      <c r="M943" s="149"/>
      <c r="T943" s="55"/>
      <c r="AT943" s="16" t="s">
        <v>161</v>
      </c>
      <c r="AU943" s="16" t="s">
        <v>85</v>
      </c>
    </row>
    <row r="944" spans="2:65" s="1" customFormat="1" ht="16.5" customHeight="1">
      <c r="B944" s="31"/>
      <c r="C944" s="132" t="s">
        <v>1399</v>
      </c>
      <c r="D944" s="132" t="s">
        <v>155</v>
      </c>
      <c r="E944" s="133" t="s">
        <v>1400</v>
      </c>
      <c r="F944" s="134" t="s">
        <v>1401</v>
      </c>
      <c r="G944" s="135" t="s">
        <v>707</v>
      </c>
      <c r="H944" s="136">
        <v>2</v>
      </c>
      <c r="I944" s="137"/>
      <c r="J944" s="138">
        <f>ROUND(I944*H944,2)</f>
        <v>0</v>
      </c>
      <c r="K944" s="139"/>
      <c r="L944" s="31"/>
      <c r="M944" s="140" t="s">
        <v>1</v>
      </c>
      <c r="N944" s="141" t="s">
        <v>40</v>
      </c>
      <c r="P944" s="142">
        <f>O944*H944</f>
        <v>0</v>
      </c>
      <c r="Q944" s="142">
        <v>0</v>
      </c>
      <c r="R944" s="142">
        <f>Q944*H944</f>
        <v>0</v>
      </c>
      <c r="S944" s="142">
        <v>0</v>
      </c>
      <c r="T944" s="143">
        <f>S944*H944</f>
        <v>0</v>
      </c>
      <c r="AR944" s="144" t="s">
        <v>253</v>
      </c>
      <c r="AT944" s="144" t="s">
        <v>155</v>
      </c>
      <c r="AU944" s="144" t="s">
        <v>85</v>
      </c>
      <c r="AY944" s="16" t="s">
        <v>153</v>
      </c>
      <c r="BE944" s="145">
        <f>IF(N944="základní",J944,0)</f>
        <v>0</v>
      </c>
      <c r="BF944" s="145">
        <f>IF(N944="snížená",J944,0)</f>
        <v>0</v>
      </c>
      <c r="BG944" s="145">
        <f>IF(N944="zákl. přenesená",J944,0)</f>
        <v>0</v>
      </c>
      <c r="BH944" s="145">
        <f>IF(N944="sníž. přenesená",J944,0)</f>
        <v>0</v>
      </c>
      <c r="BI944" s="145">
        <f>IF(N944="nulová",J944,0)</f>
        <v>0</v>
      </c>
      <c r="BJ944" s="16" t="s">
        <v>83</v>
      </c>
      <c r="BK944" s="145">
        <f>ROUND(I944*H944,2)</f>
        <v>0</v>
      </c>
      <c r="BL944" s="16" t="s">
        <v>253</v>
      </c>
      <c r="BM944" s="144" t="s">
        <v>1402</v>
      </c>
    </row>
    <row r="945" spans="2:65" s="1" customFormat="1" ht="12">
      <c r="B945" s="31"/>
      <c r="D945" s="146" t="s">
        <v>161</v>
      </c>
      <c r="F945" s="147" t="s">
        <v>1401</v>
      </c>
      <c r="I945" s="148"/>
      <c r="L945" s="31"/>
      <c r="M945" s="149"/>
      <c r="T945" s="55"/>
      <c r="AT945" s="16" t="s">
        <v>161</v>
      </c>
      <c r="AU945" s="16" t="s">
        <v>85</v>
      </c>
    </row>
    <row r="946" spans="2:65" s="1" customFormat="1" ht="33" customHeight="1">
      <c r="B946" s="31"/>
      <c r="C946" s="132" t="s">
        <v>1403</v>
      </c>
      <c r="D946" s="132" t="s">
        <v>155</v>
      </c>
      <c r="E946" s="133" t="s">
        <v>1404</v>
      </c>
      <c r="F946" s="134" t="s">
        <v>1405</v>
      </c>
      <c r="G946" s="135" t="s">
        <v>590</v>
      </c>
      <c r="H946" s="136">
        <v>300</v>
      </c>
      <c r="I946" s="137"/>
      <c r="J946" s="138">
        <f>ROUND(I946*H946,2)</f>
        <v>0</v>
      </c>
      <c r="K946" s="139"/>
      <c r="L946" s="31"/>
      <c r="M946" s="140" t="s">
        <v>1</v>
      </c>
      <c r="N946" s="141" t="s">
        <v>40</v>
      </c>
      <c r="P946" s="142">
        <f>O946*H946</f>
        <v>0</v>
      </c>
      <c r="Q946" s="142">
        <v>0</v>
      </c>
      <c r="R946" s="142">
        <f>Q946*H946</f>
        <v>0</v>
      </c>
      <c r="S946" s="142">
        <v>0</v>
      </c>
      <c r="T946" s="143">
        <f>S946*H946</f>
        <v>0</v>
      </c>
      <c r="AR946" s="144" t="s">
        <v>253</v>
      </c>
      <c r="AT946" s="144" t="s">
        <v>155</v>
      </c>
      <c r="AU946" s="144" t="s">
        <v>85</v>
      </c>
      <c r="AY946" s="16" t="s">
        <v>153</v>
      </c>
      <c r="BE946" s="145">
        <f>IF(N946="základní",J946,0)</f>
        <v>0</v>
      </c>
      <c r="BF946" s="145">
        <f>IF(N946="snížená",J946,0)</f>
        <v>0</v>
      </c>
      <c r="BG946" s="145">
        <f>IF(N946="zákl. přenesená",J946,0)</f>
        <v>0</v>
      </c>
      <c r="BH946" s="145">
        <f>IF(N946="sníž. přenesená",J946,0)</f>
        <v>0</v>
      </c>
      <c r="BI946" s="145">
        <f>IF(N946="nulová",J946,0)</f>
        <v>0</v>
      </c>
      <c r="BJ946" s="16" t="s">
        <v>83</v>
      </c>
      <c r="BK946" s="145">
        <f>ROUND(I946*H946,2)</f>
        <v>0</v>
      </c>
      <c r="BL946" s="16" t="s">
        <v>253</v>
      </c>
      <c r="BM946" s="144" t="s">
        <v>1406</v>
      </c>
    </row>
    <row r="947" spans="2:65" s="1" customFormat="1" ht="24">
      <c r="B947" s="31"/>
      <c r="D947" s="146" t="s">
        <v>161</v>
      </c>
      <c r="F947" s="147" t="s">
        <v>1405</v>
      </c>
      <c r="I947" s="148"/>
      <c r="L947" s="31"/>
      <c r="M947" s="149"/>
      <c r="T947" s="55"/>
      <c r="AT947" s="16" t="s">
        <v>161</v>
      </c>
      <c r="AU947" s="16" t="s">
        <v>85</v>
      </c>
    </row>
    <row r="948" spans="2:65" s="1" customFormat="1" ht="33" customHeight="1">
      <c r="B948" s="31"/>
      <c r="C948" s="132" t="s">
        <v>1407</v>
      </c>
      <c r="D948" s="132" t="s">
        <v>155</v>
      </c>
      <c r="E948" s="133" t="s">
        <v>1408</v>
      </c>
      <c r="F948" s="134" t="s">
        <v>1409</v>
      </c>
      <c r="G948" s="135" t="s">
        <v>590</v>
      </c>
      <c r="H948" s="136">
        <v>500</v>
      </c>
      <c r="I948" s="137"/>
      <c r="J948" s="138">
        <f>ROUND(I948*H948,2)</f>
        <v>0</v>
      </c>
      <c r="K948" s="139"/>
      <c r="L948" s="31"/>
      <c r="M948" s="140" t="s">
        <v>1</v>
      </c>
      <c r="N948" s="141" t="s">
        <v>40</v>
      </c>
      <c r="P948" s="142">
        <f>O948*H948</f>
        <v>0</v>
      </c>
      <c r="Q948" s="142">
        <v>0</v>
      </c>
      <c r="R948" s="142">
        <f>Q948*H948</f>
        <v>0</v>
      </c>
      <c r="S948" s="142">
        <v>0</v>
      </c>
      <c r="T948" s="143">
        <f>S948*H948</f>
        <v>0</v>
      </c>
      <c r="AR948" s="144" t="s">
        <v>253</v>
      </c>
      <c r="AT948" s="144" t="s">
        <v>155</v>
      </c>
      <c r="AU948" s="144" t="s">
        <v>85</v>
      </c>
      <c r="AY948" s="16" t="s">
        <v>153</v>
      </c>
      <c r="BE948" s="145">
        <f>IF(N948="základní",J948,0)</f>
        <v>0</v>
      </c>
      <c r="BF948" s="145">
        <f>IF(N948="snížená",J948,0)</f>
        <v>0</v>
      </c>
      <c r="BG948" s="145">
        <f>IF(N948="zákl. přenesená",J948,0)</f>
        <v>0</v>
      </c>
      <c r="BH948" s="145">
        <f>IF(N948="sníž. přenesená",J948,0)</f>
        <v>0</v>
      </c>
      <c r="BI948" s="145">
        <f>IF(N948="nulová",J948,0)</f>
        <v>0</v>
      </c>
      <c r="BJ948" s="16" t="s">
        <v>83</v>
      </c>
      <c r="BK948" s="145">
        <f>ROUND(I948*H948,2)</f>
        <v>0</v>
      </c>
      <c r="BL948" s="16" t="s">
        <v>253</v>
      </c>
      <c r="BM948" s="144" t="s">
        <v>1410</v>
      </c>
    </row>
    <row r="949" spans="2:65" s="1" customFormat="1" ht="24">
      <c r="B949" s="31"/>
      <c r="D949" s="146" t="s">
        <v>161</v>
      </c>
      <c r="F949" s="147" t="s">
        <v>1409</v>
      </c>
      <c r="I949" s="148"/>
      <c r="L949" s="31"/>
      <c r="M949" s="149"/>
      <c r="T949" s="55"/>
      <c r="AT949" s="16" t="s">
        <v>161</v>
      </c>
      <c r="AU949" s="16" t="s">
        <v>85</v>
      </c>
    </row>
    <row r="950" spans="2:65" s="1" customFormat="1" ht="33" customHeight="1">
      <c r="B950" s="31"/>
      <c r="C950" s="132" t="s">
        <v>1411</v>
      </c>
      <c r="D950" s="132" t="s">
        <v>155</v>
      </c>
      <c r="E950" s="133" t="s">
        <v>1412</v>
      </c>
      <c r="F950" s="134" t="s">
        <v>1413</v>
      </c>
      <c r="G950" s="135" t="s">
        <v>590</v>
      </c>
      <c r="H950" s="136">
        <v>400</v>
      </c>
      <c r="I950" s="137"/>
      <c r="J950" s="138">
        <f>ROUND(I950*H950,2)</f>
        <v>0</v>
      </c>
      <c r="K950" s="139"/>
      <c r="L950" s="31"/>
      <c r="M950" s="140" t="s">
        <v>1</v>
      </c>
      <c r="N950" s="141" t="s">
        <v>40</v>
      </c>
      <c r="P950" s="142">
        <f>O950*H950</f>
        <v>0</v>
      </c>
      <c r="Q950" s="142">
        <v>0</v>
      </c>
      <c r="R950" s="142">
        <f>Q950*H950</f>
        <v>0</v>
      </c>
      <c r="S950" s="142">
        <v>0</v>
      </c>
      <c r="T950" s="143">
        <f>S950*H950</f>
        <v>0</v>
      </c>
      <c r="AR950" s="144" t="s">
        <v>253</v>
      </c>
      <c r="AT950" s="144" t="s">
        <v>155</v>
      </c>
      <c r="AU950" s="144" t="s">
        <v>85</v>
      </c>
      <c r="AY950" s="16" t="s">
        <v>153</v>
      </c>
      <c r="BE950" s="145">
        <f>IF(N950="základní",J950,0)</f>
        <v>0</v>
      </c>
      <c r="BF950" s="145">
        <f>IF(N950="snížená",J950,0)</f>
        <v>0</v>
      </c>
      <c r="BG950" s="145">
        <f>IF(N950="zákl. přenesená",J950,0)</f>
        <v>0</v>
      </c>
      <c r="BH950" s="145">
        <f>IF(N950="sníž. přenesená",J950,0)</f>
        <v>0</v>
      </c>
      <c r="BI950" s="145">
        <f>IF(N950="nulová",J950,0)</f>
        <v>0</v>
      </c>
      <c r="BJ950" s="16" t="s">
        <v>83</v>
      </c>
      <c r="BK950" s="145">
        <f>ROUND(I950*H950,2)</f>
        <v>0</v>
      </c>
      <c r="BL950" s="16" t="s">
        <v>253</v>
      </c>
      <c r="BM950" s="144" t="s">
        <v>1414</v>
      </c>
    </row>
    <row r="951" spans="2:65" s="1" customFormat="1" ht="24">
      <c r="B951" s="31"/>
      <c r="D951" s="146" t="s">
        <v>161</v>
      </c>
      <c r="F951" s="147" t="s">
        <v>1413</v>
      </c>
      <c r="I951" s="148"/>
      <c r="L951" s="31"/>
      <c r="M951" s="149"/>
      <c r="T951" s="55"/>
      <c r="AT951" s="16" t="s">
        <v>161</v>
      </c>
      <c r="AU951" s="16" t="s">
        <v>85</v>
      </c>
    </row>
    <row r="952" spans="2:65" s="1" customFormat="1" ht="16.5" customHeight="1">
      <c r="B952" s="31"/>
      <c r="C952" s="132" t="s">
        <v>1415</v>
      </c>
      <c r="D952" s="132" t="s">
        <v>155</v>
      </c>
      <c r="E952" s="133" t="s">
        <v>1416</v>
      </c>
      <c r="F952" s="134" t="s">
        <v>1417</v>
      </c>
      <c r="G952" s="135" t="s">
        <v>707</v>
      </c>
      <c r="H952" s="136">
        <v>85</v>
      </c>
      <c r="I952" s="137"/>
      <c r="J952" s="138">
        <f>ROUND(I952*H952,2)</f>
        <v>0</v>
      </c>
      <c r="K952" s="139"/>
      <c r="L952" s="31"/>
      <c r="M952" s="140" t="s">
        <v>1</v>
      </c>
      <c r="N952" s="141" t="s">
        <v>40</v>
      </c>
      <c r="P952" s="142">
        <f>O952*H952</f>
        <v>0</v>
      </c>
      <c r="Q952" s="142">
        <v>0</v>
      </c>
      <c r="R952" s="142">
        <f>Q952*H952</f>
        <v>0</v>
      </c>
      <c r="S952" s="142">
        <v>0</v>
      </c>
      <c r="T952" s="143">
        <f>S952*H952</f>
        <v>0</v>
      </c>
      <c r="AR952" s="144" t="s">
        <v>253</v>
      </c>
      <c r="AT952" s="144" t="s">
        <v>155</v>
      </c>
      <c r="AU952" s="144" t="s">
        <v>85</v>
      </c>
      <c r="AY952" s="16" t="s">
        <v>153</v>
      </c>
      <c r="BE952" s="145">
        <f>IF(N952="základní",J952,0)</f>
        <v>0</v>
      </c>
      <c r="BF952" s="145">
        <f>IF(N952="snížená",J952,0)</f>
        <v>0</v>
      </c>
      <c r="BG952" s="145">
        <f>IF(N952="zákl. přenesená",J952,0)</f>
        <v>0</v>
      </c>
      <c r="BH952" s="145">
        <f>IF(N952="sníž. přenesená",J952,0)</f>
        <v>0</v>
      </c>
      <c r="BI952" s="145">
        <f>IF(N952="nulová",J952,0)</f>
        <v>0</v>
      </c>
      <c r="BJ952" s="16" t="s">
        <v>83</v>
      </c>
      <c r="BK952" s="145">
        <f>ROUND(I952*H952,2)</f>
        <v>0</v>
      </c>
      <c r="BL952" s="16" t="s">
        <v>253</v>
      </c>
      <c r="BM952" s="144" t="s">
        <v>1418</v>
      </c>
    </row>
    <row r="953" spans="2:65" s="1" customFormat="1" ht="12">
      <c r="B953" s="31"/>
      <c r="D953" s="146" t="s">
        <v>161</v>
      </c>
      <c r="F953" s="147" t="s">
        <v>1417</v>
      </c>
      <c r="I953" s="148"/>
      <c r="L953" s="31"/>
      <c r="M953" s="149"/>
      <c r="T953" s="55"/>
      <c r="AT953" s="16" t="s">
        <v>161</v>
      </c>
      <c r="AU953" s="16" t="s">
        <v>85</v>
      </c>
    </row>
    <row r="954" spans="2:65" s="1" customFormat="1" ht="21.75" customHeight="1">
      <c r="B954" s="31"/>
      <c r="C954" s="132" t="s">
        <v>1419</v>
      </c>
      <c r="D954" s="132" t="s">
        <v>155</v>
      </c>
      <c r="E954" s="133" t="s">
        <v>1420</v>
      </c>
      <c r="F954" s="134" t="s">
        <v>1421</v>
      </c>
      <c r="G954" s="135" t="s">
        <v>707</v>
      </c>
      <c r="H954" s="136">
        <v>45</v>
      </c>
      <c r="I954" s="137"/>
      <c r="J954" s="138">
        <f>ROUND(I954*H954,2)</f>
        <v>0</v>
      </c>
      <c r="K954" s="139"/>
      <c r="L954" s="31"/>
      <c r="M954" s="140" t="s">
        <v>1</v>
      </c>
      <c r="N954" s="141" t="s">
        <v>40</v>
      </c>
      <c r="P954" s="142">
        <f>O954*H954</f>
        <v>0</v>
      </c>
      <c r="Q954" s="142">
        <v>0</v>
      </c>
      <c r="R954" s="142">
        <f>Q954*H954</f>
        <v>0</v>
      </c>
      <c r="S954" s="142">
        <v>0</v>
      </c>
      <c r="T954" s="143">
        <f>S954*H954</f>
        <v>0</v>
      </c>
      <c r="AR954" s="144" t="s">
        <v>253</v>
      </c>
      <c r="AT954" s="144" t="s">
        <v>155</v>
      </c>
      <c r="AU954" s="144" t="s">
        <v>85</v>
      </c>
      <c r="AY954" s="16" t="s">
        <v>153</v>
      </c>
      <c r="BE954" s="145">
        <f>IF(N954="základní",J954,0)</f>
        <v>0</v>
      </c>
      <c r="BF954" s="145">
        <f>IF(N954="snížená",J954,0)</f>
        <v>0</v>
      </c>
      <c r="BG954" s="145">
        <f>IF(N954="zákl. přenesená",J954,0)</f>
        <v>0</v>
      </c>
      <c r="BH954" s="145">
        <f>IF(N954="sníž. přenesená",J954,0)</f>
        <v>0</v>
      </c>
      <c r="BI954" s="145">
        <f>IF(N954="nulová",J954,0)</f>
        <v>0</v>
      </c>
      <c r="BJ954" s="16" t="s">
        <v>83</v>
      </c>
      <c r="BK954" s="145">
        <f>ROUND(I954*H954,2)</f>
        <v>0</v>
      </c>
      <c r="BL954" s="16" t="s">
        <v>253</v>
      </c>
      <c r="BM954" s="144" t="s">
        <v>1422</v>
      </c>
    </row>
    <row r="955" spans="2:65" s="1" customFormat="1" ht="12">
      <c r="B955" s="31"/>
      <c r="D955" s="146" t="s">
        <v>161</v>
      </c>
      <c r="F955" s="147" t="s">
        <v>1421</v>
      </c>
      <c r="I955" s="148"/>
      <c r="L955" s="31"/>
      <c r="M955" s="149"/>
      <c r="T955" s="55"/>
      <c r="AT955" s="16" t="s">
        <v>161</v>
      </c>
      <c r="AU955" s="16" t="s">
        <v>85</v>
      </c>
    </row>
    <row r="956" spans="2:65" s="1" customFormat="1" ht="21.75" customHeight="1">
      <c r="B956" s="31"/>
      <c r="C956" s="132" t="s">
        <v>1423</v>
      </c>
      <c r="D956" s="132" t="s">
        <v>155</v>
      </c>
      <c r="E956" s="133" t="s">
        <v>1424</v>
      </c>
      <c r="F956" s="134" t="s">
        <v>1425</v>
      </c>
      <c r="G956" s="135" t="s">
        <v>707</v>
      </c>
      <c r="H956" s="136">
        <v>95</v>
      </c>
      <c r="I956" s="137"/>
      <c r="J956" s="138">
        <f>ROUND(I956*H956,2)</f>
        <v>0</v>
      </c>
      <c r="K956" s="139"/>
      <c r="L956" s="31"/>
      <c r="M956" s="140" t="s">
        <v>1</v>
      </c>
      <c r="N956" s="141" t="s">
        <v>40</v>
      </c>
      <c r="P956" s="142">
        <f>O956*H956</f>
        <v>0</v>
      </c>
      <c r="Q956" s="142">
        <v>0</v>
      </c>
      <c r="R956" s="142">
        <f>Q956*H956</f>
        <v>0</v>
      </c>
      <c r="S956" s="142">
        <v>0</v>
      </c>
      <c r="T956" s="143">
        <f>S956*H956</f>
        <v>0</v>
      </c>
      <c r="AR956" s="144" t="s">
        <v>253</v>
      </c>
      <c r="AT956" s="144" t="s">
        <v>155</v>
      </c>
      <c r="AU956" s="144" t="s">
        <v>85</v>
      </c>
      <c r="AY956" s="16" t="s">
        <v>153</v>
      </c>
      <c r="BE956" s="145">
        <f>IF(N956="základní",J956,0)</f>
        <v>0</v>
      </c>
      <c r="BF956" s="145">
        <f>IF(N956="snížená",J956,0)</f>
        <v>0</v>
      </c>
      <c r="BG956" s="145">
        <f>IF(N956="zákl. přenesená",J956,0)</f>
        <v>0</v>
      </c>
      <c r="BH956" s="145">
        <f>IF(N956="sníž. přenesená",J956,0)</f>
        <v>0</v>
      </c>
      <c r="BI956" s="145">
        <f>IF(N956="nulová",J956,0)</f>
        <v>0</v>
      </c>
      <c r="BJ956" s="16" t="s">
        <v>83</v>
      </c>
      <c r="BK956" s="145">
        <f>ROUND(I956*H956,2)</f>
        <v>0</v>
      </c>
      <c r="BL956" s="16" t="s">
        <v>253</v>
      </c>
      <c r="BM956" s="144" t="s">
        <v>1426</v>
      </c>
    </row>
    <row r="957" spans="2:65" s="1" customFormat="1" ht="12">
      <c r="B957" s="31"/>
      <c r="D957" s="146" t="s">
        <v>161</v>
      </c>
      <c r="F957" s="147" t="s">
        <v>1425</v>
      </c>
      <c r="I957" s="148"/>
      <c r="L957" s="31"/>
      <c r="M957" s="149"/>
      <c r="T957" s="55"/>
      <c r="AT957" s="16" t="s">
        <v>161</v>
      </c>
      <c r="AU957" s="16" t="s">
        <v>85</v>
      </c>
    </row>
    <row r="958" spans="2:65" s="1" customFormat="1" ht="24.25" customHeight="1">
      <c r="B958" s="31"/>
      <c r="C958" s="132" t="s">
        <v>1427</v>
      </c>
      <c r="D958" s="132" t="s">
        <v>155</v>
      </c>
      <c r="E958" s="133" t="s">
        <v>1428</v>
      </c>
      <c r="F958" s="134" t="s">
        <v>1429</v>
      </c>
      <c r="G958" s="135" t="s">
        <v>707</v>
      </c>
      <c r="H958" s="136">
        <v>10</v>
      </c>
      <c r="I958" s="137"/>
      <c r="J958" s="138">
        <f>ROUND(I958*H958,2)</f>
        <v>0</v>
      </c>
      <c r="K958" s="139"/>
      <c r="L958" s="31"/>
      <c r="M958" s="140" t="s">
        <v>1</v>
      </c>
      <c r="N958" s="141" t="s">
        <v>40</v>
      </c>
      <c r="P958" s="142">
        <f>O958*H958</f>
        <v>0</v>
      </c>
      <c r="Q958" s="142">
        <v>0</v>
      </c>
      <c r="R958" s="142">
        <f>Q958*H958</f>
        <v>0</v>
      </c>
      <c r="S958" s="142">
        <v>0</v>
      </c>
      <c r="T958" s="143">
        <f>S958*H958</f>
        <v>0</v>
      </c>
      <c r="AR958" s="144" t="s">
        <v>253</v>
      </c>
      <c r="AT958" s="144" t="s">
        <v>155</v>
      </c>
      <c r="AU958" s="144" t="s">
        <v>85</v>
      </c>
      <c r="AY958" s="16" t="s">
        <v>153</v>
      </c>
      <c r="BE958" s="145">
        <f>IF(N958="základní",J958,0)</f>
        <v>0</v>
      </c>
      <c r="BF958" s="145">
        <f>IF(N958="snížená",J958,0)</f>
        <v>0</v>
      </c>
      <c r="BG958" s="145">
        <f>IF(N958="zákl. přenesená",J958,0)</f>
        <v>0</v>
      </c>
      <c r="BH958" s="145">
        <f>IF(N958="sníž. přenesená",J958,0)</f>
        <v>0</v>
      </c>
      <c r="BI958" s="145">
        <f>IF(N958="nulová",J958,0)</f>
        <v>0</v>
      </c>
      <c r="BJ958" s="16" t="s">
        <v>83</v>
      </c>
      <c r="BK958" s="145">
        <f>ROUND(I958*H958,2)</f>
        <v>0</v>
      </c>
      <c r="BL958" s="16" t="s">
        <v>253</v>
      </c>
      <c r="BM958" s="144" t="s">
        <v>1430</v>
      </c>
    </row>
    <row r="959" spans="2:65" s="1" customFormat="1" ht="12">
      <c r="B959" s="31"/>
      <c r="D959" s="146" t="s">
        <v>161</v>
      </c>
      <c r="F959" s="147" t="s">
        <v>1429</v>
      </c>
      <c r="I959" s="148"/>
      <c r="L959" s="31"/>
      <c r="M959" s="149"/>
      <c r="T959" s="55"/>
      <c r="AT959" s="16" t="s">
        <v>161</v>
      </c>
      <c r="AU959" s="16" t="s">
        <v>85</v>
      </c>
    </row>
    <row r="960" spans="2:65" s="1" customFormat="1" ht="49" customHeight="1">
      <c r="B960" s="31"/>
      <c r="C960" s="132" t="s">
        <v>1431</v>
      </c>
      <c r="D960" s="132" t="s">
        <v>155</v>
      </c>
      <c r="E960" s="133" t="s">
        <v>1432</v>
      </c>
      <c r="F960" s="134" t="s">
        <v>1433</v>
      </c>
      <c r="G960" s="135" t="s">
        <v>707</v>
      </c>
      <c r="H960" s="136">
        <v>20</v>
      </c>
      <c r="I960" s="137"/>
      <c r="J960" s="138">
        <f>ROUND(I960*H960,2)</f>
        <v>0</v>
      </c>
      <c r="K960" s="139"/>
      <c r="L960" s="31"/>
      <c r="M960" s="140" t="s">
        <v>1</v>
      </c>
      <c r="N960" s="141" t="s">
        <v>40</v>
      </c>
      <c r="P960" s="142">
        <f>O960*H960</f>
        <v>0</v>
      </c>
      <c r="Q960" s="142">
        <v>0</v>
      </c>
      <c r="R960" s="142">
        <f>Q960*H960</f>
        <v>0</v>
      </c>
      <c r="S960" s="142">
        <v>0</v>
      </c>
      <c r="T960" s="143">
        <f>S960*H960</f>
        <v>0</v>
      </c>
      <c r="AR960" s="144" t="s">
        <v>253</v>
      </c>
      <c r="AT960" s="144" t="s">
        <v>155</v>
      </c>
      <c r="AU960" s="144" t="s">
        <v>85</v>
      </c>
      <c r="AY960" s="16" t="s">
        <v>153</v>
      </c>
      <c r="BE960" s="145">
        <f>IF(N960="základní",J960,0)</f>
        <v>0</v>
      </c>
      <c r="BF960" s="145">
        <f>IF(N960="snížená",J960,0)</f>
        <v>0</v>
      </c>
      <c r="BG960" s="145">
        <f>IF(N960="zákl. přenesená",J960,0)</f>
        <v>0</v>
      </c>
      <c r="BH960" s="145">
        <f>IF(N960="sníž. přenesená",J960,0)</f>
        <v>0</v>
      </c>
      <c r="BI960" s="145">
        <f>IF(N960="nulová",J960,0)</f>
        <v>0</v>
      </c>
      <c r="BJ960" s="16" t="s">
        <v>83</v>
      </c>
      <c r="BK960" s="145">
        <f>ROUND(I960*H960,2)</f>
        <v>0</v>
      </c>
      <c r="BL960" s="16" t="s">
        <v>253</v>
      </c>
      <c r="BM960" s="144" t="s">
        <v>1434</v>
      </c>
    </row>
    <row r="961" spans="2:65" s="1" customFormat="1" ht="36">
      <c r="B961" s="31"/>
      <c r="D961" s="146" t="s">
        <v>161</v>
      </c>
      <c r="F961" s="147" t="s">
        <v>1433</v>
      </c>
      <c r="I961" s="148"/>
      <c r="L961" s="31"/>
      <c r="M961" s="149"/>
      <c r="T961" s="55"/>
      <c r="AT961" s="16" t="s">
        <v>161</v>
      </c>
      <c r="AU961" s="16" t="s">
        <v>85</v>
      </c>
    </row>
    <row r="962" spans="2:65" s="1" customFormat="1" ht="21.75" customHeight="1">
      <c r="B962" s="31"/>
      <c r="C962" s="132" t="s">
        <v>1435</v>
      </c>
      <c r="D962" s="132" t="s">
        <v>155</v>
      </c>
      <c r="E962" s="133" t="s">
        <v>1436</v>
      </c>
      <c r="F962" s="134" t="s">
        <v>1437</v>
      </c>
      <c r="G962" s="135" t="s">
        <v>707</v>
      </c>
      <c r="H962" s="136">
        <v>1</v>
      </c>
      <c r="I962" s="137"/>
      <c r="J962" s="138">
        <f>ROUND(I962*H962,2)</f>
        <v>0</v>
      </c>
      <c r="K962" s="139"/>
      <c r="L962" s="31"/>
      <c r="M962" s="140" t="s">
        <v>1</v>
      </c>
      <c r="N962" s="141" t="s">
        <v>40</v>
      </c>
      <c r="P962" s="142">
        <f>O962*H962</f>
        <v>0</v>
      </c>
      <c r="Q962" s="142">
        <v>0</v>
      </c>
      <c r="R962" s="142">
        <f>Q962*H962</f>
        <v>0</v>
      </c>
      <c r="S962" s="142">
        <v>0</v>
      </c>
      <c r="T962" s="143">
        <f>S962*H962</f>
        <v>0</v>
      </c>
      <c r="AR962" s="144" t="s">
        <v>253</v>
      </c>
      <c r="AT962" s="144" t="s">
        <v>155</v>
      </c>
      <c r="AU962" s="144" t="s">
        <v>85</v>
      </c>
      <c r="AY962" s="16" t="s">
        <v>153</v>
      </c>
      <c r="BE962" s="145">
        <f>IF(N962="základní",J962,0)</f>
        <v>0</v>
      </c>
      <c r="BF962" s="145">
        <f>IF(N962="snížená",J962,0)</f>
        <v>0</v>
      </c>
      <c r="BG962" s="145">
        <f>IF(N962="zákl. přenesená",J962,0)</f>
        <v>0</v>
      </c>
      <c r="BH962" s="145">
        <f>IF(N962="sníž. přenesená",J962,0)</f>
        <v>0</v>
      </c>
      <c r="BI962" s="145">
        <f>IF(N962="nulová",J962,0)</f>
        <v>0</v>
      </c>
      <c r="BJ962" s="16" t="s">
        <v>83</v>
      </c>
      <c r="BK962" s="145">
        <f>ROUND(I962*H962,2)</f>
        <v>0</v>
      </c>
      <c r="BL962" s="16" t="s">
        <v>253</v>
      </c>
      <c r="BM962" s="144" t="s">
        <v>1438</v>
      </c>
    </row>
    <row r="963" spans="2:65" s="1" customFormat="1" ht="12">
      <c r="B963" s="31"/>
      <c r="D963" s="146" t="s">
        <v>161</v>
      </c>
      <c r="F963" s="147" t="s">
        <v>1437</v>
      </c>
      <c r="I963" s="148"/>
      <c r="L963" s="31"/>
      <c r="M963" s="149"/>
      <c r="T963" s="55"/>
      <c r="AT963" s="16" t="s">
        <v>161</v>
      </c>
      <c r="AU963" s="16" t="s">
        <v>85</v>
      </c>
    </row>
    <row r="964" spans="2:65" s="1" customFormat="1" ht="16.5" customHeight="1">
      <c r="B964" s="31"/>
      <c r="C964" s="132" t="s">
        <v>1439</v>
      </c>
      <c r="D964" s="132" t="s">
        <v>155</v>
      </c>
      <c r="E964" s="133" t="s">
        <v>1440</v>
      </c>
      <c r="F964" s="134" t="s">
        <v>1441</v>
      </c>
      <c r="G964" s="135" t="s">
        <v>707</v>
      </c>
      <c r="H964" s="136">
        <v>1</v>
      </c>
      <c r="I964" s="137"/>
      <c r="J964" s="138">
        <f>ROUND(I964*H964,2)</f>
        <v>0</v>
      </c>
      <c r="K964" s="139"/>
      <c r="L964" s="31"/>
      <c r="M964" s="140" t="s">
        <v>1</v>
      </c>
      <c r="N964" s="141" t="s">
        <v>40</v>
      </c>
      <c r="P964" s="142">
        <f>O964*H964</f>
        <v>0</v>
      </c>
      <c r="Q964" s="142">
        <v>0</v>
      </c>
      <c r="R964" s="142">
        <f>Q964*H964</f>
        <v>0</v>
      </c>
      <c r="S964" s="142">
        <v>0</v>
      </c>
      <c r="T964" s="143">
        <f>S964*H964</f>
        <v>0</v>
      </c>
      <c r="AR964" s="144" t="s">
        <v>253</v>
      </c>
      <c r="AT964" s="144" t="s">
        <v>155</v>
      </c>
      <c r="AU964" s="144" t="s">
        <v>85</v>
      </c>
      <c r="AY964" s="16" t="s">
        <v>153</v>
      </c>
      <c r="BE964" s="145">
        <f>IF(N964="základní",J964,0)</f>
        <v>0</v>
      </c>
      <c r="BF964" s="145">
        <f>IF(N964="snížená",J964,0)</f>
        <v>0</v>
      </c>
      <c r="BG964" s="145">
        <f>IF(N964="zákl. přenesená",J964,0)</f>
        <v>0</v>
      </c>
      <c r="BH964" s="145">
        <f>IF(N964="sníž. přenesená",J964,0)</f>
        <v>0</v>
      </c>
      <c r="BI964" s="145">
        <f>IF(N964="nulová",J964,0)</f>
        <v>0</v>
      </c>
      <c r="BJ964" s="16" t="s">
        <v>83</v>
      </c>
      <c r="BK964" s="145">
        <f>ROUND(I964*H964,2)</f>
        <v>0</v>
      </c>
      <c r="BL964" s="16" t="s">
        <v>253</v>
      </c>
      <c r="BM964" s="144" t="s">
        <v>1442</v>
      </c>
    </row>
    <row r="965" spans="2:65" s="1" customFormat="1" ht="12">
      <c r="B965" s="31"/>
      <c r="D965" s="146" t="s">
        <v>161</v>
      </c>
      <c r="F965" s="147" t="s">
        <v>1441</v>
      </c>
      <c r="I965" s="148"/>
      <c r="L965" s="31"/>
      <c r="M965" s="149"/>
      <c r="T965" s="55"/>
      <c r="AT965" s="16" t="s">
        <v>161</v>
      </c>
      <c r="AU965" s="16" t="s">
        <v>85</v>
      </c>
    </row>
    <row r="966" spans="2:65" s="1" customFormat="1" ht="16.5" customHeight="1">
      <c r="B966" s="31"/>
      <c r="C966" s="132" t="s">
        <v>1443</v>
      </c>
      <c r="D966" s="132" t="s">
        <v>155</v>
      </c>
      <c r="E966" s="133" t="s">
        <v>1444</v>
      </c>
      <c r="F966" s="134" t="s">
        <v>1445</v>
      </c>
      <c r="G966" s="135" t="s">
        <v>707</v>
      </c>
      <c r="H966" s="136">
        <v>1</v>
      </c>
      <c r="I966" s="137"/>
      <c r="J966" s="138">
        <f>ROUND(I966*H966,2)</f>
        <v>0</v>
      </c>
      <c r="K966" s="139"/>
      <c r="L966" s="31"/>
      <c r="M966" s="140" t="s">
        <v>1</v>
      </c>
      <c r="N966" s="141" t="s">
        <v>40</v>
      </c>
      <c r="P966" s="142">
        <f>O966*H966</f>
        <v>0</v>
      </c>
      <c r="Q966" s="142">
        <v>0</v>
      </c>
      <c r="R966" s="142">
        <f>Q966*H966</f>
        <v>0</v>
      </c>
      <c r="S966" s="142">
        <v>0</v>
      </c>
      <c r="T966" s="143">
        <f>S966*H966</f>
        <v>0</v>
      </c>
      <c r="AR966" s="144" t="s">
        <v>253</v>
      </c>
      <c r="AT966" s="144" t="s">
        <v>155</v>
      </c>
      <c r="AU966" s="144" t="s">
        <v>85</v>
      </c>
      <c r="AY966" s="16" t="s">
        <v>153</v>
      </c>
      <c r="BE966" s="145">
        <f>IF(N966="základní",J966,0)</f>
        <v>0</v>
      </c>
      <c r="BF966" s="145">
        <f>IF(N966="snížená",J966,0)</f>
        <v>0</v>
      </c>
      <c r="BG966" s="145">
        <f>IF(N966="zákl. přenesená",J966,0)</f>
        <v>0</v>
      </c>
      <c r="BH966" s="145">
        <f>IF(N966="sníž. přenesená",J966,0)</f>
        <v>0</v>
      </c>
      <c r="BI966" s="145">
        <f>IF(N966="nulová",J966,0)</f>
        <v>0</v>
      </c>
      <c r="BJ966" s="16" t="s">
        <v>83</v>
      </c>
      <c r="BK966" s="145">
        <f>ROUND(I966*H966,2)</f>
        <v>0</v>
      </c>
      <c r="BL966" s="16" t="s">
        <v>253</v>
      </c>
      <c r="BM966" s="144" t="s">
        <v>1446</v>
      </c>
    </row>
    <row r="967" spans="2:65" s="1" customFormat="1" ht="12">
      <c r="B967" s="31"/>
      <c r="D967" s="146" t="s">
        <v>161</v>
      </c>
      <c r="F967" s="147" t="s">
        <v>1445</v>
      </c>
      <c r="I967" s="148"/>
      <c r="L967" s="31"/>
      <c r="M967" s="149"/>
      <c r="T967" s="55"/>
      <c r="AT967" s="16" t="s">
        <v>161</v>
      </c>
      <c r="AU967" s="16" t="s">
        <v>85</v>
      </c>
    </row>
    <row r="968" spans="2:65" s="1" customFormat="1" ht="24.25" customHeight="1">
      <c r="B968" s="31"/>
      <c r="C968" s="132" t="s">
        <v>1447</v>
      </c>
      <c r="D968" s="132" t="s">
        <v>155</v>
      </c>
      <c r="E968" s="133" t="s">
        <v>1448</v>
      </c>
      <c r="F968" s="134" t="s">
        <v>1449</v>
      </c>
      <c r="G968" s="135" t="s">
        <v>707</v>
      </c>
      <c r="H968" s="136">
        <v>45</v>
      </c>
      <c r="I968" s="137"/>
      <c r="J968" s="138">
        <f>ROUND(I968*H968,2)</f>
        <v>0</v>
      </c>
      <c r="K968" s="139"/>
      <c r="L968" s="31"/>
      <c r="M968" s="140" t="s">
        <v>1</v>
      </c>
      <c r="N968" s="141" t="s">
        <v>40</v>
      </c>
      <c r="P968" s="142">
        <f>O968*H968</f>
        <v>0</v>
      </c>
      <c r="Q968" s="142">
        <v>0</v>
      </c>
      <c r="R968" s="142">
        <f>Q968*H968</f>
        <v>0</v>
      </c>
      <c r="S968" s="142">
        <v>0</v>
      </c>
      <c r="T968" s="143">
        <f>S968*H968</f>
        <v>0</v>
      </c>
      <c r="AR968" s="144" t="s">
        <v>253</v>
      </c>
      <c r="AT968" s="144" t="s">
        <v>155</v>
      </c>
      <c r="AU968" s="144" t="s">
        <v>85</v>
      </c>
      <c r="AY968" s="16" t="s">
        <v>153</v>
      </c>
      <c r="BE968" s="145">
        <f>IF(N968="základní",J968,0)</f>
        <v>0</v>
      </c>
      <c r="BF968" s="145">
        <f>IF(N968="snížená",J968,0)</f>
        <v>0</v>
      </c>
      <c r="BG968" s="145">
        <f>IF(N968="zákl. přenesená",J968,0)</f>
        <v>0</v>
      </c>
      <c r="BH968" s="145">
        <f>IF(N968="sníž. přenesená",J968,0)</f>
        <v>0</v>
      </c>
      <c r="BI968" s="145">
        <f>IF(N968="nulová",J968,0)</f>
        <v>0</v>
      </c>
      <c r="BJ968" s="16" t="s">
        <v>83</v>
      </c>
      <c r="BK968" s="145">
        <f>ROUND(I968*H968,2)</f>
        <v>0</v>
      </c>
      <c r="BL968" s="16" t="s">
        <v>253</v>
      </c>
      <c r="BM968" s="144" t="s">
        <v>1450</v>
      </c>
    </row>
    <row r="969" spans="2:65" s="1" customFormat="1" ht="24">
      <c r="B969" s="31"/>
      <c r="D969" s="146" t="s">
        <v>161</v>
      </c>
      <c r="F969" s="147" t="s">
        <v>1449</v>
      </c>
      <c r="I969" s="148"/>
      <c r="L969" s="31"/>
      <c r="M969" s="149"/>
      <c r="T969" s="55"/>
      <c r="AT969" s="16" t="s">
        <v>161</v>
      </c>
      <c r="AU969" s="16" t="s">
        <v>85</v>
      </c>
    </row>
    <row r="970" spans="2:65" s="1" customFormat="1" ht="24.25" customHeight="1">
      <c r="B970" s="31"/>
      <c r="C970" s="132" t="s">
        <v>1451</v>
      </c>
      <c r="D970" s="132" t="s">
        <v>155</v>
      </c>
      <c r="E970" s="133" t="s">
        <v>1452</v>
      </c>
      <c r="F970" s="134" t="s">
        <v>1453</v>
      </c>
      <c r="G970" s="135" t="s">
        <v>707</v>
      </c>
      <c r="H970" s="136">
        <v>1</v>
      </c>
      <c r="I970" s="137"/>
      <c r="J970" s="138">
        <f>ROUND(I970*H970,2)</f>
        <v>0</v>
      </c>
      <c r="K970" s="139"/>
      <c r="L970" s="31"/>
      <c r="M970" s="140" t="s">
        <v>1</v>
      </c>
      <c r="N970" s="141" t="s">
        <v>40</v>
      </c>
      <c r="P970" s="142">
        <f>O970*H970</f>
        <v>0</v>
      </c>
      <c r="Q970" s="142">
        <v>0</v>
      </c>
      <c r="R970" s="142">
        <f>Q970*H970</f>
        <v>0</v>
      </c>
      <c r="S970" s="142">
        <v>0</v>
      </c>
      <c r="T970" s="143">
        <f>S970*H970</f>
        <v>0</v>
      </c>
      <c r="AR970" s="144" t="s">
        <v>253</v>
      </c>
      <c r="AT970" s="144" t="s">
        <v>155</v>
      </c>
      <c r="AU970" s="144" t="s">
        <v>85</v>
      </c>
      <c r="AY970" s="16" t="s">
        <v>153</v>
      </c>
      <c r="BE970" s="145">
        <f>IF(N970="základní",J970,0)</f>
        <v>0</v>
      </c>
      <c r="BF970" s="145">
        <f>IF(N970="snížená",J970,0)</f>
        <v>0</v>
      </c>
      <c r="BG970" s="145">
        <f>IF(N970="zákl. přenesená",J970,0)</f>
        <v>0</v>
      </c>
      <c r="BH970" s="145">
        <f>IF(N970="sníž. přenesená",J970,0)</f>
        <v>0</v>
      </c>
      <c r="BI970" s="145">
        <f>IF(N970="nulová",J970,0)</f>
        <v>0</v>
      </c>
      <c r="BJ970" s="16" t="s">
        <v>83</v>
      </c>
      <c r="BK970" s="145">
        <f>ROUND(I970*H970,2)</f>
        <v>0</v>
      </c>
      <c r="BL970" s="16" t="s">
        <v>253</v>
      </c>
      <c r="BM970" s="144" t="s">
        <v>1454</v>
      </c>
    </row>
    <row r="971" spans="2:65" s="1" customFormat="1" ht="24">
      <c r="B971" s="31"/>
      <c r="D971" s="146" t="s">
        <v>161</v>
      </c>
      <c r="F971" s="147" t="s">
        <v>1453</v>
      </c>
      <c r="I971" s="148"/>
      <c r="L971" s="31"/>
      <c r="M971" s="149"/>
      <c r="T971" s="55"/>
      <c r="AT971" s="16" t="s">
        <v>161</v>
      </c>
      <c r="AU971" s="16" t="s">
        <v>85</v>
      </c>
    </row>
    <row r="972" spans="2:65" s="1" customFormat="1" ht="16.5" customHeight="1">
      <c r="B972" s="31"/>
      <c r="C972" s="132" t="s">
        <v>1455</v>
      </c>
      <c r="D972" s="132" t="s">
        <v>155</v>
      </c>
      <c r="E972" s="133" t="s">
        <v>1456</v>
      </c>
      <c r="F972" s="134" t="s">
        <v>1457</v>
      </c>
      <c r="G972" s="135" t="s">
        <v>707</v>
      </c>
      <c r="H972" s="136">
        <v>2</v>
      </c>
      <c r="I972" s="137"/>
      <c r="J972" s="138">
        <f>ROUND(I972*H972,2)</f>
        <v>0</v>
      </c>
      <c r="K972" s="139"/>
      <c r="L972" s="31"/>
      <c r="M972" s="140" t="s">
        <v>1</v>
      </c>
      <c r="N972" s="141" t="s">
        <v>40</v>
      </c>
      <c r="P972" s="142">
        <f>O972*H972</f>
        <v>0</v>
      </c>
      <c r="Q972" s="142">
        <v>0</v>
      </c>
      <c r="R972" s="142">
        <f>Q972*H972</f>
        <v>0</v>
      </c>
      <c r="S972" s="142">
        <v>0</v>
      </c>
      <c r="T972" s="143">
        <f>S972*H972</f>
        <v>0</v>
      </c>
      <c r="AR972" s="144" t="s">
        <v>253</v>
      </c>
      <c r="AT972" s="144" t="s">
        <v>155</v>
      </c>
      <c r="AU972" s="144" t="s">
        <v>85</v>
      </c>
      <c r="AY972" s="16" t="s">
        <v>153</v>
      </c>
      <c r="BE972" s="145">
        <f>IF(N972="základní",J972,0)</f>
        <v>0</v>
      </c>
      <c r="BF972" s="145">
        <f>IF(N972="snížená",J972,0)</f>
        <v>0</v>
      </c>
      <c r="BG972" s="145">
        <f>IF(N972="zákl. přenesená",J972,0)</f>
        <v>0</v>
      </c>
      <c r="BH972" s="145">
        <f>IF(N972="sníž. přenesená",J972,0)</f>
        <v>0</v>
      </c>
      <c r="BI972" s="145">
        <f>IF(N972="nulová",J972,0)</f>
        <v>0</v>
      </c>
      <c r="BJ972" s="16" t="s">
        <v>83</v>
      </c>
      <c r="BK972" s="145">
        <f>ROUND(I972*H972,2)</f>
        <v>0</v>
      </c>
      <c r="BL972" s="16" t="s">
        <v>253</v>
      </c>
      <c r="BM972" s="144" t="s">
        <v>1458</v>
      </c>
    </row>
    <row r="973" spans="2:65" s="1" customFormat="1" ht="12">
      <c r="B973" s="31"/>
      <c r="D973" s="146" t="s">
        <v>161</v>
      </c>
      <c r="F973" s="147" t="s">
        <v>1457</v>
      </c>
      <c r="I973" s="148"/>
      <c r="L973" s="31"/>
      <c r="M973" s="149"/>
      <c r="T973" s="55"/>
      <c r="AT973" s="16" t="s">
        <v>161</v>
      </c>
      <c r="AU973" s="16" t="s">
        <v>85</v>
      </c>
    </row>
    <row r="974" spans="2:65" s="1" customFormat="1" ht="24.25" customHeight="1">
      <c r="B974" s="31"/>
      <c r="C974" s="132" t="s">
        <v>1459</v>
      </c>
      <c r="D974" s="132" t="s">
        <v>155</v>
      </c>
      <c r="E974" s="133" t="s">
        <v>1460</v>
      </c>
      <c r="F974" s="134" t="s">
        <v>1461</v>
      </c>
      <c r="G974" s="135" t="s">
        <v>707</v>
      </c>
      <c r="H974" s="136">
        <v>2</v>
      </c>
      <c r="I974" s="137"/>
      <c r="J974" s="138">
        <f>ROUND(I974*H974,2)</f>
        <v>0</v>
      </c>
      <c r="K974" s="139"/>
      <c r="L974" s="31"/>
      <c r="M974" s="140" t="s">
        <v>1</v>
      </c>
      <c r="N974" s="141" t="s">
        <v>40</v>
      </c>
      <c r="P974" s="142">
        <f>O974*H974</f>
        <v>0</v>
      </c>
      <c r="Q974" s="142">
        <v>0</v>
      </c>
      <c r="R974" s="142">
        <f>Q974*H974</f>
        <v>0</v>
      </c>
      <c r="S974" s="142">
        <v>0</v>
      </c>
      <c r="T974" s="143">
        <f>S974*H974</f>
        <v>0</v>
      </c>
      <c r="AR974" s="144" t="s">
        <v>253</v>
      </c>
      <c r="AT974" s="144" t="s">
        <v>155</v>
      </c>
      <c r="AU974" s="144" t="s">
        <v>85</v>
      </c>
      <c r="AY974" s="16" t="s">
        <v>153</v>
      </c>
      <c r="BE974" s="145">
        <f>IF(N974="základní",J974,0)</f>
        <v>0</v>
      </c>
      <c r="BF974" s="145">
        <f>IF(N974="snížená",J974,0)</f>
        <v>0</v>
      </c>
      <c r="BG974" s="145">
        <f>IF(N974="zákl. přenesená",J974,0)</f>
        <v>0</v>
      </c>
      <c r="BH974" s="145">
        <f>IF(N974="sníž. přenesená",J974,0)</f>
        <v>0</v>
      </c>
      <c r="BI974" s="145">
        <f>IF(N974="nulová",J974,0)</f>
        <v>0</v>
      </c>
      <c r="BJ974" s="16" t="s">
        <v>83</v>
      </c>
      <c r="BK974" s="145">
        <f>ROUND(I974*H974,2)</f>
        <v>0</v>
      </c>
      <c r="BL974" s="16" t="s">
        <v>253</v>
      </c>
      <c r="BM974" s="144" t="s">
        <v>1462</v>
      </c>
    </row>
    <row r="975" spans="2:65" s="1" customFormat="1" ht="24">
      <c r="B975" s="31"/>
      <c r="D975" s="146" t="s">
        <v>161</v>
      </c>
      <c r="F975" s="147" t="s">
        <v>1461</v>
      </c>
      <c r="I975" s="148"/>
      <c r="L975" s="31"/>
      <c r="M975" s="149"/>
      <c r="T975" s="55"/>
      <c r="AT975" s="16" t="s">
        <v>161</v>
      </c>
      <c r="AU975" s="16" t="s">
        <v>85</v>
      </c>
    </row>
    <row r="976" spans="2:65" s="1" customFormat="1" ht="16.5" customHeight="1">
      <c r="B976" s="31"/>
      <c r="C976" s="132" t="s">
        <v>1463</v>
      </c>
      <c r="D976" s="132" t="s">
        <v>155</v>
      </c>
      <c r="E976" s="133" t="s">
        <v>1464</v>
      </c>
      <c r="F976" s="134" t="s">
        <v>1465</v>
      </c>
      <c r="G976" s="135" t="s">
        <v>707</v>
      </c>
      <c r="H976" s="136">
        <v>130</v>
      </c>
      <c r="I976" s="137"/>
      <c r="J976" s="138">
        <f>ROUND(I976*H976,2)</f>
        <v>0</v>
      </c>
      <c r="K976" s="139"/>
      <c r="L976" s="31"/>
      <c r="M976" s="140" t="s">
        <v>1</v>
      </c>
      <c r="N976" s="141" t="s">
        <v>40</v>
      </c>
      <c r="P976" s="142">
        <f>O976*H976</f>
        <v>0</v>
      </c>
      <c r="Q976" s="142">
        <v>0</v>
      </c>
      <c r="R976" s="142">
        <f>Q976*H976</f>
        <v>0</v>
      </c>
      <c r="S976" s="142">
        <v>0</v>
      </c>
      <c r="T976" s="143">
        <f>S976*H976</f>
        <v>0</v>
      </c>
      <c r="AR976" s="144" t="s">
        <v>253</v>
      </c>
      <c r="AT976" s="144" t="s">
        <v>155</v>
      </c>
      <c r="AU976" s="144" t="s">
        <v>85</v>
      </c>
      <c r="AY976" s="16" t="s">
        <v>153</v>
      </c>
      <c r="BE976" s="145">
        <f>IF(N976="základní",J976,0)</f>
        <v>0</v>
      </c>
      <c r="BF976" s="145">
        <f>IF(N976="snížená",J976,0)</f>
        <v>0</v>
      </c>
      <c r="BG976" s="145">
        <f>IF(N976="zákl. přenesená",J976,0)</f>
        <v>0</v>
      </c>
      <c r="BH976" s="145">
        <f>IF(N976="sníž. přenesená",J976,0)</f>
        <v>0</v>
      </c>
      <c r="BI976" s="145">
        <f>IF(N976="nulová",J976,0)</f>
        <v>0</v>
      </c>
      <c r="BJ976" s="16" t="s">
        <v>83</v>
      </c>
      <c r="BK976" s="145">
        <f>ROUND(I976*H976,2)</f>
        <v>0</v>
      </c>
      <c r="BL976" s="16" t="s">
        <v>253</v>
      </c>
      <c r="BM976" s="144" t="s">
        <v>1466</v>
      </c>
    </row>
    <row r="977" spans="2:65" s="1" customFormat="1" ht="12">
      <c r="B977" s="31"/>
      <c r="D977" s="146" t="s">
        <v>161</v>
      </c>
      <c r="F977" s="147" t="s">
        <v>1465</v>
      </c>
      <c r="I977" s="148"/>
      <c r="L977" s="31"/>
      <c r="M977" s="149"/>
      <c r="T977" s="55"/>
      <c r="AT977" s="16" t="s">
        <v>161</v>
      </c>
      <c r="AU977" s="16" t="s">
        <v>85</v>
      </c>
    </row>
    <row r="978" spans="2:65" s="1" customFormat="1" ht="24.25" customHeight="1">
      <c r="B978" s="31"/>
      <c r="C978" s="132" t="s">
        <v>1467</v>
      </c>
      <c r="D978" s="132" t="s">
        <v>155</v>
      </c>
      <c r="E978" s="133" t="s">
        <v>1468</v>
      </c>
      <c r="F978" s="134" t="s">
        <v>1469</v>
      </c>
      <c r="G978" s="135" t="s">
        <v>707</v>
      </c>
      <c r="H978" s="136">
        <v>18</v>
      </c>
      <c r="I978" s="137"/>
      <c r="J978" s="138">
        <f>ROUND(I978*H978,2)</f>
        <v>0</v>
      </c>
      <c r="K978" s="139"/>
      <c r="L978" s="31"/>
      <c r="M978" s="140" t="s">
        <v>1</v>
      </c>
      <c r="N978" s="141" t="s">
        <v>40</v>
      </c>
      <c r="P978" s="142">
        <f>O978*H978</f>
        <v>0</v>
      </c>
      <c r="Q978" s="142">
        <v>0</v>
      </c>
      <c r="R978" s="142">
        <f>Q978*H978</f>
        <v>0</v>
      </c>
      <c r="S978" s="142">
        <v>0</v>
      </c>
      <c r="T978" s="143">
        <f>S978*H978</f>
        <v>0</v>
      </c>
      <c r="AR978" s="144" t="s">
        <v>253</v>
      </c>
      <c r="AT978" s="144" t="s">
        <v>155</v>
      </c>
      <c r="AU978" s="144" t="s">
        <v>85</v>
      </c>
      <c r="AY978" s="16" t="s">
        <v>153</v>
      </c>
      <c r="BE978" s="145">
        <f>IF(N978="základní",J978,0)</f>
        <v>0</v>
      </c>
      <c r="BF978" s="145">
        <f>IF(N978="snížená",J978,0)</f>
        <v>0</v>
      </c>
      <c r="BG978" s="145">
        <f>IF(N978="zákl. přenesená",J978,0)</f>
        <v>0</v>
      </c>
      <c r="BH978" s="145">
        <f>IF(N978="sníž. přenesená",J978,0)</f>
        <v>0</v>
      </c>
      <c r="BI978" s="145">
        <f>IF(N978="nulová",J978,0)</f>
        <v>0</v>
      </c>
      <c r="BJ978" s="16" t="s">
        <v>83</v>
      </c>
      <c r="BK978" s="145">
        <f>ROUND(I978*H978,2)</f>
        <v>0</v>
      </c>
      <c r="BL978" s="16" t="s">
        <v>253</v>
      </c>
      <c r="BM978" s="144" t="s">
        <v>1470</v>
      </c>
    </row>
    <row r="979" spans="2:65" s="1" customFormat="1" ht="12">
      <c r="B979" s="31"/>
      <c r="D979" s="146" t="s">
        <v>161</v>
      </c>
      <c r="F979" s="147" t="s">
        <v>1465</v>
      </c>
      <c r="I979" s="148"/>
      <c r="L979" s="31"/>
      <c r="M979" s="149"/>
      <c r="T979" s="55"/>
      <c r="AT979" s="16" t="s">
        <v>161</v>
      </c>
      <c r="AU979" s="16" t="s">
        <v>85</v>
      </c>
    </row>
    <row r="980" spans="2:65" s="1" customFormat="1" ht="33" customHeight="1">
      <c r="B980" s="31"/>
      <c r="C980" s="132" t="s">
        <v>1471</v>
      </c>
      <c r="D980" s="132" t="s">
        <v>155</v>
      </c>
      <c r="E980" s="133" t="s">
        <v>1472</v>
      </c>
      <c r="F980" s="134" t="s">
        <v>1473</v>
      </c>
      <c r="G980" s="135" t="s">
        <v>707</v>
      </c>
      <c r="H980" s="136">
        <v>4</v>
      </c>
      <c r="I980" s="137"/>
      <c r="J980" s="138">
        <f>ROUND(I980*H980,2)</f>
        <v>0</v>
      </c>
      <c r="K980" s="139"/>
      <c r="L980" s="31"/>
      <c r="M980" s="140" t="s">
        <v>1</v>
      </c>
      <c r="N980" s="141" t="s">
        <v>40</v>
      </c>
      <c r="P980" s="142">
        <f>O980*H980</f>
        <v>0</v>
      </c>
      <c r="Q980" s="142">
        <v>0</v>
      </c>
      <c r="R980" s="142">
        <f>Q980*H980</f>
        <v>0</v>
      </c>
      <c r="S980" s="142">
        <v>0</v>
      </c>
      <c r="T980" s="143">
        <f>S980*H980</f>
        <v>0</v>
      </c>
      <c r="AR980" s="144" t="s">
        <v>253</v>
      </c>
      <c r="AT980" s="144" t="s">
        <v>155</v>
      </c>
      <c r="AU980" s="144" t="s">
        <v>85</v>
      </c>
      <c r="AY980" s="16" t="s">
        <v>153</v>
      </c>
      <c r="BE980" s="145">
        <f>IF(N980="základní",J980,0)</f>
        <v>0</v>
      </c>
      <c r="BF980" s="145">
        <f>IF(N980="snížená",J980,0)</f>
        <v>0</v>
      </c>
      <c r="BG980" s="145">
        <f>IF(N980="zákl. přenesená",J980,0)</f>
        <v>0</v>
      </c>
      <c r="BH980" s="145">
        <f>IF(N980="sníž. přenesená",J980,0)</f>
        <v>0</v>
      </c>
      <c r="BI980" s="145">
        <f>IF(N980="nulová",J980,0)</f>
        <v>0</v>
      </c>
      <c r="BJ980" s="16" t="s">
        <v>83</v>
      </c>
      <c r="BK980" s="145">
        <f>ROUND(I980*H980,2)</f>
        <v>0</v>
      </c>
      <c r="BL980" s="16" t="s">
        <v>253</v>
      </c>
      <c r="BM980" s="144" t="s">
        <v>1474</v>
      </c>
    </row>
    <row r="981" spans="2:65" s="1" customFormat="1" ht="12">
      <c r="B981" s="31"/>
      <c r="D981" s="146" t="s">
        <v>161</v>
      </c>
      <c r="F981" s="147" t="s">
        <v>1465</v>
      </c>
      <c r="I981" s="148"/>
      <c r="L981" s="31"/>
      <c r="M981" s="149"/>
      <c r="T981" s="55"/>
      <c r="AT981" s="16" t="s">
        <v>161</v>
      </c>
      <c r="AU981" s="16" t="s">
        <v>85</v>
      </c>
    </row>
    <row r="982" spans="2:65" s="1" customFormat="1" ht="55.5" customHeight="1">
      <c r="B982" s="31"/>
      <c r="C982" s="132" t="s">
        <v>1475</v>
      </c>
      <c r="D982" s="132" t="s">
        <v>155</v>
      </c>
      <c r="E982" s="133" t="s">
        <v>1476</v>
      </c>
      <c r="F982" s="134" t="s">
        <v>1477</v>
      </c>
      <c r="G982" s="135" t="s">
        <v>707</v>
      </c>
      <c r="H982" s="136">
        <v>1</v>
      </c>
      <c r="I982" s="137"/>
      <c r="J982" s="138">
        <f>ROUND(I982*H982,2)</f>
        <v>0</v>
      </c>
      <c r="K982" s="139"/>
      <c r="L982" s="31"/>
      <c r="M982" s="140" t="s">
        <v>1</v>
      </c>
      <c r="N982" s="141" t="s">
        <v>40</v>
      </c>
      <c r="P982" s="142">
        <f>O982*H982</f>
        <v>0</v>
      </c>
      <c r="Q982" s="142">
        <v>0</v>
      </c>
      <c r="R982" s="142">
        <f>Q982*H982</f>
        <v>0</v>
      </c>
      <c r="S982" s="142">
        <v>0</v>
      </c>
      <c r="T982" s="143">
        <f>S982*H982</f>
        <v>0</v>
      </c>
      <c r="AR982" s="144" t="s">
        <v>253</v>
      </c>
      <c r="AT982" s="144" t="s">
        <v>155</v>
      </c>
      <c r="AU982" s="144" t="s">
        <v>85</v>
      </c>
      <c r="AY982" s="16" t="s">
        <v>153</v>
      </c>
      <c r="BE982" s="145">
        <f>IF(N982="základní",J982,0)</f>
        <v>0</v>
      </c>
      <c r="BF982" s="145">
        <f>IF(N982="snížená",J982,0)</f>
        <v>0</v>
      </c>
      <c r="BG982" s="145">
        <f>IF(N982="zákl. přenesená",J982,0)</f>
        <v>0</v>
      </c>
      <c r="BH982" s="145">
        <f>IF(N982="sníž. přenesená",J982,0)</f>
        <v>0</v>
      </c>
      <c r="BI982" s="145">
        <f>IF(N982="nulová",J982,0)</f>
        <v>0</v>
      </c>
      <c r="BJ982" s="16" t="s">
        <v>83</v>
      </c>
      <c r="BK982" s="145">
        <f>ROUND(I982*H982,2)</f>
        <v>0</v>
      </c>
      <c r="BL982" s="16" t="s">
        <v>253</v>
      </c>
      <c r="BM982" s="144" t="s">
        <v>1478</v>
      </c>
    </row>
    <row r="983" spans="2:65" s="1" customFormat="1" ht="12">
      <c r="B983" s="31"/>
      <c r="D983" s="146" t="s">
        <v>161</v>
      </c>
      <c r="F983" s="147" t="s">
        <v>1465</v>
      </c>
      <c r="I983" s="148"/>
      <c r="L983" s="31"/>
      <c r="M983" s="149"/>
      <c r="T983" s="55"/>
      <c r="AT983" s="16" t="s">
        <v>161</v>
      </c>
      <c r="AU983" s="16" t="s">
        <v>85</v>
      </c>
    </row>
    <row r="984" spans="2:65" s="1" customFormat="1" ht="24.25" customHeight="1">
      <c r="B984" s="31"/>
      <c r="C984" s="132" t="s">
        <v>1479</v>
      </c>
      <c r="D984" s="132" t="s">
        <v>155</v>
      </c>
      <c r="E984" s="133" t="s">
        <v>1480</v>
      </c>
      <c r="F984" s="134" t="s">
        <v>1481</v>
      </c>
      <c r="G984" s="135" t="s">
        <v>707</v>
      </c>
      <c r="H984" s="136">
        <v>1</v>
      </c>
      <c r="I984" s="137"/>
      <c r="J984" s="138">
        <f>ROUND(I984*H984,2)</f>
        <v>0</v>
      </c>
      <c r="K984" s="139"/>
      <c r="L984" s="31"/>
      <c r="M984" s="140" t="s">
        <v>1</v>
      </c>
      <c r="N984" s="141" t="s">
        <v>40</v>
      </c>
      <c r="P984" s="142">
        <f>O984*H984</f>
        <v>0</v>
      </c>
      <c r="Q984" s="142">
        <v>0</v>
      </c>
      <c r="R984" s="142">
        <f>Q984*H984</f>
        <v>0</v>
      </c>
      <c r="S984" s="142">
        <v>0</v>
      </c>
      <c r="T984" s="143">
        <f>S984*H984</f>
        <v>0</v>
      </c>
      <c r="AR984" s="144" t="s">
        <v>253</v>
      </c>
      <c r="AT984" s="144" t="s">
        <v>155</v>
      </c>
      <c r="AU984" s="144" t="s">
        <v>85</v>
      </c>
      <c r="AY984" s="16" t="s">
        <v>153</v>
      </c>
      <c r="BE984" s="145">
        <f>IF(N984="základní",J984,0)</f>
        <v>0</v>
      </c>
      <c r="BF984" s="145">
        <f>IF(N984="snížená",J984,0)</f>
        <v>0</v>
      </c>
      <c r="BG984" s="145">
        <f>IF(N984="zákl. přenesená",J984,0)</f>
        <v>0</v>
      </c>
      <c r="BH984" s="145">
        <f>IF(N984="sníž. přenesená",J984,0)</f>
        <v>0</v>
      </c>
      <c r="BI984" s="145">
        <f>IF(N984="nulová",J984,0)</f>
        <v>0</v>
      </c>
      <c r="BJ984" s="16" t="s">
        <v>83</v>
      </c>
      <c r="BK984" s="145">
        <f>ROUND(I984*H984,2)</f>
        <v>0</v>
      </c>
      <c r="BL984" s="16" t="s">
        <v>253</v>
      </c>
      <c r="BM984" s="144" t="s">
        <v>1482</v>
      </c>
    </row>
    <row r="985" spans="2:65" s="1" customFormat="1" ht="12">
      <c r="B985" s="31"/>
      <c r="D985" s="146" t="s">
        <v>161</v>
      </c>
      <c r="F985" s="147" t="s">
        <v>1465</v>
      </c>
      <c r="I985" s="148"/>
      <c r="L985" s="31"/>
      <c r="M985" s="149"/>
      <c r="T985" s="55"/>
      <c r="AT985" s="16" t="s">
        <v>161</v>
      </c>
      <c r="AU985" s="16" t="s">
        <v>85</v>
      </c>
    </row>
    <row r="986" spans="2:65" s="1" customFormat="1" ht="16.5" customHeight="1">
      <c r="B986" s="31"/>
      <c r="C986" s="132" t="s">
        <v>1483</v>
      </c>
      <c r="D986" s="132" t="s">
        <v>155</v>
      </c>
      <c r="E986" s="133" t="s">
        <v>1484</v>
      </c>
      <c r="F986" s="134" t="s">
        <v>1485</v>
      </c>
      <c r="G986" s="135" t="s">
        <v>707</v>
      </c>
      <c r="H986" s="136">
        <v>130</v>
      </c>
      <c r="I986" s="137"/>
      <c r="J986" s="138">
        <f>ROUND(I986*H986,2)</f>
        <v>0</v>
      </c>
      <c r="K986" s="139"/>
      <c r="L986" s="31"/>
      <c r="M986" s="140" t="s">
        <v>1</v>
      </c>
      <c r="N986" s="141" t="s">
        <v>40</v>
      </c>
      <c r="P986" s="142">
        <f>O986*H986</f>
        <v>0</v>
      </c>
      <c r="Q986" s="142">
        <v>0</v>
      </c>
      <c r="R986" s="142">
        <f>Q986*H986</f>
        <v>0</v>
      </c>
      <c r="S986" s="142">
        <v>0</v>
      </c>
      <c r="T986" s="143">
        <f>S986*H986</f>
        <v>0</v>
      </c>
      <c r="AR986" s="144" t="s">
        <v>253</v>
      </c>
      <c r="AT986" s="144" t="s">
        <v>155</v>
      </c>
      <c r="AU986" s="144" t="s">
        <v>85</v>
      </c>
      <c r="AY986" s="16" t="s">
        <v>153</v>
      </c>
      <c r="BE986" s="145">
        <f>IF(N986="základní",J986,0)</f>
        <v>0</v>
      </c>
      <c r="BF986" s="145">
        <f>IF(N986="snížená",J986,0)</f>
        <v>0</v>
      </c>
      <c r="BG986" s="145">
        <f>IF(N986="zákl. přenesená",J986,0)</f>
        <v>0</v>
      </c>
      <c r="BH986" s="145">
        <f>IF(N986="sníž. přenesená",J986,0)</f>
        <v>0</v>
      </c>
      <c r="BI986" s="145">
        <f>IF(N986="nulová",J986,0)</f>
        <v>0</v>
      </c>
      <c r="BJ986" s="16" t="s">
        <v>83</v>
      </c>
      <c r="BK986" s="145">
        <f>ROUND(I986*H986,2)</f>
        <v>0</v>
      </c>
      <c r="BL986" s="16" t="s">
        <v>253</v>
      </c>
      <c r="BM986" s="144" t="s">
        <v>1486</v>
      </c>
    </row>
    <row r="987" spans="2:65" s="1" customFormat="1" ht="12">
      <c r="B987" s="31"/>
      <c r="D987" s="146" t="s">
        <v>161</v>
      </c>
      <c r="F987" s="147" t="s">
        <v>1485</v>
      </c>
      <c r="I987" s="148"/>
      <c r="L987" s="31"/>
      <c r="M987" s="149"/>
      <c r="T987" s="55"/>
      <c r="AT987" s="16" t="s">
        <v>161</v>
      </c>
      <c r="AU987" s="16" t="s">
        <v>85</v>
      </c>
    </row>
    <row r="988" spans="2:65" s="1" customFormat="1" ht="16.5" customHeight="1">
      <c r="B988" s="31"/>
      <c r="C988" s="132" t="s">
        <v>1487</v>
      </c>
      <c r="D988" s="132" t="s">
        <v>155</v>
      </c>
      <c r="E988" s="133" t="s">
        <v>1488</v>
      </c>
      <c r="F988" s="134" t="s">
        <v>1489</v>
      </c>
      <c r="G988" s="135" t="s">
        <v>707</v>
      </c>
      <c r="H988" s="136">
        <v>45</v>
      </c>
      <c r="I988" s="137"/>
      <c r="J988" s="138">
        <f>ROUND(I988*H988,2)</f>
        <v>0</v>
      </c>
      <c r="K988" s="139"/>
      <c r="L988" s="31"/>
      <c r="M988" s="140" t="s">
        <v>1</v>
      </c>
      <c r="N988" s="141" t="s">
        <v>40</v>
      </c>
      <c r="P988" s="142">
        <f>O988*H988</f>
        <v>0</v>
      </c>
      <c r="Q988" s="142">
        <v>0</v>
      </c>
      <c r="R988" s="142">
        <f>Q988*H988</f>
        <v>0</v>
      </c>
      <c r="S988" s="142">
        <v>0</v>
      </c>
      <c r="T988" s="143">
        <f>S988*H988</f>
        <v>0</v>
      </c>
      <c r="AR988" s="144" t="s">
        <v>253</v>
      </c>
      <c r="AT988" s="144" t="s">
        <v>155</v>
      </c>
      <c r="AU988" s="144" t="s">
        <v>85</v>
      </c>
      <c r="AY988" s="16" t="s">
        <v>153</v>
      </c>
      <c r="BE988" s="145">
        <f>IF(N988="základní",J988,0)</f>
        <v>0</v>
      </c>
      <c r="BF988" s="145">
        <f>IF(N988="snížená",J988,0)</f>
        <v>0</v>
      </c>
      <c r="BG988" s="145">
        <f>IF(N988="zákl. přenesená",J988,0)</f>
        <v>0</v>
      </c>
      <c r="BH988" s="145">
        <f>IF(N988="sníž. přenesená",J988,0)</f>
        <v>0</v>
      </c>
      <c r="BI988" s="145">
        <f>IF(N988="nulová",J988,0)</f>
        <v>0</v>
      </c>
      <c r="BJ988" s="16" t="s">
        <v>83</v>
      </c>
      <c r="BK988" s="145">
        <f>ROUND(I988*H988,2)</f>
        <v>0</v>
      </c>
      <c r="BL988" s="16" t="s">
        <v>253</v>
      </c>
      <c r="BM988" s="144" t="s">
        <v>1490</v>
      </c>
    </row>
    <row r="989" spans="2:65" s="1" customFormat="1" ht="12">
      <c r="B989" s="31"/>
      <c r="D989" s="146" t="s">
        <v>161</v>
      </c>
      <c r="F989" s="147" t="s">
        <v>1489</v>
      </c>
      <c r="I989" s="148"/>
      <c r="L989" s="31"/>
      <c r="M989" s="149"/>
      <c r="T989" s="55"/>
      <c r="AT989" s="16" t="s">
        <v>161</v>
      </c>
      <c r="AU989" s="16" t="s">
        <v>85</v>
      </c>
    </row>
    <row r="990" spans="2:65" s="1" customFormat="1" ht="16.5" customHeight="1">
      <c r="B990" s="31"/>
      <c r="C990" s="132" t="s">
        <v>1491</v>
      </c>
      <c r="D990" s="132" t="s">
        <v>155</v>
      </c>
      <c r="E990" s="133" t="s">
        <v>1492</v>
      </c>
      <c r="F990" s="134" t="s">
        <v>1493</v>
      </c>
      <c r="G990" s="135" t="s">
        <v>707</v>
      </c>
      <c r="H990" s="136">
        <v>1</v>
      </c>
      <c r="I990" s="137"/>
      <c r="J990" s="138">
        <f>ROUND(I990*H990,2)</f>
        <v>0</v>
      </c>
      <c r="K990" s="139"/>
      <c r="L990" s="31"/>
      <c r="M990" s="140" t="s">
        <v>1</v>
      </c>
      <c r="N990" s="141" t="s">
        <v>40</v>
      </c>
      <c r="P990" s="142">
        <f>O990*H990</f>
        <v>0</v>
      </c>
      <c r="Q990" s="142">
        <v>0</v>
      </c>
      <c r="R990" s="142">
        <f>Q990*H990</f>
        <v>0</v>
      </c>
      <c r="S990" s="142">
        <v>0</v>
      </c>
      <c r="T990" s="143">
        <f>S990*H990</f>
        <v>0</v>
      </c>
      <c r="AR990" s="144" t="s">
        <v>253</v>
      </c>
      <c r="AT990" s="144" t="s">
        <v>155</v>
      </c>
      <c r="AU990" s="144" t="s">
        <v>85</v>
      </c>
      <c r="AY990" s="16" t="s">
        <v>153</v>
      </c>
      <c r="BE990" s="145">
        <f>IF(N990="základní",J990,0)</f>
        <v>0</v>
      </c>
      <c r="BF990" s="145">
        <f>IF(N990="snížená",J990,0)</f>
        <v>0</v>
      </c>
      <c r="BG990" s="145">
        <f>IF(N990="zákl. přenesená",J990,0)</f>
        <v>0</v>
      </c>
      <c r="BH990" s="145">
        <f>IF(N990="sníž. přenesená",J990,0)</f>
        <v>0</v>
      </c>
      <c r="BI990" s="145">
        <f>IF(N990="nulová",J990,0)</f>
        <v>0</v>
      </c>
      <c r="BJ990" s="16" t="s">
        <v>83</v>
      </c>
      <c r="BK990" s="145">
        <f>ROUND(I990*H990,2)</f>
        <v>0</v>
      </c>
      <c r="BL990" s="16" t="s">
        <v>253</v>
      </c>
      <c r="BM990" s="144" t="s">
        <v>1494</v>
      </c>
    </row>
    <row r="991" spans="2:65" s="1" customFormat="1" ht="12">
      <c r="B991" s="31"/>
      <c r="D991" s="146" t="s">
        <v>161</v>
      </c>
      <c r="F991" s="147" t="s">
        <v>1493</v>
      </c>
      <c r="I991" s="148"/>
      <c r="L991" s="31"/>
      <c r="M991" s="149"/>
      <c r="T991" s="55"/>
      <c r="AT991" s="16" t="s">
        <v>161</v>
      </c>
      <c r="AU991" s="16" t="s">
        <v>85</v>
      </c>
    </row>
    <row r="992" spans="2:65" s="1" customFormat="1" ht="16.5" customHeight="1">
      <c r="B992" s="31"/>
      <c r="C992" s="132" t="s">
        <v>1495</v>
      </c>
      <c r="D992" s="132" t="s">
        <v>155</v>
      </c>
      <c r="E992" s="133" t="s">
        <v>1496</v>
      </c>
      <c r="F992" s="134" t="s">
        <v>1497</v>
      </c>
      <c r="G992" s="135" t="s">
        <v>707</v>
      </c>
      <c r="H992" s="136">
        <v>1</v>
      </c>
      <c r="I992" s="137"/>
      <c r="J992" s="138">
        <f>ROUND(I992*H992,2)</f>
        <v>0</v>
      </c>
      <c r="K992" s="139"/>
      <c r="L992" s="31"/>
      <c r="M992" s="140" t="s">
        <v>1</v>
      </c>
      <c r="N992" s="141" t="s">
        <v>40</v>
      </c>
      <c r="P992" s="142">
        <f>O992*H992</f>
        <v>0</v>
      </c>
      <c r="Q992" s="142">
        <v>0</v>
      </c>
      <c r="R992" s="142">
        <f>Q992*H992</f>
        <v>0</v>
      </c>
      <c r="S992" s="142">
        <v>0</v>
      </c>
      <c r="T992" s="143">
        <f>S992*H992</f>
        <v>0</v>
      </c>
      <c r="AR992" s="144" t="s">
        <v>253</v>
      </c>
      <c r="AT992" s="144" t="s">
        <v>155</v>
      </c>
      <c r="AU992" s="144" t="s">
        <v>85</v>
      </c>
      <c r="AY992" s="16" t="s">
        <v>153</v>
      </c>
      <c r="BE992" s="145">
        <f>IF(N992="základní",J992,0)</f>
        <v>0</v>
      </c>
      <c r="BF992" s="145">
        <f>IF(N992="snížená",J992,0)</f>
        <v>0</v>
      </c>
      <c r="BG992" s="145">
        <f>IF(N992="zákl. přenesená",J992,0)</f>
        <v>0</v>
      </c>
      <c r="BH992" s="145">
        <f>IF(N992="sníž. přenesená",J992,0)</f>
        <v>0</v>
      </c>
      <c r="BI992" s="145">
        <f>IF(N992="nulová",J992,0)</f>
        <v>0</v>
      </c>
      <c r="BJ992" s="16" t="s">
        <v>83</v>
      </c>
      <c r="BK992" s="145">
        <f>ROUND(I992*H992,2)</f>
        <v>0</v>
      </c>
      <c r="BL992" s="16" t="s">
        <v>253</v>
      </c>
      <c r="BM992" s="144" t="s">
        <v>1498</v>
      </c>
    </row>
    <row r="993" spans="2:65" s="1" customFormat="1" ht="12">
      <c r="B993" s="31"/>
      <c r="D993" s="146" t="s">
        <v>161</v>
      </c>
      <c r="F993" s="147" t="s">
        <v>1497</v>
      </c>
      <c r="I993" s="148"/>
      <c r="L993" s="31"/>
      <c r="M993" s="149"/>
      <c r="T993" s="55"/>
      <c r="AT993" s="16" t="s">
        <v>161</v>
      </c>
      <c r="AU993" s="16" t="s">
        <v>85</v>
      </c>
    </row>
    <row r="994" spans="2:65" s="1" customFormat="1" ht="16.5" customHeight="1">
      <c r="B994" s="31"/>
      <c r="C994" s="132" t="s">
        <v>1499</v>
      </c>
      <c r="D994" s="132" t="s">
        <v>155</v>
      </c>
      <c r="E994" s="133" t="s">
        <v>1500</v>
      </c>
      <c r="F994" s="134" t="s">
        <v>1501</v>
      </c>
      <c r="G994" s="135" t="s">
        <v>707</v>
      </c>
      <c r="H994" s="136">
        <v>1</v>
      </c>
      <c r="I994" s="137"/>
      <c r="J994" s="138">
        <f>ROUND(I994*H994,2)</f>
        <v>0</v>
      </c>
      <c r="K994" s="139"/>
      <c r="L994" s="31"/>
      <c r="M994" s="140" t="s">
        <v>1</v>
      </c>
      <c r="N994" s="141" t="s">
        <v>40</v>
      </c>
      <c r="P994" s="142">
        <f>O994*H994</f>
        <v>0</v>
      </c>
      <c r="Q994" s="142">
        <v>0</v>
      </c>
      <c r="R994" s="142">
        <f>Q994*H994</f>
        <v>0</v>
      </c>
      <c r="S994" s="142">
        <v>0</v>
      </c>
      <c r="T994" s="143">
        <f>S994*H994</f>
        <v>0</v>
      </c>
      <c r="AR994" s="144" t="s">
        <v>253</v>
      </c>
      <c r="AT994" s="144" t="s">
        <v>155</v>
      </c>
      <c r="AU994" s="144" t="s">
        <v>85</v>
      </c>
      <c r="AY994" s="16" t="s">
        <v>153</v>
      </c>
      <c r="BE994" s="145">
        <f>IF(N994="základní",J994,0)</f>
        <v>0</v>
      </c>
      <c r="BF994" s="145">
        <f>IF(N994="snížená",J994,0)</f>
        <v>0</v>
      </c>
      <c r="BG994" s="145">
        <f>IF(N994="zákl. přenesená",J994,0)</f>
        <v>0</v>
      </c>
      <c r="BH994" s="145">
        <f>IF(N994="sníž. přenesená",J994,0)</f>
        <v>0</v>
      </c>
      <c r="BI994" s="145">
        <f>IF(N994="nulová",J994,0)</f>
        <v>0</v>
      </c>
      <c r="BJ994" s="16" t="s">
        <v>83</v>
      </c>
      <c r="BK994" s="145">
        <f>ROUND(I994*H994,2)</f>
        <v>0</v>
      </c>
      <c r="BL994" s="16" t="s">
        <v>253</v>
      </c>
      <c r="BM994" s="144" t="s">
        <v>1502</v>
      </c>
    </row>
    <row r="995" spans="2:65" s="1" customFormat="1" ht="12">
      <c r="B995" s="31"/>
      <c r="D995" s="146" t="s">
        <v>161</v>
      </c>
      <c r="F995" s="147" t="s">
        <v>1501</v>
      </c>
      <c r="I995" s="148"/>
      <c r="L995" s="31"/>
      <c r="M995" s="149"/>
      <c r="T995" s="55"/>
      <c r="AT995" s="16" t="s">
        <v>161</v>
      </c>
      <c r="AU995" s="16" t="s">
        <v>85</v>
      </c>
    </row>
    <row r="996" spans="2:65" s="1" customFormat="1" ht="16.5" customHeight="1">
      <c r="B996" s="31"/>
      <c r="C996" s="132" t="s">
        <v>1503</v>
      </c>
      <c r="D996" s="132" t="s">
        <v>155</v>
      </c>
      <c r="E996" s="133" t="s">
        <v>1504</v>
      </c>
      <c r="F996" s="134" t="s">
        <v>1505</v>
      </c>
      <c r="G996" s="135" t="s">
        <v>707</v>
      </c>
      <c r="H996" s="136">
        <v>1</v>
      </c>
      <c r="I996" s="137"/>
      <c r="J996" s="138">
        <f>ROUND(I996*H996,2)</f>
        <v>0</v>
      </c>
      <c r="K996" s="139"/>
      <c r="L996" s="31"/>
      <c r="M996" s="140" t="s">
        <v>1</v>
      </c>
      <c r="N996" s="141" t="s">
        <v>40</v>
      </c>
      <c r="P996" s="142">
        <f>O996*H996</f>
        <v>0</v>
      </c>
      <c r="Q996" s="142">
        <v>0</v>
      </c>
      <c r="R996" s="142">
        <f>Q996*H996</f>
        <v>0</v>
      </c>
      <c r="S996" s="142">
        <v>0</v>
      </c>
      <c r="T996" s="143">
        <f>S996*H996</f>
        <v>0</v>
      </c>
      <c r="AR996" s="144" t="s">
        <v>253</v>
      </c>
      <c r="AT996" s="144" t="s">
        <v>155</v>
      </c>
      <c r="AU996" s="144" t="s">
        <v>85</v>
      </c>
      <c r="AY996" s="16" t="s">
        <v>153</v>
      </c>
      <c r="BE996" s="145">
        <f>IF(N996="základní",J996,0)</f>
        <v>0</v>
      </c>
      <c r="BF996" s="145">
        <f>IF(N996="snížená",J996,0)</f>
        <v>0</v>
      </c>
      <c r="BG996" s="145">
        <f>IF(N996="zákl. přenesená",J996,0)</f>
        <v>0</v>
      </c>
      <c r="BH996" s="145">
        <f>IF(N996="sníž. přenesená",J996,0)</f>
        <v>0</v>
      </c>
      <c r="BI996" s="145">
        <f>IF(N996="nulová",J996,0)</f>
        <v>0</v>
      </c>
      <c r="BJ996" s="16" t="s">
        <v>83</v>
      </c>
      <c r="BK996" s="145">
        <f>ROUND(I996*H996,2)</f>
        <v>0</v>
      </c>
      <c r="BL996" s="16" t="s">
        <v>253</v>
      </c>
      <c r="BM996" s="144" t="s">
        <v>1506</v>
      </c>
    </row>
    <row r="997" spans="2:65" s="1" customFormat="1" ht="12">
      <c r="B997" s="31"/>
      <c r="D997" s="146" t="s">
        <v>161</v>
      </c>
      <c r="F997" s="147" t="s">
        <v>1505</v>
      </c>
      <c r="I997" s="148"/>
      <c r="L997" s="31"/>
      <c r="M997" s="149"/>
      <c r="T997" s="55"/>
      <c r="AT997" s="16" t="s">
        <v>161</v>
      </c>
      <c r="AU997" s="16" t="s">
        <v>85</v>
      </c>
    </row>
    <row r="998" spans="2:65" s="1" customFormat="1" ht="16.5" customHeight="1">
      <c r="B998" s="31"/>
      <c r="C998" s="132" t="s">
        <v>1507</v>
      </c>
      <c r="D998" s="132" t="s">
        <v>155</v>
      </c>
      <c r="E998" s="133" t="s">
        <v>1508</v>
      </c>
      <c r="F998" s="134" t="s">
        <v>1509</v>
      </c>
      <c r="G998" s="135" t="s">
        <v>1510</v>
      </c>
      <c r="H998" s="136">
        <v>12</v>
      </c>
      <c r="I998" s="137"/>
      <c r="J998" s="138">
        <f>ROUND(I998*H998,2)</f>
        <v>0</v>
      </c>
      <c r="K998" s="139"/>
      <c r="L998" s="31"/>
      <c r="M998" s="140" t="s">
        <v>1</v>
      </c>
      <c r="N998" s="141" t="s">
        <v>40</v>
      </c>
      <c r="P998" s="142">
        <f>O998*H998</f>
        <v>0</v>
      </c>
      <c r="Q998" s="142">
        <v>0</v>
      </c>
      <c r="R998" s="142">
        <f>Q998*H998</f>
        <v>0</v>
      </c>
      <c r="S998" s="142">
        <v>0</v>
      </c>
      <c r="T998" s="143">
        <f>S998*H998</f>
        <v>0</v>
      </c>
      <c r="AR998" s="144" t="s">
        <v>253</v>
      </c>
      <c r="AT998" s="144" t="s">
        <v>155</v>
      </c>
      <c r="AU998" s="144" t="s">
        <v>85</v>
      </c>
      <c r="AY998" s="16" t="s">
        <v>153</v>
      </c>
      <c r="BE998" s="145">
        <f>IF(N998="základní",J998,0)</f>
        <v>0</v>
      </c>
      <c r="BF998" s="145">
        <f>IF(N998="snížená",J998,0)</f>
        <v>0</v>
      </c>
      <c r="BG998" s="145">
        <f>IF(N998="zákl. přenesená",J998,0)</f>
        <v>0</v>
      </c>
      <c r="BH998" s="145">
        <f>IF(N998="sníž. přenesená",J998,0)</f>
        <v>0</v>
      </c>
      <c r="BI998" s="145">
        <f>IF(N998="nulová",J998,0)</f>
        <v>0</v>
      </c>
      <c r="BJ998" s="16" t="s">
        <v>83</v>
      </c>
      <c r="BK998" s="145">
        <f>ROUND(I998*H998,2)</f>
        <v>0</v>
      </c>
      <c r="BL998" s="16" t="s">
        <v>253</v>
      </c>
      <c r="BM998" s="144" t="s">
        <v>1511</v>
      </c>
    </row>
    <row r="999" spans="2:65" s="1" customFormat="1" ht="12">
      <c r="B999" s="31"/>
      <c r="D999" s="146" t="s">
        <v>161</v>
      </c>
      <c r="F999" s="147" t="s">
        <v>1509</v>
      </c>
      <c r="I999" s="148"/>
      <c r="L999" s="31"/>
      <c r="M999" s="149"/>
      <c r="T999" s="55"/>
      <c r="AT999" s="16" t="s">
        <v>161</v>
      </c>
      <c r="AU999" s="16" t="s">
        <v>85</v>
      </c>
    </row>
    <row r="1000" spans="2:65" s="11" customFormat="1" ht="22.75" customHeight="1">
      <c r="B1000" s="120"/>
      <c r="D1000" s="121" t="s">
        <v>74</v>
      </c>
      <c r="E1000" s="130" t="s">
        <v>1512</v>
      </c>
      <c r="F1000" s="130" t="s">
        <v>1513</v>
      </c>
      <c r="I1000" s="123"/>
      <c r="J1000" s="131">
        <f>BK1000</f>
        <v>0</v>
      </c>
      <c r="L1000" s="120"/>
      <c r="M1000" s="125"/>
      <c r="P1000" s="126">
        <f>SUM(P1001:P1084)</f>
        <v>0</v>
      </c>
      <c r="R1000" s="126">
        <f>SUM(R1001:R1084)</f>
        <v>0</v>
      </c>
      <c r="T1000" s="127">
        <f>SUM(T1001:T1084)</f>
        <v>0</v>
      </c>
      <c r="AR1000" s="121" t="s">
        <v>85</v>
      </c>
      <c r="AT1000" s="128" t="s">
        <v>74</v>
      </c>
      <c r="AU1000" s="128" t="s">
        <v>83</v>
      </c>
      <c r="AY1000" s="121" t="s">
        <v>153</v>
      </c>
      <c r="BK1000" s="129">
        <f>SUM(BK1001:BK1084)</f>
        <v>0</v>
      </c>
    </row>
    <row r="1001" spans="2:65" s="1" customFormat="1" ht="24.25" customHeight="1">
      <c r="B1001" s="31"/>
      <c r="C1001" s="132" t="s">
        <v>1514</v>
      </c>
      <c r="D1001" s="132" t="s">
        <v>155</v>
      </c>
      <c r="E1001" s="133" t="s">
        <v>1515</v>
      </c>
      <c r="F1001" s="134" t="s">
        <v>1516</v>
      </c>
      <c r="G1001" s="135" t="s">
        <v>707</v>
      </c>
      <c r="H1001" s="136">
        <v>1</v>
      </c>
      <c r="I1001" s="137"/>
      <c r="J1001" s="138">
        <f>ROUND(I1001*H1001,2)</f>
        <v>0</v>
      </c>
      <c r="K1001" s="139"/>
      <c r="L1001" s="31"/>
      <c r="M1001" s="140" t="s">
        <v>1</v>
      </c>
      <c r="N1001" s="141" t="s">
        <v>40</v>
      </c>
      <c r="P1001" s="142">
        <f>O1001*H1001</f>
        <v>0</v>
      </c>
      <c r="Q1001" s="142">
        <v>0</v>
      </c>
      <c r="R1001" s="142">
        <f>Q1001*H1001</f>
        <v>0</v>
      </c>
      <c r="S1001" s="142">
        <v>0</v>
      </c>
      <c r="T1001" s="143">
        <f>S1001*H1001</f>
        <v>0</v>
      </c>
      <c r="AR1001" s="144" t="s">
        <v>253</v>
      </c>
      <c r="AT1001" s="144" t="s">
        <v>155</v>
      </c>
      <c r="AU1001" s="144" t="s">
        <v>85</v>
      </c>
      <c r="AY1001" s="16" t="s">
        <v>153</v>
      </c>
      <c r="BE1001" s="145">
        <f>IF(N1001="základní",J1001,0)</f>
        <v>0</v>
      </c>
      <c r="BF1001" s="145">
        <f>IF(N1001="snížená",J1001,0)</f>
        <v>0</v>
      </c>
      <c r="BG1001" s="145">
        <f>IF(N1001="zákl. přenesená",J1001,0)</f>
        <v>0</v>
      </c>
      <c r="BH1001" s="145">
        <f>IF(N1001="sníž. přenesená",J1001,0)</f>
        <v>0</v>
      </c>
      <c r="BI1001" s="145">
        <f>IF(N1001="nulová",J1001,0)</f>
        <v>0</v>
      </c>
      <c r="BJ1001" s="16" t="s">
        <v>83</v>
      </c>
      <c r="BK1001" s="145">
        <f>ROUND(I1001*H1001,2)</f>
        <v>0</v>
      </c>
      <c r="BL1001" s="16" t="s">
        <v>253</v>
      </c>
      <c r="BM1001" s="144" t="s">
        <v>1517</v>
      </c>
    </row>
    <row r="1002" spans="2:65" s="1" customFormat="1" ht="24">
      <c r="B1002" s="31"/>
      <c r="D1002" s="146" t="s">
        <v>161</v>
      </c>
      <c r="F1002" s="147" t="s">
        <v>1516</v>
      </c>
      <c r="I1002" s="148"/>
      <c r="L1002" s="31"/>
      <c r="M1002" s="149"/>
      <c r="T1002" s="55"/>
      <c r="AT1002" s="16" t="s">
        <v>161</v>
      </c>
      <c r="AU1002" s="16" t="s">
        <v>85</v>
      </c>
    </row>
    <row r="1003" spans="2:65" s="1" customFormat="1" ht="21.75" customHeight="1">
      <c r="B1003" s="31"/>
      <c r="C1003" s="132" t="s">
        <v>1518</v>
      </c>
      <c r="D1003" s="132" t="s">
        <v>155</v>
      </c>
      <c r="E1003" s="133" t="s">
        <v>1519</v>
      </c>
      <c r="F1003" s="134" t="s">
        <v>1520</v>
      </c>
      <c r="G1003" s="135" t="s">
        <v>707</v>
      </c>
      <c r="H1003" s="136">
        <v>1</v>
      </c>
      <c r="I1003" s="137"/>
      <c r="J1003" s="138">
        <f>ROUND(I1003*H1003,2)</f>
        <v>0</v>
      </c>
      <c r="K1003" s="139"/>
      <c r="L1003" s="31"/>
      <c r="M1003" s="140" t="s">
        <v>1</v>
      </c>
      <c r="N1003" s="141" t="s">
        <v>40</v>
      </c>
      <c r="P1003" s="142">
        <f>O1003*H1003</f>
        <v>0</v>
      </c>
      <c r="Q1003" s="142">
        <v>0</v>
      </c>
      <c r="R1003" s="142">
        <f>Q1003*H1003</f>
        <v>0</v>
      </c>
      <c r="S1003" s="142">
        <v>0</v>
      </c>
      <c r="T1003" s="143">
        <f>S1003*H1003</f>
        <v>0</v>
      </c>
      <c r="AR1003" s="144" t="s">
        <v>253</v>
      </c>
      <c r="AT1003" s="144" t="s">
        <v>155</v>
      </c>
      <c r="AU1003" s="144" t="s">
        <v>85</v>
      </c>
      <c r="AY1003" s="16" t="s">
        <v>153</v>
      </c>
      <c r="BE1003" s="145">
        <f>IF(N1003="základní",J1003,0)</f>
        <v>0</v>
      </c>
      <c r="BF1003" s="145">
        <f>IF(N1003="snížená",J1003,0)</f>
        <v>0</v>
      </c>
      <c r="BG1003" s="145">
        <f>IF(N1003="zákl. přenesená",J1003,0)</f>
        <v>0</v>
      </c>
      <c r="BH1003" s="145">
        <f>IF(N1003="sníž. přenesená",J1003,0)</f>
        <v>0</v>
      </c>
      <c r="BI1003" s="145">
        <f>IF(N1003="nulová",J1003,0)</f>
        <v>0</v>
      </c>
      <c r="BJ1003" s="16" t="s">
        <v>83</v>
      </c>
      <c r="BK1003" s="145">
        <f>ROUND(I1003*H1003,2)</f>
        <v>0</v>
      </c>
      <c r="BL1003" s="16" t="s">
        <v>253</v>
      </c>
      <c r="BM1003" s="144" t="s">
        <v>1521</v>
      </c>
    </row>
    <row r="1004" spans="2:65" s="1" customFormat="1" ht="12">
      <c r="B1004" s="31"/>
      <c r="D1004" s="146" t="s">
        <v>161</v>
      </c>
      <c r="F1004" s="147" t="s">
        <v>1520</v>
      </c>
      <c r="I1004" s="148"/>
      <c r="L1004" s="31"/>
      <c r="M1004" s="149"/>
      <c r="T1004" s="55"/>
      <c r="AT1004" s="16" t="s">
        <v>161</v>
      </c>
      <c r="AU1004" s="16" t="s">
        <v>85</v>
      </c>
    </row>
    <row r="1005" spans="2:65" s="1" customFormat="1" ht="16.5" customHeight="1">
      <c r="B1005" s="31"/>
      <c r="C1005" s="132" t="s">
        <v>1522</v>
      </c>
      <c r="D1005" s="132" t="s">
        <v>155</v>
      </c>
      <c r="E1005" s="133" t="s">
        <v>1523</v>
      </c>
      <c r="F1005" s="134" t="s">
        <v>1524</v>
      </c>
      <c r="G1005" s="135" t="s">
        <v>707</v>
      </c>
      <c r="H1005" s="136">
        <v>3</v>
      </c>
      <c r="I1005" s="137"/>
      <c r="J1005" s="138">
        <f>ROUND(I1005*H1005,2)</f>
        <v>0</v>
      </c>
      <c r="K1005" s="139"/>
      <c r="L1005" s="31"/>
      <c r="M1005" s="140" t="s">
        <v>1</v>
      </c>
      <c r="N1005" s="141" t="s">
        <v>40</v>
      </c>
      <c r="P1005" s="142">
        <f>O1005*H1005</f>
        <v>0</v>
      </c>
      <c r="Q1005" s="142">
        <v>0</v>
      </c>
      <c r="R1005" s="142">
        <f>Q1005*H1005</f>
        <v>0</v>
      </c>
      <c r="S1005" s="142">
        <v>0</v>
      </c>
      <c r="T1005" s="143">
        <f>S1005*H1005</f>
        <v>0</v>
      </c>
      <c r="AR1005" s="144" t="s">
        <v>253</v>
      </c>
      <c r="AT1005" s="144" t="s">
        <v>155</v>
      </c>
      <c r="AU1005" s="144" t="s">
        <v>85</v>
      </c>
      <c r="AY1005" s="16" t="s">
        <v>153</v>
      </c>
      <c r="BE1005" s="145">
        <f>IF(N1005="základní",J1005,0)</f>
        <v>0</v>
      </c>
      <c r="BF1005" s="145">
        <f>IF(N1005="snížená",J1005,0)</f>
        <v>0</v>
      </c>
      <c r="BG1005" s="145">
        <f>IF(N1005="zákl. přenesená",J1005,0)</f>
        <v>0</v>
      </c>
      <c r="BH1005" s="145">
        <f>IF(N1005="sníž. přenesená",J1005,0)</f>
        <v>0</v>
      </c>
      <c r="BI1005" s="145">
        <f>IF(N1005="nulová",J1005,0)</f>
        <v>0</v>
      </c>
      <c r="BJ1005" s="16" t="s">
        <v>83</v>
      </c>
      <c r="BK1005" s="145">
        <f>ROUND(I1005*H1005,2)</f>
        <v>0</v>
      </c>
      <c r="BL1005" s="16" t="s">
        <v>253</v>
      </c>
      <c r="BM1005" s="144" t="s">
        <v>1525</v>
      </c>
    </row>
    <row r="1006" spans="2:65" s="1" customFormat="1" ht="12">
      <c r="B1006" s="31"/>
      <c r="D1006" s="146" t="s">
        <v>161</v>
      </c>
      <c r="F1006" s="147" t="s">
        <v>1524</v>
      </c>
      <c r="I1006" s="148"/>
      <c r="L1006" s="31"/>
      <c r="M1006" s="149"/>
      <c r="T1006" s="55"/>
      <c r="AT1006" s="16" t="s">
        <v>161</v>
      </c>
      <c r="AU1006" s="16" t="s">
        <v>85</v>
      </c>
    </row>
    <row r="1007" spans="2:65" s="1" customFormat="1" ht="24.25" customHeight="1">
      <c r="B1007" s="31"/>
      <c r="C1007" s="132" t="s">
        <v>1526</v>
      </c>
      <c r="D1007" s="132" t="s">
        <v>155</v>
      </c>
      <c r="E1007" s="133" t="s">
        <v>1527</v>
      </c>
      <c r="F1007" s="134" t="s">
        <v>1528</v>
      </c>
      <c r="G1007" s="135" t="s">
        <v>707</v>
      </c>
      <c r="H1007" s="136">
        <v>1</v>
      </c>
      <c r="I1007" s="137"/>
      <c r="J1007" s="138">
        <f>ROUND(I1007*H1007,2)</f>
        <v>0</v>
      </c>
      <c r="K1007" s="139"/>
      <c r="L1007" s="31"/>
      <c r="M1007" s="140" t="s">
        <v>1</v>
      </c>
      <c r="N1007" s="141" t="s">
        <v>40</v>
      </c>
      <c r="P1007" s="142">
        <f>O1007*H1007</f>
        <v>0</v>
      </c>
      <c r="Q1007" s="142">
        <v>0</v>
      </c>
      <c r="R1007" s="142">
        <f>Q1007*H1007</f>
        <v>0</v>
      </c>
      <c r="S1007" s="142">
        <v>0</v>
      </c>
      <c r="T1007" s="143">
        <f>S1007*H1007</f>
        <v>0</v>
      </c>
      <c r="AR1007" s="144" t="s">
        <v>253</v>
      </c>
      <c r="AT1007" s="144" t="s">
        <v>155</v>
      </c>
      <c r="AU1007" s="144" t="s">
        <v>85</v>
      </c>
      <c r="AY1007" s="16" t="s">
        <v>153</v>
      </c>
      <c r="BE1007" s="145">
        <f>IF(N1007="základní",J1007,0)</f>
        <v>0</v>
      </c>
      <c r="BF1007" s="145">
        <f>IF(N1007="snížená",J1007,0)</f>
        <v>0</v>
      </c>
      <c r="BG1007" s="145">
        <f>IF(N1007="zákl. přenesená",J1007,0)</f>
        <v>0</v>
      </c>
      <c r="BH1007" s="145">
        <f>IF(N1007="sníž. přenesená",J1007,0)</f>
        <v>0</v>
      </c>
      <c r="BI1007" s="145">
        <f>IF(N1007="nulová",J1007,0)</f>
        <v>0</v>
      </c>
      <c r="BJ1007" s="16" t="s">
        <v>83</v>
      </c>
      <c r="BK1007" s="145">
        <f>ROUND(I1007*H1007,2)</f>
        <v>0</v>
      </c>
      <c r="BL1007" s="16" t="s">
        <v>253</v>
      </c>
      <c r="BM1007" s="144" t="s">
        <v>1529</v>
      </c>
    </row>
    <row r="1008" spans="2:65" s="1" customFormat="1" ht="24">
      <c r="B1008" s="31"/>
      <c r="D1008" s="146" t="s">
        <v>161</v>
      </c>
      <c r="F1008" s="147" t="s">
        <v>1528</v>
      </c>
      <c r="I1008" s="148"/>
      <c r="L1008" s="31"/>
      <c r="M1008" s="149"/>
      <c r="T1008" s="55"/>
      <c r="AT1008" s="16" t="s">
        <v>161</v>
      </c>
      <c r="AU1008" s="16" t="s">
        <v>85</v>
      </c>
    </row>
    <row r="1009" spans="2:65" s="1" customFormat="1" ht="16.5" customHeight="1">
      <c r="B1009" s="31"/>
      <c r="C1009" s="132" t="s">
        <v>1530</v>
      </c>
      <c r="D1009" s="132" t="s">
        <v>155</v>
      </c>
      <c r="E1009" s="133" t="s">
        <v>1531</v>
      </c>
      <c r="F1009" s="134" t="s">
        <v>1532</v>
      </c>
      <c r="G1009" s="135" t="s">
        <v>707</v>
      </c>
      <c r="H1009" s="136">
        <v>2</v>
      </c>
      <c r="I1009" s="137"/>
      <c r="J1009" s="138">
        <f>ROUND(I1009*H1009,2)</f>
        <v>0</v>
      </c>
      <c r="K1009" s="139"/>
      <c r="L1009" s="31"/>
      <c r="M1009" s="140" t="s">
        <v>1</v>
      </c>
      <c r="N1009" s="141" t="s">
        <v>40</v>
      </c>
      <c r="P1009" s="142">
        <f>O1009*H1009</f>
        <v>0</v>
      </c>
      <c r="Q1009" s="142">
        <v>0</v>
      </c>
      <c r="R1009" s="142">
        <f>Q1009*H1009</f>
        <v>0</v>
      </c>
      <c r="S1009" s="142">
        <v>0</v>
      </c>
      <c r="T1009" s="143">
        <f>S1009*H1009</f>
        <v>0</v>
      </c>
      <c r="AR1009" s="144" t="s">
        <v>253</v>
      </c>
      <c r="AT1009" s="144" t="s">
        <v>155</v>
      </c>
      <c r="AU1009" s="144" t="s">
        <v>85</v>
      </c>
      <c r="AY1009" s="16" t="s">
        <v>153</v>
      </c>
      <c r="BE1009" s="145">
        <f>IF(N1009="základní",J1009,0)</f>
        <v>0</v>
      </c>
      <c r="BF1009" s="145">
        <f>IF(N1009="snížená",J1009,0)</f>
        <v>0</v>
      </c>
      <c r="BG1009" s="145">
        <f>IF(N1009="zákl. přenesená",J1009,0)</f>
        <v>0</v>
      </c>
      <c r="BH1009" s="145">
        <f>IF(N1009="sníž. přenesená",J1009,0)</f>
        <v>0</v>
      </c>
      <c r="BI1009" s="145">
        <f>IF(N1009="nulová",J1009,0)</f>
        <v>0</v>
      </c>
      <c r="BJ1009" s="16" t="s">
        <v>83</v>
      </c>
      <c r="BK1009" s="145">
        <f>ROUND(I1009*H1009,2)</f>
        <v>0</v>
      </c>
      <c r="BL1009" s="16" t="s">
        <v>253</v>
      </c>
      <c r="BM1009" s="144" t="s">
        <v>1533</v>
      </c>
    </row>
    <row r="1010" spans="2:65" s="1" customFormat="1" ht="12">
      <c r="B1010" s="31"/>
      <c r="D1010" s="146" t="s">
        <v>161</v>
      </c>
      <c r="F1010" s="147" t="s">
        <v>1532</v>
      </c>
      <c r="I1010" s="148"/>
      <c r="L1010" s="31"/>
      <c r="M1010" s="149"/>
      <c r="T1010" s="55"/>
      <c r="AT1010" s="16" t="s">
        <v>161</v>
      </c>
      <c r="AU1010" s="16" t="s">
        <v>85</v>
      </c>
    </row>
    <row r="1011" spans="2:65" s="1" customFormat="1" ht="24.25" customHeight="1">
      <c r="B1011" s="31"/>
      <c r="C1011" s="132" t="s">
        <v>1534</v>
      </c>
      <c r="D1011" s="132" t="s">
        <v>155</v>
      </c>
      <c r="E1011" s="133" t="s">
        <v>1535</v>
      </c>
      <c r="F1011" s="134" t="s">
        <v>1536</v>
      </c>
      <c r="G1011" s="135" t="s">
        <v>707</v>
      </c>
      <c r="H1011" s="136">
        <v>1</v>
      </c>
      <c r="I1011" s="137"/>
      <c r="J1011" s="138">
        <f>ROUND(I1011*H1011,2)</f>
        <v>0</v>
      </c>
      <c r="K1011" s="139"/>
      <c r="L1011" s="31"/>
      <c r="M1011" s="140" t="s">
        <v>1</v>
      </c>
      <c r="N1011" s="141" t="s">
        <v>40</v>
      </c>
      <c r="P1011" s="142">
        <f>O1011*H1011</f>
        <v>0</v>
      </c>
      <c r="Q1011" s="142">
        <v>0</v>
      </c>
      <c r="R1011" s="142">
        <f>Q1011*H1011</f>
        <v>0</v>
      </c>
      <c r="S1011" s="142">
        <v>0</v>
      </c>
      <c r="T1011" s="143">
        <f>S1011*H1011</f>
        <v>0</v>
      </c>
      <c r="AR1011" s="144" t="s">
        <v>253</v>
      </c>
      <c r="AT1011" s="144" t="s">
        <v>155</v>
      </c>
      <c r="AU1011" s="144" t="s">
        <v>85</v>
      </c>
      <c r="AY1011" s="16" t="s">
        <v>153</v>
      </c>
      <c r="BE1011" s="145">
        <f>IF(N1011="základní",J1011,0)</f>
        <v>0</v>
      </c>
      <c r="BF1011" s="145">
        <f>IF(N1011="snížená",J1011,0)</f>
        <v>0</v>
      </c>
      <c r="BG1011" s="145">
        <f>IF(N1011="zákl. přenesená",J1011,0)</f>
        <v>0</v>
      </c>
      <c r="BH1011" s="145">
        <f>IF(N1011="sníž. přenesená",J1011,0)</f>
        <v>0</v>
      </c>
      <c r="BI1011" s="145">
        <f>IF(N1011="nulová",J1011,0)</f>
        <v>0</v>
      </c>
      <c r="BJ1011" s="16" t="s">
        <v>83</v>
      </c>
      <c r="BK1011" s="145">
        <f>ROUND(I1011*H1011,2)</f>
        <v>0</v>
      </c>
      <c r="BL1011" s="16" t="s">
        <v>253</v>
      </c>
      <c r="BM1011" s="144" t="s">
        <v>1537</v>
      </c>
    </row>
    <row r="1012" spans="2:65" s="1" customFormat="1" ht="12">
      <c r="B1012" s="31"/>
      <c r="D1012" s="146" t="s">
        <v>161</v>
      </c>
      <c r="F1012" s="147" t="s">
        <v>1536</v>
      </c>
      <c r="I1012" s="148"/>
      <c r="L1012" s="31"/>
      <c r="M1012" s="149"/>
      <c r="T1012" s="55"/>
      <c r="AT1012" s="16" t="s">
        <v>161</v>
      </c>
      <c r="AU1012" s="16" t="s">
        <v>85</v>
      </c>
    </row>
    <row r="1013" spans="2:65" s="1" customFormat="1" ht="16.5" customHeight="1">
      <c r="B1013" s="31"/>
      <c r="C1013" s="132" t="s">
        <v>1538</v>
      </c>
      <c r="D1013" s="132" t="s">
        <v>155</v>
      </c>
      <c r="E1013" s="133" t="s">
        <v>1539</v>
      </c>
      <c r="F1013" s="134" t="s">
        <v>1540</v>
      </c>
      <c r="G1013" s="135" t="s">
        <v>707</v>
      </c>
      <c r="H1013" s="136">
        <v>5</v>
      </c>
      <c r="I1013" s="137"/>
      <c r="J1013" s="138">
        <f>ROUND(I1013*H1013,2)</f>
        <v>0</v>
      </c>
      <c r="K1013" s="139"/>
      <c r="L1013" s="31"/>
      <c r="M1013" s="140" t="s">
        <v>1</v>
      </c>
      <c r="N1013" s="141" t="s">
        <v>40</v>
      </c>
      <c r="P1013" s="142">
        <f>O1013*H1013</f>
        <v>0</v>
      </c>
      <c r="Q1013" s="142">
        <v>0</v>
      </c>
      <c r="R1013" s="142">
        <f>Q1013*H1013</f>
        <v>0</v>
      </c>
      <c r="S1013" s="142">
        <v>0</v>
      </c>
      <c r="T1013" s="143">
        <f>S1013*H1013</f>
        <v>0</v>
      </c>
      <c r="AR1013" s="144" t="s">
        <v>253</v>
      </c>
      <c r="AT1013" s="144" t="s">
        <v>155</v>
      </c>
      <c r="AU1013" s="144" t="s">
        <v>85</v>
      </c>
      <c r="AY1013" s="16" t="s">
        <v>153</v>
      </c>
      <c r="BE1013" s="145">
        <f>IF(N1013="základní",J1013,0)</f>
        <v>0</v>
      </c>
      <c r="BF1013" s="145">
        <f>IF(N1013="snížená",J1013,0)</f>
        <v>0</v>
      </c>
      <c r="BG1013" s="145">
        <f>IF(N1013="zákl. přenesená",J1013,0)</f>
        <v>0</v>
      </c>
      <c r="BH1013" s="145">
        <f>IF(N1013="sníž. přenesená",J1013,0)</f>
        <v>0</v>
      </c>
      <c r="BI1013" s="145">
        <f>IF(N1013="nulová",J1013,0)</f>
        <v>0</v>
      </c>
      <c r="BJ1013" s="16" t="s">
        <v>83</v>
      </c>
      <c r="BK1013" s="145">
        <f>ROUND(I1013*H1013,2)</f>
        <v>0</v>
      </c>
      <c r="BL1013" s="16" t="s">
        <v>253</v>
      </c>
      <c r="BM1013" s="144" t="s">
        <v>1541</v>
      </c>
    </row>
    <row r="1014" spans="2:65" s="1" customFormat="1" ht="12">
      <c r="B1014" s="31"/>
      <c r="D1014" s="146" t="s">
        <v>161</v>
      </c>
      <c r="F1014" s="147" t="s">
        <v>1540</v>
      </c>
      <c r="I1014" s="148"/>
      <c r="L1014" s="31"/>
      <c r="M1014" s="149"/>
      <c r="T1014" s="55"/>
      <c r="AT1014" s="16" t="s">
        <v>161</v>
      </c>
      <c r="AU1014" s="16" t="s">
        <v>85</v>
      </c>
    </row>
    <row r="1015" spans="2:65" s="1" customFormat="1" ht="24.25" customHeight="1">
      <c r="B1015" s="31"/>
      <c r="C1015" s="132" t="s">
        <v>1542</v>
      </c>
      <c r="D1015" s="132" t="s">
        <v>155</v>
      </c>
      <c r="E1015" s="133" t="s">
        <v>1543</v>
      </c>
      <c r="F1015" s="134" t="s">
        <v>1544</v>
      </c>
      <c r="G1015" s="135" t="s">
        <v>707</v>
      </c>
      <c r="H1015" s="136">
        <v>1</v>
      </c>
      <c r="I1015" s="137"/>
      <c r="J1015" s="138">
        <f>ROUND(I1015*H1015,2)</f>
        <v>0</v>
      </c>
      <c r="K1015" s="139"/>
      <c r="L1015" s="31"/>
      <c r="M1015" s="140" t="s">
        <v>1</v>
      </c>
      <c r="N1015" s="141" t="s">
        <v>40</v>
      </c>
      <c r="P1015" s="142">
        <f>O1015*H1015</f>
        <v>0</v>
      </c>
      <c r="Q1015" s="142">
        <v>0</v>
      </c>
      <c r="R1015" s="142">
        <f>Q1015*H1015</f>
        <v>0</v>
      </c>
      <c r="S1015" s="142">
        <v>0</v>
      </c>
      <c r="T1015" s="143">
        <f>S1015*H1015</f>
        <v>0</v>
      </c>
      <c r="AR1015" s="144" t="s">
        <v>253</v>
      </c>
      <c r="AT1015" s="144" t="s">
        <v>155</v>
      </c>
      <c r="AU1015" s="144" t="s">
        <v>85</v>
      </c>
      <c r="AY1015" s="16" t="s">
        <v>153</v>
      </c>
      <c r="BE1015" s="145">
        <f>IF(N1015="základní",J1015,0)</f>
        <v>0</v>
      </c>
      <c r="BF1015" s="145">
        <f>IF(N1015="snížená",J1015,0)</f>
        <v>0</v>
      </c>
      <c r="BG1015" s="145">
        <f>IF(N1015="zákl. přenesená",J1015,0)</f>
        <v>0</v>
      </c>
      <c r="BH1015" s="145">
        <f>IF(N1015="sníž. přenesená",J1015,0)</f>
        <v>0</v>
      </c>
      <c r="BI1015" s="145">
        <f>IF(N1015="nulová",J1015,0)</f>
        <v>0</v>
      </c>
      <c r="BJ1015" s="16" t="s">
        <v>83</v>
      </c>
      <c r="BK1015" s="145">
        <f>ROUND(I1015*H1015,2)</f>
        <v>0</v>
      </c>
      <c r="BL1015" s="16" t="s">
        <v>253</v>
      </c>
      <c r="BM1015" s="144" t="s">
        <v>1545</v>
      </c>
    </row>
    <row r="1016" spans="2:65" s="1" customFormat="1" ht="24">
      <c r="B1016" s="31"/>
      <c r="D1016" s="146" t="s">
        <v>161</v>
      </c>
      <c r="F1016" s="147" t="s">
        <v>1544</v>
      </c>
      <c r="I1016" s="148"/>
      <c r="L1016" s="31"/>
      <c r="M1016" s="149"/>
      <c r="T1016" s="55"/>
      <c r="AT1016" s="16" t="s">
        <v>161</v>
      </c>
      <c r="AU1016" s="16" t="s">
        <v>85</v>
      </c>
    </row>
    <row r="1017" spans="2:65" s="1" customFormat="1" ht="33" customHeight="1">
      <c r="B1017" s="31"/>
      <c r="C1017" s="132" t="s">
        <v>1546</v>
      </c>
      <c r="D1017" s="132" t="s">
        <v>155</v>
      </c>
      <c r="E1017" s="133" t="s">
        <v>1547</v>
      </c>
      <c r="F1017" s="134" t="s">
        <v>1548</v>
      </c>
      <c r="G1017" s="135" t="s">
        <v>707</v>
      </c>
      <c r="H1017" s="136">
        <v>1</v>
      </c>
      <c r="I1017" s="137"/>
      <c r="J1017" s="138">
        <f>ROUND(I1017*H1017,2)</f>
        <v>0</v>
      </c>
      <c r="K1017" s="139"/>
      <c r="L1017" s="31"/>
      <c r="M1017" s="140" t="s">
        <v>1</v>
      </c>
      <c r="N1017" s="141" t="s">
        <v>40</v>
      </c>
      <c r="P1017" s="142">
        <f>O1017*H1017</f>
        <v>0</v>
      </c>
      <c r="Q1017" s="142">
        <v>0</v>
      </c>
      <c r="R1017" s="142">
        <f>Q1017*H1017</f>
        <v>0</v>
      </c>
      <c r="S1017" s="142">
        <v>0</v>
      </c>
      <c r="T1017" s="143">
        <f>S1017*H1017</f>
        <v>0</v>
      </c>
      <c r="AR1017" s="144" t="s">
        <v>253</v>
      </c>
      <c r="AT1017" s="144" t="s">
        <v>155</v>
      </c>
      <c r="AU1017" s="144" t="s">
        <v>85</v>
      </c>
      <c r="AY1017" s="16" t="s">
        <v>153</v>
      </c>
      <c r="BE1017" s="145">
        <f>IF(N1017="základní",J1017,0)</f>
        <v>0</v>
      </c>
      <c r="BF1017" s="145">
        <f>IF(N1017="snížená",J1017,0)</f>
        <v>0</v>
      </c>
      <c r="BG1017" s="145">
        <f>IF(N1017="zákl. přenesená",J1017,0)</f>
        <v>0</v>
      </c>
      <c r="BH1017" s="145">
        <f>IF(N1017="sníž. přenesená",J1017,0)</f>
        <v>0</v>
      </c>
      <c r="BI1017" s="145">
        <f>IF(N1017="nulová",J1017,0)</f>
        <v>0</v>
      </c>
      <c r="BJ1017" s="16" t="s">
        <v>83</v>
      </c>
      <c r="BK1017" s="145">
        <f>ROUND(I1017*H1017,2)</f>
        <v>0</v>
      </c>
      <c r="BL1017" s="16" t="s">
        <v>253</v>
      </c>
      <c r="BM1017" s="144" t="s">
        <v>1549</v>
      </c>
    </row>
    <row r="1018" spans="2:65" s="1" customFormat="1" ht="24">
      <c r="B1018" s="31"/>
      <c r="D1018" s="146" t="s">
        <v>161</v>
      </c>
      <c r="F1018" s="147" t="s">
        <v>1548</v>
      </c>
      <c r="I1018" s="148"/>
      <c r="L1018" s="31"/>
      <c r="M1018" s="149"/>
      <c r="T1018" s="55"/>
      <c r="AT1018" s="16" t="s">
        <v>161</v>
      </c>
      <c r="AU1018" s="16" t="s">
        <v>85</v>
      </c>
    </row>
    <row r="1019" spans="2:65" s="1" customFormat="1" ht="44.25" customHeight="1">
      <c r="B1019" s="31"/>
      <c r="C1019" s="132" t="s">
        <v>1550</v>
      </c>
      <c r="D1019" s="132" t="s">
        <v>155</v>
      </c>
      <c r="E1019" s="133" t="s">
        <v>1551</v>
      </c>
      <c r="F1019" s="134" t="s">
        <v>1552</v>
      </c>
      <c r="G1019" s="135" t="s">
        <v>707</v>
      </c>
      <c r="H1019" s="136">
        <v>1</v>
      </c>
      <c r="I1019" s="137"/>
      <c r="J1019" s="138">
        <f>ROUND(I1019*H1019,2)</f>
        <v>0</v>
      </c>
      <c r="K1019" s="139"/>
      <c r="L1019" s="31"/>
      <c r="M1019" s="140" t="s">
        <v>1</v>
      </c>
      <c r="N1019" s="141" t="s">
        <v>40</v>
      </c>
      <c r="P1019" s="142">
        <f>O1019*H1019</f>
        <v>0</v>
      </c>
      <c r="Q1019" s="142">
        <v>0</v>
      </c>
      <c r="R1019" s="142">
        <f>Q1019*H1019</f>
        <v>0</v>
      </c>
      <c r="S1019" s="142">
        <v>0</v>
      </c>
      <c r="T1019" s="143">
        <f>S1019*H1019</f>
        <v>0</v>
      </c>
      <c r="AR1019" s="144" t="s">
        <v>253</v>
      </c>
      <c r="AT1019" s="144" t="s">
        <v>155</v>
      </c>
      <c r="AU1019" s="144" t="s">
        <v>85</v>
      </c>
      <c r="AY1019" s="16" t="s">
        <v>153</v>
      </c>
      <c r="BE1019" s="145">
        <f>IF(N1019="základní",J1019,0)</f>
        <v>0</v>
      </c>
      <c r="BF1019" s="145">
        <f>IF(N1019="snížená",J1019,0)</f>
        <v>0</v>
      </c>
      <c r="BG1019" s="145">
        <f>IF(N1019="zákl. přenesená",J1019,0)</f>
        <v>0</v>
      </c>
      <c r="BH1019" s="145">
        <f>IF(N1019="sníž. přenesená",J1019,0)</f>
        <v>0</v>
      </c>
      <c r="BI1019" s="145">
        <f>IF(N1019="nulová",J1019,0)</f>
        <v>0</v>
      </c>
      <c r="BJ1019" s="16" t="s">
        <v>83</v>
      </c>
      <c r="BK1019" s="145">
        <f>ROUND(I1019*H1019,2)</f>
        <v>0</v>
      </c>
      <c r="BL1019" s="16" t="s">
        <v>253</v>
      </c>
      <c r="BM1019" s="144" t="s">
        <v>1553</v>
      </c>
    </row>
    <row r="1020" spans="2:65" s="1" customFormat="1" ht="36">
      <c r="B1020" s="31"/>
      <c r="D1020" s="146" t="s">
        <v>161</v>
      </c>
      <c r="F1020" s="147" t="s">
        <v>1552</v>
      </c>
      <c r="I1020" s="148"/>
      <c r="L1020" s="31"/>
      <c r="M1020" s="149"/>
      <c r="T1020" s="55"/>
      <c r="AT1020" s="16" t="s">
        <v>161</v>
      </c>
      <c r="AU1020" s="16" t="s">
        <v>85</v>
      </c>
    </row>
    <row r="1021" spans="2:65" s="1" customFormat="1" ht="24.25" customHeight="1">
      <c r="B1021" s="31"/>
      <c r="C1021" s="132" t="s">
        <v>1554</v>
      </c>
      <c r="D1021" s="132" t="s">
        <v>155</v>
      </c>
      <c r="E1021" s="133" t="s">
        <v>1555</v>
      </c>
      <c r="F1021" s="134" t="s">
        <v>1556</v>
      </c>
      <c r="G1021" s="135" t="s">
        <v>707</v>
      </c>
      <c r="H1021" s="136">
        <v>2</v>
      </c>
      <c r="I1021" s="137"/>
      <c r="J1021" s="138">
        <f>ROUND(I1021*H1021,2)</f>
        <v>0</v>
      </c>
      <c r="K1021" s="139"/>
      <c r="L1021" s="31"/>
      <c r="M1021" s="140" t="s">
        <v>1</v>
      </c>
      <c r="N1021" s="141" t="s">
        <v>40</v>
      </c>
      <c r="P1021" s="142">
        <f>O1021*H1021</f>
        <v>0</v>
      </c>
      <c r="Q1021" s="142">
        <v>0</v>
      </c>
      <c r="R1021" s="142">
        <f>Q1021*H1021</f>
        <v>0</v>
      </c>
      <c r="S1021" s="142">
        <v>0</v>
      </c>
      <c r="T1021" s="143">
        <f>S1021*H1021</f>
        <v>0</v>
      </c>
      <c r="AR1021" s="144" t="s">
        <v>253</v>
      </c>
      <c r="AT1021" s="144" t="s">
        <v>155</v>
      </c>
      <c r="AU1021" s="144" t="s">
        <v>85</v>
      </c>
      <c r="AY1021" s="16" t="s">
        <v>153</v>
      </c>
      <c r="BE1021" s="145">
        <f>IF(N1021="základní",J1021,0)</f>
        <v>0</v>
      </c>
      <c r="BF1021" s="145">
        <f>IF(N1021="snížená",J1021,0)</f>
        <v>0</v>
      </c>
      <c r="BG1021" s="145">
        <f>IF(N1021="zákl. přenesená",J1021,0)</f>
        <v>0</v>
      </c>
      <c r="BH1021" s="145">
        <f>IF(N1021="sníž. přenesená",J1021,0)</f>
        <v>0</v>
      </c>
      <c r="BI1021" s="145">
        <f>IF(N1021="nulová",J1021,0)</f>
        <v>0</v>
      </c>
      <c r="BJ1021" s="16" t="s">
        <v>83</v>
      </c>
      <c r="BK1021" s="145">
        <f>ROUND(I1021*H1021,2)</f>
        <v>0</v>
      </c>
      <c r="BL1021" s="16" t="s">
        <v>253</v>
      </c>
      <c r="BM1021" s="144" t="s">
        <v>1557</v>
      </c>
    </row>
    <row r="1022" spans="2:65" s="1" customFormat="1" ht="24">
      <c r="B1022" s="31"/>
      <c r="D1022" s="146" t="s">
        <v>161</v>
      </c>
      <c r="F1022" s="147" t="s">
        <v>1556</v>
      </c>
      <c r="I1022" s="148"/>
      <c r="L1022" s="31"/>
      <c r="M1022" s="149"/>
      <c r="T1022" s="55"/>
      <c r="AT1022" s="16" t="s">
        <v>161</v>
      </c>
      <c r="AU1022" s="16" t="s">
        <v>85</v>
      </c>
    </row>
    <row r="1023" spans="2:65" s="1" customFormat="1" ht="16.5" customHeight="1">
      <c r="B1023" s="31"/>
      <c r="C1023" s="132" t="s">
        <v>1558</v>
      </c>
      <c r="D1023" s="132" t="s">
        <v>155</v>
      </c>
      <c r="E1023" s="133" t="s">
        <v>1559</v>
      </c>
      <c r="F1023" s="134" t="s">
        <v>1560</v>
      </c>
      <c r="G1023" s="135" t="s">
        <v>707</v>
      </c>
      <c r="H1023" s="136">
        <v>4</v>
      </c>
      <c r="I1023" s="137"/>
      <c r="J1023" s="138">
        <f>ROUND(I1023*H1023,2)</f>
        <v>0</v>
      </c>
      <c r="K1023" s="139"/>
      <c r="L1023" s="31"/>
      <c r="M1023" s="140" t="s">
        <v>1</v>
      </c>
      <c r="N1023" s="141" t="s">
        <v>40</v>
      </c>
      <c r="P1023" s="142">
        <f>O1023*H1023</f>
        <v>0</v>
      </c>
      <c r="Q1023" s="142">
        <v>0</v>
      </c>
      <c r="R1023" s="142">
        <f>Q1023*H1023</f>
        <v>0</v>
      </c>
      <c r="S1023" s="142">
        <v>0</v>
      </c>
      <c r="T1023" s="143">
        <f>S1023*H1023</f>
        <v>0</v>
      </c>
      <c r="AR1023" s="144" t="s">
        <v>253</v>
      </c>
      <c r="AT1023" s="144" t="s">
        <v>155</v>
      </c>
      <c r="AU1023" s="144" t="s">
        <v>85</v>
      </c>
      <c r="AY1023" s="16" t="s">
        <v>153</v>
      </c>
      <c r="BE1023" s="145">
        <f>IF(N1023="základní",J1023,0)</f>
        <v>0</v>
      </c>
      <c r="BF1023" s="145">
        <f>IF(N1023="snížená",J1023,0)</f>
        <v>0</v>
      </c>
      <c r="BG1023" s="145">
        <f>IF(N1023="zákl. přenesená",J1023,0)</f>
        <v>0</v>
      </c>
      <c r="BH1023" s="145">
        <f>IF(N1023="sníž. přenesená",J1023,0)</f>
        <v>0</v>
      </c>
      <c r="BI1023" s="145">
        <f>IF(N1023="nulová",J1023,0)</f>
        <v>0</v>
      </c>
      <c r="BJ1023" s="16" t="s">
        <v>83</v>
      </c>
      <c r="BK1023" s="145">
        <f>ROUND(I1023*H1023,2)</f>
        <v>0</v>
      </c>
      <c r="BL1023" s="16" t="s">
        <v>253</v>
      </c>
      <c r="BM1023" s="144" t="s">
        <v>1561</v>
      </c>
    </row>
    <row r="1024" spans="2:65" s="1" customFormat="1" ht="12">
      <c r="B1024" s="31"/>
      <c r="D1024" s="146" t="s">
        <v>161</v>
      </c>
      <c r="F1024" s="147" t="s">
        <v>1560</v>
      </c>
      <c r="I1024" s="148"/>
      <c r="L1024" s="31"/>
      <c r="M1024" s="149"/>
      <c r="T1024" s="55"/>
      <c r="AT1024" s="16" t="s">
        <v>161</v>
      </c>
      <c r="AU1024" s="16" t="s">
        <v>85</v>
      </c>
    </row>
    <row r="1025" spans="2:65" s="1" customFormat="1" ht="24.25" customHeight="1">
      <c r="B1025" s="31"/>
      <c r="C1025" s="132" t="s">
        <v>1562</v>
      </c>
      <c r="D1025" s="132" t="s">
        <v>155</v>
      </c>
      <c r="E1025" s="133" t="s">
        <v>1563</v>
      </c>
      <c r="F1025" s="134" t="s">
        <v>1564</v>
      </c>
      <c r="G1025" s="135" t="s">
        <v>707</v>
      </c>
      <c r="H1025" s="136">
        <v>23</v>
      </c>
      <c r="I1025" s="137"/>
      <c r="J1025" s="138">
        <f>ROUND(I1025*H1025,2)</f>
        <v>0</v>
      </c>
      <c r="K1025" s="139"/>
      <c r="L1025" s="31"/>
      <c r="M1025" s="140" t="s">
        <v>1</v>
      </c>
      <c r="N1025" s="141" t="s">
        <v>40</v>
      </c>
      <c r="P1025" s="142">
        <f>O1025*H1025</f>
        <v>0</v>
      </c>
      <c r="Q1025" s="142">
        <v>0</v>
      </c>
      <c r="R1025" s="142">
        <f>Q1025*H1025</f>
        <v>0</v>
      </c>
      <c r="S1025" s="142">
        <v>0</v>
      </c>
      <c r="T1025" s="143">
        <f>S1025*H1025</f>
        <v>0</v>
      </c>
      <c r="AR1025" s="144" t="s">
        <v>253</v>
      </c>
      <c r="AT1025" s="144" t="s">
        <v>155</v>
      </c>
      <c r="AU1025" s="144" t="s">
        <v>85</v>
      </c>
      <c r="AY1025" s="16" t="s">
        <v>153</v>
      </c>
      <c r="BE1025" s="145">
        <f>IF(N1025="základní",J1025,0)</f>
        <v>0</v>
      </c>
      <c r="BF1025" s="145">
        <f>IF(N1025="snížená",J1025,0)</f>
        <v>0</v>
      </c>
      <c r="BG1025" s="145">
        <f>IF(N1025="zákl. přenesená",J1025,0)</f>
        <v>0</v>
      </c>
      <c r="BH1025" s="145">
        <f>IF(N1025="sníž. přenesená",J1025,0)</f>
        <v>0</v>
      </c>
      <c r="BI1025" s="145">
        <f>IF(N1025="nulová",J1025,0)</f>
        <v>0</v>
      </c>
      <c r="BJ1025" s="16" t="s">
        <v>83</v>
      </c>
      <c r="BK1025" s="145">
        <f>ROUND(I1025*H1025,2)</f>
        <v>0</v>
      </c>
      <c r="BL1025" s="16" t="s">
        <v>253</v>
      </c>
      <c r="BM1025" s="144" t="s">
        <v>1565</v>
      </c>
    </row>
    <row r="1026" spans="2:65" s="1" customFormat="1" ht="24">
      <c r="B1026" s="31"/>
      <c r="D1026" s="146" t="s">
        <v>161</v>
      </c>
      <c r="F1026" s="147" t="s">
        <v>1564</v>
      </c>
      <c r="I1026" s="148"/>
      <c r="L1026" s="31"/>
      <c r="M1026" s="149"/>
      <c r="T1026" s="55"/>
      <c r="AT1026" s="16" t="s">
        <v>161</v>
      </c>
      <c r="AU1026" s="16" t="s">
        <v>85</v>
      </c>
    </row>
    <row r="1027" spans="2:65" s="1" customFormat="1" ht="24.25" customHeight="1">
      <c r="B1027" s="31"/>
      <c r="C1027" s="132" t="s">
        <v>1566</v>
      </c>
      <c r="D1027" s="132" t="s">
        <v>155</v>
      </c>
      <c r="E1027" s="133" t="s">
        <v>1567</v>
      </c>
      <c r="F1027" s="134" t="s">
        <v>1568</v>
      </c>
      <c r="G1027" s="135" t="s">
        <v>707</v>
      </c>
      <c r="H1027" s="136">
        <v>214</v>
      </c>
      <c r="I1027" s="137"/>
      <c r="J1027" s="138">
        <f>ROUND(I1027*H1027,2)</f>
        <v>0</v>
      </c>
      <c r="K1027" s="139"/>
      <c r="L1027" s="31"/>
      <c r="M1027" s="140" t="s">
        <v>1</v>
      </c>
      <c r="N1027" s="141" t="s">
        <v>40</v>
      </c>
      <c r="P1027" s="142">
        <f>O1027*H1027</f>
        <v>0</v>
      </c>
      <c r="Q1027" s="142">
        <v>0</v>
      </c>
      <c r="R1027" s="142">
        <f>Q1027*H1027</f>
        <v>0</v>
      </c>
      <c r="S1027" s="142">
        <v>0</v>
      </c>
      <c r="T1027" s="143">
        <f>S1027*H1027</f>
        <v>0</v>
      </c>
      <c r="AR1027" s="144" t="s">
        <v>253</v>
      </c>
      <c r="AT1027" s="144" t="s">
        <v>155</v>
      </c>
      <c r="AU1027" s="144" t="s">
        <v>85</v>
      </c>
      <c r="AY1027" s="16" t="s">
        <v>153</v>
      </c>
      <c r="BE1027" s="145">
        <f>IF(N1027="základní",J1027,0)</f>
        <v>0</v>
      </c>
      <c r="BF1027" s="145">
        <f>IF(N1027="snížená",J1027,0)</f>
        <v>0</v>
      </c>
      <c r="BG1027" s="145">
        <f>IF(N1027="zákl. přenesená",J1027,0)</f>
        <v>0</v>
      </c>
      <c r="BH1027" s="145">
        <f>IF(N1027="sníž. přenesená",J1027,0)</f>
        <v>0</v>
      </c>
      <c r="BI1027" s="145">
        <f>IF(N1027="nulová",J1027,0)</f>
        <v>0</v>
      </c>
      <c r="BJ1027" s="16" t="s">
        <v>83</v>
      </c>
      <c r="BK1027" s="145">
        <f>ROUND(I1027*H1027,2)</f>
        <v>0</v>
      </c>
      <c r="BL1027" s="16" t="s">
        <v>253</v>
      </c>
      <c r="BM1027" s="144" t="s">
        <v>1569</v>
      </c>
    </row>
    <row r="1028" spans="2:65" s="1" customFormat="1" ht="24">
      <c r="B1028" s="31"/>
      <c r="D1028" s="146" t="s">
        <v>161</v>
      </c>
      <c r="F1028" s="147" t="s">
        <v>1568</v>
      </c>
      <c r="I1028" s="148"/>
      <c r="L1028" s="31"/>
      <c r="M1028" s="149"/>
      <c r="T1028" s="55"/>
      <c r="AT1028" s="16" t="s">
        <v>161</v>
      </c>
      <c r="AU1028" s="16" t="s">
        <v>85</v>
      </c>
    </row>
    <row r="1029" spans="2:65" s="1" customFormat="1" ht="21.75" customHeight="1">
      <c r="B1029" s="31"/>
      <c r="C1029" s="132" t="s">
        <v>1570</v>
      </c>
      <c r="D1029" s="132" t="s">
        <v>155</v>
      </c>
      <c r="E1029" s="133" t="s">
        <v>1571</v>
      </c>
      <c r="F1029" s="134" t="s">
        <v>1572</v>
      </c>
      <c r="G1029" s="135" t="s">
        <v>707</v>
      </c>
      <c r="H1029" s="136">
        <v>1</v>
      </c>
      <c r="I1029" s="137"/>
      <c r="J1029" s="138">
        <f>ROUND(I1029*H1029,2)</f>
        <v>0</v>
      </c>
      <c r="K1029" s="139"/>
      <c r="L1029" s="31"/>
      <c r="M1029" s="140" t="s">
        <v>1</v>
      </c>
      <c r="N1029" s="141" t="s">
        <v>40</v>
      </c>
      <c r="P1029" s="142">
        <f>O1029*H1029</f>
        <v>0</v>
      </c>
      <c r="Q1029" s="142">
        <v>0</v>
      </c>
      <c r="R1029" s="142">
        <f>Q1029*H1029</f>
        <v>0</v>
      </c>
      <c r="S1029" s="142">
        <v>0</v>
      </c>
      <c r="T1029" s="143">
        <f>S1029*H1029</f>
        <v>0</v>
      </c>
      <c r="AR1029" s="144" t="s">
        <v>253</v>
      </c>
      <c r="AT1029" s="144" t="s">
        <v>155</v>
      </c>
      <c r="AU1029" s="144" t="s">
        <v>85</v>
      </c>
      <c r="AY1029" s="16" t="s">
        <v>153</v>
      </c>
      <c r="BE1029" s="145">
        <f>IF(N1029="základní",J1029,0)</f>
        <v>0</v>
      </c>
      <c r="BF1029" s="145">
        <f>IF(N1029="snížená",J1029,0)</f>
        <v>0</v>
      </c>
      <c r="BG1029" s="145">
        <f>IF(N1029="zákl. přenesená",J1029,0)</f>
        <v>0</v>
      </c>
      <c r="BH1029" s="145">
        <f>IF(N1029="sníž. přenesená",J1029,0)</f>
        <v>0</v>
      </c>
      <c r="BI1029" s="145">
        <f>IF(N1029="nulová",J1029,0)</f>
        <v>0</v>
      </c>
      <c r="BJ1029" s="16" t="s">
        <v>83</v>
      </c>
      <c r="BK1029" s="145">
        <f>ROUND(I1029*H1029,2)</f>
        <v>0</v>
      </c>
      <c r="BL1029" s="16" t="s">
        <v>253</v>
      </c>
      <c r="BM1029" s="144" t="s">
        <v>1573</v>
      </c>
    </row>
    <row r="1030" spans="2:65" s="1" customFormat="1" ht="12">
      <c r="B1030" s="31"/>
      <c r="D1030" s="146" t="s">
        <v>161</v>
      </c>
      <c r="F1030" s="147" t="s">
        <v>1572</v>
      </c>
      <c r="I1030" s="148"/>
      <c r="L1030" s="31"/>
      <c r="M1030" s="149"/>
      <c r="T1030" s="55"/>
      <c r="AT1030" s="16" t="s">
        <v>161</v>
      </c>
      <c r="AU1030" s="16" t="s">
        <v>85</v>
      </c>
    </row>
    <row r="1031" spans="2:65" s="1" customFormat="1" ht="16.5" customHeight="1">
      <c r="B1031" s="31"/>
      <c r="C1031" s="132" t="s">
        <v>1574</v>
      </c>
      <c r="D1031" s="132" t="s">
        <v>155</v>
      </c>
      <c r="E1031" s="133" t="s">
        <v>1575</v>
      </c>
      <c r="F1031" s="134" t="s">
        <v>1576</v>
      </c>
      <c r="G1031" s="135" t="s">
        <v>707</v>
      </c>
      <c r="H1031" s="136">
        <v>215</v>
      </c>
      <c r="I1031" s="137"/>
      <c r="J1031" s="138">
        <f>ROUND(I1031*H1031,2)</f>
        <v>0</v>
      </c>
      <c r="K1031" s="139"/>
      <c r="L1031" s="31"/>
      <c r="M1031" s="140" t="s">
        <v>1</v>
      </c>
      <c r="N1031" s="141" t="s">
        <v>40</v>
      </c>
      <c r="P1031" s="142">
        <f>O1031*H1031</f>
        <v>0</v>
      </c>
      <c r="Q1031" s="142">
        <v>0</v>
      </c>
      <c r="R1031" s="142">
        <f>Q1031*H1031</f>
        <v>0</v>
      </c>
      <c r="S1031" s="142">
        <v>0</v>
      </c>
      <c r="T1031" s="143">
        <f>S1031*H1031</f>
        <v>0</v>
      </c>
      <c r="AR1031" s="144" t="s">
        <v>253</v>
      </c>
      <c r="AT1031" s="144" t="s">
        <v>155</v>
      </c>
      <c r="AU1031" s="144" t="s">
        <v>85</v>
      </c>
      <c r="AY1031" s="16" t="s">
        <v>153</v>
      </c>
      <c r="BE1031" s="145">
        <f>IF(N1031="základní",J1031,0)</f>
        <v>0</v>
      </c>
      <c r="BF1031" s="145">
        <f>IF(N1031="snížená",J1031,0)</f>
        <v>0</v>
      </c>
      <c r="BG1031" s="145">
        <f>IF(N1031="zákl. přenesená",J1031,0)</f>
        <v>0</v>
      </c>
      <c r="BH1031" s="145">
        <f>IF(N1031="sníž. přenesená",J1031,0)</f>
        <v>0</v>
      </c>
      <c r="BI1031" s="145">
        <f>IF(N1031="nulová",J1031,0)</f>
        <v>0</v>
      </c>
      <c r="BJ1031" s="16" t="s">
        <v>83</v>
      </c>
      <c r="BK1031" s="145">
        <f>ROUND(I1031*H1031,2)</f>
        <v>0</v>
      </c>
      <c r="BL1031" s="16" t="s">
        <v>253</v>
      </c>
      <c r="BM1031" s="144" t="s">
        <v>1577</v>
      </c>
    </row>
    <row r="1032" spans="2:65" s="1" customFormat="1" ht="12">
      <c r="B1032" s="31"/>
      <c r="D1032" s="146" t="s">
        <v>161</v>
      </c>
      <c r="F1032" s="147" t="s">
        <v>1576</v>
      </c>
      <c r="I1032" s="148"/>
      <c r="L1032" s="31"/>
      <c r="M1032" s="149"/>
      <c r="T1032" s="55"/>
      <c r="AT1032" s="16" t="s">
        <v>161</v>
      </c>
      <c r="AU1032" s="16" t="s">
        <v>85</v>
      </c>
    </row>
    <row r="1033" spans="2:65" s="1" customFormat="1" ht="24.25" customHeight="1">
      <c r="B1033" s="31"/>
      <c r="C1033" s="132" t="s">
        <v>1578</v>
      </c>
      <c r="D1033" s="132" t="s">
        <v>155</v>
      </c>
      <c r="E1033" s="133" t="s">
        <v>1579</v>
      </c>
      <c r="F1033" s="134" t="s">
        <v>1580</v>
      </c>
      <c r="G1033" s="135" t="s">
        <v>707</v>
      </c>
      <c r="H1033" s="136">
        <v>28</v>
      </c>
      <c r="I1033" s="137"/>
      <c r="J1033" s="138">
        <f>ROUND(I1033*H1033,2)</f>
        <v>0</v>
      </c>
      <c r="K1033" s="139"/>
      <c r="L1033" s="31"/>
      <c r="M1033" s="140" t="s">
        <v>1</v>
      </c>
      <c r="N1033" s="141" t="s">
        <v>40</v>
      </c>
      <c r="P1033" s="142">
        <f>O1033*H1033</f>
        <v>0</v>
      </c>
      <c r="Q1033" s="142">
        <v>0</v>
      </c>
      <c r="R1033" s="142">
        <f>Q1033*H1033</f>
        <v>0</v>
      </c>
      <c r="S1033" s="142">
        <v>0</v>
      </c>
      <c r="T1033" s="143">
        <f>S1033*H1033</f>
        <v>0</v>
      </c>
      <c r="AR1033" s="144" t="s">
        <v>253</v>
      </c>
      <c r="AT1033" s="144" t="s">
        <v>155</v>
      </c>
      <c r="AU1033" s="144" t="s">
        <v>85</v>
      </c>
      <c r="AY1033" s="16" t="s">
        <v>153</v>
      </c>
      <c r="BE1033" s="145">
        <f>IF(N1033="základní",J1033,0)</f>
        <v>0</v>
      </c>
      <c r="BF1033" s="145">
        <f>IF(N1033="snížená",J1033,0)</f>
        <v>0</v>
      </c>
      <c r="BG1033" s="145">
        <f>IF(N1033="zákl. přenesená",J1033,0)</f>
        <v>0</v>
      </c>
      <c r="BH1033" s="145">
        <f>IF(N1033="sníž. přenesená",J1033,0)</f>
        <v>0</v>
      </c>
      <c r="BI1033" s="145">
        <f>IF(N1033="nulová",J1033,0)</f>
        <v>0</v>
      </c>
      <c r="BJ1033" s="16" t="s">
        <v>83</v>
      </c>
      <c r="BK1033" s="145">
        <f>ROUND(I1033*H1033,2)</f>
        <v>0</v>
      </c>
      <c r="BL1033" s="16" t="s">
        <v>253</v>
      </c>
      <c r="BM1033" s="144" t="s">
        <v>1581</v>
      </c>
    </row>
    <row r="1034" spans="2:65" s="1" customFormat="1" ht="24">
      <c r="B1034" s="31"/>
      <c r="D1034" s="146" t="s">
        <v>161</v>
      </c>
      <c r="F1034" s="147" t="s">
        <v>1580</v>
      </c>
      <c r="I1034" s="148"/>
      <c r="L1034" s="31"/>
      <c r="M1034" s="149"/>
      <c r="T1034" s="55"/>
      <c r="AT1034" s="16" t="s">
        <v>161</v>
      </c>
      <c r="AU1034" s="16" t="s">
        <v>85</v>
      </c>
    </row>
    <row r="1035" spans="2:65" s="1" customFormat="1" ht="16.5" customHeight="1">
      <c r="B1035" s="31"/>
      <c r="C1035" s="132" t="s">
        <v>1582</v>
      </c>
      <c r="D1035" s="132" t="s">
        <v>155</v>
      </c>
      <c r="E1035" s="133" t="s">
        <v>1583</v>
      </c>
      <c r="F1035" s="134" t="s">
        <v>1584</v>
      </c>
      <c r="G1035" s="135" t="s">
        <v>707</v>
      </c>
      <c r="H1035" s="136">
        <v>12</v>
      </c>
      <c r="I1035" s="137"/>
      <c r="J1035" s="138">
        <f>ROUND(I1035*H1035,2)</f>
        <v>0</v>
      </c>
      <c r="K1035" s="139"/>
      <c r="L1035" s="31"/>
      <c r="M1035" s="140" t="s">
        <v>1</v>
      </c>
      <c r="N1035" s="141" t="s">
        <v>40</v>
      </c>
      <c r="P1035" s="142">
        <f>O1035*H1035</f>
        <v>0</v>
      </c>
      <c r="Q1035" s="142">
        <v>0</v>
      </c>
      <c r="R1035" s="142">
        <f>Q1035*H1035</f>
        <v>0</v>
      </c>
      <c r="S1035" s="142">
        <v>0</v>
      </c>
      <c r="T1035" s="143">
        <f>S1035*H1035</f>
        <v>0</v>
      </c>
      <c r="AR1035" s="144" t="s">
        <v>253</v>
      </c>
      <c r="AT1035" s="144" t="s">
        <v>155</v>
      </c>
      <c r="AU1035" s="144" t="s">
        <v>85</v>
      </c>
      <c r="AY1035" s="16" t="s">
        <v>153</v>
      </c>
      <c r="BE1035" s="145">
        <f>IF(N1035="základní",J1035,0)</f>
        <v>0</v>
      </c>
      <c r="BF1035" s="145">
        <f>IF(N1035="snížená",J1035,0)</f>
        <v>0</v>
      </c>
      <c r="BG1035" s="145">
        <f>IF(N1035="zákl. přenesená",J1035,0)</f>
        <v>0</v>
      </c>
      <c r="BH1035" s="145">
        <f>IF(N1035="sníž. přenesená",J1035,0)</f>
        <v>0</v>
      </c>
      <c r="BI1035" s="145">
        <f>IF(N1035="nulová",J1035,0)</f>
        <v>0</v>
      </c>
      <c r="BJ1035" s="16" t="s">
        <v>83</v>
      </c>
      <c r="BK1035" s="145">
        <f>ROUND(I1035*H1035,2)</f>
        <v>0</v>
      </c>
      <c r="BL1035" s="16" t="s">
        <v>253</v>
      </c>
      <c r="BM1035" s="144" t="s">
        <v>1585</v>
      </c>
    </row>
    <row r="1036" spans="2:65" s="1" customFormat="1" ht="12">
      <c r="B1036" s="31"/>
      <c r="D1036" s="146" t="s">
        <v>161</v>
      </c>
      <c r="F1036" s="147" t="s">
        <v>1584</v>
      </c>
      <c r="I1036" s="148"/>
      <c r="L1036" s="31"/>
      <c r="M1036" s="149"/>
      <c r="T1036" s="55"/>
      <c r="AT1036" s="16" t="s">
        <v>161</v>
      </c>
      <c r="AU1036" s="16" t="s">
        <v>85</v>
      </c>
    </row>
    <row r="1037" spans="2:65" s="1" customFormat="1" ht="49" customHeight="1">
      <c r="B1037" s="31"/>
      <c r="C1037" s="132" t="s">
        <v>1586</v>
      </c>
      <c r="D1037" s="132" t="s">
        <v>155</v>
      </c>
      <c r="E1037" s="133" t="s">
        <v>1587</v>
      </c>
      <c r="F1037" s="134" t="s">
        <v>1588</v>
      </c>
      <c r="G1037" s="135" t="s">
        <v>590</v>
      </c>
      <c r="H1037" s="136">
        <v>1200</v>
      </c>
      <c r="I1037" s="137"/>
      <c r="J1037" s="138">
        <f>ROUND(I1037*H1037,2)</f>
        <v>0</v>
      </c>
      <c r="K1037" s="139"/>
      <c r="L1037" s="31"/>
      <c r="M1037" s="140" t="s">
        <v>1</v>
      </c>
      <c r="N1037" s="141" t="s">
        <v>40</v>
      </c>
      <c r="P1037" s="142">
        <f>O1037*H1037</f>
        <v>0</v>
      </c>
      <c r="Q1037" s="142">
        <v>0</v>
      </c>
      <c r="R1037" s="142">
        <f>Q1037*H1037</f>
        <v>0</v>
      </c>
      <c r="S1037" s="142">
        <v>0</v>
      </c>
      <c r="T1037" s="143">
        <f>S1037*H1037</f>
        <v>0</v>
      </c>
      <c r="AR1037" s="144" t="s">
        <v>253</v>
      </c>
      <c r="AT1037" s="144" t="s">
        <v>155</v>
      </c>
      <c r="AU1037" s="144" t="s">
        <v>85</v>
      </c>
      <c r="AY1037" s="16" t="s">
        <v>153</v>
      </c>
      <c r="BE1037" s="145">
        <f>IF(N1037="základní",J1037,0)</f>
        <v>0</v>
      </c>
      <c r="BF1037" s="145">
        <f>IF(N1037="snížená",J1037,0)</f>
        <v>0</v>
      </c>
      <c r="BG1037" s="145">
        <f>IF(N1037="zákl. přenesená",J1037,0)</f>
        <v>0</v>
      </c>
      <c r="BH1037" s="145">
        <f>IF(N1037="sníž. přenesená",J1037,0)</f>
        <v>0</v>
      </c>
      <c r="BI1037" s="145">
        <f>IF(N1037="nulová",J1037,0)</f>
        <v>0</v>
      </c>
      <c r="BJ1037" s="16" t="s">
        <v>83</v>
      </c>
      <c r="BK1037" s="145">
        <f>ROUND(I1037*H1037,2)</f>
        <v>0</v>
      </c>
      <c r="BL1037" s="16" t="s">
        <v>253</v>
      </c>
      <c r="BM1037" s="144" t="s">
        <v>1589</v>
      </c>
    </row>
    <row r="1038" spans="2:65" s="1" customFormat="1" ht="36">
      <c r="B1038" s="31"/>
      <c r="D1038" s="146" t="s">
        <v>161</v>
      </c>
      <c r="F1038" s="147" t="s">
        <v>1588</v>
      </c>
      <c r="I1038" s="148"/>
      <c r="L1038" s="31"/>
      <c r="M1038" s="149"/>
      <c r="T1038" s="55"/>
      <c r="AT1038" s="16" t="s">
        <v>161</v>
      </c>
      <c r="AU1038" s="16" t="s">
        <v>85</v>
      </c>
    </row>
    <row r="1039" spans="2:65" s="1" customFormat="1" ht="49" customHeight="1">
      <c r="B1039" s="31"/>
      <c r="C1039" s="132" t="s">
        <v>1590</v>
      </c>
      <c r="D1039" s="132" t="s">
        <v>155</v>
      </c>
      <c r="E1039" s="133" t="s">
        <v>1591</v>
      </c>
      <c r="F1039" s="134" t="s">
        <v>1592</v>
      </c>
      <c r="G1039" s="135" t="s">
        <v>590</v>
      </c>
      <c r="H1039" s="136">
        <v>2150</v>
      </c>
      <c r="I1039" s="137"/>
      <c r="J1039" s="138">
        <f>ROUND(I1039*H1039,2)</f>
        <v>0</v>
      </c>
      <c r="K1039" s="139"/>
      <c r="L1039" s="31"/>
      <c r="M1039" s="140" t="s">
        <v>1</v>
      </c>
      <c r="N1039" s="141" t="s">
        <v>40</v>
      </c>
      <c r="P1039" s="142">
        <f>O1039*H1039</f>
        <v>0</v>
      </c>
      <c r="Q1039" s="142">
        <v>0</v>
      </c>
      <c r="R1039" s="142">
        <f>Q1039*H1039</f>
        <v>0</v>
      </c>
      <c r="S1039" s="142">
        <v>0</v>
      </c>
      <c r="T1039" s="143">
        <f>S1039*H1039</f>
        <v>0</v>
      </c>
      <c r="AR1039" s="144" t="s">
        <v>253</v>
      </c>
      <c r="AT1039" s="144" t="s">
        <v>155</v>
      </c>
      <c r="AU1039" s="144" t="s">
        <v>85</v>
      </c>
      <c r="AY1039" s="16" t="s">
        <v>153</v>
      </c>
      <c r="BE1039" s="145">
        <f>IF(N1039="základní",J1039,0)</f>
        <v>0</v>
      </c>
      <c r="BF1039" s="145">
        <f>IF(N1039="snížená",J1039,0)</f>
        <v>0</v>
      </c>
      <c r="BG1039" s="145">
        <f>IF(N1039="zákl. přenesená",J1039,0)</f>
        <v>0</v>
      </c>
      <c r="BH1039" s="145">
        <f>IF(N1039="sníž. přenesená",J1039,0)</f>
        <v>0</v>
      </c>
      <c r="BI1039" s="145">
        <f>IF(N1039="nulová",J1039,0)</f>
        <v>0</v>
      </c>
      <c r="BJ1039" s="16" t="s">
        <v>83</v>
      </c>
      <c r="BK1039" s="145">
        <f>ROUND(I1039*H1039,2)</f>
        <v>0</v>
      </c>
      <c r="BL1039" s="16" t="s">
        <v>253</v>
      </c>
      <c r="BM1039" s="144" t="s">
        <v>1593</v>
      </c>
    </row>
    <row r="1040" spans="2:65" s="1" customFormat="1" ht="36">
      <c r="B1040" s="31"/>
      <c r="D1040" s="146" t="s">
        <v>161</v>
      </c>
      <c r="F1040" s="147" t="s">
        <v>1592</v>
      </c>
      <c r="I1040" s="148"/>
      <c r="L1040" s="31"/>
      <c r="M1040" s="149"/>
      <c r="T1040" s="55"/>
      <c r="AT1040" s="16" t="s">
        <v>161</v>
      </c>
      <c r="AU1040" s="16" t="s">
        <v>85</v>
      </c>
    </row>
    <row r="1041" spans="2:65" s="1" customFormat="1" ht="37.75" customHeight="1">
      <c r="B1041" s="31"/>
      <c r="C1041" s="132" t="s">
        <v>1594</v>
      </c>
      <c r="D1041" s="132" t="s">
        <v>155</v>
      </c>
      <c r="E1041" s="133" t="s">
        <v>1595</v>
      </c>
      <c r="F1041" s="134" t="s">
        <v>1596</v>
      </c>
      <c r="G1041" s="135" t="s">
        <v>590</v>
      </c>
      <c r="H1041" s="136">
        <v>160</v>
      </c>
      <c r="I1041" s="137"/>
      <c r="J1041" s="138">
        <f>ROUND(I1041*H1041,2)</f>
        <v>0</v>
      </c>
      <c r="K1041" s="139"/>
      <c r="L1041" s="31"/>
      <c r="M1041" s="140" t="s">
        <v>1</v>
      </c>
      <c r="N1041" s="141" t="s">
        <v>40</v>
      </c>
      <c r="P1041" s="142">
        <f>O1041*H1041</f>
        <v>0</v>
      </c>
      <c r="Q1041" s="142">
        <v>0</v>
      </c>
      <c r="R1041" s="142">
        <f>Q1041*H1041</f>
        <v>0</v>
      </c>
      <c r="S1041" s="142">
        <v>0</v>
      </c>
      <c r="T1041" s="143">
        <f>S1041*H1041</f>
        <v>0</v>
      </c>
      <c r="AR1041" s="144" t="s">
        <v>253</v>
      </c>
      <c r="AT1041" s="144" t="s">
        <v>155</v>
      </c>
      <c r="AU1041" s="144" t="s">
        <v>85</v>
      </c>
      <c r="AY1041" s="16" t="s">
        <v>153</v>
      </c>
      <c r="BE1041" s="145">
        <f>IF(N1041="základní",J1041,0)</f>
        <v>0</v>
      </c>
      <c r="BF1041" s="145">
        <f>IF(N1041="snížená",J1041,0)</f>
        <v>0</v>
      </c>
      <c r="BG1041" s="145">
        <f>IF(N1041="zákl. přenesená",J1041,0)</f>
        <v>0</v>
      </c>
      <c r="BH1041" s="145">
        <f>IF(N1041="sníž. přenesená",J1041,0)</f>
        <v>0</v>
      </c>
      <c r="BI1041" s="145">
        <f>IF(N1041="nulová",J1041,0)</f>
        <v>0</v>
      </c>
      <c r="BJ1041" s="16" t="s">
        <v>83</v>
      </c>
      <c r="BK1041" s="145">
        <f>ROUND(I1041*H1041,2)</f>
        <v>0</v>
      </c>
      <c r="BL1041" s="16" t="s">
        <v>253</v>
      </c>
      <c r="BM1041" s="144" t="s">
        <v>1597</v>
      </c>
    </row>
    <row r="1042" spans="2:65" s="1" customFormat="1" ht="36">
      <c r="B1042" s="31"/>
      <c r="D1042" s="146" t="s">
        <v>161</v>
      </c>
      <c r="F1042" s="147" t="s">
        <v>1596</v>
      </c>
      <c r="I1042" s="148"/>
      <c r="L1042" s="31"/>
      <c r="M1042" s="149"/>
      <c r="T1042" s="55"/>
      <c r="AT1042" s="16" t="s">
        <v>161</v>
      </c>
      <c r="AU1042" s="16" t="s">
        <v>85</v>
      </c>
    </row>
    <row r="1043" spans="2:65" s="1" customFormat="1" ht="37.75" customHeight="1">
      <c r="B1043" s="31"/>
      <c r="C1043" s="132" t="s">
        <v>1598</v>
      </c>
      <c r="D1043" s="132" t="s">
        <v>155</v>
      </c>
      <c r="E1043" s="133" t="s">
        <v>1599</v>
      </c>
      <c r="F1043" s="134" t="s">
        <v>1600</v>
      </c>
      <c r="G1043" s="135" t="s">
        <v>590</v>
      </c>
      <c r="H1043" s="136">
        <v>3700</v>
      </c>
      <c r="I1043" s="137"/>
      <c r="J1043" s="138">
        <f>ROUND(I1043*H1043,2)</f>
        <v>0</v>
      </c>
      <c r="K1043" s="139"/>
      <c r="L1043" s="31"/>
      <c r="M1043" s="140" t="s">
        <v>1</v>
      </c>
      <c r="N1043" s="141" t="s">
        <v>40</v>
      </c>
      <c r="P1043" s="142">
        <f>O1043*H1043</f>
        <v>0</v>
      </c>
      <c r="Q1043" s="142">
        <v>0</v>
      </c>
      <c r="R1043" s="142">
        <f>Q1043*H1043</f>
        <v>0</v>
      </c>
      <c r="S1043" s="142">
        <v>0</v>
      </c>
      <c r="T1043" s="143">
        <f>S1043*H1043</f>
        <v>0</v>
      </c>
      <c r="AR1043" s="144" t="s">
        <v>253</v>
      </c>
      <c r="AT1043" s="144" t="s">
        <v>155</v>
      </c>
      <c r="AU1043" s="144" t="s">
        <v>85</v>
      </c>
      <c r="AY1043" s="16" t="s">
        <v>153</v>
      </c>
      <c r="BE1043" s="145">
        <f>IF(N1043="základní",J1043,0)</f>
        <v>0</v>
      </c>
      <c r="BF1043" s="145">
        <f>IF(N1043="snížená",J1043,0)</f>
        <v>0</v>
      </c>
      <c r="BG1043" s="145">
        <f>IF(N1043="zákl. přenesená",J1043,0)</f>
        <v>0</v>
      </c>
      <c r="BH1043" s="145">
        <f>IF(N1043="sníž. přenesená",J1043,0)</f>
        <v>0</v>
      </c>
      <c r="BI1043" s="145">
        <f>IF(N1043="nulová",J1043,0)</f>
        <v>0</v>
      </c>
      <c r="BJ1043" s="16" t="s">
        <v>83</v>
      </c>
      <c r="BK1043" s="145">
        <f>ROUND(I1043*H1043,2)</f>
        <v>0</v>
      </c>
      <c r="BL1043" s="16" t="s">
        <v>253</v>
      </c>
      <c r="BM1043" s="144" t="s">
        <v>1601</v>
      </c>
    </row>
    <row r="1044" spans="2:65" s="1" customFormat="1" ht="36">
      <c r="B1044" s="31"/>
      <c r="D1044" s="146" t="s">
        <v>161</v>
      </c>
      <c r="F1044" s="147" t="s">
        <v>1600</v>
      </c>
      <c r="I1044" s="148"/>
      <c r="L1044" s="31"/>
      <c r="M1044" s="149"/>
      <c r="T1044" s="55"/>
      <c r="AT1044" s="16" t="s">
        <v>161</v>
      </c>
      <c r="AU1044" s="16" t="s">
        <v>85</v>
      </c>
    </row>
    <row r="1045" spans="2:65" s="1" customFormat="1" ht="21.75" customHeight="1">
      <c r="B1045" s="31"/>
      <c r="C1045" s="132" t="s">
        <v>1602</v>
      </c>
      <c r="D1045" s="132" t="s">
        <v>155</v>
      </c>
      <c r="E1045" s="133" t="s">
        <v>1603</v>
      </c>
      <c r="F1045" s="134" t="s">
        <v>1421</v>
      </c>
      <c r="G1045" s="135" t="s">
        <v>707</v>
      </c>
      <c r="H1045" s="136">
        <v>40</v>
      </c>
      <c r="I1045" s="137"/>
      <c r="J1045" s="138">
        <f>ROUND(I1045*H1045,2)</f>
        <v>0</v>
      </c>
      <c r="K1045" s="139"/>
      <c r="L1045" s="31"/>
      <c r="M1045" s="140" t="s">
        <v>1</v>
      </c>
      <c r="N1045" s="141" t="s">
        <v>40</v>
      </c>
      <c r="P1045" s="142">
        <f>O1045*H1045</f>
        <v>0</v>
      </c>
      <c r="Q1045" s="142">
        <v>0</v>
      </c>
      <c r="R1045" s="142">
        <f>Q1045*H1045</f>
        <v>0</v>
      </c>
      <c r="S1045" s="142">
        <v>0</v>
      </c>
      <c r="T1045" s="143">
        <f>S1045*H1045</f>
        <v>0</v>
      </c>
      <c r="AR1045" s="144" t="s">
        <v>253</v>
      </c>
      <c r="AT1045" s="144" t="s">
        <v>155</v>
      </c>
      <c r="AU1045" s="144" t="s">
        <v>85</v>
      </c>
      <c r="AY1045" s="16" t="s">
        <v>153</v>
      </c>
      <c r="BE1045" s="145">
        <f>IF(N1045="základní",J1045,0)</f>
        <v>0</v>
      </c>
      <c r="BF1045" s="145">
        <f>IF(N1045="snížená",J1045,0)</f>
        <v>0</v>
      </c>
      <c r="BG1045" s="145">
        <f>IF(N1045="zákl. přenesená",J1045,0)</f>
        <v>0</v>
      </c>
      <c r="BH1045" s="145">
        <f>IF(N1045="sníž. přenesená",J1045,0)</f>
        <v>0</v>
      </c>
      <c r="BI1045" s="145">
        <f>IF(N1045="nulová",J1045,0)</f>
        <v>0</v>
      </c>
      <c r="BJ1045" s="16" t="s">
        <v>83</v>
      </c>
      <c r="BK1045" s="145">
        <f>ROUND(I1045*H1045,2)</f>
        <v>0</v>
      </c>
      <c r="BL1045" s="16" t="s">
        <v>253</v>
      </c>
      <c r="BM1045" s="144" t="s">
        <v>1604</v>
      </c>
    </row>
    <row r="1046" spans="2:65" s="1" customFormat="1" ht="12">
      <c r="B1046" s="31"/>
      <c r="D1046" s="146" t="s">
        <v>161</v>
      </c>
      <c r="F1046" s="147" t="s">
        <v>1421</v>
      </c>
      <c r="I1046" s="148"/>
      <c r="L1046" s="31"/>
      <c r="M1046" s="149"/>
      <c r="T1046" s="55"/>
      <c r="AT1046" s="16" t="s">
        <v>161</v>
      </c>
      <c r="AU1046" s="16" t="s">
        <v>85</v>
      </c>
    </row>
    <row r="1047" spans="2:65" s="1" customFormat="1" ht="21.75" customHeight="1">
      <c r="B1047" s="31"/>
      <c r="C1047" s="132" t="s">
        <v>1605</v>
      </c>
      <c r="D1047" s="132" t="s">
        <v>155</v>
      </c>
      <c r="E1047" s="133" t="s">
        <v>1606</v>
      </c>
      <c r="F1047" s="134" t="s">
        <v>1425</v>
      </c>
      <c r="G1047" s="135" t="s">
        <v>707</v>
      </c>
      <c r="H1047" s="136">
        <v>20</v>
      </c>
      <c r="I1047" s="137"/>
      <c r="J1047" s="138">
        <f>ROUND(I1047*H1047,2)</f>
        <v>0</v>
      </c>
      <c r="K1047" s="139"/>
      <c r="L1047" s="31"/>
      <c r="M1047" s="140" t="s">
        <v>1</v>
      </c>
      <c r="N1047" s="141" t="s">
        <v>40</v>
      </c>
      <c r="P1047" s="142">
        <f>O1047*H1047</f>
        <v>0</v>
      </c>
      <c r="Q1047" s="142">
        <v>0</v>
      </c>
      <c r="R1047" s="142">
        <f>Q1047*H1047</f>
        <v>0</v>
      </c>
      <c r="S1047" s="142">
        <v>0</v>
      </c>
      <c r="T1047" s="143">
        <f>S1047*H1047</f>
        <v>0</v>
      </c>
      <c r="AR1047" s="144" t="s">
        <v>253</v>
      </c>
      <c r="AT1047" s="144" t="s">
        <v>155</v>
      </c>
      <c r="AU1047" s="144" t="s">
        <v>85</v>
      </c>
      <c r="AY1047" s="16" t="s">
        <v>153</v>
      </c>
      <c r="BE1047" s="145">
        <f>IF(N1047="základní",J1047,0)</f>
        <v>0</v>
      </c>
      <c r="BF1047" s="145">
        <f>IF(N1047="snížená",J1047,0)</f>
        <v>0</v>
      </c>
      <c r="BG1047" s="145">
        <f>IF(N1047="zákl. přenesená",J1047,0)</f>
        <v>0</v>
      </c>
      <c r="BH1047" s="145">
        <f>IF(N1047="sníž. přenesená",J1047,0)</f>
        <v>0</v>
      </c>
      <c r="BI1047" s="145">
        <f>IF(N1047="nulová",J1047,0)</f>
        <v>0</v>
      </c>
      <c r="BJ1047" s="16" t="s">
        <v>83</v>
      </c>
      <c r="BK1047" s="145">
        <f>ROUND(I1047*H1047,2)</f>
        <v>0</v>
      </c>
      <c r="BL1047" s="16" t="s">
        <v>253</v>
      </c>
      <c r="BM1047" s="144" t="s">
        <v>1607</v>
      </c>
    </row>
    <row r="1048" spans="2:65" s="1" customFormat="1" ht="12">
      <c r="B1048" s="31"/>
      <c r="D1048" s="146" t="s">
        <v>161</v>
      </c>
      <c r="F1048" s="147" t="s">
        <v>1425</v>
      </c>
      <c r="I1048" s="148"/>
      <c r="L1048" s="31"/>
      <c r="M1048" s="149"/>
      <c r="T1048" s="55"/>
      <c r="AT1048" s="16" t="s">
        <v>161</v>
      </c>
      <c r="AU1048" s="16" t="s">
        <v>85</v>
      </c>
    </row>
    <row r="1049" spans="2:65" s="1" customFormat="1" ht="24.25" customHeight="1">
      <c r="B1049" s="31"/>
      <c r="C1049" s="132" t="s">
        <v>1608</v>
      </c>
      <c r="D1049" s="132" t="s">
        <v>155</v>
      </c>
      <c r="E1049" s="133" t="s">
        <v>1609</v>
      </c>
      <c r="F1049" s="134" t="s">
        <v>1429</v>
      </c>
      <c r="G1049" s="135" t="s">
        <v>707</v>
      </c>
      <c r="H1049" s="136">
        <v>10</v>
      </c>
      <c r="I1049" s="137"/>
      <c r="J1049" s="138">
        <f>ROUND(I1049*H1049,2)</f>
        <v>0</v>
      </c>
      <c r="K1049" s="139"/>
      <c r="L1049" s="31"/>
      <c r="M1049" s="140" t="s">
        <v>1</v>
      </c>
      <c r="N1049" s="141" t="s">
        <v>40</v>
      </c>
      <c r="P1049" s="142">
        <f>O1049*H1049</f>
        <v>0</v>
      </c>
      <c r="Q1049" s="142">
        <v>0</v>
      </c>
      <c r="R1049" s="142">
        <f>Q1049*H1049</f>
        <v>0</v>
      </c>
      <c r="S1049" s="142">
        <v>0</v>
      </c>
      <c r="T1049" s="143">
        <f>S1049*H1049</f>
        <v>0</v>
      </c>
      <c r="AR1049" s="144" t="s">
        <v>253</v>
      </c>
      <c r="AT1049" s="144" t="s">
        <v>155</v>
      </c>
      <c r="AU1049" s="144" t="s">
        <v>85</v>
      </c>
      <c r="AY1049" s="16" t="s">
        <v>153</v>
      </c>
      <c r="BE1049" s="145">
        <f>IF(N1049="základní",J1049,0)</f>
        <v>0</v>
      </c>
      <c r="BF1049" s="145">
        <f>IF(N1049="snížená",J1049,0)</f>
        <v>0</v>
      </c>
      <c r="BG1049" s="145">
        <f>IF(N1049="zákl. přenesená",J1049,0)</f>
        <v>0</v>
      </c>
      <c r="BH1049" s="145">
        <f>IF(N1049="sníž. přenesená",J1049,0)</f>
        <v>0</v>
      </c>
      <c r="BI1049" s="145">
        <f>IF(N1049="nulová",J1049,0)</f>
        <v>0</v>
      </c>
      <c r="BJ1049" s="16" t="s">
        <v>83</v>
      </c>
      <c r="BK1049" s="145">
        <f>ROUND(I1049*H1049,2)</f>
        <v>0</v>
      </c>
      <c r="BL1049" s="16" t="s">
        <v>253</v>
      </c>
      <c r="BM1049" s="144" t="s">
        <v>1610</v>
      </c>
    </row>
    <row r="1050" spans="2:65" s="1" customFormat="1" ht="12">
      <c r="B1050" s="31"/>
      <c r="D1050" s="146" t="s">
        <v>161</v>
      </c>
      <c r="F1050" s="147" t="s">
        <v>1429</v>
      </c>
      <c r="I1050" s="148"/>
      <c r="L1050" s="31"/>
      <c r="M1050" s="149"/>
      <c r="T1050" s="55"/>
      <c r="AT1050" s="16" t="s">
        <v>161</v>
      </c>
      <c r="AU1050" s="16" t="s">
        <v>85</v>
      </c>
    </row>
    <row r="1051" spans="2:65" s="1" customFormat="1" ht="49" customHeight="1">
      <c r="B1051" s="31"/>
      <c r="C1051" s="132" t="s">
        <v>1611</v>
      </c>
      <c r="D1051" s="132" t="s">
        <v>155</v>
      </c>
      <c r="E1051" s="133" t="s">
        <v>1612</v>
      </c>
      <c r="F1051" s="134" t="s">
        <v>1433</v>
      </c>
      <c r="G1051" s="135" t="s">
        <v>707</v>
      </c>
      <c r="H1051" s="136">
        <v>30</v>
      </c>
      <c r="I1051" s="137"/>
      <c r="J1051" s="138">
        <f>ROUND(I1051*H1051,2)</f>
        <v>0</v>
      </c>
      <c r="K1051" s="139"/>
      <c r="L1051" s="31"/>
      <c r="M1051" s="140" t="s">
        <v>1</v>
      </c>
      <c r="N1051" s="141" t="s">
        <v>40</v>
      </c>
      <c r="P1051" s="142">
        <f>O1051*H1051</f>
        <v>0</v>
      </c>
      <c r="Q1051" s="142">
        <v>0</v>
      </c>
      <c r="R1051" s="142">
        <f>Q1051*H1051</f>
        <v>0</v>
      </c>
      <c r="S1051" s="142">
        <v>0</v>
      </c>
      <c r="T1051" s="143">
        <f>S1051*H1051</f>
        <v>0</v>
      </c>
      <c r="AR1051" s="144" t="s">
        <v>253</v>
      </c>
      <c r="AT1051" s="144" t="s">
        <v>155</v>
      </c>
      <c r="AU1051" s="144" t="s">
        <v>85</v>
      </c>
      <c r="AY1051" s="16" t="s">
        <v>153</v>
      </c>
      <c r="BE1051" s="145">
        <f>IF(N1051="základní",J1051,0)</f>
        <v>0</v>
      </c>
      <c r="BF1051" s="145">
        <f>IF(N1051="snížená",J1051,0)</f>
        <v>0</v>
      </c>
      <c r="BG1051" s="145">
        <f>IF(N1051="zákl. přenesená",J1051,0)</f>
        <v>0</v>
      </c>
      <c r="BH1051" s="145">
        <f>IF(N1051="sníž. přenesená",J1051,0)</f>
        <v>0</v>
      </c>
      <c r="BI1051" s="145">
        <f>IF(N1051="nulová",J1051,0)</f>
        <v>0</v>
      </c>
      <c r="BJ1051" s="16" t="s">
        <v>83</v>
      </c>
      <c r="BK1051" s="145">
        <f>ROUND(I1051*H1051,2)</f>
        <v>0</v>
      </c>
      <c r="BL1051" s="16" t="s">
        <v>253</v>
      </c>
      <c r="BM1051" s="144" t="s">
        <v>1613</v>
      </c>
    </row>
    <row r="1052" spans="2:65" s="1" customFormat="1" ht="36">
      <c r="B1052" s="31"/>
      <c r="D1052" s="146" t="s">
        <v>161</v>
      </c>
      <c r="F1052" s="147" t="s">
        <v>1433</v>
      </c>
      <c r="I1052" s="148"/>
      <c r="L1052" s="31"/>
      <c r="M1052" s="149"/>
      <c r="T1052" s="55"/>
      <c r="AT1052" s="16" t="s">
        <v>161</v>
      </c>
      <c r="AU1052" s="16" t="s">
        <v>85</v>
      </c>
    </row>
    <row r="1053" spans="2:65" s="1" customFormat="1" ht="33" customHeight="1">
      <c r="B1053" s="31"/>
      <c r="C1053" s="132" t="s">
        <v>1614</v>
      </c>
      <c r="D1053" s="132" t="s">
        <v>155</v>
      </c>
      <c r="E1053" s="133" t="s">
        <v>1615</v>
      </c>
      <c r="F1053" s="134" t="s">
        <v>1405</v>
      </c>
      <c r="G1053" s="135" t="s">
        <v>590</v>
      </c>
      <c r="H1053" s="136">
        <v>600</v>
      </c>
      <c r="I1053" s="137"/>
      <c r="J1053" s="138">
        <f>ROUND(I1053*H1053,2)</f>
        <v>0</v>
      </c>
      <c r="K1053" s="139"/>
      <c r="L1053" s="31"/>
      <c r="M1053" s="140" t="s">
        <v>1</v>
      </c>
      <c r="N1053" s="141" t="s">
        <v>40</v>
      </c>
      <c r="P1053" s="142">
        <f>O1053*H1053</f>
        <v>0</v>
      </c>
      <c r="Q1053" s="142">
        <v>0</v>
      </c>
      <c r="R1053" s="142">
        <f>Q1053*H1053</f>
        <v>0</v>
      </c>
      <c r="S1053" s="142">
        <v>0</v>
      </c>
      <c r="T1053" s="143">
        <f>S1053*H1053</f>
        <v>0</v>
      </c>
      <c r="AR1053" s="144" t="s">
        <v>253</v>
      </c>
      <c r="AT1053" s="144" t="s">
        <v>155</v>
      </c>
      <c r="AU1053" s="144" t="s">
        <v>85</v>
      </c>
      <c r="AY1053" s="16" t="s">
        <v>153</v>
      </c>
      <c r="BE1053" s="145">
        <f>IF(N1053="základní",J1053,0)</f>
        <v>0</v>
      </c>
      <c r="BF1053" s="145">
        <f>IF(N1053="snížená",J1053,0)</f>
        <v>0</v>
      </c>
      <c r="BG1053" s="145">
        <f>IF(N1053="zákl. přenesená",J1053,0)</f>
        <v>0</v>
      </c>
      <c r="BH1053" s="145">
        <f>IF(N1053="sníž. přenesená",J1053,0)</f>
        <v>0</v>
      </c>
      <c r="BI1053" s="145">
        <f>IF(N1053="nulová",J1053,0)</f>
        <v>0</v>
      </c>
      <c r="BJ1053" s="16" t="s">
        <v>83</v>
      </c>
      <c r="BK1053" s="145">
        <f>ROUND(I1053*H1053,2)</f>
        <v>0</v>
      </c>
      <c r="BL1053" s="16" t="s">
        <v>253</v>
      </c>
      <c r="BM1053" s="144" t="s">
        <v>1616</v>
      </c>
    </row>
    <row r="1054" spans="2:65" s="1" customFormat="1" ht="24">
      <c r="B1054" s="31"/>
      <c r="D1054" s="146" t="s">
        <v>161</v>
      </c>
      <c r="F1054" s="147" t="s">
        <v>1405</v>
      </c>
      <c r="I1054" s="148"/>
      <c r="L1054" s="31"/>
      <c r="M1054" s="149"/>
      <c r="T1054" s="55"/>
      <c r="AT1054" s="16" t="s">
        <v>161</v>
      </c>
      <c r="AU1054" s="16" t="s">
        <v>85</v>
      </c>
    </row>
    <row r="1055" spans="2:65" s="1" customFormat="1" ht="33" customHeight="1">
      <c r="B1055" s="31"/>
      <c r="C1055" s="132" t="s">
        <v>1617</v>
      </c>
      <c r="D1055" s="132" t="s">
        <v>155</v>
      </c>
      <c r="E1055" s="133" t="s">
        <v>1618</v>
      </c>
      <c r="F1055" s="134" t="s">
        <v>1409</v>
      </c>
      <c r="G1055" s="135" t="s">
        <v>590</v>
      </c>
      <c r="H1055" s="136">
        <v>900</v>
      </c>
      <c r="I1055" s="137"/>
      <c r="J1055" s="138">
        <f>ROUND(I1055*H1055,2)</f>
        <v>0</v>
      </c>
      <c r="K1055" s="139"/>
      <c r="L1055" s="31"/>
      <c r="M1055" s="140" t="s">
        <v>1</v>
      </c>
      <c r="N1055" s="141" t="s">
        <v>40</v>
      </c>
      <c r="P1055" s="142">
        <f>O1055*H1055</f>
        <v>0</v>
      </c>
      <c r="Q1055" s="142">
        <v>0</v>
      </c>
      <c r="R1055" s="142">
        <f>Q1055*H1055</f>
        <v>0</v>
      </c>
      <c r="S1055" s="142">
        <v>0</v>
      </c>
      <c r="T1055" s="143">
        <f>S1055*H1055</f>
        <v>0</v>
      </c>
      <c r="AR1055" s="144" t="s">
        <v>253</v>
      </c>
      <c r="AT1055" s="144" t="s">
        <v>155</v>
      </c>
      <c r="AU1055" s="144" t="s">
        <v>85</v>
      </c>
      <c r="AY1055" s="16" t="s">
        <v>153</v>
      </c>
      <c r="BE1055" s="145">
        <f>IF(N1055="základní",J1055,0)</f>
        <v>0</v>
      </c>
      <c r="BF1055" s="145">
        <f>IF(N1055="snížená",J1055,0)</f>
        <v>0</v>
      </c>
      <c r="BG1055" s="145">
        <f>IF(N1055="zákl. přenesená",J1055,0)</f>
        <v>0</v>
      </c>
      <c r="BH1055" s="145">
        <f>IF(N1055="sníž. přenesená",J1055,0)</f>
        <v>0</v>
      </c>
      <c r="BI1055" s="145">
        <f>IF(N1055="nulová",J1055,0)</f>
        <v>0</v>
      </c>
      <c r="BJ1055" s="16" t="s">
        <v>83</v>
      </c>
      <c r="BK1055" s="145">
        <f>ROUND(I1055*H1055,2)</f>
        <v>0</v>
      </c>
      <c r="BL1055" s="16" t="s">
        <v>253</v>
      </c>
      <c r="BM1055" s="144" t="s">
        <v>1619</v>
      </c>
    </row>
    <row r="1056" spans="2:65" s="1" customFormat="1" ht="24">
      <c r="B1056" s="31"/>
      <c r="D1056" s="146" t="s">
        <v>161</v>
      </c>
      <c r="F1056" s="147" t="s">
        <v>1409</v>
      </c>
      <c r="I1056" s="148"/>
      <c r="L1056" s="31"/>
      <c r="M1056" s="149"/>
      <c r="T1056" s="55"/>
      <c r="AT1056" s="16" t="s">
        <v>161</v>
      </c>
      <c r="AU1056" s="16" t="s">
        <v>85</v>
      </c>
    </row>
    <row r="1057" spans="2:65" s="1" customFormat="1" ht="33" customHeight="1">
      <c r="B1057" s="31"/>
      <c r="C1057" s="132" t="s">
        <v>1620</v>
      </c>
      <c r="D1057" s="132" t="s">
        <v>155</v>
      </c>
      <c r="E1057" s="133" t="s">
        <v>1621</v>
      </c>
      <c r="F1057" s="134" t="s">
        <v>1413</v>
      </c>
      <c r="G1057" s="135" t="s">
        <v>590</v>
      </c>
      <c r="H1057" s="136">
        <v>850</v>
      </c>
      <c r="I1057" s="137"/>
      <c r="J1057" s="138">
        <f>ROUND(I1057*H1057,2)</f>
        <v>0</v>
      </c>
      <c r="K1057" s="139"/>
      <c r="L1057" s="31"/>
      <c r="M1057" s="140" t="s">
        <v>1</v>
      </c>
      <c r="N1057" s="141" t="s">
        <v>40</v>
      </c>
      <c r="P1057" s="142">
        <f>O1057*H1057</f>
        <v>0</v>
      </c>
      <c r="Q1057" s="142">
        <v>0</v>
      </c>
      <c r="R1057" s="142">
        <f>Q1057*H1057</f>
        <v>0</v>
      </c>
      <c r="S1057" s="142">
        <v>0</v>
      </c>
      <c r="T1057" s="143">
        <f>S1057*H1057</f>
        <v>0</v>
      </c>
      <c r="AR1057" s="144" t="s">
        <v>253</v>
      </c>
      <c r="AT1057" s="144" t="s">
        <v>155</v>
      </c>
      <c r="AU1057" s="144" t="s">
        <v>85</v>
      </c>
      <c r="AY1057" s="16" t="s">
        <v>153</v>
      </c>
      <c r="BE1057" s="145">
        <f>IF(N1057="základní",J1057,0)</f>
        <v>0</v>
      </c>
      <c r="BF1057" s="145">
        <f>IF(N1057="snížená",J1057,0)</f>
        <v>0</v>
      </c>
      <c r="BG1057" s="145">
        <f>IF(N1057="zákl. přenesená",J1057,0)</f>
        <v>0</v>
      </c>
      <c r="BH1057" s="145">
        <f>IF(N1057="sníž. přenesená",J1057,0)</f>
        <v>0</v>
      </c>
      <c r="BI1057" s="145">
        <f>IF(N1057="nulová",J1057,0)</f>
        <v>0</v>
      </c>
      <c r="BJ1057" s="16" t="s">
        <v>83</v>
      </c>
      <c r="BK1057" s="145">
        <f>ROUND(I1057*H1057,2)</f>
        <v>0</v>
      </c>
      <c r="BL1057" s="16" t="s">
        <v>253</v>
      </c>
      <c r="BM1057" s="144" t="s">
        <v>1622</v>
      </c>
    </row>
    <row r="1058" spans="2:65" s="1" customFormat="1" ht="24">
      <c r="B1058" s="31"/>
      <c r="D1058" s="146" t="s">
        <v>161</v>
      </c>
      <c r="F1058" s="147" t="s">
        <v>1413</v>
      </c>
      <c r="I1058" s="148"/>
      <c r="L1058" s="31"/>
      <c r="M1058" s="149"/>
      <c r="T1058" s="55"/>
      <c r="AT1058" s="16" t="s">
        <v>161</v>
      </c>
      <c r="AU1058" s="16" t="s">
        <v>85</v>
      </c>
    </row>
    <row r="1059" spans="2:65" s="1" customFormat="1" ht="24.25" customHeight="1">
      <c r="B1059" s="31"/>
      <c r="C1059" s="132" t="s">
        <v>1623</v>
      </c>
      <c r="D1059" s="132" t="s">
        <v>155</v>
      </c>
      <c r="E1059" s="133" t="s">
        <v>1624</v>
      </c>
      <c r="F1059" s="134" t="s">
        <v>1625</v>
      </c>
      <c r="G1059" s="135" t="s">
        <v>707</v>
      </c>
      <c r="H1059" s="136">
        <v>2200</v>
      </c>
      <c r="I1059" s="137"/>
      <c r="J1059" s="138">
        <f>ROUND(I1059*H1059,2)</f>
        <v>0</v>
      </c>
      <c r="K1059" s="139"/>
      <c r="L1059" s="31"/>
      <c r="M1059" s="140" t="s">
        <v>1</v>
      </c>
      <c r="N1059" s="141" t="s">
        <v>40</v>
      </c>
      <c r="P1059" s="142">
        <f>O1059*H1059</f>
        <v>0</v>
      </c>
      <c r="Q1059" s="142">
        <v>0</v>
      </c>
      <c r="R1059" s="142">
        <f>Q1059*H1059</f>
        <v>0</v>
      </c>
      <c r="S1059" s="142">
        <v>0</v>
      </c>
      <c r="T1059" s="143">
        <f>S1059*H1059</f>
        <v>0</v>
      </c>
      <c r="AR1059" s="144" t="s">
        <v>253</v>
      </c>
      <c r="AT1059" s="144" t="s">
        <v>155</v>
      </c>
      <c r="AU1059" s="144" t="s">
        <v>85</v>
      </c>
      <c r="AY1059" s="16" t="s">
        <v>153</v>
      </c>
      <c r="BE1059" s="145">
        <f>IF(N1059="základní",J1059,0)</f>
        <v>0</v>
      </c>
      <c r="BF1059" s="145">
        <f>IF(N1059="snížená",J1059,0)</f>
        <v>0</v>
      </c>
      <c r="BG1059" s="145">
        <f>IF(N1059="zákl. přenesená",J1059,0)</f>
        <v>0</v>
      </c>
      <c r="BH1059" s="145">
        <f>IF(N1059="sníž. přenesená",J1059,0)</f>
        <v>0</v>
      </c>
      <c r="BI1059" s="145">
        <f>IF(N1059="nulová",J1059,0)</f>
        <v>0</v>
      </c>
      <c r="BJ1059" s="16" t="s">
        <v>83</v>
      </c>
      <c r="BK1059" s="145">
        <f>ROUND(I1059*H1059,2)</f>
        <v>0</v>
      </c>
      <c r="BL1059" s="16" t="s">
        <v>253</v>
      </c>
      <c r="BM1059" s="144" t="s">
        <v>1626</v>
      </c>
    </row>
    <row r="1060" spans="2:65" s="1" customFormat="1" ht="24">
      <c r="B1060" s="31"/>
      <c r="D1060" s="146" t="s">
        <v>161</v>
      </c>
      <c r="F1060" s="147" t="s">
        <v>1625</v>
      </c>
      <c r="I1060" s="148"/>
      <c r="L1060" s="31"/>
      <c r="M1060" s="149"/>
      <c r="T1060" s="55"/>
      <c r="AT1060" s="16" t="s">
        <v>161</v>
      </c>
      <c r="AU1060" s="16" t="s">
        <v>85</v>
      </c>
    </row>
    <row r="1061" spans="2:65" s="1" customFormat="1" ht="24.25" customHeight="1">
      <c r="B1061" s="31"/>
      <c r="C1061" s="132" t="s">
        <v>1627</v>
      </c>
      <c r="D1061" s="132" t="s">
        <v>155</v>
      </c>
      <c r="E1061" s="133" t="s">
        <v>1628</v>
      </c>
      <c r="F1061" s="134" t="s">
        <v>1629</v>
      </c>
      <c r="G1061" s="135" t="s">
        <v>707</v>
      </c>
      <c r="H1061" s="136">
        <v>1400</v>
      </c>
      <c r="I1061" s="137"/>
      <c r="J1061" s="138">
        <f>ROUND(I1061*H1061,2)</f>
        <v>0</v>
      </c>
      <c r="K1061" s="139"/>
      <c r="L1061" s="31"/>
      <c r="M1061" s="140" t="s">
        <v>1</v>
      </c>
      <c r="N1061" s="141" t="s">
        <v>40</v>
      </c>
      <c r="P1061" s="142">
        <f>O1061*H1061</f>
        <v>0</v>
      </c>
      <c r="Q1061" s="142">
        <v>0</v>
      </c>
      <c r="R1061" s="142">
        <f>Q1061*H1061</f>
        <v>0</v>
      </c>
      <c r="S1061" s="142">
        <v>0</v>
      </c>
      <c r="T1061" s="143">
        <f>S1061*H1061</f>
        <v>0</v>
      </c>
      <c r="AR1061" s="144" t="s">
        <v>253</v>
      </c>
      <c r="AT1061" s="144" t="s">
        <v>155</v>
      </c>
      <c r="AU1061" s="144" t="s">
        <v>85</v>
      </c>
      <c r="AY1061" s="16" t="s">
        <v>153</v>
      </c>
      <c r="BE1061" s="145">
        <f>IF(N1061="základní",J1061,0)</f>
        <v>0</v>
      </c>
      <c r="BF1061" s="145">
        <f>IF(N1061="snížená",J1061,0)</f>
        <v>0</v>
      </c>
      <c r="BG1061" s="145">
        <f>IF(N1061="zákl. přenesená",J1061,0)</f>
        <v>0</v>
      </c>
      <c r="BH1061" s="145">
        <f>IF(N1061="sníž. přenesená",J1061,0)</f>
        <v>0</v>
      </c>
      <c r="BI1061" s="145">
        <f>IF(N1061="nulová",J1061,0)</f>
        <v>0</v>
      </c>
      <c r="BJ1061" s="16" t="s">
        <v>83</v>
      </c>
      <c r="BK1061" s="145">
        <f>ROUND(I1061*H1061,2)</f>
        <v>0</v>
      </c>
      <c r="BL1061" s="16" t="s">
        <v>253</v>
      </c>
      <c r="BM1061" s="144" t="s">
        <v>1630</v>
      </c>
    </row>
    <row r="1062" spans="2:65" s="1" customFormat="1" ht="12">
      <c r="B1062" s="31"/>
      <c r="D1062" s="146" t="s">
        <v>161</v>
      </c>
      <c r="F1062" s="147" t="s">
        <v>1629</v>
      </c>
      <c r="I1062" s="148"/>
      <c r="L1062" s="31"/>
      <c r="M1062" s="149"/>
      <c r="T1062" s="55"/>
      <c r="AT1062" s="16" t="s">
        <v>161</v>
      </c>
      <c r="AU1062" s="16" t="s">
        <v>85</v>
      </c>
    </row>
    <row r="1063" spans="2:65" s="1" customFormat="1" ht="24.25" customHeight="1">
      <c r="B1063" s="31"/>
      <c r="C1063" s="132" t="s">
        <v>1631</v>
      </c>
      <c r="D1063" s="132" t="s">
        <v>155</v>
      </c>
      <c r="E1063" s="133" t="s">
        <v>1632</v>
      </c>
      <c r="F1063" s="134" t="s">
        <v>1633</v>
      </c>
      <c r="G1063" s="135" t="s">
        <v>707</v>
      </c>
      <c r="H1063" s="136">
        <v>3100</v>
      </c>
      <c r="I1063" s="137"/>
      <c r="J1063" s="138">
        <f>ROUND(I1063*H1063,2)</f>
        <v>0</v>
      </c>
      <c r="K1063" s="139"/>
      <c r="L1063" s="31"/>
      <c r="M1063" s="140" t="s">
        <v>1</v>
      </c>
      <c r="N1063" s="141" t="s">
        <v>40</v>
      </c>
      <c r="P1063" s="142">
        <f>O1063*H1063</f>
        <v>0</v>
      </c>
      <c r="Q1063" s="142">
        <v>0</v>
      </c>
      <c r="R1063" s="142">
        <f>Q1063*H1063</f>
        <v>0</v>
      </c>
      <c r="S1063" s="142">
        <v>0</v>
      </c>
      <c r="T1063" s="143">
        <f>S1063*H1063</f>
        <v>0</v>
      </c>
      <c r="AR1063" s="144" t="s">
        <v>253</v>
      </c>
      <c r="AT1063" s="144" t="s">
        <v>155</v>
      </c>
      <c r="AU1063" s="144" t="s">
        <v>85</v>
      </c>
      <c r="AY1063" s="16" t="s">
        <v>153</v>
      </c>
      <c r="BE1063" s="145">
        <f>IF(N1063="základní",J1063,0)</f>
        <v>0</v>
      </c>
      <c r="BF1063" s="145">
        <f>IF(N1063="snížená",J1063,0)</f>
        <v>0</v>
      </c>
      <c r="BG1063" s="145">
        <f>IF(N1063="zákl. přenesená",J1063,0)</f>
        <v>0</v>
      </c>
      <c r="BH1063" s="145">
        <f>IF(N1063="sníž. přenesená",J1063,0)</f>
        <v>0</v>
      </c>
      <c r="BI1063" s="145">
        <f>IF(N1063="nulová",J1063,0)</f>
        <v>0</v>
      </c>
      <c r="BJ1063" s="16" t="s">
        <v>83</v>
      </c>
      <c r="BK1063" s="145">
        <f>ROUND(I1063*H1063,2)</f>
        <v>0</v>
      </c>
      <c r="BL1063" s="16" t="s">
        <v>253</v>
      </c>
      <c r="BM1063" s="144" t="s">
        <v>1634</v>
      </c>
    </row>
    <row r="1064" spans="2:65" s="1" customFormat="1" ht="24">
      <c r="B1064" s="31"/>
      <c r="D1064" s="146" t="s">
        <v>161</v>
      </c>
      <c r="F1064" s="147" t="s">
        <v>1633</v>
      </c>
      <c r="I1064" s="148"/>
      <c r="L1064" s="31"/>
      <c r="M1064" s="149"/>
      <c r="T1064" s="55"/>
      <c r="AT1064" s="16" t="s">
        <v>161</v>
      </c>
      <c r="AU1064" s="16" t="s">
        <v>85</v>
      </c>
    </row>
    <row r="1065" spans="2:65" s="1" customFormat="1" ht="24.25" customHeight="1">
      <c r="B1065" s="31"/>
      <c r="C1065" s="132" t="s">
        <v>1635</v>
      </c>
      <c r="D1065" s="132" t="s">
        <v>155</v>
      </c>
      <c r="E1065" s="133" t="s">
        <v>1636</v>
      </c>
      <c r="F1065" s="134" t="s">
        <v>1637</v>
      </c>
      <c r="G1065" s="135" t="s">
        <v>707</v>
      </c>
      <c r="H1065" s="136">
        <v>25</v>
      </c>
      <c r="I1065" s="137"/>
      <c r="J1065" s="138">
        <f>ROUND(I1065*H1065,2)</f>
        <v>0</v>
      </c>
      <c r="K1065" s="139"/>
      <c r="L1065" s="31"/>
      <c r="M1065" s="140" t="s">
        <v>1</v>
      </c>
      <c r="N1065" s="141" t="s">
        <v>40</v>
      </c>
      <c r="P1065" s="142">
        <f>O1065*H1065</f>
        <v>0</v>
      </c>
      <c r="Q1065" s="142">
        <v>0</v>
      </c>
      <c r="R1065" s="142">
        <f>Q1065*H1065</f>
        <v>0</v>
      </c>
      <c r="S1065" s="142">
        <v>0</v>
      </c>
      <c r="T1065" s="143">
        <f>S1065*H1065</f>
        <v>0</v>
      </c>
      <c r="AR1065" s="144" t="s">
        <v>253</v>
      </c>
      <c r="AT1065" s="144" t="s">
        <v>155</v>
      </c>
      <c r="AU1065" s="144" t="s">
        <v>85</v>
      </c>
      <c r="AY1065" s="16" t="s">
        <v>153</v>
      </c>
      <c r="BE1065" s="145">
        <f>IF(N1065="základní",J1065,0)</f>
        <v>0</v>
      </c>
      <c r="BF1065" s="145">
        <f>IF(N1065="snížená",J1065,0)</f>
        <v>0</v>
      </c>
      <c r="BG1065" s="145">
        <f>IF(N1065="zákl. přenesená",J1065,0)</f>
        <v>0</v>
      </c>
      <c r="BH1065" s="145">
        <f>IF(N1065="sníž. přenesená",J1065,0)</f>
        <v>0</v>
      </c>
      <c r="BI1065" s="145">
        <f>IF(N1065="nulová",J1065,0)</f>
        <v>0</v>
      </c>
      <c r="BJ1065" s="16" t="s">
        <v>83</v>
      </c>
      <c r="BK1065" s="145">
        <f>ROUND(I1065*H1065,2)</f>
        <v>0</v>
      </c>
      <c r="BL1065" s="16" t="s">
        <v>253</v>
      </c>
      <c r="BM1065" s="144" t="s">
        <v>1638</v>
      </c>
    </row>
    <row r="1066" spans="2:65" s="1" customFormat="1" ht="24">
      <c r="B1066" s="31"/>
      <c r="D1066" s="146" t="s">
        <v>161</v>
      </c>
      <c r="F1066" s="147" t="s">
        <v>1637</v>
      </c>
      <c r="I1066" s="148"/>
      <c r="L1066" s="31"/>
      <c r="M1066" s="149"/>
      <c r="T1066" s="55"/>
      <c r="AT1066" s="16" t="s">
        <v>161</v>
      </c>
      <c r="AU1066" s="16" t="s">
        <v>85</v>
      </c>
    </row>
    <row r="1067" spans="2:65" s="1" customFormat="1" ht="24.25" customHeight="1">
      <c r="B1067" s="31"/>
      <c r="C1067" s="132" t="s">
        <v>1639</v>
      </c>
      <c r="D1067" s="132" t="s">
        <v>155</v>
      </c>
      <c r="E1067" s="133" t="s">
        <v>1640</v>
      </c>
      <c r="F1067" s="134" t="s">
        <v>1641</v>
      </c>
      <c r="G1067" s="135" t="s">
        <v>707</v>
      </c>
      <c r="H1067" s="136">
        <v>17</v>
      </c>
      <c r="I1067" s="137"/>
      <c r="J1067" s="138">
        <f>ROUND(I1067*H1067,2)</f>
        <v>0</v>
      </c>
      <c r="K1067" s="139"/>
      <c r="L1067" s="31"/>
      <c r="M1067" s="140" t="s">
        <v>1</v>
      </c>
      <c r="N1067" s="141" t="s">
        <v>40</v>
      </c>
      <c r="P1067" s="142">
        <f>O1067*H1067</f>
        <v>0</v>
      </c>
      <c r="Q1067" s="142">
        <v>0</v>
      </c>
      <c r="R1067" s="142">
        <f>Q1067*H1067</f>
        <v>0</v>
      </c>
      <c r="S1067" s="142">
        <v>0</v>
      </c>
      <c r="T1067" s="143">
        <f>S1067*H1067</f>
        <v>0</v>
      </c>
      <c r="AR1067" s="144" t="s">
        <v>253</v>
      </c>
      <c r="AT1067" s="144" t="s">
        <v>155</v>
      </c>
      <c r="AU1067" s="144" t="s">
        <v>85</v>
      </c>
      <c r="AY1067" s="16" t="s">
        <v>153</v>
      </c>
      <c r="BE1067" s="145">
        <f>IF(N1067="základní",J1067,0)</f>
        <v>0</v>
      </c>
      <c r="BF1067" s="145">
        <f>IF(N1067="snížená",J1067,0)</f>
        <v>0</v>
      </c>
      <c r="BG1067" s="145">
        <f>IF(N1067="zákl. přenesená",J1067,0)</f>
        <v>0</v>
      </c>
      <c r="BH1067" s="145">
        <f>IF(N1067="sníž. přenesená",J1067,0)</f>
        <v>0</v>
      </c>
      <c r="BI1067" s="145">
        <f>IF(N1067="nulová",J1067,0)</f>
        <v>0</v>
      </c>
      <c r="BJ1067" s="16" t="s">
        <v>83</v>
      </c>
      <c r="BK1067" s="145">
        <f>ROUND(I1067*H1067,2)</f>
        <v>0</v>
      </c>
      <c r="BL1067" s="16" t="s">
        <v>253</v>
      </c>
      <c r="BM1067" s="144" t="s">
        <v>1642</v>
      </c>
    </row>
    <row r="1068" spans="2:65" s="1" customFormat="1" ht="12">
      <c r="B1068" s="31"/>
      <c r="D1068" s="146" t="s">
        <v>161</v>
      </c>
      <c r="F1068" s="147" t="s">
        <v>1641</v>
      </c>
      <c r="I1068" s="148"/>
      <c r="L1068" s="31"/>
      <c r="M1068" s="149"/>
      <c r="T1068" s="55"/>
      <c r="AT1068" s="16" t="s">
        <v>161</v>
      </c>
      <c r="AU1068" s="16" t="s">
        <v>85</v>
      </c>
    </row>
    <row r="1069" spans="2:65" s="1" customFormat="1" ht="16.5" customHeight="1">
      <c r="B1069" s="31"/>
      <c r="C1069" s="132" t="s">
        <v>1643</v>
      </c>
      <c r="D1069" s="132" t="s">
        <v>155</v>
      </c>
      <c r="E1069" s="133" t="s">
        <v>1644</v>
      </c>
      <c r="F1069" s="134" t="s">
        <v>1645</v>
      </c>
      <c r="G1069" s="135" t="s">
        <v>707</v>
      </c>
      <c r="H1069" s="136">
        <v>2</v>
      </c>
      <c r="I1069" s="137"/>
      <c r="J1069" s="138">
        <f>ROUND(I1069*H1069,2)</f>
        <v>0</v>
      </c>
      <c r="K1069" s="139"/>
      <c r="L1069" s="31"/>
      <c r="M1069" s="140" t="s">
        <v>1</v>
      </c>
      <c r="N1069" s="141" t="s">
        <v>40</v>
      </c>
      <c r="P1069" s="142">
        <f>O1069*H1069</f>
        <v>0</v>
      </c>
      <c r="Q1069" s="142">
        <v>0</v>
      </c>
      <c r="R1069" s="142">
        <f>Q1069*H1069</f>
        <v>0</v>
      </c>
      <c r="S1069" s="142">
        <v>0</v>
      </c>
      <c r="T1069" s="143">
        <f>S1069*H1069</f>
        <v>0</v>
      </c>
      <c r="AR1069" s="144" t="s">
        <v>253</v>
      </c>
      <c r="AT1069" s="144" t="s">
        <v>155</v>
      </c>
      <c r="AU1069" s="144" t="s">
        <v>85</v>
      </c>
      <c r="AY1069" s="16" t="s">
        <v>153</v>
      </c>
      <c r="BE1069" s="145">
        <f>IF(N1069="základní",J1069,0)</f>
        <v>0</v>
      </c>
      <c r="BF1069" s="145">
        <f>IF(N1069="snížená",J1069,0)</f>
        <v>0</v>
      </c>
      <c r="BG1069" s="145">
        <f>IF(N1069="zákl. přenesená",J1069,0)</f>
        <v>0</v>
      </c>
      <c r="BH1069" s="145">
        <f>IF(N1069="sníž. přenesená",J1069,0)</f>
        <v>0</v>
      </c>
      <c r="BI1069" s="145">
        <f>IF(N1069="nulová",J1069,0)</f>
        <v>0</v>
      </c>
      <c r="BJ1069" s="16" t="s">
        <v>83</v>
      </c>
      <c r="BK1069" s="145">
        <f>ROUND(I1069*H1069,2)</f>
        <v>0</v>
      </c>
      <c r="BL1069" s="16" t="s">
        <v>253</v>
      </c>
      <c r="BM1069" s="144" t="s">
        <v>1646</v>
      </c>
    </row>
    <row r="1070" spans="2:65" s="1" customFormat="1" ht="12">
      <c r="B1070" s="31"/>
      <c r="D1070" s="146" t="s">
        <v>161</v>
      </c>
      <c r="F1070" s="147" t="s">
        <v>1645</v>
      </c>
      <c r="I1070" s="148"/>
      <c r="L1070" s="31"/>
      <c r="M1070" s="149"/>
      <c r="T1070" s="55"/>
      <c r="AT1070" s="16" t="s">
        <v>161</v>
      </c>
      <c r="AU1070" s="16" t="s">
        <v>85</v>
      </c>
    </row>
    <row r="1071" spans="2:65" s="1" customFormat="1" ht="16.5" customHeight="1">
      <c r="B1071" s="31"/>
      <c r="C1071" s="132" t="s">
        <v>1647</v>
      </c>
      <c r="D1071" s="132" t="s">
        <v>155</v>
      </c>
      <c r="E1071" s="133" t="s">
        <v>1648</v>
      </c>
      <c r="F1071" s="134" t="s">
        <v>1649</v>
      </c>
      <c r="G1071" s="135" t="s">
        <v>707</v>
      </c>
      <c r="H1071" s="136">
        <v>1</v>
      </c>
      <c r="I1071" s="137"/>
      <c r="J1071" s="138">
        <f>ROUND(I1071*H1071,2)</f>
        <v>0</v>
      </c>
      <c r="K1071" s="139"/>
      <c r="L1071" s="31"/>
      <c r="M1071" s="140" t="s">
        <v>1</v>
      </c>
      <c r="N1071" s="141" t="s">
        <v>40</v>
      </c>
      <c r="P1071" s="142">
        <f>O1071*H1071</f>
        <v>0</v>
      </c>
      <c r="Q1071" s="142">
        <v>0</v>
      </c>
      <c r="R1071" s="142">
        <f>Q1071*H1071</f>
        <v>0</v>
      </c>
      <c r="S1071" s="142">
        <v>0</v>
      </c>
      <c r="T1071" s="143">
        <f>S1071*H1071</f>
        <v>0</v>
      </c>
      <c r="AR1071" s="144" t="s">
        <v>253</v>
      </c>
      <c r="AT1071" s="144" t="s">
        <v>155</v>
      </c>
      <c r="AU1071" s="144" t="s">
        <v>85</v>
      </c>
      <c r="AY1071" s="16" t="s">
        <v>153</v>
      </c>
      <c r="BE1071" s="145">
        <f>IF(N1071="základní",J1071,0)</f>
        <v>0</v>
      </c>
      <c r="BF1071" s="145">
        <f>IF(N1071="snížená",J1071,0)</f>
        <v>0</v>
      </c>
      <c r="BG1071" s="145">
        <f>IF(N1071="zákl. přenesená",J1071,0)</f>
        <v>0</v>
      </c>
      <c r="BH1071" s="145">
        <f>IF(N1071="sníž. přenesená",J1071,0)</f>
        <v>0</v>
      </c>
      <c r="BI1071" s="145">
        <f>IF(N1071="nulová",J1071,0)</f>
        <v>0</v>
      </c>
      <c r="BJ1071" s="16" t="s">
        <v>83</v>
      </c>
      <c r="BK1071" s="145">
        <f>ROUND(I1071*H1071,2)</f>
        <v>0</v>
      </c>
      <c r="BL1071" s="16" t="s">
        <v>253</v>
      </c>
      <c r="BM1071" s="144" t="s">
        <v>1650</v>
      </c>
    </row>
    <row r="1072" spans="2:65" s="1" customFormat="1" ht="12">
      <c r="B1072" s="31"/>
      <c r="D1072" s="146" t="s">
        <v>161</v>
      </c>
      <c r="F1072" s="147" t="s">
        <v>1649</v>
      </c>
      <c r="I1072" s="148"/>
      <c r="L1072" s="31"/>
      <c r="M1072" s="149"/>
      <c r="T1072" s="55"/>
      <c r="AT1072" s="16" t="s">
        <v>161</v>
      </c>
      <c r="AU1072" s="16" t="s">
        <v>85</v>
      </c>
    </row>
    <row r="1073" spans="2:65" s="1" customFormat="1" ht="16.5" customHeight="1">
      <c r="B1073" s="31"/>
      <c r="C1073" s="132" t="s">
        <v>1651</v>
      </c>
      <c r="D1073" s="132" t="s">
        <v>155</v>
      </c>
      <c r="E1073" s="133" t="s">
        <v>1652</v>
      </c>
      <c r="F1073" s="134" t="s">
        <v>1653</v>
      </c>
      <c r="G1073" s="135" t="s">
        <v>707</v>
      </c>
      <c r="H1073" s="136">
        <v>4</v>
      </c>
      <c r="I1073" s="137"/>
      <c r="J1073" s="138">
        <f>ROUND(I1073*H1073,2)</f>
        <v>0</v>
      </c>
      <c r="K1073" s="139"/>
      <c r="L1073" s="31"/>
      <c r="M1073" s="140" t="s">
        <v>1</v>
      </c>
      <c r="N1073" s="141" t="s">
        <v>40</v>
      </c>
      <c r="P1073" s="142">
        <f>O1073*H1073</f>
        <v>0</v>
      </c>
      <c r="Q1073" s="142">
        <v>0</v>
      </c>
      <c r="R1073" s="142">
        <f>Q1073*H1073</f>
        <v>0</v>
      </c>
      <c r="S1073" s="142">
        <v>0</v>
      </c>
      <c r="T1073" s="143">
        <f>S1073*H1073</f>
        <v>0</v>
      </c>
      <c r="AR1073" s="144" t="s">
        <v>253</v>
      </c>
      <c r="AT1073" s="144" t="s">
        <v>155</v>
      </c>
      <c r="AU1073" s="144" t="s">
        <v>85</v>
      </c>
      <c r="AY1073" s="16" t="s">
        <v>153</v>
      </c>
      <c r="BE1073" s="145">
        <f>IF(N1073="základní",J1073,0)</f>
        <v>0</v>
      </c>
      <c r="BF1073" s="145">
        <f>IF(N1073="snížená",J1073,0)</f>
        <v>0</v>
      </c>
      <c r="BG1073" s="145">
        <f>IF(N1073="zákl. přenesená",J1073,0)</f>
        <v>0</v>
      </c>
      <c r="BH1073" s="145">
        <f>IF(N1073="sníž. přenesená",J1073,0)</f>
        <v>0</v>
      </c>
      <c r="BI1073" s="145">
        <f>IF(N1073="nulová",J1073,0)</f>
        <v>0</v>
      </c>
      <c r="BJ1073" s="16" t="s">
        <v>83</v>
      </c>
      <c r="BK1073" s="145">
        <f>ROUND(I1073*H1073,2)</f>
        <v>0</v>
      </c>
      <c r="BL1073" s="16" t="s">
        <v>253</v>
      </c>
      <c r="BM1073" s="144" t="s">
        <v>1654</v>
      </c>
    </row>
    <row r="1074" spans="2:65" s="1" customFormat="1" ht="12">
      <c r="B1074" s="31"/>
      <c r="D1074" s="146" t="s">
        <v>161</v>
      </c>
      <c r="F1074" s="147" t="s">
        <v>1653</v>
      </c>
      <c r="I1074" s="148"/>
      <c r="L1074" s="31"/>
      <c r="M1074" s="149"/>
      <c r="T1074" s="55"/>
      <c r="AT1074" s="16" t="s">
        <v>161</v>
      </c>
      <c r="AU1074" s="16" t="s">
        <v>85</v>
      </c>
    </row>
    <row r="1075" spans="2:65" s="1" customFormat="1" ht="16.5" customHeight="1">
      <c r="B1075" s="31"/>
      <c r="C1075" s="132" t="s">
        <v>1655</v>
      </c>
      <c r="D1075" s="132" t="s">
        <v>155</v>
      </c>
      <c r="E1075" s="133" t="s">
        <v>1656</v>
      </c>
      <c r="F1075" s="134" t="s">
        <v>1657</v>
      </c>
      <c r="G1075" s="135" t="s">
        <v>1197</v>
      </c>
      <c r="H1075" s="136">
        <v>1</v>
      </c>
      <c r="I1075" s="137"/>
      <c r="J1075" s="138">
        <f>ROUND(I1075*H1075,2)</f>
        <v>0</v>
      </c>
      <c r="K1075" s="139"/>
      <c r="L1075" s="31"/>
      <c r="M1075" s="140" t="s">
        <v>1</v>
      </c>
      <c r="N1075" s="141" t="s">
        <v>40</v>
      </c>
      <c r="P1075" s="142">
        <f>O1075*H1075</f>
        <v>0</v>
      </c>
      <c r="Q1075" s="142">
        <v>0</v>
      </c>
      <c r="R1075" s="142">
        <f>Q1075*H1075</f>
        <v>0</v>
      </c>
      <c r="S1075" s="142">
        <v>0</v>
      </c>
      <c r="T1075" s="143">
        <f>S1075*H1075</f>
        <v>0</v>
      </c>
      <c r="AR1075" s="144" t="s">
        <v>253</v>
      </c>
      <c r="AT1075" s="144" t="s">
        <v>155</v>
      </c>
      <c r="AU1075" s="144" t="s">
        <v>85</v>
      </c>
      <c r="AY1075" s="16" t="s">
        <v>153</v>
      </c>
      <c r="BE1075" s="145">
        <f>IF(N1075="základní",J1075,0)</f>
        <v>0</v>
      </c>
      <c r="BF1075" s="145">
        <f>IF(N1075="snížená",J1075,0)</f>
        <v>0</v>
      </c>
      <c r="BG1075" s="145">
        <f>IF(N1075="zákl. přenesená",J1075,0)</f>
        <v>0</v>
      </c>
      <c r="BH1075" s="145">
        <f>IF(N1075="sníž. přenesená",J1075,0)</f>
        <v>0</v>
      </c>
      <c r="BI1075" s="145">
        <f>IF(N1075="nulová",J1075,0)</f>
        <v>0</v>
      </c>
      <c r="BJ1075" s="16" t="s">
        <v>83</v>
      </c>
      <c r="BK1075" s="145">
        <f>ROUND(I1075*H1075,2)</f>
        <v>0</v>
      </c>
      <c r="BL1075" s="16" t="s">
        <v>253</v>
      </c>
      <c r="BM1075" s="144" t="s">
        <v>1658</v>
      </c>
    </row>
    <row r="1076" spans="2:65" s="1" customFormat="1" ht="12">
      <c r="B1076" s="31"/>
      <c r="D1076" s="146" t="s">
        <v>161</v>
      </c>
      <c r="F1076" s="147" t="s">
        <v>1657</v>
      </c>
      <c r="I1076" s="148"/>
      <c r="L1076" s="31"/>
      <c r="M1076" s="149"/>
      <c r="T1076" s="55"/>
      <c r="AT1076" s="16" t="s">
        <v>161</v>
      </c>
      <c r="AU1076" s="16" t="s">
        <v>85</v>
      </c>
    </row>
    <row r="1077" spans="2:65" s="1" customFormat="1" ht="16.5" customHeight="1">
      <c r="B1077" s="31"/>
      <c r="C1077" s="132" t="s">
        <v>1659</v>
      </c>
      <c r="D1077" s="132" t="s">
        <v>155</v>
      </c>
      <c r="E1077" s="133" t="s">
        <v>1660</v>
      </c>
      <c r="F1077" s="134" t="s">
        <v>1497</v>
      </c>
      <c r="G1077" s="135" t="s">
        <v>1197</v>
      </c>
      <c r="H1077" s="136">
        <v>1</v>
      </c>
      <c r="I1077" s="137"/>
      <c r="J1077" s="138">
        <f>ROUND(I1077*H1077,2)</f>
        <v>0</v>
      </c>
      <c r="K1077" s="139"/>
      <c r="L1077" s="31"/>
      <c r="M1077" s="140" t="s">
        <v>1</v>
      </c>
      <c r="N1077" s="141" t="s">
        <v>40</v>
      </c>
      <c r="P1077" s="142">
        <f>O1077*H1077</f>
        <v>0</v>
      </c>
      <c r="Q1077" s="142">
        <v>0</v>
      </c>
      <c r="R1077" s="142">
        <f>Q1077*H1077</f>
        <v>0</v>
      </c>
      <c r="S1077" s="142">
        <v>0</v>
      </c>
      <c r="T1077" s="143">
        <f>S1077*H1077</f>
        <v>0</v>
      </c>
      <c r="AR1077" s="144" t="s">
        <v>253</v>
      </c>
      <c r="AT1077" s="144" t="s">
        <v>155</v>
      </c>
      <c r="AU1077" s="144" t="s">
        <v>85</v>
      </c>
      <c r="AY1077" s="16" t="s">
        <v>153</v>
      </c>
      <c r="BE1077" s="145">
        <f>IF(N1077="základní",J1077,0)</f>
        <v>0</v>
      </c>
      <c r="BF1077" s="145">
        <f>IF(N1077="snížená",J1077,0)</f>
        <v>0</v>
      </c>
      <c r="BG1077" s="145">
        <f>IF(N1077="zákl. přenesená",J1077,0)</f>
        <v>0</v>
      </c>
      <c r="BH1077" s="145">
        <f>IF(N1077="sníž. přenesená",J1077,0)</f>
        <v>0</v>
      </c>
      <c r="BI1077" s="145">
        <f>IF(N1077="nulová",J1077,0)</f>
        <v>0</v>
      </c>
      <c r="BJ1077" s="16" t="s">
        <v>83</v>
      </c>
      <c r="BK1077" s="145">
        <f>ROUND(I1077*H1077,2)</f>
        <v>0</v>
      </c>
      <c r="BL1077" s="16" t="s">
        <v>253</v>
      </c>
      <c r="BM1077" s="144" t="s">
        <v>1661</v>
      </c>
    </row>
    <row r="1078" spans="2:65" s="1" customFormat="1" ht="12">
      <c r="B1078" s="31"/>
      <c r="D1078" s="146" t="s">
        <v>161</v>
      </c>
      <c r="F1078" s="147" t="s">
        <v>1497</v>
      </c>
      <c r="I1078" s="148"/>
      <c r="L1078" s="31"/>
      <c r="M1078" s="149"/>
      <c r="T1078" s="55"/>
      <c r="AT1078" s="16" t="s">
        <v>161</v>
      </c>
      <c r="AU1078" s="16" t="s">
        <v>85</v>
      </c>
    </row>
    <row r="1079" spans="2:65" s="1" customFormat="1" ht="33" customHeight="1">
      <c r="B1079" s="31"/>
      <c r="C1079" s="132" t="s">
        <v>1662</v>
      </c>
      <c r="D1079" s="132" t="s">
        <v>155</v>
      </c>
      <c r="E1079" s="133" t="s">
        <v>1663</v>
      </c>
      <c r="F1079" s="134" t="s">
        <v>1664</v>
      </c>
      <c r="G1079" s="135" t="s">
        <v>1197</v>
      </c>
      <c r="H1079" s="136">
        <v>1</v>
      </c>
      <c r="I1079" s="137"/>
      <c r="J1079" s="138">
        <f>ROUND(I1079*H1079,2)</f>
        <v>0</v>
      </c>
      <c r="K1079" s="139"/>
      <c r="L1079" s="31"/>
      <c r="M1079" s="140" t="s">
        <v>1</v>
      </c>
      <c r="N1079" s="141" t="s">
        <v>40</v>
      </c>
      <c r="P1079" s="142">
        <f>O1079*H1079</f>
        <v>0</v>
      </c>
      <c r="Q1079" s="142">
        <v>0</v>
      </c>
      <c r="R1079" s="142">
        <f>Q1079*H1079</f>
        <v>0</v>
      </c>
      <c r="S1079" s="142">
        <v>0</v>
      </c>
      <c r="T1079" s="143">
        <f>S1079*H1079</f>
        <v>0</v>
      </c>
      <c r="AR1079" s="144" t="s">
        <v>253</v>
      </c>
      <c r="AT1079" s="144" t="s">
        <v>155</v>
      </c>
      <c r="AU1079" s="144" t="s">
        <v>85</v>
      </c>
      <c r="AY1079" s="16" t="s">
        <v>153</v>
      </c>
      <c r="BE1079" s="145">
        <f>IF(N1079="základní",J1079,0)</f>
        <v>0</v>
      </c>
      <c r="BF1079" s="145">
        <f>IF(N1079="snížená",J1079,0)</f>
        <v>0</v>
      </c>
      <c r="BG1079" s="145">
        <f>IF(N1079="zákl. přenesená",J1079,0)</f>
        <v>0</v>
      </c>
      <c r="BH1079" s="145">
        <f>IF(N1079="sníž. přenesená",J1079,0)</f>
        <v>0</v>
      </c>
      <c r="BI1079" s="145">
        <f>IF(N1079="nulová",J1079,0)</f>
        <v>0</v>
      </c>
      <c r="BJ1079" s="16" t="s">
        <v>83</v>
      </c>
      <c r="BK1079" s="145">
        <f>ROUND(I1079*H1079,2)</f>
        <v>0</v>
      </c>
      <c r="BL1079" s="16" t="s">
        <v>253</v>
      </c>
      <c r="BM1079" s="144" t="s">
        <v>1665</v>
      </c>
    </row>
    <row r="1080" spans="2:65" s="1" customFormat="1" ht="24">
      <c r="B1080" s="31"/>
      <c r="D1080" s="146" t="s">
        <v>161</v>
      </c>
      <c r="F1080" s="147" t="s">
        <v>1664</v>
      </c>
      <c r="I1080" s="148"/>
      <c r="L1080" s="31"/>
      <c r="M1080" s="149"/>
      <c r="T1080" s="55"/>
      <c r="AT1080" s="16" t="s">
        <v>161</v>
      </c>
      <c r="AU1080" s="16" t="s">
        <v>85</v>
      </c>
    </row>
    <row r="1081" spans="2:65" s="1" customFormat="1" ht="24.25" customHeight="1">
      <c r="B1081" s="31"/>
      <c r="C1081" s="132" t="s">
        <v>1666</v>
      </c>
      <c r="D1081" s="132" t="s">
        <v>155</v>
      </c>
      <c r="E1081" s="133" t="s">
        <v>1667</v>
      </c>
      <c r="F1081" s="134" t="s">
        <v>1668</v>
      </c>
      <c r="G1081" s="135" t="s">
        <v>1197</v>
      </c>
      <c r="H1081" s="136">
        <v>1</v>
      </c>
      <c r="I1081" s="137"/>
      <c r="J1081" s="138">
        <f>ROUND(I1081*H1081,2)</f>
        <v>0</v>
      </c>
      <c r="K1081" s="139"/>
      <c r="L1081" s="31"/>
      <c r="M1081" s="140" t="s">
        <v>1</v>
      </c>
      <c r="N1081" s="141" t="s">
        <v>40</v>
      </c>
      <c r="P1081" s="142">
        <f>O1081*H1081</f>
        <v>0</v>
      </c>
      <c r="Q1081" s="142">
        <v>0</v>
      </c>
      <c r="R1081" s="142">
        <f>Q1081*H1081</f>
        <v>0</v>
      </c>
      <c r="S1081" s="142">
        <v>0</v>
      </c>
      <c r="T1081" s="143">
        <f>S1081*H1081</f>
        <v>0</v>
      </c>
      <c r="AR1081" s="144" t="s">
        <v>253</v>
      </c>
      <c r="AT1081" s="144" t="s">
        <v>155</v>
      </c>
      <c r="AU1081" s="144" t="s">
        <v>85</v>
      </c>
      <c r="AY1081" s="16" t="s">
        <v>153</v>
      </c>
      <c r="BE1081" s="145">
        <f>IF(N1081="základní",J1081,0)</f>
        <v>0</v>
      </c>
      <c r="BF1081" s="145">
        <f>IF(N1081="snížená",J1081,0)</f>
        <v>0</v>
      </c>
      <c r="BG1081" s="145">
        <f>IF(N1081="zákl. přenesená",J1081,0)</f>
        <v>0</v>
      </c>
      <c r="BH1081" s="145">
        <f>IF(N1081="sníž. přenesená",J1081,0)</f>
        <v>0</v>
      </c>
      <c r="BI1081" s="145">
        <f>IF(N1081="nulová",J1081,0)</f>
        <v>0</v>
      </c>
      <c r="BJ1081" s="16" t="s">
        <v>83</v>
      </c>
      <c r="BK1081" s="145">
        <f>ROUND(I1081*H1081,2)</f>
        <v>0</v>
      </c>
      <c r="BL1081" s="16" t="s">
        <v>253</v>
      </c>
      <c r="BM1081" s="144" t="s">
        <v>1669</v>
      </c>
    </row>
    <row r="1082" spans="2:65" s="1" customFormat="1" ht="24">
      <c r="B1082" s="31"/>
      <c r="D1082" s="146" t="s">
        <v>161</v>
      </c>
      <c r="F1082" s="147" t="s">
        <v>1668</v>
      </c>
      <c r="I1082" s="148"/>
      <c r="L1082" s="31"/>
      <c r="M1082" s="149"/>
      <c r="T1082" s="55"/>
      <c r="AT1082" s="16" t="s">
        <v>161</v>
      </c>
      <c r="AU1082" s="16" t="s">
        <v>85</v>
      </c>
    </row>
    <row r="1083" spans="2:65" s="1" customFormat="1" ht="37.75" customHeight="1">
      <c r="B1083" s="31"/>
      <c r="C1083" s="132" t="s">
        <v>1670</v>
      </c>
      <c r="D1083" s="132" t="s">
        <v>155</v>
      </c>
      <c r="E1083" s="133" t="s">
        <v>1671</v>
      </c>
      <c r="F1083" s="134" t="s">
        <v>1672</v>
      </c>
      <c r="G1083" s="135" t="s">
        <v>1197</v>
      </c>
      <c r="H1083" s="136">
        <v>1</v>
      </c>
      <c r="I1083" s="137"/>
      <c r="J1083" s="138">
        <f>ROUND(I1083*H1083,2)</f>
        <v>0</v>
      </c>
      <c r="K1083" s="139"/>
      <c r="L1083" s="31"/>
      <c r="M1083" s="140" t="s">
        <v>1</v>
      </c>
      <c r="N1083" s="141" t="s">
        <v>40</v>
      </c>
      <c r="P1083" s="142">
        <f>O1083*H1083</f>
        <v>0</v>
      </c>
      <c r="Q1083" s="142">
        <v>0</v>
      </c>
      <c r="R1083" s="142">
        <f>Q1083*H1083</f>
        <v>0</v>
      </c>
      <c r="S1083" s="142">
        <v>0</v>
      </c>
      <c r="T1083" s="143">
        <f>S1083*H1083</f>
        <v>0</v>
      </c>
      <c r="AR1083" s="144" t="s">
        <v>253</v>
      </c>
      <c r="AT1083" s="144" t="s">
        <v>155</v>
      </c>
      <c r="AU1083" s="144" t="s">
        <v>85</v>
      </c>
      <c r="AY1083" s="16" t="s">
        <v>153</v>
      </c>
      <c r="BE1083" s="145">
        <f>IF(N1083="základní",J1083,0)</f>
        <v>0</v>
      </c>
      <c r="BF1083" s="145">
        <f>IF(N1083="snížená",J1083,0)</f>
        <v>0</v>
      </c>
      <c r="BG1083" s="145">
        <f>IF(N1083="zákl. přenesená",J1083,0)</f>
        <v>0</v>
      </c>
      <c r="BH1083" s="145">
        <f>IF(N1083="sníž. přenesená",J1083,0)</f>
        <v>0</v>
      </c>
      <c r="BI1083" s="145">
        <f>IF(N1083="nulová",J1083,0)</f>
        <v>0</v>
      </c>
      <c r="BJ1083" s="16" t="s">
        <v>83</v>
      </c>
      <c r="BK1083" s="145">
        <f>ROUND(I1083*H1083,2)</f>
        <v>0</v>
      </c>
      <c r="BL1083" s="16" t="s">
        <v>253</v>
      </c>
      <c r="BM1083" s="144" t="s">
        <v>1673</v>
      </c>
    </row>
    <row r="1084" spans="2:65" s="1" customFormat="1" ht="24">
      <c r="B1084" s="31"/>
      <c r="D1084" s="146" t="s">
        <v>161</v>
      </c>
      <c r="F1084" s="147" t="s">
        <v>1672</v>
      </c>
      <c r="I1084" s="148"/>
      <c r="L1084" s="31"/>
      <c r="M1084" s="149"/>
      <c r="T1084" s="55"/>
      <c r="AT1084" s="16" t="s">
        <v>161</v>
      </c>
      <c r="AU1084" s="16" t="s">
        <v>85</v>
      </c>
    </row>
    <row r="1085" spans="2:65" s="11" customFormat="1" ht="22.75" customHeight="1">
      <c r="B1085" s="120"/>
      <c r="D1085" s="121" t="s">
        <v>74</v>
      </c>
      <c r="E1085" s="130" t="s">
        <v>1674</v>
      </c>
      <c r="F1085" s="130" t="s">
        <v>1675</v>
      </c>
      <c r="I1085" s="123"/>
      <c r="J1085" s="131">
        <f>BK1085</f>
        <v>0</v>
      </c>
      <c r="L1085" s="120"/>
      <c r="M1085" s="125"/>
      <c r="P1085" s="126">
        <f>SUM(P1086:P1145)</f>
        <v>0</v>
      </c>
      <c r="R1085" s="126">
        <f>SUM(R1086:R1145)</f>
        <v>0</v>
      </c>
      <c r="T1085" s="127">
        <f>SUM(T1086:T1145)</f>
        <v>0</v>
      </c>
      <c r="AR1085" s="121" t="s">
        <v>85</v>
      </c>
      <c r="AT1085" s="128" t="s">
        <v>74</v>
      </c>
      <c r="AU1085" s="128" t="s">
        <v>83</v>
      </c>
      <c r="AY1085" s="121" t="s">
        <v>153</v>
      </c>
      <c r="BK1085" s="129">
        <f>SUM(BK1086:BK1145)</f>
        <v>0</v>
      </c>
    </row>
    <row r="1086" spans="2:65" s="1" customFormat="1" ht="66.75" customHeight="1">
      <c r="B1086" s="31"/>
      <c r="C1086" s="132" t="s">
        <v>1676</v>
      </c>
      <c r="D1086" s="132" t="s">
        <v>155</v>
      </c>
      <c r="E1086" s="133" t="s">
        <v>1677</v>
      </c>
      <c r="F1086" s="134" t="s">
        <v>1678</v>
      </c>
      <c r="G1086" s="135" t="s">
        <v>707</v>
      </c>
      <c r="H1086" s="136">
        <v>11</v>
      </c>
      <c r="I1086" s="137"/>
      <c r="J1086" s="138">
        <f>ROUND(I1086*H1086,2)</f>
        <v>0</v>
      </c>
      <c r="K1086" s="139"/>
      <c r="L1086" s="31"/>
      <c r="M1086" s="140" t="s">
        <v>1</v>
      </c>
      <c r="N1086" s="141" t="s">
        <v>40</v>
      </c>
      <c r="P1086" s="142">
        <f>O1086*H1086</f>
        <v>0</v>
      </c>
      <c r="Q1086" s="142">
        <v>0</v>
      </c>
      <c r="R1086" s="142">
        <f>Q1086*H1086</f>
        <v>0</v>
      </c>
      <c r="S1086" s="142">
        <v>0</v>
      </c>
      <c r="T1086" s="143">
        <f>S1086*H1086</f>
        <v>0</v>
      </c>
      <c r="AR1086" s="144" t="s">
        <v>253</v>
      </c>
      <c r="AT1086" s="144" t="s">
        <v>155</v>
      </c>
      <c r="AU1086" s="144" t="s">
        <v>85</v>
      </c>
      <c r="AY1086" s="16" t="s">
        <v>153</v>
      </c>
      <c r="BE1086" s="145">
        <f>IF(N1086="základní",J1086,0)</f>
        <v>0</v>
      </c>
      <c r="BF1086" s="145">
        <f>IF(N1086="snížená",J1086,0)</f>
        <v>0</v>
      </c>
      <c r="BG1086" s="145">
        <f>IF(N1086="zákl. přenesená",J1086,0)</f>
        <v>0</v>
      </c>
      <c r="BH1086" s="145">
        <f>IF(N1086="sníž. přenesená",J1086,0)</f>
        <v>0</v>
      </c>
      <c r="BI1086" s="145">
        <f>IF(N1086="nulová",J1086,0)</f>
        <v>0</v>
      </c>
      <c r="BJ1086" s="16" t="s">
        <v>83</v>
      </c>
      <c r="BK1086" s="145">
        <f>ROUND(I1086*H1086,2)</f>
        <v>0</v>
      </c>
      <c r="BL1086" s="16" t="s">
        <v>253</v>
      </c>
      <c r="BM1086" s="144" t="s">
        <v>1679</v>
      </c>
    </row>
    <row r="1087" spans="2:65" s="1" customFormat="1" ht="204">
      <c r="B1087" s="31"/>
      <c r="D1087" s="146" t="s">
        <v>161</v>
      </c>
      <c r="F1087" s="147" t="s">
        <v>1680</v>
      </c>
      <c r="I1087" s="148"/>
      <c r="L1087" s="31"/>
      <c r="M1087" s="149"/>
      <c r="T1087" s="55"/>
      <c r="AT1087" s="16" t="s">
        <v>161</v>
      </c>
      <c r="AU1087" s="16" t="s">
        <v>85</v>
      </c>
    </row>
    <row r="1088" spans="2:65" s="1" customFormat="1" ht="66.75" customHeight="1">
      <c r="B1088" s="31"/>
      <c r="C1088" s="132" t="s">
        <v>1681</v>
      </c>
      <c r="D1088" s="132" t="s">
        <v>155</v>
      </c>
      <c r="E1088" s="133" t="s">
        <v>1682</v>
      </c>
      <c r="F1088" s="134" t="s">
        <v>1683</v>
      </c>
      <c r="G1088" s="135" t="s">
        <v>707</v>
      </c>
      <c r="H1088" s="136">
        <v>30</v>
      </c>
      <c r="I1088" s="137"/>
      <c r="J1088" s="138">
        <f>ROUND(I1088*H1088,2)</f>
        <v>0</v>
      </c>
      <c r="K1088" s="139"/>
      <c r="L1088" s="31"/>
      <c r="M1088" s="140" t="s">
        <v>1</v>
      </c>
      <c r="N1088" s="141" t="s">
        <v>40</v>
      </c>
      <c r="P1088" s="142">
        <f>O1088*H1088</f>
        <v>0</v>
      </c>
      <c r="Q1088" s="142">
        <v>0</v>
      </c>
      <c r="R1088" s="142">
        <f>Q1088*H1088</f>
        <v>0</v>
      </c>
      <c r="S1088" s="142">
        <v>0</v>
      </c>
      <c r="T1088" s="143">
        <f>S1088*H1088</f>
        <v>0</v>
      </c>
      <c r="AR1088" s="144" t="s">
        <v>253</v>
      </c>
      <c r="AT1088" s="144" t="s">
        <v>155</v>
      </c>
      <c r="AU1088" s="144" t="s">
        <v>85</v>
      </c>
      <c r="AY1088" s="16" t="s">
        <v>153</v>
      </c>
      <c r="BE1088" s="145">
        <f>IF(N1088="základní",J1088,0)</f>
        <v>0</v>
      </c>
      <c r="BF1088" s="145">
        <f>IF(N1088="snížená",J1088,0)</f>
        <v>0</v>
      </c>
      <c r="BG1088" s="145">
        <f>IF(N1088="zákl. přenesená",J1088,0)</f>
        <v>0</v>
      </c>
      <c r="BH1088" s="145">
        <f>IF(N1088="sníž. přenesená",J1088,0)</f>
        <v>0</v>
      </c>
      <c r="BI1088" s="145">
        <f>IF(N1088="nulová",J1088,0)</f>
        <v>0</v>
      </c>
      <c r="BJ1088" s="16" t="s">
        <v>83</v>
      </c>
      <c r="BK1088" s="145">
        <f>ROUND(I1088*H1088,2)</f>
        <v>0</v>
      </c>
      <c r="BL1088" s="16" t="s">
        <v>253</v>
      </c>
      <c r="BM1088" s="144" t="s">
        <v>1684</v>
      </c>
    </row>
    <row r="1089" spans="2:65" s="1" customFormat="1" ht="204">
      <c r="B1089" s="31"/>
      <c r="D1089" s="146" t="s">
        <v>161</v>
      </c>
      <c r="F1089" s="147" t="s">
        <v>1685</v>
      </c>
      <c r="I1089" s="148"/>
      <c r="L1089" s="31"/>
      <c r="M1089" s="149"/>
      <c r="T1089" s="55"/>
      <c r="AT1089" s="16" t="s">
        <v>161</v>
      </c>
      <c r="AU1089" s="16" t="s">
        <v>85</v>
      </c>
    </row>
    <row r="1090" spans="2:65" s="1" customFormat="1" ht="66.75" customHeight="1">
      <c r="B1090" s="31"/>
      <c r="C1090" s="132" t="s">
        <v>1686</v>
      </c>
      <c r="D1090" s="132" t="s">
        <v>155</v>
      </c>
      <c r="E1090" s="133" t="s">
        <v>1687</v>
      </c>
      <c r="F1090" s="134" t="s">
        <v>1683</v>
      </c>
      <c r="G1090" s="135" t="s">
        <v>707</v>
      </c>
      <c r="H1090" s="136">
        <v>2</v>
      </c>
      <c r="I1090" s="137"/>
      <c r="J1090" s="138">
        <f>ROUND(I1090*H1090,2)</f>
        <v>0</v>
      </c>
      <c r="K1090" s="139"/>
      <c r="L1090" s="31"/>
      <c r="M1090" s="140" t="s">
        <v>1</v>
      </c>
      <c r="N1090" s="141" t="s">
        <v>40</v>
      </c>
      <c r="P1090" s="142">
        <f>O1090*H1090</f>
        <v>0</v>
      </c>
      <c r="Q1090" s="142">
        <v>0</v>
      </c>
      <c r="R1090" s="142">
        <f>Q1090*H1090</f>
        <v>0</v>
      </c>
      <c r="S1090" s="142">
        <v>0</v>
      </c>
      <c r="T1090" s="143">
        <f>S1090*H1090</f>
        <v>0</v>
      </c>
      <c r="AR1090" s="144" t="s">
        <v>253</v>
      </c>
      <c r="AT1090" s="144" t="s">
        <v>155</v>
      </c>
      <c r="AU1090" s="144" t="s">
        <v>85</v>
      </c>
      <c r="AY1090" s="16" t="s">
        <v>153</v>
      </c>
      <c r="BE1090" s="145">
        <f>IF(N1090="základní",J1090,0)</f>
        <v>0</v>
      </c>
      <c r="BF1090" s="145">
        <f>IF(N1090="snížená",J1090,0)</f>
        <v>0</v>
      </c>
      <c r="BG1090" s="145">
        <f>IF(N1090="zákl. přenesená",J1090,0)</f>
        <v>0</v>
      </c>
      <c r="BH1090" s="145">
        <f>IF(N1090="sníž. přenesená",J1090,0)</f>
        <v>0</v>
      </c>
      <c r="BI1090" s="145">
        <f>IF(N1090="nulová",J1090,0)</f>
        <v>0</v>
      </c>
      <c r="BJ1090" s="16" t="s">
        <v>83</v>
      </c>
      <c r="BK1090" s="145">
        <f>ROUND(I1090*H1090,2)</f>
        <v>0</v>
      </c>
      <c r="BL1090" s="16" t="s">
        <v>253</v>
      </c>
      <c r="BM1090" s="144" t="s">
        <v>1688</v>
      </c>
    </row>
    <row r="1091" spans="2:65" s="1" customFormat="1" ht="204">
      <c r="B1091" s="31"/>
      <c r="D1091" s="146" t="s">
        <v>161</v>
      </c>
      <c r="F1091" s="147" t="s">
        <v>1689</v>
      </c>
      <c r="I1091" s="148"/>
      <c r="L1091" s="31"/>
      <c r="M1091" s="149"/>
      <c r="T1091" s="55"/>
      <c r="AT1091" s="16" t="s">
        <v>161</v>
      </c>
      <c r="AU1091" s="16" t="s">
        <v>85</v>
      </c>
    </row>
    <row r="1092" spans="2:65" s="1" customFormat="1" ht="44.25" customHeight="1">
      <c r="B1092" s="31"/>
      <c r="C1092" s="132" t="s">
        <v>1690</v>
      </c>
      <c r="D1092" s="132" t="s">
        <v>155</v>
      </c>
      <c r="E1092" s="133" t="s">
        <v>1691</v>
      </c>
      <c r="F1092" s="134" t="s">
        <v>1692</v>
      </c>
      <c r="G1092" s="135" t="s">
        <v>173</v>
      </c>
      <c r="H1092" s="136">
        <v>36</v>
      </c>
      <c r="I1092" s="137"/>
      <c r="J1092" s="138">
        <f>ROUND(I1092*H1092,2)</f>
        <v>0</v>
      </c>
      <c r="K1092" s="139"/>
      <c r="L1092" s="31"/>
      <c r="M1092" s="140" t="s">
        <v>1</v>
      </c>
      <c r="N1092" s="141" t="s">
        <v>40</v>
      </c>
      <c r="P1092" s="142">
        <f>O1092*H1092</f>
        <v>0</v>
      </c>
      <c r="Q1092" s="142">
        <v>0</v>
      </c>
      <c r="R1092" s="142">
        <f>Q1092*H1092</f>
        <v>0</v>
      </c>
      <c r="S1092" s="142">
        <v>0</v>
      </c>
      <c r="T1092" s="143">
        <f>S1092*H1092</f>
        <v>0</v>
      </c>
      <c r="AR1092" s="144" t="s">
        <v>253</v>
      </c>
      <c r="AT1092" s="144" t="s">
        <v>155</v>
      </c>
      <c r="AU1092" s="144" t="s">
        <v>85</v>
      </c>
      <c r="AY1092" s="16" t="s">
        <v>153</v>
      </c>
      <c r="BE1092" s="145">
        <f>IF(N1092="základní",J1092,0)</f>
        <v>0</v>
      </c>
      <c r="BF1092" s="145">
        <f>IF(N1092="snížená",J1092,0)</f>
        <v>0</v>
      </c>
      <c r="BG1092" s="145">
        <f>IF(N1092="zákl. přenesená",J1092,0)</f>
        <v>0</v>
      </c>
      <c r="BH1092" s="145">
        <f>IF(N1092="sníž. přenesená",J1092,0)</f>
        <v>0</v>
      </c>
      <c r="BI1092" s="145">
        <f>IF(N1092="nulová",J1092,0)</f>
        <v>0</v>
      </c>
      <c r="BJ1092" s="16" t="s">
        <v>83</v>
      </c>
      <c r="BK1092" s="145">
        <f>ROUND(I1092*H1092,2)</f>
        <v>0</v>
      </c>
      <c r="BL1092" s="16" t="s">
        <v>253</v>
      </c>
      <c r="BM1092" s="144" t="s">
        <v>1693</v>
      </c>
    </row>
    <row r="1093" spans="2:65" s="1" customFormat="1" ht="36">
      <c r="B1093" s="31"/>
      <c r="D1093" s="146" t="s">
        <v>161</v>
      </c>
      <c r="F1093" s="147" t="s">
        <v>1692</v>
      </c>
      <c r="I1093" s="148"/>
      <c r="L1093" s="31"/>
      <c r="M1093" s="149"/>
      <c r="T1093" s="55"/>
      <c r="AT1093" s="16" t="s">
        <v>161</v>
      </c>
      <c r="AU1093" s="16" t="s">
        <v>85</v>
      </c>
    </row>
    <row r="1094" spans="2:65" s="1" customFormat="1" ht="49" customHeight="1">
      <c r="B1094" s="31"/>
      <c r="C1094" s="132" t="s">
        <v>1694</v>
      </c>
      <c r="D1094" s="132" t="s">
        <v>155</v>
      </c>
      <c r="E1094" s="133" t="s">
        <v>1695</v>
      </c>
      <c r="F1094" s="134" t="s">
        <v>1696</v>
      </c>
      <c r="G1094" s="135" t="s">
        <v>173</v>
      </c>
      <c r="H1094" s="136">
        <v>2</v>
      </c>
      <c r="I1094" s="137"/>
      <c r="J1094" s="138">
        <f>ROUND(I1094*H1094,2)</f>
        <v>0</v>
      </c>
      <c r="K1094" s="139"/>
      <c r="L1094" s="31"/>
      <c r="M1094" s="140" t="s">
        <v>1</v>
      </c>
      <c r="N1094" s="141" t="s">
        <v>40</v>
      </c>
      <c r="P1094" s="142">
        <f>O1094*H1094</f>
        <v>0</v>
      </c>
      <c r="Q1094" s="142">
        <v>0</v>
      </c>
      <c r="R1094" s="142">
        <f>Q1094*H1094</f>
        <v>0</v>
      </c>
      <c r="S1094" s="142">
        <v>0</v>
      </c>
      <c r="T1094" s="143">
        <f>S1094*H1094</f>
        <v>0</v>
      </c>
      <c r="AR1094" s="144" t="s">
        <v>253</v>
      </c>
      <c r="AT1094" s="144" t="s">
        <v>155</v>
      </c>
      <c r="AU1094" s="144" t="s">
        <v>85</v>
      </c>
      <c r="AY1094" s="16" t="s">
        <v>153</v>
      </c>
      <c r="BE1094" s="145">
        <f>IF(N1094="základní",J1094,0)</f>
        <v>0</v>
      </c>
      <c r="BF1094" s="145">
        <f>IF(N1094="snížená",J1094,0)</f>
        <v>0</v>
      </c>
      <c r="BG1094" s="145">
        <f>IF(N1094="zákl. přenesená",J1094,0)</f>
        <v>0</v>
      </c>
      <c r="BH1094" s="145">
        <f>IF(N1094="sníž. přenesená",J1094,0)</f>
        <v>0</v>
      </c>
      <c r="BI1094" s="145">
        <f>IF(N1094="nulová",J1094,0)</f>
        <v>0</v>
      </c>
      <c r="BJ1094" s="16" t="s">
        <v>83</v>
      </c>
      <c r="BK1094" s="145">
        <f>ROUND(I1094*H1094,2)</f>
        <v>0</v>
      </c>
      <c r="BL1094" s="16" t="s">
        <v>253</v>
      </c>
      <c r="BM1094" s="144" t="s">
        <v>1697</v>
      </c>
    </row>
    <row r="1095" spans="2:65" s="1" customFormat="1" ht="48">
      <c r="B1095" s="31"/>
      <c r="D1095" s="146" t="s">
        <v>161</v>
      </c>
      <c r="F1095" s="147" t="s">
        <v>1696</v>
      </c>
      <c r="I1095" s="148"/>
      <c r="L1095" s="31"/>
      <c r="M1095" s="149"/>
      <c r="T1095" s="55"/>
      <c r="AT1095" s="16" t="s">
        <v>161</v>
      </c>
      <c r="AU1095" s="16" t="s">
        <v>85</v>
      </c>
    </row>
    <row r="1096" spans="2:65" s="1" customFormat="1" ht="49" customHeight="1">
      <c r="B1096" s="31"/>
      <c r="C1096" s="132" t="s">
        <v>1698</v>
      </c>
      <c r="D1096" s="132" t="s">
        <v>155</v>
      </c>
      <c r="E1096" s="133" t="s">
        <v>1699</v>
      </c>
      <c r="F1096" s="134" t="s">
        <v>1700</v>
      </c>
      <c r="G1096" s="135" t="s">
        <v>173</v>
      </c>
      <c r="H1096" s="136">
        <v>1.5</v>
      </c>
      <c r="I1096" s="137"/>
      <c r="J1096" s="138">
        <f>ROUND(I1096*H1096,2)</f>
        <v>0</v>
      </c>
      <c r="K1096" s="139"/>
      <c r="L1096" s="31"/>
      <c r="M1096" s="140" t="s">
        <v>1</v>
      </c>
      <c r="N1096" s="141" t="s">
        <v>40</v>
      </c>
      <c r="P1096" s="142">
        <f>O1096*H1096</f>
        <v>0</v>
      </c>
      <c r="Q1096" s="142">
        <v>0</v>
      </c>
      <c r="R1096" s="142">
        <f>Q1096*H1096</f>
        <v>0</v>
      </c>
      <c r="S1096" s="142">
        <v>0</v>
      </c>
      <c r="T1096" s="143">
        <f>S1096*H1096</f>
        <v>0</v>
      </c>
      <c r="AR1096" s="144" t="s">
        <v>253</v>
      </c>
      <c r="AT1096" s="144" t="s">
        <v>155</v>
      </c>
      <c r="AU1096" s="144" t="s">
        <v>85</v>
      </c>
      <c r="AY1096" s="16" t="s">
        <v>153</v>
      </c>
      <c r="BE1096" s="145">
        <f>IF(N1096="základní",J1096,0)</f>
        <v>0</v>
      </c>
      <c r="BF1096" s="145">
        <f>IF(N1096="snížená",J1096,0)</f>
        <v>0</v>
      </c>
      <c r="BG1096" s="145">
        <f>IF(N1096="zákl. přenesená",J1096,0)</f>
        <v>0</v>
      </c>
      <c r="BH1096" s="145">
        <f>IF(N1096="sníž. přenesená",J1096,0)</f>
        <v>0</v>
      </c>
      <c r="BI1096" s="145">
        <f>IF(N1096="nulová",J1096,0)</f>
        <v>0</v>
      </c>
      <c r="BJ1096" s="16" t="s">
        <v>83</v>
      </c>
      <c r="BK1096" s="145">
        <f>ROUND(I1096*H1096,2)</f>
        <v>0</v>
      </c>
      <c r="BL1096" s="16" t="s">
        <v>253</v>
      </c>
      <c r="BM1096" s="144" t="s">
        <v>1701</v>
      </c>
    </row>
    <row r="1097" spans="2:65" s="1" customFormat="1" ht="48">
      <c r="B1097" s="31"/>
      <c r="D1097" s="146" t="s">
        <v>161</v>
      </c>
      <c r="F1097" s="147" t="s">
        <v>1700</v>
      </c>
      <c r="I1097" s="148"/>
      <c r="L1097" s="31"/>
      <c r="M1097" s="149"/>
      <c r="T1097" s="55"/>
      <c r="AT1097" s="16" t="s">
        <v>161</v>
      </c>
      <c r="AU1097" s="16" t="s">
        <v>85</v>
      </c>
    </row>
    <row r="1098" spans="2:65" s="1" customFormat="1" ht="33" customHeight="1">
      <c r="B1098" s="31"/>
      <c r="C1098" s="132" t="s">
        <v>1702</v>
      </c>
      <c r="D1098" s="132" t="s">
        <v>155</v>
      </c>
      <c r="E1098" s="133" t="s">
        <v>1703</v>
      </c>
      <c r="F1098" s="134" t="s">
        <v>1704</v>
      </c>
      <c r="G1098" s="135" t="s">
        <v>590</v>
      </c>
      <c r="H1098" s="136">
        <v>87</v>
      </c>
      <c r="I1098" s="137"/>
      <c r="J1098" s="138">
        <f>ROUND(I1098*H1098,2)</f>
        <v>0</v>
      </c>
      <c r="K1098" s="139"/>
      <c r="L1098" s="31"/>
      <c r="M1098" s="140" t="s">
        <v>1</v>
      </c>
      <c r="N1098" s="141" t="s">
        <v>40</v>
      </c>
      <c r="P1098" s="142">
        <f>O1098*H1098</f>
        <v>0</v>
      </c>
      <c r="Q1098" s="142">
        <v>0</v>
      </c>
      <c r="R1098" s="142">
        <f>Q1098*H1098</f>
        <v>0</v>
      </c>
      <c r="S1098" s="142">
        <v>0</v>
      </c>
      <c r="T1098" s="143">
        <f>S1098*H1098</f>
        <v>0</v>
      </c>
      <c r="AR1098" s="144" t="s">
        <v>253</v>
      </c>
      <c r="AT1098" s="144" t="s">
        <v>155</v>
      </c>
      <c r="AU1098" s="144" t="s">
        <v>85</v>
      </c>
      <c r="AY1098" s="16" t="s">
        <v>153</v>
      </c>
      <c r="BE1098" s="145">
        <f>IF(N1098="základní",J1098,0)</f>
        <v>0</v>
      </c>
      <c r="BF1098" s="145">
        <f>IF(N1098="snížená",J1098,0)</f>
        <v>0</v>
      </c>
      <c r="BG1098" s="145">
        <f>IF(N1098="zákl. přenesená",J1098,0)</f>
        <v>0</v>
      </c>
      <c r="BH1098" s="145">
        <f>IF(N1098="sníž. přenesená",J1098,0)</f>
        <v>0</v>
      </c>
      <c r="BI1098" s="145">
        <f>IF(N1098="nulová",J1098,0)</f>
        <v>0</v>
      </c>
      <c r="BJ1098" s="16" t="s">
        <v>83</v>
      </c>
      <c r="BK1098" s="145">
        <f>ROUND(I1098*H1098,2)</f>
        <v>0</v>
      </c>
      <c r="BL1098" s="16" t="s">
        <v>253</v>
      </c>
      <c r="BM1098" s="144" t="s">
        <v>1705</v>
      </c>
    </row>
    <row r="1099" spans="2:65" s="1" customFormat="1" ht="24">
      <c r="B1099" s="31"/>
      <c r="D1099" s="146" t="s">
        <v>161</v>
      </c>
      <c r="F1099" s="147" t="s">
        <v>1704</v>
      </c>
      <c r="I1099" s="148"/>
      <c r="L1099" s="31"/>
      <c r="M1099" s="149"/>
      <c r="T1099" s="55"/>
      <c r="AT1099" s="16" t="s">
        <v>161</v>
      </c>
      <c r="AU1099" s="16" t="s">
        <v>85</v>
      </c>
    </row>
    <row r="1100" spans="2:65" s="1" customFormat="1" ht="33" customHeight="1">
      <c r="B1100" s="31"/>
      <c r="C1100" s="132" t="s">
        <v>1706</v>
      </c>
      <c r="D1100" s="132" t="s">
        <v>155</v>
      </c>
      <c r="E1100" s="133" t="s">
        <v>1707</v>
      </c>
      <c r="F1100" s="134" t="s">
        <v>1708</v>
      </c>
      <c r="G1100" s="135" t="s">
        <v>590</v>
      </c>
      <c r="H1100" s="136">
        <v>12</v>
      </c>
      <c r="I1100" s="137"/>
      <c r="J1100" s="138">
        <f>ROUND(I1100*H1100,2)</f>
        <v>0</v>
      </c>
      <c r="K1100" s="139"/>
      <c r="L1100" s="31"/>
      <c r="M1100" s="140" t="s">
        <v>1</v>
      </c>
      <c r="N1100" s="141" t="s">
        <v>40</v>
      </c>
      <c r="P1100" s="142">
        <f>O1100*H1100</f>
        <v>0</v>
      </c>
      <c r="Q1100" s="142">
        <v>0</v>
      </c>
      <c r="R1100" s="142">
        <f>Q1100*H1100</f>
        <v>0</v>
      </c>
      <c r="S1100" s="142">
        <v>0</v>
      </c>
      <c r="T1100" s="143">
        <f>S1100*H1100</f>
        <v>0</v>
      </c>
      <c r="AR1100" s="144" t="s">
        <v>253</v>
      </c>
      <c r="AT1100" s="144" t="s">
        <v>155</v>
      </c>
      <c r="AU1100" s="144" t="s">
        <v>85</v>
      </c>
      <c r="AY1100" s="16" t="s">
        <v>153</v>
      </c>
      <c r="BE1100" s="145">
        <f>IF(N1100="základní",J1100,0)</f>
        <v>0</v>
      </c>
      <c r="BF1100" s="145">
        <f>IF(N1100="snížená",J1100,0)</f>
        <v>0</v>
      </c>
      <c r="BG1100" s="145">
        <f>IF(N1100="zákl. přenesená",J1100,0)</f>
        <v>0</v>
      </c>
      <c r="BH1100" s="145">
        <f>IF(N1100="sníž. přenesená",J1100,0)</f>
        <v>0</v>
      </c>
      <c r="BI1100" s="145">
        <f>IF(N1100="nulová",J1100,0)</f>
        <v>0</v>
      </c>
      <c r="BJ1100" s="16" t="s">
        <v>83</v>
      </c>
      <c r="BK1100" s="145">
        <f>ROUND(I1100*H1100,2)</f>
        <v>0</v>
      </c>
      <c r="BL1100" s="16" t="s">
        <v>253</v>
      </c>
      <c r="BM1100" s="144" t="s">
        <v>1709</v>
      </c>
    </row>
    <row r="1101" spans="2:65" s="1" customFormat="1" ht="24">
      <c r="B1101" s="31"/>
      <c r="D1101" s="146" t="s">
        <v>161</v>
      </c>
      <c r="F1101" s="147" t="s">
        <v>1708</v>
      </c>
      <c r="I1101" s="148"/>
      <c r="L1101" s="31"/>
      <c r="M1101" s="149"/>
      <c r="T1101" s="55"/>
      <c r="AT1101" s="16" t="s">
        <v>161</v>
      </c>
      <c r="AU1101" s="16" t="s">
        <v>85</v>
      </c>
    </row>
    <row r="1102" spans="2:65" s="1" customFormat="1" ht="33" customHeight="1">
      <c r="B1102" s="31"/>
      <c r="C1102" s="132" t="s">
        <v>1710</v>
      </c>
      <c r="D1102" s="132" t="s">
        <v>155</v>
      </c>
      <c r="E1102" s="133" t="s">
        <v>1711</v>
      </c>
      <c r="F1102" s="134" t="s">
        <v>1712</v>
      </c>
      <c r="G1102" s="135" t="s">
        <v>590</v>
      </c>
      <c r="H1102" s="136">
        <v>4</v>
      </c>
      <c r="I1102" s="137"/>
      <c r="J1102" s="138">
        <f>ROUND(I1102*H1102,2)</f>
        <v>0</v>
      </c>
      <c r="K1102" s="139"/>
      <c r="L1102" s="31"/>
      <c r="M1102" s="140" t="s">
        <v>1</v>
      </c>
      <c r="N1102" s="141" t="s">
        <v>40</v>
      </c>
      <c r="P1102" s="142">
        <f>O1102*H1102</f>
        <v>0</v>
      </c>
      <c r="Q1102" s="142">
        <v>0</v>
      </c>
      <c r="R1102" s="142">
        <f>Q1102*H1102</f>
        <v>0</v>
      </c>
      <c r="S1102" s="142">
        <v>0</v>
      </c>
      <c r="T1102" s="143">
        <f>S1102*H1102</f>
        <v>0</v>
      </c>
      <c r="AR1102" s="144" t="s">
        <v>253</v>
      </c>
      <c r="AT1102" s="144" t="s">
        <v>155</v>
      </c>
      <c r="AU1102" s="144" t="s">
        <v>85</v>
      </c>
      <c r="AY1102" s="16" t="s">
        <v>153</v>
      </c>
      <c r="BE1102" s="145">
        <f>IF(N1102="základní",J1102,0)</f>
        <v>0</v>
      </c>
      <c r="BF1102" s="145">
        <f>IF(N1102="snížená",J1102,0)</f>
        <v>0</v>
      </c>
      <c r="BG1102" s="145">
        <f>IF(N1102="zákl. přenesená",J1102,0)</f>
        <v>0</v>
      </c>
      <c r="BH1102" s="145">
        <f>IF(N1102="sníž. přenesená",J1102,0)</f>
        <v>0</v>
      </c>
      <c r="BI1102" s="145">
        <f>IF(N1102="nulová",J1102,0)</f>
        <v>0</v>
      </c>
      <c r="BJ1102" s="16" t="s">
        <v>83</v>
      </c>
      <c r="BK1102" s="145">
        <f>ROUND(I1102*H1102,2)</f>
        <v>0</v>
      </c>
      <c r="BL1102" s="16" t="s">
        <v>253</v>
      </c>
      <c r="BM1102" s="144" t="s">
        <v>1713</v>
      </c>
    </row>
    <row r="1103" spans="2:65" s="1" customFormat="1" ht="24">
      <c r="B1103" s="31"/>
      <c r="D1103" s="146" t="s">
        <v>161</v>
      </c>
      <c r="F1103" s="147" t="s">
        <v>1712</v>
      </c>
      <c r="I1103" s="148"/>
      <c r="L1103" s="31"/>
      <c r="M1103" s="149"/>
      <c r="T1103" s="55"/>
      <c r="AT1103" s="16" t="s">
        <v>161</v>
      </c>
      <c r="AU1103" s="16" t="s">
        <v>85</v>
      </c>
    </row>
    <row r="1104" spans="2:65" s="1" customFormat="1" ht="33" customHeight="1">
      <c r="B1104" s="31"/>
      <c r="C1104" s="132" t="s">
        <v>1714</v>
      </c>
      <c r="D1104" s="132" t="s">
        <v>155</v>
      </c>
      <c r="E1104" s="133" t="s">
        <v>1715</v>
      </c>
      <c r="F1104" s="134" t="s">
        <v>1716</v>
      </c>
      <c r="G1104" s="135" t="s">
        <v>590</v>
      </c>
      <c r="H1104" s="136">
        <v>16</v>
      </c>
      <c r="I1104" s="137"/>
      <c r="J1104" s="138">
        <f>ROUND(I1104*H1104,2)</f>
        <v>0</v>
      </c>
      <c r="K1104" s="139"/>
      <c r="L1104" s="31"/>
      <c r="M1104" s="140" t="s">
        <v>1</v>
      </c>
      <c r="N1104" s="141" t="s">
        <v>40</v>
      </c>
      <c r="P1104" s="142">
        <f>O1104*H1104</f>
        <v>0</v>
      </c>
      <c r="Q1104" s="142">
        <v>0</v>
      </c>
      <c r="R1104" s="142">
        <f>Q1104*H1104</f>
        <v>0</v>
      </c>
      <c r="S1104" s="142">
        <v>0</v>
      </c>
      <c r="T1104" s="143">
        <f>S1104*H1104</f>
        <v>0</v>
      </c>
      <c r="AR1104" s="144" t="s">
        <v>253</v>
      </c>
      <c r="AT1104" s="144" t="s">
        <v>155</v>
      </c>
      <c r="AU1104" s="144" t="s">
        <v>85</v>
      </c>
      <c r="AY1104" s="16" t="s">
        <v>153</v>
      </c>
      <c r="BE1104" s="145">
        <f>IF(N1104="základní",J1104,0)</f>
        <v>0</v>
      </c>
      <c r="BF1104" s="145">
        <f>IF(N1104="snížená",J1104,0)</f>
        <v>0</v>
      </c>
      <c r="BG1104" s="145">
        <f>IF(N1104="zákl. přenesená",J1104,0)</f>
        <v>0</v>
      </c>
      <c r="BH1104" s="145">
        <f>IF(N1104="sníž. přenesená",J1104,0)</f>
        <v>0</v>
      </c>
      <c r="BI1104" s="145">
        <f>IF(N1104="nulová",J1104,0)</f>
        <v>0</v>
      </c>
      <c r="BJ1104" s="16" t="s">
        <v>83</v>
      </c>
      <c r="BK1104" s="145">
        <f>ROUND(I1104*H1104,2)</f>
        <v>0</v>
      </c>
      <c r="BL1104" s="16" t="s">
        <v>253</v>
      </c>
      <c r="BM1104" s="144" t="s">
        <v>1717</v>
      </c>
    </row>
    <row r="1105" spans="2:65" s="1" customFormat="1" ht="24">
      <c r="B1105" s="31"/>
      <c r="D1105" s="146" t="s">
        <v>161</v>
      </c>
      <c r="F1105" s="147" t="s">
        <v>1716</v>
      </c>
      <c r="I1105" s="148"/>
      <c r="L1105" s="31"/>
      <c r="M1105" s="149"/>
      <c r="T1105" s="55"/>
      <c r="AT1105" s="16" t="s">
        <v>161</v>
      </c>
      <c r="AU1105" s="16" t="s">
        <v>85</v>
      </c>
    </row>
    <row r="1106" spans="2:65" s="1" customFormat="1" ht="33" customHeight="1">
      <c r="B1106" s="31"/>
      <c r="C1106" s="132" t="s">
        <v>1718</v>
      </c>
      <c r="D1106" s="132" t="s">
        <v>155</v>
      </c>
      <c r="E1106" s="133" t="s">
        <v>1719</v>
      </c>
      <c r="F1106" s="134" t="s">
        <v>1720</v>
      </c>
      <c r="G1106" s="135" t="s">
        <v>590</v>
      </c>
      <c r="H1106" s="136">
        <v>12</v>
      </c>
      <c r="I1106" s="137"/>
      <c r="J1106" s="138">
        <f>ROUND(I1106*H1106,2)</f>
        <v>0</v>
      </c>
      <c r="K1106" s="139"/>
      <c r="L1106" s="31"/>
      <c r="M1106" s="140" t="s">
        <v>1</v>
      </c>
      <c r="N1106" s="141" t="s">
        <v>40</v>
      </c>
      <c r="P1106" s="142">
        <f>O1106*H1106</f>
        <v>0</v>
      </c>
      <c r="Q1106" s="142">
        <v>0</v>
      </c>
      <c r="R1106" s="142">
        <f>Q1106*H1106</f>
        <v>0</v>
      </c>
      <c r="S1106" s="142">
        <v>0</v>
      </c>
      <c r="T1106" s="143">
        <f>S1106*H1106</f>
        <v>0</v>
      </c>
      <c r="AR1106" s="144" t="s">
        <v>253</v>
      </c>
      <c r="AT1106" s="144" t="s">
        <v>155</v>
      </c>
      <c r="AU1106" s="144" t="s">
        <v>85</v>
      </c>
      <c r="AY1106" s="16" t="s">
        <v>153</v>
      </c>
      <c r="BE1106" s="145">
        <f>IF(N1106="základní",J1106,0)</f>
        <v>0</v>
      </c>
      <c r="BF1106" s="145">
        <f>IF(N1106="snížená",J1106,0)</f>
        <v>0</v>
      </c>
      <c r="BG1106" s="145">
        <f>IF(N1106="zákl. přenesená",J1106,0)</f>
        <v>0</v>
      </c>
      <c r="BH1106" s="145">
        <f>IF(N1106="sníž. přenesená",J1106,0)</f>
        <v>0</v>
      </c>
      <c r="BI1106" s="145">
        <f>IF(N1106="nulová",J1106,0)</f>
        <v>0</v>
      </c>
      <c r="BJ1106" s="16" t="s">
        <v>83</v>
      </c>
      <c r="BK1106" s="145">
        <f>ROUND(I1106*H1106,2)</f>
        <v>0</v>
      </c>
      <c r="BL1106" s="16" t="s">
        <v>253</v>
      </c>
      <c r="BM1106" s="144" t="s">
        <v>1721</v>
      </c>
    </row>
    <row r="1107" spans="2:65" s="1" customFormat="1" ht="24">
      <c r="B1107" s="31"/>
      <c r="D1107" s="146" t="s">
        <v>161</v>
      </c>
      <c r="F1107" s="147" t="s">
        <v>1720</v>
      </c>
      <c r="I1107" s="148"/>
      <c r="L1107" s="31"/>
      <c r="M1107" s="149"/>
      <c r="T1107" s="55"/>
      <c r="AT1107" s="16" t="s">
        <v>161</v>
      </c>
      <c r="AU1107" s="16" t="s">
        <v>85</v>
      </c>
    </row>
    <row r="1108" spans="2:65" s="1" customFormat="1" ht="33" customHeight="1">
      <c r="B1108" s="31"/>
      <c r="C1108" s="132" t="s">
        <v>1722</v>
      </c>
      <c r="D1108" s="132" t="s">
        <v>155</v>
      </c>
      <c r="E1108" s="133" t="s">
        <v>1723</v>
      </c>
      <c r="F1108" s="134" t="s">
        <v>1724</v>
      </c>
      <c r="G1108" s="135" t="s">
        <v>590</v>
      </c>
      <c r="H1108" s="136">
        <v>3</v>
      </c>
      <c r="I1108" s="137"/>
      <c r="J1108" s="138">
        <f>ROUND(I1108*H1108,2)</f>
        <v>0</v>
      </c>
      <c r="K1108" s="139"/>
      <c r="L1108" s="31"/>
      <c r="M1108" s="140" t="s">
        <v>1</v>
      </c>
      <c r="N1108" s="141" t="s">
        <v>40</v>
      </c>
      <c r="P1108" s="142">
        <f>O1108*H1108</f>
        <v>0</v>
      </c>
      <c r="Q1108" s="142">
        <v>0</v>
      </c>
      <c r="R1108" s="142">
        <f>Q1108*H1108</f>
        <v>0</v>
      </c>
      <c r="S1108" s="142">
        <v>0</v>
      </c>
      <c r="T1108" s="143">
        <f>S1108*H1108</f>
        <v>0</v>
      </c>
      <c r="AR1108" s="144" t="s">
        <v>253</v>
      </c>
      <c r="AT1108" s="144" t="s">
        <v>155</v>
      </c>
      <c r="AU1108" s="144" t="s">
        <v>85</v>
      </c>
      <c r="AY1108" s="16" t="s">
        <v>153</v>
      </c>
      <c r="BE1108" s="145">
        <f>IF(N1108="základní",J1108,0)</f>
        <v>0</v>
      </c>
      <c r="BF1108" s="145">
        <f>IF(N1108="snížená",J1108,0)</f>
        <v>0</v>
      </c>
      <c r="BG1108" s="145">
        <f>IF(N1108="zákl. přenesená",J1108,0)</f>
        <v>0</v>
      </c>
      <c r="BH1108" s="145">
        <f>IF(N1108="sníž. přenesená",J1108,0)</f>
        <v>0</v>
      </c>
      <c r="BI1108" s="145">
        <f>IF(N1108="nulová",J1108,0)</f>
        <v>0</v>
      </c>
      <c r="BJ1108" s="16" t="s">
        <v>83</v>
      </c>
      <c r="BK1108" s="145">
        <f>ROUND(I1108*H1108,2)</f>
        <v>0</v>
      </c>
      <c r="BL1108" s="16" t="s">
        <v>253</v>
      </c>
      <c r="BM1108" s="144" t="s">
        <v>1725</v>
      </c>
    </row>
    <row r="1109" spans="2:65" s="1" customFormat="1" ht="24">
      <c r="B1109" s="31"/>
      <c r="D1109" s="146" t="s">
        <v>161</v>
      </c>
      <c r="F1109" s="147" t="s">
        <v>1724</v>
      </c>
      <c r="I1109" s="148"/>
      <c r="L1109" s="31"/>
      <c r="M1109" s="149"/>
      <c r="T1109" s="55"/>
      <c r="AT1109" s="16" t="s">
        <v>161</v>
      </c>
      <c r="AU1109" s="16" t="s">
        <v>85</v>
      </c>
    </row>
    <row r="1110" spans="2:65" s="1" customFormat="1" ht="33" customHeight="1">
      <c r="B1110" s="31"/>
      <c r="C1110" s="132" t="s">
        <v>1726</v>
      </c>
      <c r="D1110" s="132" t="s">
        <v>155</v>
      </c>
      <c r="E1110" s="133" t="s">
        <v>1727</v>
      </c>
      <c r="F1110" s="134" t="s">
        <v>1728</v>
      </c>
      <c r="G1110" s="135" t="s">
        <v>590</v>
      </c>
      <c r="H1110" s="136">
        <v>25</v>
      </c>
      <c r="I1110" s="137"/>
      <c r="J1110" s="138">
        <f>ROUND(I1110*H1110,2)</f>
        <v>0</v>
      </c>
      <c r="K1110" s="139"/>
      <c r="L1110" s="31"/>
      <c r="M1110" s="140" t="s">
        <v>1</v>
      </c>
      <c r="N1110" s="141" t="s">
        <v>40</v>
      </c>
      <c r="P1110" s="142">
        <f>O1110*H1110</f>
        <v>0</v>
      </c>
      <c r="Q1110" s="142">
        <v>0</v>
      </c>
      <c r="R1110" s="142">
        <f>Q1110*H1110</f>
        <v>0</v>
      </c>
      <c r="S1110" s="142">
        <v>0</v>
      </c>
      <c r="T1110" s="143">
        <f>S1110*H1110</f>
        <v>0</v>
      </c>
      <c r="AR1110" s="144" t="s">
        <v>253</v>
      </c>
      <c r="AT1110" s="144" t="s">
        <v>155</v>
      </c>
      <c r="AU1110" s="144" t="s">
        <v>85</v>
      </c>
      <c r="AY1110" s="16" t="s">
        <v>153</v>
      </c>
      <c r="BE1110" s="145">
        <f>IF(N1110="základní",J1110,0)</f>
        <v>0</v>
      </c>
      <c r="BF1110" s="145">
        <f>IF(N1110="snížená",J1110,0)</f>
        <v>0</v>
      </c>
      <c r="BG1110" s="145">
        <f>IF(N1110="zákl. přenesená",J1110,0)</f>
        <v>0</v>
      </c>
      <c r="BH1110" s="145">
        <f>IF(N1110="sníž. přenesená",J1110,0)</f>
        <v>0</v>
      </c>
      <c r="BI1110" s="145">
        <f>IF(N1110="nulová",J1110,0)</f>
        <v>0</v>
      </c>
      <c r="BJ1110" s="16" t="s">
        <v>83</v>
      </c>
      <c r="BK1110" s="145">
        <f>ROUND(I1110*H1110,2)</f>
        <v>0</v>
      </c>
      <c r="BL1110" s="16" t="s">
        <v>253</v>
      </c>
      <c r="BM1110" s="144" t="s">
        <v>1729</v>
      </c>
    </row>
    <row r="1111" spans="2:65" s="1" customFormat="1" ht="24">
      <c r="B1111" s="31"/>
      <c r="D1111" s="146" t="s">
        <v>161</v>
      </c>
      <c r="F1111" s="147" t="s">
        <v>1728</v>
      </c>
      <c r="I1111" s="148"/>
      <c r="L1111" s="31"/>
      <c r="M1111" s="149"/>
      <c r="T1111" s="55"/>
      <c r="AT1111" s="16" t="s">
        <v>161</v>
      </c>
      <c r="AU1111" s="16" t="s">
        <v>85</v>
      </c>
    </row>
    <row r="1112" spans="2:65" s="1" customFormat="1" ht="66.75" customHeight="1">
      <c r="B1112" s="31"/>
      <c r="C1112" s="132" t="s">
        <v>1730</v>
      </c>
      <c r="D1112" s="132" t="s">
        <v>155</v>
      </c>
      <c r="E1112" s="133" t="s">
        <v>1731</v>
      </c>
      <c r="F1112" s="134" t="s">
        <v>1732</v>
      </c>
      <c r="G1112" s="135" t="s">
        <v>173</v>
      </c>
      <c r="H1112" s="136">
        <v>5</v>
      </c>
      <c r="I1112" s="137"/>
      <c r="J1112" s="138">
        <f>ROUND(I1112*H1112,2)</f>
        <v>0</v>
      </c>
      <c r="K1112" s="139"/>
      <c r="L1112" s="31"/>
      <c r="M1112" s="140" t="s">
        <v>1</v>
      </c>
      <c r="N1112" s="141" t="s">
        <v>40</v>
      </c>
      <c r="P1112" s="142">
        <f>O1112*H1112</f>
        <v>0</v>
      </c>
      <c r="Q1112" s="142">
        <v>0</v>
      </c>
      <c r="R1112" s="142">
        <f>Q1112*H1112</f>
        <v>0</v>
      </c>
      <c r="S1112" s="142">
        <v>0</v>
      </c>
      <c r="T1112" s="143">
        <f>S1112*H1112</f>
        <v>0</v>
      </c>
      <c r="AR1112" s="144" t="s">
        <v>253</v>
      </c>
      <c r="AT1112" s="144" t="s">
        <v>155</v>
      </c>
      <c r="AU1112" s="144" t="s">
        <v>85</v>
      </c>
      <c r="AY1112" s="16" t="s">
        <v>153</v>
      </c>
      <c r="BE1112" s="145">
        <f>IF(N1112="základní",J1112,0)</f>
        <v>0</v>
      </c>
      <c r="BF1112" s="145">
        <f>IF(N1112="snížená",J1112,0)</f>
        <v>0</v>
      </c>
      <c r="BG1112" s="145">
        <f>IF(N1112="zákl. přenesená",J1112,0)</f>
        <v>0</v>
      </c>
      <c r="BH1112" s="145">
        <f>IF(N1112="sníž. přenesená",J1112,0)</f>
        <v>0</v>
      </c>
      <c r="BI1112" s="145">
        <f>IF(N1112="nulová",J1112,0)</f>
        <v>0</v>
      </c>
      <c r="BJ1112" s="16" t="s">
        <v>83</v>
      </c>
      <c r="BK1112" s="145">
        <f>ROUND(I1112*H1112,2)</f>
        <v>0</v>
      </c>
      <c r="BL1112" s="16" t="s">
        <v>253</v>
      </c>
      <c r="BM1112" s="144" t="s">
        <v>1733</v>
      </c>
    </row>
    <row r="1113" spans="2:65" s="1" customFormat="1" ht="72">
      <c r="B1113" s="31"/>
      <c r="D1113" s="146" t="s">
        <v>161</v>
      </c>
      <c r="F1113" s="147" t="s">
        <v>1734</v>
      </c>
      <c r="I1113" s="148"/>
      <c r="L1113" s="31"/>
      <c r="M1113" s="149"/>
      <c r="T1113" s="55"/>
      <c r="AT1113" s="16" t="s">
        <v>161</v>
      </c>
      <c r="AU1113" s="16" t="s">
        <v>85</v>
      </c>
    </row>
    <row r="1114" spans="2:65" s="1" customFormat="1" ht="66.75" customHeight="1">
      <c r="B1114" s="31"/>
      <c r="C1114" s="132" t="s">
        <v>1735</v>
      </c>
      <c r="D1114" s="132" t="s">
        <v>155</v>
      </c>
      <c r="E1114" s="133" t="s">
        <v>1736</v>
      </c>
      <c r="F1114" s="134" t="s">
        <v>1737</v>
      </c>
      <c r="G1114" s="135" t="s">
        <v>173</v>
      </c>
      <c r="H1114" s="136">
        <v>5</v>
      </c>
      <c r="I1114" s="137"/>
      <c r="J1114" s="138">
        <f>ROUND(I1114*H1114,2)</f>
        <v>0</v>
      </c>
      <c r="K1114" s="139"/>
      <c r="L1114" s="31"/>
      <c r="M1114" s="140" t="s">
        <v>1</v>
      </c>
      <c r="N1114" s="141" t="s">
        <v>40</v>
      </c>
      <c r="P1114" s="142">
        <f>O1114*H1114</f>
        <v>0</v>
      </c>
      <c r="Q1114" s="142">
        <v>0</v>
      </c>
      <c r="R1114" s="142">
        <f>Q1114*H1114</f>
        <v>0</v>
      </c>
      <c r="S1114" s="142">
        <v>0</v>
      </c>
      <c r="T1114" s="143">
        <f>S1114*H1114</f>
        <v>0</v>
      </c>
      <c r="AR1114" s="144" t="s">
        <v>253</v>
      </c>
      <c r="AT1114" s="144" t="s">
        <v>155</v>
      </c>
      <c r="AU1114" s="144" t="s">
        <v>85</v>
      </c>
      <c r="AY1114" s="16" t="s">
        <v>153</v>
      </c>
      <c r="BE1114" s="145">
        <f>IF(N1114="základní",J1114,0)</f>
        <v>0</v>
      </c>
      <c r="BF1114" s="145">
        <f>IF(N1114="snížená",J1114,0)</f>
        <v>0</v>
      </c>
      <c r="BG1114" s="145">
        <f>IF(N1114="zákl. přenesená",J1114,0)</f>
        <v>0</v>
      </c>
      <c r="BH1114" s="145">
        <f>IF(N1114="sníž. přenesená",J1114,0)</f>
        <v>0</v>
      </c>
      <c r="BI1114" s="145">
        <f>IF(N1114="nulová",J1114,0)</f>
        <v>0</v>
      </c>
      <c r="BJ1114" s="16" t="s">
        <v>83</v>
      </c>
      <c r="BK1114" s="145">
        <f>ROUND(I1114*H1114,2)</f>
        <v>0</v>
      </c>
      <c r="BL1114" s="16" t="s">
        <v>253</v>
      </c>
      <c r="BM1114" s="144" t="s">
        <v>1738</v>
      </c>
    </row>
    <row r="1115" spans="2:65" s="1" customFormat="1" ht="72">
      <c r="B1115" s="31"/>
      <c r="D1115" s="146" t="s">
        <v>161</v>
      </c>
      <c r="F1115" s="147" t="s">
        <v>1739</v>
      </c>
      <c r="I1115" s="148"/>
      <c r="L1115" s="31"/>
      <c r="M1115" s="149"/>
      <c r="T1115" s="55"/>
      <c r="AT1115" s="16" t="s">
        <v>161</v>
      </c>
      <c r="AU1115" s="16" t="s">
        <v>85</v>
      </c>
    </row>
    <row r="1116" spans="2:65" s="1" customFormat="1" ht="62.75" customHeight="1">
      <c r="B1116" s="31"/>
      <c r="C1116" s="132" t="s">
        <v>1740</v>
      </c>
      <c r="D1116" s="132" t="s">
        <v>155</v>
      </c>
      <c r="E1116" s="133" t="s">
        <v>1741</v>
      </c>
      <c r="F1116" s="134" t="s">
        <v>1742</v>
      </c>
      <c r="G1116" s="135" t="s">
        <v>173</v>
      </c>
      <c r="H1116" s="136">
        <v>50</v>
      </c>
      <c r="I1116" s="137"/>
      <c r="J1116" s="138">
        <f>ROUND(I1116*H1116,2)</f>
        <v>0</v>
      </c>
      <c r="K1116" s="139"/>
      <c r="L1116" s="31"/>
      <c r="M1116" s="140" t="s">
        <v>1</v>
      </c>
      <c r="N1116" s="141" t="s">
        <v>40</v>
      </c>
      <c r="P1116" s="142">
        <f>O1116*H1116</f>
        <v>0</v>
      </c>
      <c r="Q1116" s="142">
        <v>0</v>
      </c>
      <c r="R1116" s="142">
        <f>Q1116*H1116</f>
        <v>0</v>
      </c>
      <c r="S1116" s="142">
        <v>0</v>
      </c>
      <c r="T1116" s="143">
        <f>S1116*H1116</f>
        <v>0</v>
      </c>
      <c r="AR1116" s="144" t="s">
        <v>253</v>
      </c>
      <c r="AT1116" s="144" t="s">
        <v>155</v>
      </c>
      <c r="AU1116" s="144" t="s">
        <v>85</v>
      </c>
      <c r="AY1116" s="16" t="s">
        <v>153</v>
      </c>
      <c r="BE1116" s="145">
        <f>IF(N1116="základní",J1116,0)</f>
        <v>0</v>
      </c>
      <c r="BF1116" s="145">
        <f>IF(N1116="snížená",J1116,0)</f>
        <v>0</v>
      </c>
      <c r="BG1116" s="145">
        <f>IF(N1116="zákl. přenesená",J1116,0)</f>
        <v>0</v>
      </c>
      <c r="BH1116" s="145">
        <f>IF(N1116="sníž. přenesená",J1116,0)</f>
        <v>0</v>
      </c>
      <c r="BI1116" s="145">
        <f>IF(N1116="nulová",J1116,0)</f>
        <v>0</v>
      </c>
      <c r="BJ1116" s="16" t="s">
        <v>83</v>
      </c>
      <c r="BK1116" s="145">
        <f>ROUND(I1116*H1116,2)</f>
        <v>0</v>
      </c>
      <c r="BL1116" s="16" t="s">
        <v>253</v>
      </c>
      <c r="BM1116" s="144" t="s">
        <v>1743</v>
      </c>
    </row>
    <row r="1117" spans="2:65" s="1" customFormat="1" ht="48">
      <c r="B1117" s="31"/>
      <c r="D1117" s="146" t="s">
        <v>161</v>
      </c>
      <c r="F1117" s="147" t="s">
        <v>1742</v>
      </c>
      <c r="I1117" s="148"/>
      <c r="L1117" s="31"/>
      <c r="M1117" s="149"/>
      <c r="T1117" s="55"/>
      <c r="AT1117" s="16" t="s">
        <v>161</v>
      </c>
      <c r="AU1117" s="16" t="s">
        <v>85</v>
      </c>
    </row>
    <row r="1118" spans="2:65" s="1" customFormat="1" ht="62.75" customHeight="1">
      <c r="B1118" s="31"/>
      <c r="C1118" s="132" t="s">
        <v>1744</v>
      </c>
      <c r="D1118" s="132" t="s">
        <v>155</v>
      </c>
      <c r="E1118" s="133" t="s">
        <v>1745</v>
      </c>
      <c r="F1118" s="134" t="s">
        <v>1746</v>
      </c>
      <c r="G1118" s="135" t="s">
        <v>173</v>
      </c>
      <c r="H1118" s="136">
        <v>62</v>
      </c>
      <c r="I1118" s="137"/>
      <c r="J1118" s="138">
        <f>ROUND(I1118*H1118,2)</f>
        <v>0</v>
      </c>
      <c r="K1118" s="139"/>
      <c r="L1118" s="31"/>
      <c r="M1118" s="140" t="s">
        <v>1</v>
      </c>
      <c r="N1118" s="141" t="s">
        <v>40</v>
      </c>
      <c r="P1118" s="142">
        <f>O1118*H1118</f>
        <v>0</v>
      </c>
      <c r="Q1118" s="142">
        <v>0</v>
      </c>
      <c r="R1118" s="142">
        <f>Q1118*H1118</f>
        <v>0</v>
      </c>
      <c r="S1118" s="142">
        <v>0</v>
      </c>
      <c r="T1118" s="143">
        <f>S1118*H1118</f>
        <v>0</v>
      </c>
      <c r="AR1118" s="144" t="s">
        <v>253</v>
      </c>
      <c r="AT1118" s="144" t="s">
        <v>155</v>
      </c>
      <c r="AU1118" s="144" t="s">
        <v>85</v>
      </c>
      <c r="AY1118" s="16" t="s">
        <v>153</v>
      </c>
      <c r="BE1118" s="145">
        <f>IF(N1118="základní",J1118,0)</f>
        <v>0</v>
      </c>
      <c r="BF1118" s="145">
        <f>IF(N1118="snížená",J1118,0)</f>
        <v>0</v>
      </c>
      <c r="BG1118" s="145">
        <f>IF(N1118="zákl. přenesená",J1118,0)</f>
        <v>0</v>
      </c>
      <c r="BH1118" s="145">
        <f>IF(N1118="sníž. přenesená",J1118,0)</f>
        <v>0</v>
      </c>
      <c r="BI1118" s="145">
        <f>IF(N1118="nulová",J1118,0)</f>
        <v>0</v>
      </c>
      <c r="BJ1118" s="16" t="s">
        <v>83</v>
      </c>
      <c r="BK1118" s="145">
        <f>ROUND(I1118*H1118,2)</f>
        <v>0</v>
      </c>
      <c r="BL1118" s="16" t="s">
        <v>253</v>
      </c>
      <c r="BM1118" s="144" t="s">
        <v>1747</v>
      </c>
    </row>
    <row r="1119" spans="2:65" s="1" customFormat="1" ht="48">
      <c r="B1119" s="31"/>
      <c r="D1119" s="146" t="s">
        <v>161</v>
      </c>
      <c r="F1119" s="147" t="s">
        <v>1746</v>
      </c>
      <c r="I1119" s="148"/>
      <c r="L1119" s="31"/>
      <c r="M1119" s="149"/>
      <c r="T1119" s="55"/>
      <c r="AT1119" s="16" t="s">
        <v>161</v>
      </c>
      <c r="AU1119" s="16" t="s">
        <v>85</v>
      </c>
    </row>
    <row r="1120" spans="2:65" s="1" customFormat="1" ht="66.75" customHeight="1">
      <c r="B1120" s="31"/>
      <c r="C1120" s="132" t="s">
        <v>1748</v>
      </c>
      <c r="D1120" s="132" t="s">
        <v>155</v>
      </c>
      <c r="E1120" s="133" t="s">
        <v>1749</v>
      </c>
      <c r="F1120" s="134" t="s">
        <v>1750</v>
      </c>
      <c r="G1120" s="135" t="s">
        <v>707</v>
      </c>
      <c r="H1120" s="136">
        <v>6</v>
      </c>
      <c r="I1120" s="137"/>
      <c r="J1120" s="138">
        <f>ROUND(I1120*H1120,2)</f>
        <v>0</v>
      </c>
      <c r="K1120" s="139"/>
      <c r="L1120" s="31"/>
      <c r="M1120" s="140" t="s">
        <v>1</v>
      </c>
      <c r="N1120" s="141" t="s">
        <v>40</v>
      </c>
      <c r="P1120" s="142">
        <f>O1120*H1120</f>
        <v>0</v>
      </c>
      <c r="Q1120" s="142">
        <v>0</v>
      </c>
      <c r="R1120" s="142">
        <f>Q1120*H1120</f>
        <v>0</v>
      </c>
      <c r="S1120" s="142">
        <v>0</v>
      </c>
      <c r="T1120" s="143">
        <f>S1120*H1120</f>
        <v>0</v>
      </c>
      <c r="AR1120" s="144" t="s">
        <v>253</v>
      </c>
      <c r="AT1120" s="144" t="s">
        <v>155</v>
      </c>
      <c r="AU1120" s="144" t="s">
        <v>85</v>
      </c>
      <c r="AY1120" s="16" t="s">
        <v>153</v>
      </c>
      <c r="BE1120" s="145">
        <f>IF(N1120="základní",J1120,0)</f>
        <v>0</v>
      </c>
      <c r="BF1120" s="145">
        <f>IF(N1120="snížená",J1120,0)</f>
        <v>0</v>
      </c>
      <c r="BG1120" s="145">
        <f>IF(N1120="zákl. přenesená",J1120,0)</f>
        <v>0</v>
      </c>
      <c r="BH1120" s="145">
        <f>IF(N1120="sníž. přenesená",J1120,0)</f>
        <v>0</v>
      </c>
      <c r="BI1120" s="145">
        <f>IF(N1120="nulová",J1120,0)</f>
        <v>0</v>
      </c>
      <c r="BJ1120" s="16" t="s">
        <v>83</v>
      </c>
      <c r="BK1120" s="145">
        <f>ROUND(I1120*H1120,2)</f>
        <v>0</v>
      </c>
      <c r="BL1120" s="16" t="s">
        <v>253</v>
      </c>
      <c r="BM1120" s="144" t="s">
        <v>1751</v>
      </c>
    </row>
    <row r="1121" spans="2:65" s="1" customFormat="1" ht="96">
      <c r="B1121" s="31"/>
      <c r="D1121" s="146" t="s">
        <v>161</v>
      </c>
      <c r="F1121" s="147" t="s">
        <v>1752</v>
      </c>
      <c r="I1121" s="148"/>
      <c r="L1121" s="31"/>
      <c r="M1121" s="149"/>
      <c r="T1121" s="55"/>
      <c r="AT1121" s="16" t="s">
        <v>161</v>
      </c>
      <c r="AU1121" s="16" t="s">
        <v>85</v>
      </c>
    </row>
    <row r="1122" spans="2:65" s="1" customFormat="1" ht="66.75" customHeight="1">
      <c r="B1122" s="31"/>
      <c r="C1122" s="132" t="s">
        <v>1753</v>
      </c>
      <c r="D1122" s="132" t="s">
        <v>155</v>
      </c>
      <c r="E1122" s="133" t="s">
        <v>1754</v>
      </c>
      <c r="F1122" s="134" t="s">
        <v>1755</v>
      </c>
      <c r="G1122" s="135" t="s">
        <v>707</v>
      </c>
      <c r="H1122" s="136">
        <v>20</v>
      </c>
      <c r="I1122" s="137"/>
      <c r="J1122" s="138">
        <f>ROUND(I1122*H1122,2)</f>
        <v>0</v>
      </c>
      <c r="K1122" s="139"/>
      <c r="L1122" s="31"/>
      <c r="M1122" s="140" t="s">
        <v>1</v>
      </c>
      <c r="N1122" s="141" t="s">
        <v>40</v>
      </c>
      <c r="P1122" s="142">
        <f>O1122*H1122</f>
        <v>0</v>
      </c>
      <c r="Q1122" s="142">
        <v>0</v>
      </c>
      <c r="R1122" s="142">
        <f>Q1122*H1122</f>
        <v>0</v>
      </c>
      <c r="S1122" s="142">
        <v>0</v>
      </c>
      <c r="T1122" s="143">
        <f>S1122*H1122</f>
        <v>0</v>
      </c>
      <c r="AR1122" s="144" t="s">
        <v>253</v>
      </c>
      <c r="AT1122" s="144" t="s">
        <v>155</v>
      </c>
      <c r="AU1122" s="144" t="s">
        <v>85</v>
      </c>
      <c r="AY1122" s="16" t="s">
        <v>153</v>
      </c>
      <c r="BE1122" s="145">
        <f>IF(N1122="základní",J1122,0)</f>
        <v>0</v>
      </c>
      <c r="BF1122" s="145">
        <f>IF(N1122="snížená",J1122,0)</f>
        <v>0</v>
      </c>
      <c r="BG1122" s="145">
        <f>IF(N1122="zákl. přenesená",J1122,0)</f>
        <v>0</v>
      </c>
      <c r="BH1122" s="145">
        <f>IF(N1122="sníž. přenesená",J1122,0)</f>
        <v>0</v>
      </c>
      <c r="BI1122" s="145">
        <f>IF(N1122="nulová",J1122,0)</f>
        <v>0</v>
      </c>
      <c r="BJ1122" s="16" t="s">
        <v>83</v>
      </c>
      <c r="BK1122" s="145">
        <f>ROUND(I1122*H1122,2)</f>
        <v>0</v>
      </c>
      <c r="BL1122" s="16" t="s">
        <v>253</v>
      </c>
      <c r="BM1122" s="144" t="s">
        <v>1756</v>
      </c>
    </row>
    <row r="1123" spans="2:65" s="1" customFormat="1" ht="96">
      <c r="B1123" s="31"/>
      <c r="D1123" s="146" t="s">
        <v>161</v>
      </c>
      <c r="F1123" s="147" t="s">
        <v>1757</v>
      </c>
      <c r="I1123" s="148"/>
      <c r="L1123" s="31"/>
      <c r="M1123" s="149"/>
      <c r="T1123" s="55"/>
      <c r="AT1123" s="16" t="s">
        <v>161</v>
      </c>
      <c r="AU1123" s="16" t="s">
        <v>85</v>
      </c>
    </row>
    <row r="1124" spans="2:65" s="1" customFormat="1" ht="62.75" customHeight="1">
      <c r="B1124" s="31"/>
      <c r="C1124" s="132" t="s">
        <v>1758</v>
      </c>
      <c r="D1124" s="132" t="s">
        <v>155</v>
      </c>
      <c r="E1124" s="133" t="s">
        <v>1759</v>
      </c>
      <c r="F1124" s="134" t="s">
        <v>1760</v>
      </c>
      <c r="G1124" s="135" t="s">
        <v>707</v>
      </c>
      <c r="H1124" s="136">
        <v>3</v>
      </c>
      <c r="I1124" s="137"/>
      <c r="J1124" s="138">
        <f>ROUND(I1124*H1124,2)</f>
        <v>0</v>
      </c>
      <c r="K1124" s="139"/>
      <c r="L1124" s="31"/>
      <c r="M1124" s="140" t="s">
        <v>1</v>
      </c>
      <c r="N1124" s="141" t="s">
        <v>40</v>
      </c>
      <c r="P1124" s="142">
        <f>O1124*H1124</f>
        <v>0</v>
      </c>
      <c r="Q1124" s="142">
        <v>0</v>
      </c>
      <c r="R1124" s="142">
        <f>Q1124*H1124</f>
        <v>0</v>
      </c>
      <c r="S1124" s="142">
        <v>0</v>
      </c>
      <c r="T1124" s="143">
        <f>S1124*H1124</f>
        <v>0</v>
      </c>
      <c r="AR1124" s="144" t="s">
        <v>253</v>
      </c>
      <c r="AT1124" s="144" t="s">
        <v>155</v>
      </c>
      <c r="AU1124" s="144" t="s">
        <v>85</v>
      </c>
      <c r="AY1124" s="16" t="s">
        <v>153</v>
      </c>
      <c r="BE1124" s="145">
        <f>IF(N1124="základní",J1124,0)</f>
        <v>0</v>
      </c>
      <c r="BF1124" s="145">
        <f>IF(N1124="snížená",J1124,0)</f>
        <v>0</v>
      </c>
      <c r="BG1124" s="145">
        <f>IF(N1124="zákl. přenesená",J1124,0)</f>
        <v>0</v>
      </c>
      <c r="BH1124" s="145">
        <f>IF(N1124="sníž. přenesená",J1124,0)</f>
        <v>0</v>
      </c>
      <c r="BI1124" s="145">
        <f>IF(N1124="nulová",J1124,0)</f>
        <v>0</v>
      </c>
      <c r="BJ1124" s="16" t="s">
        <v>83</v>
      </c>
      <c r="BK1124" s="145">
        <f>ROUND(I1124*H1124,2)</f>
        <v>0</v>
      </c>
      <c r="BL1124" s="16" t="s">
        <v>253</v>
      </c>
      <c r="BM1124" s="144" t="s">
        <v>1761</v>
      </c>
    </row>
    <row r="1125" spans="2:65" s="1" customFormat="1" ht="48">
      <c r="B1125" s="31"/>
      <c r="D1125" s="146" t="s">
        <v>161</v>
      </c>
      <c r="F1125" s="147" t="s">
        <v>1760</v>
      </c>
      <c r="I1125" s="148"/>
      <c r="L1125" s="31"/>
      <c r="M1125" s="149"/>
      <c r="T1125" s="55"/>
      <c r="AT1125" s="16" t="s">
        <v>161</v>
      </c>
      <c r="AU1125" s="16" t="s">
        <v>85</v>
      </c>
    </row>
    <row r="1126" spans="2:65" s="1" customFormat="1" ht="55.5" customHeight="1">
      <c r="B1126" s="31"/>
      <c r="C1126" s="132" t="s">
        <v>1762</v>
      </c>
      <c r="D1126" s="132" t="s">
        <v>155</v>
      </c>
      <c r="E1126" s="133" t="s">
        <v>1763</v>
      </c>
      <c r="F1126" s="134" t="s">
        <v>1764</v>
      </c>
      <c r="G1126" s="135" t="s">
        <v>707</v>
      </c>
      <c r="H1126" s="136">
        <v>1</v>
      </c>
      <c r="I1126" s="137"/>
      <c r="J1126" s="138">
        <f>ROUND(I1126*H1126,2)</f>
        <v>0</v>
      </c>
      <c r="K1126" s="139"/>
      <c r="L1126" s="31"/>
      <c r="M1126" s="140" t="s">
        <v>1</v>
      </c>
      <c r="N1126" s="141" t="s">
        <v>40</v>
      </c>
      <c r="P1126" s="142">
        <f>O1126*H1126</f>
        <v>0</v>
      </c>
      <c r="Q1126" s="142">
        <v>0</v>
      </c>
      <c r="R1126" s="142">
        <f>Q1126*H1126</f>
        <v>0</v>
      </c>
      <c r="S1126" s="142">
        <v>0</v>
      </c>
      <c r="T1126" s="143">
        <f>S1126*H1126</f>
        <v>0</v>
      </c>
      <c r="AR1126" s="144" t="s">
        <v>253</v>
      </c>
      <c r="AT1126" s="144" t="s">
        <v>155</v>
      </c>
      <c r="AU1126" s="144" t="s">
        <v>85</v>
      </c>
      <c r="AY1126" s="16" t="s">
        <v>153</v>
      </c>
      <c r="BE1126" s="145">
        <f>IF(N1126="základní",J1126,0)</f>
        <v>0</v>
      </c>
      <c r="BF1126" s="145">
        <f>IF(N1126="snížená",J1126,0)</f>
        <v>0</v>
      </c>
      <c r="BG1126" s="145">
        <f>IF(N1126="zákl. přenesená",J1126,0)</f>
        <v>0</v>
      </c>
      <c r="BH1126" s="145">
        <f>IF(N1126="sníž. přenesená",J1126,0)</f>
        <v>0</v>
      </c>
      <c r="BI1126" s="145">
        <f>IF(N1126="nulová",J1126,0)</f>
        <v>0</v>
      </c>
      <c r="BJ1126" s="16" t="s">
        <v>83</v>
      </c>
      <c r="BK1126" s="145">
        <f>ROUND(I1126*H1126,2)</f>
        <v>0</v>
      </c>
      <c r="BL1126" s="16" t="s">
        <v>253</v>
      </c>
      <c r="BM1126" s="144" t="s">
        <v>1765</v>
      </c>
    </row>
    <row r="1127" spans="2:65" s="1" customFormat="1" ht="48">
      <c r="B1127" s="31"/>
      <c r="D1127" s="146" t="s">
        <v>161</v>
      </c>
      <c r="F1127" s="147" t="s">
        <v>1764</v>
      </c>
      <c r="I1127" s="148"/>
      <c r="L1127" s="31"/>
      <c r="M1127" s="149"/>
      <c r="T1127" s="55"/>
      <c r="AT1127" s="16" t="s">
        <v>161</v>
      </c>
      <c r="AU1127" s="16" t="s">
        <v>85</v>
      </c>
    </row>
    <row r="1128" spans="2:65" s="1" customFormat="1" ht="55.5" customHeight="1">
      <c r="B1128" s="31"/>
      <c r="C1128" s="132" t="s">
        <v>1766</v>
      </c>
      <c r="D1128" s="132" t="s">
        <v>155</v>
      </c>
      <c r="E1128" s="133" t="s">
        <v>1767</v>
      </c>
      <c r="F1128" s="134" t="s">
        <v>1768</v>
      </c>
      <c r="G1128" s="135" t="s">
        <v>707</v>
      </c>
      <c r="H1128" s="136">
        <v>5</v>
      </c>
      <c r="I1128" s="137"/>
      <c r="J1128" s="138">
        <f>ROUND(I1128*H1128,2)</f>
        <v>0</v>
      </c>
      <c r="K1128" s="139"/>
      <c r="L1128" s="31"/>
      <c r="M1128" s="140" t="s">
        <v>1</v>
      </c>
      <c r="N1128" s="141" t="s">
        <v>40</v>
      </c>
      <c r="P1128" s="142">
        <f>O1128*H1128</f>
        <v>0</v>
      </c>
      <c r="Q1128" s="142">
        <v>0</v>
      </c>
      <c r="R1128" s="142">
        <f>Q1128*H1128</f>
        <v>0</v>
      </c>
      <c r="S1128" s="142">
        <v>0</v>
      </c>
      <c r="T1128" s="143">
        <f>S1128*H1128</f>
        <v>0</v>
      </c>
      <c r="AR1128" s="144" t="s">
        <v>253</v>
      </c>
      <c r="AT1128" s="144" t="s">
        <v>155</v>
      </c>
      <c r="AU1128" s="144" t="s">
        <v>85</v>
      </c>
      <c r="AY1128" s="16" t="s">
        <v>153</v>
      </c>
      <c r="BE1128" s="145">
        <f>IF(N1128="základní",J1128,0)</f>
        <v>0</v>
      </c>
      <c r="BF1128" s="145">
        <f>IF(N1128="snížená",J1128,0)</f>
        <v>0</v>
      </c>
      <c r="BG1128" s="145">
        <f>IF(N1128="zákl. přenesená",J1128,0)</f>
        <v>0</v>
      </c>
      <c r="BH1128" s="145">
        <f>IF(N1128="sníž. přenesená",J1128,0)</f>
        <v>0</v>
      </c>
      <c r="BI1128" s="145">
        <f>IF(N1128="nulová",J1128,0)</f>
        <v>0</v>
      </c>
      <c r="BJ1128" s="16" t="s">
        <v>83</v>
      </c>
      <c r="BK1128" s="145">
        <f>ROUND(I1128*H1128,2)</f>
        <v>0</v>
      </c>
      <c r="BL1128" s="16" t="s">
        <v>253</v>
      </c>
      <c r="BM1128" s="144" t="s">
        <v>1769</v>
      </c>
    </row>
    <row r="1129" spans="2:65" s="1" customFormat="1" ht="48">
      <c r="B1129" s="31"/>
      <c r="D1129" s="146" t="s">
        <v>161</v>
      </c>
      <c r="F1129" s="147" t="s">
        <v>1768</v>
      </c>
      <c r="I1129" s="148"/>
      <c r="L1129" s="31"/>
      <c r="M1129" s="149"/>
      <c r="T1129" s="55"/>
      <c r="AT1129" s="16" t="s">
        <v>161</v>
      </c>
      <c r="AU1129" s="16" t="s">
        <v>85</v>
      </c>
    </row>
    <row r="1130" spans="2:65" s="1" customFormat="1" ht="66.75" customHeight="1">
      <c r="B1130" s="31"/>
      <c r="C1130" s="132" t="s">
        <v>1770</v>
      </c>
      <c r="D1130" s="132" t="s">
        <v>155</v>
      </c>
      <c r="E1130" s="133" t="s">
        <v>1771</v>
      </c>
      <c r="F1130" s="134" t="s">
        <v>1772</v>
      </c>
      <c r="G1130" s="135" t="s">
        <v>707</v>
      </c>
      <c r="H1130" s="136">
        <v>1</v>
      </c>
      <c r="I1130" s="137"/>
      <c r="J1130" s="138">
        <f>ROUND(I1130*H1130,2)</f>
        <v>0</v>
      </c>
      <c r="K1130" s="139"/>
      <c r="L1130" s="31"/>
      <c r="M1130" s="140" t="s">
        <v>1</v>
      </c>
      <c r="N1130" s="141" t="s">
        <v>40</v>
      </c>
      <c r="P1130" s="142">
        <f>O1130*H1130</f>
        <v>0</v>
      </c>
      <c r="Q1130" s="142">
        <v>0</v>
      </c>
      <c r="R1130" s="142">
        <f>Q1130*H1130</f>
        <v>0</v>
      </c>
      <c r="S1130" s="142">
        <v>0</v>
      </c>
      <c r="T1130" s="143">
        <f>S1130*H1130</f>
        <v>0</v>
      </c>
      <c r="AR1130" s="144" t="s">
        <v>253</v>
      </c>
      <c r="AT1130" s="144" t="s">
        <v>155</v>
      </c>
      <c r="AU1130" s="144" t="s">
        <v>85</v>
      </c>
      <c r="AY1130" s="16" t="s">
        <v>153</v>
      </c>
      <c r="BE1130" s="145">
        <f>IF(N1130="základní",J1130,0)</f>
        <v>0</v>
      </c>
      <c r="BF1130" s="145">
        <f>IF(N1130="snížená",J1130,0)</f>
        <v>0</v>
      </c>
      <c r="BG1130" s="145">
        <f>IF(N1130="zákl. přenesená",J1130,0)</f>
        <v>0</v>
      </c>
      <c r="BH1130" s="145">
        <f>IF(N1130="sníž. přenesená",J1130,0)</f>
        <v>0</v>
      </c>
      <c r="BI1130" s="145">
        <f>IF(N1130="nulová",J1130,0)</f>
        <v>0</v>
      </c>
      <c r="BJ1130" s="16" t="s">
        <v>83</v>
      </c>
      <c r="BK1130" s="145">
        <f>ROUND(I1130*H1130,2)</f>
        <v>0</v>
      </c>
      <c r="BL1130" s="16" t="s">
        <v>253</v>
      </c>
      <c r="BM1130" s="144" t="s">
        <v>1773</v>
      </c>
    </row>
    <row r="1131" spans="2:65" s="1" customFormat="1" ht="72">
      <c r="B1131" s="31"/>
      <c r="D1131" s="146" t="s">
        <v>161</v>
      </c>
      <c r="F1131" s="147" t="s">
        <v>1774</v>
      </c>
      <c r="I1131" s="148"/>
      <c r="L1131" s="31"/>
      <c r="M1131" s="149"/>
      <c r="T1131" s="55"/>
      <c r="AT1131" s="16" t="s">
        <v>161</v>
      </c>
      <c r="AU1131" s="16" t="s">
        <v>85</v>
      </c>
    </row>
    <row r="1132" spans="2:65" s="1" customFormat="1" ht="16.5" customHeight="1">
      <c r="B1132" s="31"/>
      <c r="C1132" s="132" t="s">
        <v>1775</v>
      </c>
      <c r="D1132" s="132" t="s">
        <v>155</v>
      </c>
      <c r="E1132" s="133" t="s">
        <v>1776</v>
      </c>
      <c r="F1132" s="134" t="s">
        <v>1777</v>
      </c>
      <c r="G1132" s="135" t="s">
        <v>707</v>
      </c>
      <c r="H1132" s="136">
        <v>1</v>
      </c>
      <c r="I1132" s="137"/>
      <c r="J1132" s="138">
        <f>ROUND(I1132*H1132,2)</f>
        <v>0</v>
      </c>
      <c r="K1132" s="139"/>
      <c r="L1132" s="31"/>
      <c r="M1132" s="140" t="s">
        <v>1</v>
      </c>
      <c r="N1132" s="141" t="s">
        <v>40</v>
      </c>
      <c r="P1132" s="142">
        <f>O1132*H1132</f>
        <v>0</v>
      </c>
      <c r="Q1132" s="142">
        <v>0</v>
      </c>
      <c r="R1132" s="142">
        <f>Q1132*H1132</f>
        <v>0</v>
      </c>
      <c r="S1132" s="142">
        <v>0</v>
      </c>
      <c r="T1132" s="143">
        <f>S1132*H1132</f>
        <v>0</v>
      </c>
      <c r="AR1132" s="144" t="s">
        <v>253</v>
      </c>
      <c r="AT1132" s="144" t="s">
        <v>155</v>
      </c>
      <c r="AU1132" s="144" t="s">
        <v>85</v>
      </c>
      <c r="AY1132" s="16" t="s">
        <v>153</v>
      </c>
      <c r="BE1132" s="145">
        <f>IF(N1132="základní",J1132,0)</f>
        <v>0</v>
      </c>
      <c r="BF1132" s="145">
        <f>IF(N1132="snížená",J1132,0)</f>
        <v>0</v>
      </c>
      <c r="BG1132" s="145">
        <f>IF(N1132="zákl. přenesená",J1132,0)</f>
        <v>0</v>
      </c>
      <c r="BH1132" s="145">
        <f>IF(N1132="sníž. přenesená",J1132,0)</f>
        <v>0</v>
      </c>
      <c r="BI1132" s="145">
        <f>IF(N1132="nulová",J1132,0)</f>
        <v>0</v>
      </c>
      <c r="BJ1132" s="16" t="s">
        <v>83</v>
      </c>
      <c r="BK1132" s="145">
        <f>ROUND(I1132*H1132,2)</f>
        <v>0</v>
      </c>
      <c r="BL1132" s="16" t="s">
        <v>253</v>
      </c>
      <c r="BM1132" s="144" t="s">
        <v>1778</v>
      </c>
    </row>
    <row r="1133" spans="2:65" s="1" customFormat="1" ht="12">
      <c r="B1133" s="31"/>
      <c r="D1133" s="146" t="s">
        <v>161</v>
      </c>
      <c r="F1133" s="147" t="s">
        <v>1777</v>
      </c>
      <c r="I1133" s="148"/>
      <c r="L1133" s="31"/>
      <c r="M1133" s="149"/>
      <c r="T1133" s="55"/>
      <c r="AT1133" s="16" t="s">
        <v>161</v>
      </c>
      <c r="AU1133" s="16" t="s">
        <v>85</v>
      </c>
    </row>
    <row r="1134" spans="2:65" s="1" customFormat="1" ht="24.25" customHeight="1">
      <c r="B1134" s="31"/>
      <c r="C1134" s="132" t="s">
        <v>1779</v>
      </c>
      <c r="D1134" s="132" t="s">
        <v>155</v>
      </c>
      <c r="E1134" s="133" t="s">
        <v>1780</v>
      </c>
      <c r="F1134" s="134" t="s">
        <v>1781</v>
      </c>
      <c r="G1134" s="135" t="s">
        <v>1197</v>
      </c>
      <c r="H1134" s="136">
        <v>1</v>
      </c>
      <c r="I1134" s="137"/>
      <c r="J1134" s="138">
        <f>ROUND(I1134*H1134,2)</f>
        <v>0</v>
      </c>
      <c r="K1134" s="139"/>
      <c r="L1134" s="31"/>
      <c r="M1134" s="140" t="s">
        <v>1</v>
      </c>
      <c r="N1134" s="141" t="s">
        <v>40</v>
      </c>
      <c r="P1134" s="142">
        <f>O1134*H1134</f>
        <v>0</v>
      </c>
      <c r="Q1134" s="142">
        <v>0</v>
      </c>
      <c r="R1134" s="142">
        <f>Q1134*H1134</f>
        <v>0</v>
      </c>
      <c r="S1134" s="142">
        <v>0</v>
      </c>
      <c r="T1134" s="143">
        <f>S1134*H1134</f>
        <v>0</v>
      </c>
      <c r="AR1134" s="144" t="s">
        <v>253</v>
      </c>
      <c r="AT1134" s="144" t="s">
        <v>155</v>
      </c>
      <c r="AU1134" s="144" t="s">
        <v>85</v>
      </c>
      <c r="AY1134" s="16" t="s">
        <v>153</v>
      </c>
      <c r="BE1134" s="145">
        <f>IF(N1134="základní",J1134,0)</f>
        <v>0</v>
      </c>
      <c r="BF1134" s="145">
        <f>IF(N1134="snížená",J1134,0)</f>
        <v>0</v>
      </c>
      <c r="BG1134" s="145">
        <f>IF(N1134="zákl. přenesená",J1134,0)</f>
        <v>0</v>
      </c>
      <c r="BH1134" s="145">
        <f>IF(N1134="sníž. přenesená",J1134,0)</f>
        <v>0</v>
      </c>
      <c r="BI1134" s="145">
        <f>IF(N1134="nulová",J1134,0)</f>
        <v>0</v>
      </c>
      <c r="BJ1134" s="16" t="s">
        <v>83</v>
      </c>
      <c r="BK1134" s="145">
        <f>ROUND(I1134*H1134,2)</f>
        <v>0</v>
      </c>
      <c r="BL1134" s="16" t="s">
        <v>253</v>
      </c>
      <c r="BM1134" s="144" t="s">
        <v>1782</v>
      </c>
    </row>
    <row r="1135" spans="2:65" s="1" customFormat="1" ht="24">
      <c r="B1135" s="31"/>
      <c r="D1135" s="146" t="s">
        <v>161</v>
      </c>
      <c r="F1135" s="147" t="s">
        <v>1783</v>
      </c>
      <c r="I1135" s="148"/>
      <c r="L1135" s="31"/>
      <c r="M1135" s="149"/>
      <c r="T1135" s="55"/>
      <c r="AT1135" s="16" t="s">
        <v>161</v>
      </c>
      <c r="AU1135" s="16" t="s">
        <v>85</v>
      </c>
    </row>
    <row r="1136" spans="2:65" s="1" customFormat="1" ht="33" customHeight="1">
      <c r="B1136" s="31"/>
      <c r="C1136" s="132" t="s">
        <v>1784</v>
      </c>
      <c r="D1136" s="132" t="s">
        <v>155</v>
      </c>
      <c r="E1136" s="133" t="s">
        <v>1785</v>
      </c>
      <c r="F1136" s="134" t="s">
        <v>1196</v>
      </c>
      <c r="G1136" s="135" t="s">
        <v>1197</v>
      </c>
      <c r="H1136" s="136">
        <v>1</v>
      </c>
      <c r="I1136" s="137"/>
      <c r="J1136" s="138">
        <f>ROUND(I1136*H1136,2)</f>
        <v>0</v>
      </c>
      <c r="K1136" s="139"/>
      <c r="L1136" s="31"/>
      <c r="M1136" s="140" t="s">
        <v>1</v>
      </c>
      <c r="N1136" s="141" t="s">
        <v>40</v>
      </c>
      <c r="P1136" s="142">
        <f>O1136*H1136</f>
        <v>0</v>
      </c>
      <c r="Q1136" s="142">
        <v>0</v>
      </c>
      <c r="R1136" s="142">
        <f>Q1136*H1136</f>
        <v>0</v>
      </c>
      <c r="S1136" s="142">
        <v>0</v>
      </c>
      <c r="T1136" s="143">
        <f>S1136*H1136</f>
        <v>0</v>
      </c>
      <c r="AR1136" s="144" t="s">
        <v>253</v>
      </c>
      <c r="AT1136" s="144" t="s">
        <v>155</v>
      </c>
      <c r="AU1136" s="144" t="s">
        <v>85</v>
      </c>
      <c r="AY1136" s="16" t="s">
        <v>153</v>
      </c>
      <c r="BE1136" s="145">
        <f>IF(N1136="základní",J1136,0)</f>
        <v>0</v>
      </c>
      <c r="BF1136" s="145">
        <f>IF(N1136="snížená",J1136,0)</f>
        <v>0</v>
      </c>
      <c r="BG1136" s="145">
        <f>IF(N1136="zákl. přenesená",J1136,0)</f>
        <v>0</v>
      </c>
      <c r="BH1136" s="145">
        <f>IF(N1136="sníž. přenesená",J1136,0)</f>
        <v>0</v>
      </c>
      <c r="BI1136" s="145">
        <f>IF(N1136="nulová",J1136,0)</f>
        <v>0</v>
      </c>
      <c r="BJ1136" s="16" t="s">
        <v>83</v>
      </c>
      <c r="BK1136" s="145">
        <f>ROUND(I1136*H1136,2)</f>
        <v>0</v>
      </c>
      <c r="BL1136" s="16" t="s">
        <v>253</v>
      </c>
      <c r="BM1136" s="144" t="s">
        <v>1786</v>
      </c>
    </row>
    <row r="1137" spans="2:65" s="1" customFormat="1" ht="24">
      <c r="B1137" s="31"/>
      <c r="D1137" s="146" t="s">
        <v>161</v>
      </c>
      <c r="F1137" s="147" t="s">
        <v>1196</v>
      </c>
      <c r="I1137" s="148"/>
      <c r="L1137" s="31"/>
      <c r="M1137" s="149"/>
      <c r="T1137" s="55"/>
      <c r="AT1137" s="16" t="s">
        <v>161</v>
      </c>
      <c r="AU1137" s="16" t="s">
        <v>85</v>
      </c>
    </row>
    <row r="1138" spans="2:65" s="1" customFormat="1" ht="33" customHeight="1">
      <c r="B1138" s="31"/>
      <c r="C1138" s="132" t="s">
        <v>1787</v>
      </c>
      <c r="D1138" s="132" t="s">
        <v>155</v>
      </c>
      <c r="E1138" s="133" t="s">
        <v>1788</v>
      </c>
      <c r="F1138" s="134" t="s">
        <v>1201</v>
      </c>
      <c r="G1138" s="135" t="s">
        <v>1197</v>
      </c>
      <c r="H1138" s="136">
        <v>1</v>
      </c>
      <c r="I1138" s="137"/>
      <c r="J1138" s="138">
        <f>ROUND(I1138*H1138,2)</f>
        <v>0</v>
      </c>
      <c r="K1138" s="139"/>
      <c r="L1138" s="31"/>
      <c r="M1138" s="140" t="s">
        <v>1</v>
      </c>
      <c r="N1138" s="141" t="s">
        <v>40</v>
      </c>
      <c r="P1138" s="142">
        <f>O1138*H1138</f>
        <v>0</v>
      </c>
      <c r="Q1138" s="142">
        <v>0</v>
      </c>
      <c r="R1138" s="142">
        <f>Q1138*H1138</f>
        <v>0</v>
      </c>
      <c r="S1138" s="142">
        <v>0</v>
      </c>
      <c r="T1138" s="143">
        <f>S1138*H1138</f>
        <v>0</v>
      </c>
      <c r="AR1138" s="144" t="s">
        <v>253</v>
      </c>
      <c r="AT1138" s="144" t="s">
        <v>155</v>
      </c>
      <c r="AU1138" s="144" t="s">
        <v>85</v>
      </c>
      <c r="AY1138" s="16" t="s">
        <v>153</v>
      </c>
      <c r="BE1138" s="145">
        <f>IF(N1138="základní",J1138,0)</f>
        <v>0</v>
      </c>
      <c r="BF1138" s="145">
        <f>IF(N1138="snížená",J1138,0)</f>
        <v>0</v>
      </c>
      <c r="BG1138" s="145">
        <f>IF(N1138="zákl. přenesená",J1138,0)</f>
        <v>0</v>
      </c>
      <c r="BH1138" s="145">
        <f>IF(N1138="sníž. přenesená",J1138,0)</f>
        <v>0</v>
      </c>
      <c r="BI1138" s="145">
        <f>IF(N1138="nulová",J1138,0)</f>
        <v>0</v>
      </c>
      <c r="BJ1138" s="16" t="s">
        <v>83</v>
      </c>
      <c r="BK1138" s="145">
        <f>ROUND(I1138*H1138,2)</f>
        <v>0</v>
      </c>
      <c r="BL1138" s="16" t="s">
        <v>253</v>
      </c>
      <c r="BM1138" s="144" t="s">
        <v>1789</v>
      </c>
    </row>
    <row r="1139" spans="2:65" s="1" customFormat="1" ht="24">
      <c r="B1139" s="31"/>
      <c r="D1139" s="146" t="s">
        <v>161</v>
      </c>
      <c r="F1139" s="147" t="s">
        <v>1201</v>
      </c>
      <c r="I1139" s="148"/>
      <c r="L1139" s="31"/>
      <c r="M1139" s="149"/>
      <c r="T1139" s="55"/>
      <c r="AT1139" s="16" t="s">
        <v>161</v>
      </c>
      <c r="AU1139" s="16" t="s">
        <v>85</v>
      </c>
    </row>
    <row r="1140" spans="2:65" s="1" customFormat="1" ht="33" customHeight="1">
      <c r="B1140" s="31"/>
      <c r="C1140" s="132" t="s">
        <v>1790</v>
      </c>
      <c r="D1140" s="132" t="s">
        <v>155</v>
      </c>
      <c r="E1140" s="133" t="s">
        <v>1791</v>
      </c>
      <c r="F1140" s="134" t="s">
        <v>1205</v>
      </c>
      <c r="G1140" s="135" t="s">
        <v>1197</v>
      </c>
      <c r="H1140" s="136">
        <v>1</v>
      </c>
      <c r="I1140" s="137"/>
      <c r="J1140" s="138">
        <f>ROUND(I1140*H1140,2)</f>
        <v>0</v>
      </c>
      <c r="K1140" s="139"/>
      <c r="L1140" s="31"/>
      <c r="M1140" s="140" t="s">
        <v>1</v>
      </c>
      <c r="N1140" s="141" t="s">
        <v>40</v>
      </c>
      <c r="P1140" s="142">
        <f>O1140*H1140</f>
        <v>0</v>
      </c>
      <c r="Q1140" s="142">
        <v>0</v>
      </c>
      <c r="R1140" s="142">
        <f>Q1140*H1140</f>
        <v>0</v>
      </c>
      <c r="S1140" s="142">
        <v>0</v>
      </c>
      <c r="T1140" s="143">
        <f>S1140*H1140</f>
        <v>0</v>
      </c>
      <c r="AR1140" s="144" t="s">
        <v>253</v>
      </c>
      <c r="AT1140" s="144" t="s">
        <v>155</v>
      </c>
      <c r="AU1140" s="144" t="s">
        <v>85</v>
      </c>
      <c r="AY1140" s="16" t="s">
        <v>153</v>
      </c>
      <c r="BE1140" s="145">
        <f>IF(N1140="základní",J1140,0)</f>
        <v>0</v>
      </c>
      <c r="BF1140" s="145">
        <f>IF(N1140="snížená",J1140,0)</f>
        <v>0</v>
      </c>
      <c r="BG1140" s="145">
        <f>IF(N1140="zákl. přenesená",J1140,0)</f>
        <v>0</v>
      </c>
      <c r="BH1140" s="145">
        <f>IF(N1140="sníž. přenesená",J1140,0)</f>
        <v>0</v>
      </c>
      <c r="BI1140" s="145">
        <f>IF(N1140="nulová",J1140,0)</f>
        <v>0</v>
      </c>
      <c r="BJ1140" s="16" t="s">
        <v>83</v>
      </c>
      <c r="BK1140" s="145">
        <f>ROUND(I1140*H1140,2)</f>
        <v>0</v>
      </c>
      <c r="BL1140" s="16" t="s">
        <v>253</v>
      </c>
      <c r="BM1140" s="144" t="s">
        <v>1792</v>
      </c>
    </row>
    <row r="1141" spans="2:65" s="1" customFormat="1" ht="24">
      <c r="B1141" s="31"/>
      <c r="D1141" s="146" t="s">
        <v>161</v>
      </c>
      <c r="F1141" s="147" t="s">
        <v>1205</v>
      </c>
      <c r="I1141" s="148"/>
      <c r="L1141" s="31"/>
      <c r="M1141" s="149"/>
      <c r="T1141" s="55"/>
      <c r="AT1141" s="16" t="s">
        <v>161</v>
      </c>
      <c r="AU1141" s="16" t="s">
        <v>85</v>
      </c>
    </row>
    <row r="1142" spans="2:65" s="1" customFormat="1" ht="16.5" customHeight="1">
      <c r="B1142" s="31"/>
      <c r="C1142" s="132" t="s">
        <v>1793</v>
      </c>
      <c r="D1142" s="132" t="s">
        <v>155</v>
      </c>
      <c r="E1142" s="133" t="s">
        <v>1794</v>
      </c>
      <c r="F1142" s="134" t="s">
        <v>1209</v>
      </c>
      <c r="G1142" s="135" t="s">
        <v>1197</v>
      </c>
      <c r="H1142" s="136">
        <v>1</v>
      </c>
      <c r="I1142" s="137"/>
      <c r="J1142" s="138">
        <f>ROUND(I1142*H1142,2)</f>
        <v>0</v>
      </c>
      <c r="K1142" s="139"/>
      <c r="L1142" s="31"/>
      <c r="M1142" s="140" t="s">
        <v>1</v>
      </c>
      <c r="N1142" s="141" t="s">
        <v>40</v>
      </c>
      <c r="P1142" s="142">
        <f>O1142*H1142</f>
        <v>0</v>
      </c>
      <c r="Q1142" s="142">
        <v>0</v>
      </c>
      <c r="R1142" s="142">
        <f>Q1142*H1142</f>
        <v>0</v>
      </c>
      <c r="S1142" s="142">
        <v>0</v>
      </c>
      <c r="T1142" s="143">
        <f>S1142*H1142</f>
        <v>0</v>
      </c>
      <c r="AR1142" s="144" t="s">
        <v>253</v>
      </c>
      <c r="AT1142" s="144" t="s">
        <v>155</v>
      </c>
      <c r="AU1142" s="144" t="s">
        <v>85</v>
      </c>
      <c r="AY1142" s="16" t="s">
        <v>153</v>
      </c>
      <c r="BE1142" s="145">
        <f>IF(N1142="základní",J1142,0)</f>
        <v>0</v>
      </c>
      <c r="BF1142" s="145">
        <f>IF(N1142="snížená",J1142,0)</f>
        <v>0</v>
      </c>
      <c r="BG1142" s="145">
        <f>IF(N1142="zákl. přenesená",J1142,0)</f>
        <v>0</v>
      </c>
      <c r="BH1142" s="145">
        <f>IF(N1142="sníž. přenesená",J1142,0)</f>
        <v>0</v>
      </c>
      <c r="BI1142" s="145">
        <f>IF(N1142="nulová",J1142,0)</f>
        <v>0</v>
      </c>
      <c r="BJ1142" s="16" t="s">
        <v>83</v>
      </c>
      <c r="BK1142" s="145">
        <f>ROUND(I1142*H1142,2)</f>
        <v>0</v>
      </c>
      <c r="BL1142" s="16" t="s">
        <v>253</v>
      </c>
      <c r="BM1142" s="144" t="s">
        <v>1795</v>
      </c>
    </row>
    <row r="1143" spans="2:65" s="1" customFormat="1" ht="12">
      <c r="B1143" s="31"/>
      <c r="D1143" s="146" t="s">
        <v>161</v>
      </c>
      <c r="F1143" s="147" t="s">
        <v>1209</v>
      </c>
      <c r="I1143" s="148"/>
      <c r="L1143" s="31"/>
      <c r="M1143" s="149"/>
      <c r="T1143" s="55"/>
      <c r="AT1143" s="16" t="s">
        <v>161</v>
      </c>
      <c r="AU1143" s="16" t="s">
        <v>85</v>
      </c>
    </row>
    <row r="1144" spans="2:65" s="1" customFormat="1" ht="16.5" customHeight="1">
      <c r="B1144" s="31"/>
      <c r="C1144" s="132" t="s">
        <v>1796</v>
      </c>
      <c r="D1144" s="132" t="s">
        <v>155</v>
      </c>
      <c r="E1144" s="133" t="s">
        <v>1797</v>
      </c>
      <c r="F1144" s="134" t="s">
        <v>1213</v>
      </c>
      <c r="G1144" s="135" t="s">
        <v>1197</v>
      </c>
      <c r="H1144" s="136">
        <v>1</v>
      </c>
      <c r="I1144" s="137"/>
      <c r="J1144" s="138">
        <f>ROUND(I1144*H1144,2)</f>
        <v>0</v>
      </c>
      <c r="K1144" s="139"/>
      <c r="L1144" s="31"/>
      <c r="M1144" s="140" t="s">
        <v>1</v>
      </c>
      <c r="N1144" s="141" t="s">
        <v>40</v>
      </c>
      <c r="P1144" s="142">
        <f>O1144*H1144</f>
        <v>0</v>
      </c>
      <c r="Q1144" s="142">
        <v>0</v>
      </c>
      <c r="R1144" s="142">
        <f>Q1144*H1144</f>
        <v>0</v>
      </c>
      <c r="S1144" s="142">
        <v>0</v>
      </c>
      <c r="T1144" s="143">
        <f>S1144*H1144</f>
        <v>0</v>
      </c>
      <c r="AR1144" s="144" t="s">
        <v>253</v>
      </c>
      <c r="AT1144" s="144" t="s">
        <v>155</v>
      </c>
      <c r="AU1144" s="144" t="s">
        <v>85</v>
      </c>
      <c r="AY1144" s="16" t="s">
        <v>153</v>
      </c>
      <c r="BE1144" s="145">
        <f>IF(N1144="základní",J1144,0)</f>
        <v>0</v>
      </c>
      <c r="BF1144" s="145">
        <f>IF(N1144="snížená",J1144,0)</f>
        <v>0</v>
      </c>
      <c r="BG1144" s="145">
        <f>IF(N1144="zákl. přenesená",J1144,0)</f>
        <v>0</v>
      </c>
      <c r="BH1144" s="145">
        <f>IF(N1144="sníž. přenesená",J1144,0)</f>
        <v>0</v>
      </c>
      <c r="BI1144" s="145">
        <f>IF(N1144="nulová",J1144,0)</f>
        <v>0</v>
      </c>
      <c r="BJ1144" s="16" t="s">
        <v>83</v>
      </c>
      <c r="BK1144" s="145">
        <f>ROUND(I1144*H1144,2)</f>
        <v>0</v>
      </c>
      <c r="BL1144" s="16" t="s">
        <v>253</v>
      </c>
      <c r="BM1144" s="144" t="s">
        <v>1798</v>
      </c>
    </row>
    <row r="1145" spans="2:65" s="1" customFormat="1" ht="12">
      <c r="B1145" s="31"/>
      <c r="D1145" s="146" t="s">
        <v>161</v>
      </c>
      <c r="F1145" s="147" t="s">
        <v>1213</v>
      </c>
      <c r="I1145" s="148"/>
      <c r="L1145" s="31"/>
      <c r="M1145" s="149"/>
      <c r="T1145" s="55"/>
      <c r="AT1145" s="16" t="s">
        <v>161</v>
      </c>
      <c r="AU1145" s="16" t="s">
        <v>85</v>
      </c>
    </row>
    <row r="1146" spans="2:65" s="11" customFormat="1" ht="22.75" customHeight="1">
      <c r="B1146" s="120"/>
      <c r="D1146" s="121" t="s">
        <v>74</v>
      </c>
      <c r="E1146" s="130" t="s">
        <v>1799</v>
      </c>
      <c r="F1146" s="130" t="s">
        <v>1800</v>
      </c>
      <c r="I1146" s="123"/>
      <c r="J1146" s="131">
        <f>BK1146</f>
        <v>0</v>
      </c>
      <c r="L1146" s="120"/>
      <c r="M1146" s="125"/>
      <c r="P1146" s="126">
        <f>SUM(P1147:P1218)</f>
        <v>0</v>
      </c>
      <c r="R1146" s="126">
        <f>SUM(R1147:R1218)</f>
        <v>14.614228799999999</v>
      </c>
      <c r="T1146" s="127">
        <f>SUM(T1147:T1218)</f>
        <v>12.248055799999999</v>
      </c>
      <c r="AR1146" s="121" t="s">
        <v>85</v>
      </c>
      <c r="AT1146" s="128" t="s">
        <v>74</v>
      </c>
      <c r="AU1146" s="128" t="s">
        <v>83</v>
      </c>
      <c r="AY1146" s="121" t="s">
        <v>153</v>
      </c>
      <c r="BK1146" s="129">
        <f>SUM(BK1147:BK1218)</f>
        <v>0</v>
      </c>
    </row>
    <row r="1147" spans="2:65" s="1" customFormat="1" ht="24.25" customHeight="1">
      <c r="B1147" s="31"/>
      <c r="C1147" s="132" t="s">
        <v>1801</v>
      </c>
      <c r="D1147" s="132" t="s">
        <v>155</v>
      </c>
      <c r="E1147" s="133" t="s">
        <v>1802</v>
      </c>
      <c r="F1147" s="134" t="s">
        <v>1803</v>
      </c>
      <c r="G1147" s="135" t="s">
        <v>173</v>
      </c>
      <c r="H1147" s="136">
        <v>36.299999999999997</v>
      </c>
      <c r="I1147" s="137"/>
      <c r="J1147" s="138">
        <f>ROUND(I1147*H1147,2)</f>
        <v>0</v>
      </c>
      <c r="K1147" s="139"/>
      <c r="L1147" s="31"/>
      <c r="M1147" s="140" t="s">
        <v>1</v>
      </c>
      <c r="N1147" s="141" t="s">
        <v>40</v>
      </c>
      <c r="P1147" s="142">
        <f>O1147*H1147</f>
        <v>0</v>
      </c>
      <c r="Q1147" s="142">
        <v>5.3409999999999999E-2</v>
      </c>
      <c r="R1147" s="142">
        <f>Q1147*H1147</f>
        <v>1.9387829999999999</v>
      </c>
      <c r="S1147" s="142">
        <v>0</v>
      </c>
      <c r="T1147" s="143">
        <f>S1147*H1147</f>
        <v>0</v>
      </c>
      <c r="AR1147" s="144" t="s">
        <v>253</v>
      </c>
      <c r="AT1147" s="144" t="s">
        <v>155</v>
      </c>
      <c r="AU1147" s="144" t="s">
        <v>85</v>
      </c>
      <c r="AY1147" s="16" t="s">
        <v>153</v>
      </c>
      <c r="BE1147" s="145">
        <f>IF(N1147="základní",J1147,0)</f>
        <v>0</v>
      </c>
      <c r="BF1147" s="145">
        <f>IF(N1147="snížená",J1147,0)</f>
        <v>0</v>
      </c>
      <c r="BG1147" s="145">
        <f>IF(N1147="zákl. přenesená",J1147,0)</f>
        <v>0</v>
      </c>
      <c r="BH1147" s="145">
        <f>IF(N1147="sníž. přenesená",J1147,0)</f>
        <v>0</v>
      </c>
      <c r="BI1147" s="145">
        <f>IF(N1147="nulová",J1147,0)</f>
        <v>0</v>
      </c>
      <c r="BJ1147" s="16" t="s">
        <v>83</v>
      </c>
      <c r="BK1147" s="145">
        <f>ROUND(I1147*H1147,2)</f>
        <v>0</v>
      </c>
      <c r="BL1147" s="16" t="s">
        <v>253</v>
      </c>
      <c r="BM1147" s="144" t="s">
        <v>1804</v>
      </c>
    </row>
    <row r="1148" spans="2:65" s="1" customFormat="1" ht="48">
      <c r="B1148" s="31"/>
      <c r="D1148" s="146" t="s">
        <v>161</v>
      </c>
      <c r="F1148" s="147" t="s">
        <v>1805</v>
      </c>
      <c r="I1148" s="148"/>
      <c r="L1148" s="31"/>
      <c r="M1148" s="149"/>
      <c r="T1148" s="55"/>
      <c r="AT1148" s="16" t="s">
        <v>161</v>
      </c>
      <c r="AU1148" s="16" t="s">
        <v>85</v>
      </c>
    </row>
    <row r="1149" spans="2:65" s="12" customFormat="1" ht="12">
      <c r="B1149" s="150"/>
      <c r="D1149" s="146" t="s">
        <v>163</v>
      </c>
      <c r="E1149" s="151" t="s">
        <v>1</v>
      </c>
      <c r="F1149" s="152" t="s">
        <v>1806</v>
      </c>
      <c r="H1149" s="153">
        <v>9.9</v>
      </c>
      <c r="I1149" s="154"/>
      <c r="L1149" s="150"/>
      <c r="M1149" s="155"/>
      <c r="T1149" s="156"/>
      <c r="AT1149" s="151" t="s">
        <v>163</v>
      </c>
      <c r="AU1149" s="151" t="s">
        <v>85</v>
      </c>
      <c r="AV1149" s="12" t="s">
        <v>85</v>
      </c>
      <c r="AW1149" s="12" t="s">
        <v>32</v>
      </c>
      <c r="AX1149" s="12" t="s">
        <v>75</v>
      </c>
      <c r="AY1149" s="151" t="s">
        <v>153</v>
      </c>
    </row>
    <row r="1150" spans="2:65" s="12" customFormat="1" ht="12">
      <c r="B1150" s="150"/>
      <c r="D1150" s="146" t="s">
        <v>163</v>
      </c>
      <c r="E1150" s="151" t="s">
        <v>1</v>
      </c>
      <c r="F1150" s="152" t="s">
        <v>1807</v>
      </c>
      <c r="H1150" s="153">
        <v>9.9</v>
      </c>
      <c r="I1150" s="154"/>
      <c r="L1150" s="150"/>
      <c r="M1150" s="155"/>
      <c r="T1150" s="156"/>
      <c r="AT1150" s="151" t="s">
        <v>163</v>
      </c>
      <c r="AU1150" s="151" t="s">
        <v>85</v>
      </c>
      <c r="AV1150" s="12" t="s">
        <v>85</v>
      </c>
      <c r="AW1150" s="12" t="s">
        <v>32</v>
      </c>
      <c r="AX1150" s="12" t="s">
        <v>75</v>
      </c>
      <c r="AY1150" s="151" t="s">
        <v>153</v>
      </c>
    </row>
    <row r="1151" spans="2:65" s="12" customFormat="1" ht="12">
      <c r="B1151" s="150"/>
      <c r="D1151" s="146" t="s">
        <v>163</v>
      </c>
      <c r="E1151" s="151" t="s">
        <v>1</v>
      </c>
      <c r="F1151" s="152" t="s">
        <v>1808</v>
      </c>
      <c r="H1151" s="153">
        <v>8.25</v>
      </c>
      <c r="I1151" s="154"/>
      <c r="L1151" s="150"/>
      <c r="M1151" s="155"/>
      <c r="T1151" s="156"/>
      <c r="AT1151" s="151" t="s">
        <v>163</v>
      </c>
      <c r="AU1151" s="151" t="s">
        <v>85</v>
      </c>
      <c r="AV1151" s="12" t="s">
        <v>85</v>
      </c>
      <c r="AW1151" s="12" t="s">
        <v>32</v>
      </c>
      <c r="AX1151" s="12" t="s">
        <v>75</v>
      </c>
      <c r="AY1151" s="151" t="s">
        <v>153</v>
      </c>
    </row>
    <row r="1152" spans="2:65" s="12" customFormat="1" ht="12">
      <c r="B1152" s="150"/>
      <c r="D1152" s="146" t="s">
        <v>163</v>
      </c>
      <c r="E1152" s="151" t="s">
        <v>1</v>
      </c>
      <c r="F1152" s="152" t="s">
        <v>1809</v>
      </c>
      <c r="H1152" s="153">
        <v>8.25</v>
      </c>
      <c r="I1152" s="154"/>
      <c r="L1152" s="150"/>
      <c r="M1152" s="155"/>
      <c r="T1152" s="156"/>
      <c r="AT1152" s="151" t="s">
        <v>163</v>
      </c>
      <c r="AU1152" s="151" t="s">
        <v>85</v>
      </c>
      <c r="AV1152" s="12" t="s">
        <v>85</v>
      </c>
      <c r="AW1152" s="12" t="s">
        <v>32</v>
      </c>
      <c r="AX1152" s="12" t="s">
        <v>75</v>
      </c>
      <c r="AY1152" s="151" t="s">
        <v>153</v>
      </c>
    </row>
    <row r="1153" spans="2:65" s="13" customFormat="1" ht="12">
      <c r="B1153" s="157"/>
      <c r="D1153" s="146" t="s">
        <v>163</v>
      </c>
      <c r="E1153" s="158" t="s">
        <v>1</v>
      </c>
      <c r="F1153" s="159" t="s">
        <v>207</v>
      </c>
      <c r="H1153" s="160">
        <v>36.299999999999997</v>
      </c>
      <c r="I1153" s="161"/>
      <c r="L1153" s="157"/>
      <c r="M1153" s="162"/>
      <c r="T1153" s="163"/>
      <c r="AT1153" s="158" t="s">
        <v>163</v>
      </c>
      <c r="AU1153" s="158" t="s">
        <v>85</v>
      </c>
      <c r="AV1153" s="13" t="s">
        <v>159</v>
      </c>
      <c r="AW1153" s="13" t="s">
        <v>32</v>
      </c>
      <c r="AX1153" s="13" t="s">
        <v>83</v>
      </c>
      <c r="AY1153" s="158" t="s">
        <v>153</v>
      </c>
    </row>
    <row r="1154" spans="2:65" s="1" customFormat="1" ht="24.25" customHeight="1">
      <c r="B1154" s="31"/>
      <c r="C1154" s="132" t="s">
        <v>1810</v>
      </c>
      <c r="D1154" s="132" t="s">
        <v>155</v>
      </c>
      <c r="E1154" s="133" t="s">
        <v>1811</v>
      </c>
      <c r="F1154" s="134" t="s">
        <v>1812</v>
      </c>
      <c r="G1154" s="135" t="s">
        <v>173</v>
      </c>
      <c r="H1154" s="136">
        <v>361.84</v>
      </c>
      <c r="I1154" s="137"/>
      <c r="J1154" s="138">
        <f>ROUND(I1154*H1154,2)</f>
        <v>0</v>
      </c>
      <c r="K1154" s="139"/>
      <c r="L1154" s="31"/>
      <c r="M1154" s="140" t="s">
        <v>1</v>
      </c>
      <c r="N1154" s="141" t="s">
        <v>40</v>
      </c>
      <c r="P1154" s="142">
        <f>O1154*H1154</f>
        <v>0</v>
      </c>
      <c r="Q1154" s="142">
        <v>1.217E-2</v>
      </c>
      <c r="R1154" s="142">
        <f>Q1154*H1154</f>
        <v>4.4035928000000002</v>
      </c>
      <c r="S1154" s="142">
        <v>0</v>
      </c>
      <c r="T1154" s="143">
        <f>S1154*H1154</f>
        <v>0</v>
      </c>
      <c r="AR1154" s="144" t="s">
        <v>253</v>
      </c>
      <c r="AT1154" s="144" t="s">
        <v>155</v>
      </c>
      <c r="AU1154" s="144" t="s">
        <v>85</v>
      </c>
      <c r="AY1154" s="16" t="s">
        <v>153</v>
      </c>
      <c r="BE1154" s="145">
        <f>IF(N1154="základní",J1154,0)</f>
        <v>0</v>
      </c>
      <c r="BF1154" s="145">
        <f>IF(N1154="snížená",J1154,0)</f>
        <v>0</v>
      </c>
      <c r="BG1154" s="145">
        <f>IF(N1154="zákl. přenesená",J1154,0)</f>
        <v>0</v>
      </c>
      <c r="BH1154" s="145">
        <f>IF(N1154="sníž. přenesená",J1154,0)</f>
        <v>0</v>
      </c>
      <c r="BI1154" s="145">
        <f>IF(N1154="nulová",J1154,0)</f>
        <v>0</v>
      </c>
      <c r="BJ1154" s="16" t="s">
        <v>83</v>
      </c>
      <c r="BK1154" s="145">
        <f>ROUND(I1154*H1154,2)</f>
        <v>0</v>
      </c>
      <c r="BL1154" s="16" t="s">
        <v>253</v>
      </c>
      <c r="BM1154" s="144" t="s">
        <v>1813</v>
      </c>
    </row>
    <row r="1155" spans="2:65" s="1" customFormat="1" ht="48">
      <c r="B1155" s="31"/>
      <c r="D1155" s="146" t="s">
        <v>161</v>
      </c>
      <c r="F1155" s="147" t="s">
        <v>1814</v>
      </c>
      <c r="I1155" s="148"/>
      <c r="L1155" s="31"/>
      <c r="M1155" s="149"/>
      <c r="T1155" s="55"/>
      <c r="AT1155" s="16" t="s">
        <v>161</v>
      </c>
      <c r="AU1155" s="16" t="s">
        <v>85</v>
      </c>
    </row>
    <row r="1156" spans="2:65" s="12" customFormat="1" ht="36">
      <c r="B1156" s="150"/>
      <c r="D1156" s="146" t="s">
        <v>163</v>
      </c>
      <c r="E1156" s="151" t="s">
        <v>1</v>
      </c>
      <c r="F1156" s="152" t="s">
        <v>1815</v>
      </c>
      <c r="H1156" s="153">
        <v>339.54</v>
      </c>
      <c r="I1156" s="154"/>
      <c r="L1156" s="150"/>
      <c r="M1156" s="155"/>
      <c r="T1156" s="156"/>
      <c r="AT1156" s="151" t="s">
        <v>163</v>
      </c>
      <c r="AU1156" s="151" t="s">
        <v>85</v>
      </c>
      <c r="AV1156" s="12" t="s">
        <v>85</v>
      </c>
      <c r="AW1156" s="12" t="s">
        <v>32</v>
      </c>
      <c r="AX1156" s="12" t="s">
        <v>75</v>
      </c>
      <c r="AY1156" s="151" t="s">
        <v>153</v>
      </c>
    </row>
    <row r="1157" spans="2:65" s="12" customFormat="1" ht="12">
      <c r="B1157" s="150"/>
      <c r="D1157" s="146" t="s">
        <v>163</v>
      </c>
      <c r="E1157" s="151" t="s">
        <v>1</v>
      </c>
      <c r="F1157" s="152" t="s">
        <v>1816</v>
      </c>
      <c r="H1157" s="153">
        <v>22.3</v>
      </c>
      <c r="I1157" s="154"/>
      <c r="L1157" s="150"/>
      <c r="M1157" s="155"/>
      <c r="T1157" s="156"/>
      <c r="AT1157" s="151" t="s">
        <v>163</v>
      </c>
      <c r="AU1157" s="151" t="s">
        <v>85</v>
      </c>
      <c r="AV1157" s="12" t="s">
        <v>85</v>
      </c>
      <c r="AW1157" s="12" t="s">
        <v>32</v>
      </c>
      <c r="AX1157" s="12" t="s">
        <v>75</v>
      </c>
      <c r="AY1157" s="151" t="s">
        <v>153</v>
      </c>
    </row>
    <row r="1158" spans="2:65" s="13" customFormat="1" ht="12">
      <c r="B1158" s="157"/>
      <c r="D1158" s="146" t="s">
        <v>163</v>
      </c>
      <c r="E1158" s="158" t="s">
        <v>1</v>
      </c>
      <c r="F1158" s="159" t="s">
        <v>207</v>
      </c>
      <c r="H1158" s="160">
        <v>361.84000000000003</v>
      </c>
      <c r="I1158" s="161"/>
      <c r="L1158" s="157"/>
      <c r="M1158" s="162"/>
      <c r="T1158" s="163"/>
      <c r="AT1158" s="158" t="s">
        <v>163</v>
      </c>
      <c r="AU1158" s="158" t="s">
        <v>85</v>
      </c>
      <c r="AV1158" s="13" t="s">
        <v>159</v>
      </c>
      <c r="AW1158" s="13" t="s">
        <v>32</v>
      </c>
      <c r="AX1158" s="13" t="s">
        <v>83</v>
      </c>
      <c r="AY1158" s="158" t="s">
        <v>153</v>
      </c>
    </row>
    <row r="1159" spans="2:65" s="1" customFormat="1" ht="16.5" customHeight="1">
      <c r="B1159" s="31"/>
      <c r="C1159" s="132" t="s">
        <v>1817</v>
      </c>
      <c r="D1159" s="132" t="s">
        <v>155</v>
      </c>
      <c r="E1159" s="133" t="s">
        <v>1818</v>
      </c>
      <c r="F1159" s="134" t="s">
        <v>1819</v>
      </c>
      <c r="G1159" s="135" t="s">
        <v>590</v>
      </c>
      <c r="H1159" s="136">
        <v>24.6</v>
      </c>
      <c r="I1159" s="137"/>
      <c r="J1159" s="138">
        <f>ROUND(I1159*H1159,2)</f>
        <v>0</v>
      </c>
      <c r="K1159" s="139"/>
      <c r="L1159" s="31"/>
      <c r="M1159" s="140" t="s">
        <v>1</v>
      </c>
      <c r="N1159" s="141" t="s">
        <v>40</v>
      </c>
      <c r="P1159" s="142">
        <f>O1159*H1159</f>
        <v>0</v>
      </c>
      <c r="Q1159" s="142">
        <v>4.3800000000000002E-3</v>
      </c>
      <c r="R1159" s="142">
        <f>Q1159*H1159</f>
        <v>0.10774800000000001</v>
      </c>
      <c r="S1159" s="142">
        <v>0</v>
      </c>
      <c r="T1159" s="143">
        <f>S1159*H1159</f>
        <v>0</v>
      </c>
      <c r="AR1159" s="144" t="s">
        <v>253</v>
      </c>
      <c r="AT1159" s="144" t="s">
        <v>155</v>
      </c>
      <c r="AU1159" s="144" t="s">
        <v>85</v>
      </c>
      <c r="AY1159" s="16" t="s">
        <v>153</v>
      </c>
      <c r="BE1159" s="145">
        <f>IF(N1159="základní",J1159,0)</f>
        <v>0</v>
      </c>
      <c r="BF1159" s="145">
        <f>IF(N1159="snížená",J1159,0)</f>
        <v>0</v>
      </c>
      <c r="BG1159" s="145">
        <f>IF(N1159="zákl. přenesená",J1159,0)</f>
        <v>0</v>
      </c>
      <c r="BH1159" s="145">
        <f>IF(N1159="sníž. přenesená",J1159,0)</f>
        <v>0</v>
      </c>
      <c r="BI1159" s="145">
        <f>IF(N1159="nulová",J1159,0)</f>
        <v>0</v>
      </c>
      <c r="BJ1159" s="16" t="s">
        <v>83</v>
      </c>
      <c r="BK1159" s="145">
        <f>ROUND(I1159*H1159,2)</f>
        <v>0</v>
      </c>
      <c r="BL1159" s="16" t="s">
        <v>253</v>
      </c>
      <c r="BM1159" s="144" t="s">
        <v>1820</v>
      </c>
    </row>
    <row r="1160" spans="2:65" s="1" customFormat="1" ht="36">
      <c r="B1160" s="31"/>
      <c r="D1160" s="146" t="s">
        <v>161</v>
      </c>
      <c r="F1160" s="147" t="s">
        <v>1821</v>
      </c>
      <c r="I1160" s="148"/>
      <c r="L1160" s="31"/>
      <c r="M1160" s="149"/>
      <c r="T1160" s="55"/>
      <c r="AT1160" s="16" t="s">
        <v>161</v>
      </c>
      <c r="AU1160" s="16" t="s">
        <v>85</v>
      </c>
    </row>
    <row r="1161" spans="2:65" s="12" customFormat="1" ht="12">
      <c r="B1161" s="150"/>
      <c r="D1161" s="146" t="s">
        <v>163</v>
      </c>
      <c r="E1161" s="151" t="s">
        <v>1</v>
      </c>
      <c r="F1161" s="152" t="s">
        <v>1822</v>
      </c>
      <c r="H1161" s="153">
        <v>24.6</v>
      </c>
      <c r="I1161" s="154"/>
      <c r="L1161" s="150"/>
      <c r="M1161" s="155"/>
      <c r="T1161" s="156"/>
      <c r="AT1161" s="151" t="s">
        <v>163</v>
      </c>
      <c r="AU1161" s="151" t="s">
        <v>85</v>
      </c>
      <c r="AV1161" s="12" t="s">
        <v>85</v>
      </c>
      <c r="AW1161" s="12" t="s">
        <v>32</v>
      </c>
      <c r="AX1161" s="12" t="s">
        <v>83</v>
      </c>
      <c r="AY1161" s="151" t="s">
        <v>153</v>
      </c>
    </row>
    <row r="1162" spans="2:65" s="1" customFormat="1" ht="21.75" customHeight="1">
      <c r="B1162" s="31"/>
      <c r="C1162" s="132" t="s">
        <v>1823</v>
      </c>
      <c r="D1162" s="132" t="s">
        <v>155</v>
      </c>
      <c r="E1162" s="133" t="s">
        <v>1824</v>
      </c>
      <c r="F1162" s="134" t="s">
        <v>1825</v>
      </c>
      <c r="G1162" s="135" t="s">
        <v>173</v>
      </c>
      <c r="H1162" s="136">
        <v>48.24</v>
      </c>
      <c r="I1162" s="137"/>
      <c r="J1162" s="138">
        <f>ROUND(I1162*H1162,2)</f>
        <v>0</v>
      </c>
      <c r="K1162" s="139"/>
      <c r="L1162" s="31"/>
      <c r="M1162" s="140" t="s">
        <v>1</v>
      </c>
      <c r="N1162" s="141" t="s">
        <v>40</v>
      </c>
      <c r="P1162" s="142">
        <f>O1162*H1162</f>
        <v>0</v>
      </c>
      <c r="Q1162" s="142">
        <v>0</v>
      </c>
      <c r="R1162" s="142">
        <f>Q1162*H1162</f>
        <v>0</v>
      </c>
      <c r="S1162" s="142">
        <v>0</v>
      </c>
      <c r="T1162" s="143">
        <f>S1162*H1162</f>
        <v>0</v>
      </c>
      <c r="AR1162" s="144" t="s">
        <v>253</v>
      </c>
      <c r="AT1162" s="144" t="s">
        <v>155</v>
      </c>
      <c r="AU1162" s="144" t="s">
        <v>85</v>
      </c>
      <c r="AY1162" s="16" t="s">
        <v>153</v>
      </c>
      <c r="BE1162" s="145">
        <f>IF(N1162="základní",J1162,0)</f>
        <v>0</v>
      </c>
      <c r="BF1162" s="145">
        <f>IF(N1162="snížená",J1162,0)</f>
        <v>0</v>
      </c>
      <c r="BG1162" s="145">
        <f>IF(N1162="zákl. přenesená",J1162,0)</f>
        <v>0</v>
      </c>
      <c r="BH1162" s="145">
        <f>IF(N1162="sníž. přenesená",J1162,0)</f>
        <v>0</v>
      </c>
      <c r="BI1162" s="145">
        <f>IF(N1162="nulová",J1162,0)</f>
        <v>0</v>
      </c>
      <c r="BJ1162" s="16" t="s">
        <v>83</v>
      </c>
      <c r="BK1162" s="145">
        <f>ROUND(I1162*H1162,2)</f>
        <v>0</v>
      </c>
      <c r="BL1162" s="16" t="s">
        <v>253</v>
      </c>
      <c r="BM1162" s="144" t="s">
        <v>1826</v>
      </c>
    </row>
    <row r="1163" spans="2:65" s="1" customFormat="1" ht="24">
      <c r="B1163" s="31"/>
      <c r="D1163" s="146" t="s">
        <v>161</v>
      </c>
      <c r="F1163" s="147" t="s">
        <v>1827</v>
      </c>
      <c r="I1163" s="148"/>
      <c r="L1163" s="31"/>
      <c r="M1163" s="149"/>
      <c r="T1163" s="55"/>
      <c r="AT1163" s="16" t="s">
        <v>161</v>
      </c>
      <c r="AU1163" s="16" t="s">
        <v>85</v>
      </c>
    </row>
    <row r="1164" spans="2:65" s="12" customFormat="1" ht="24">
      <c r="B1164" s="150"/>
      <c r="D1164" s="146" t="s">
        <v>163</v>
      </c>
      <c r="E1164" s="151" t="s">
        <v>1</v>
      </c>
      <c r="F1164" s="152" t="s">
        <v>1828</v>
      </c>
      <c r="H1164" s="153">
        <v>48.24</v>
      </c>
      <c r="I1164" s="154"/>
      <c r="L1164" s="150"/>
      <c r="M1164" s="155"/>
      <c r="T1164" s="156"/>
      <c r="AT1164" s="151" t="s">
        <v>163</v>
      </c>
      <c r="AU1164" s="151" t="s">
        <v>85</v>
      </c>
      <c r="AV1164" s="12" t="s">
        <v>85</v>
      </c>
      <c r="AW1164" s="12" t="s">
        <v>32</v>
      </c>
      <c r="AX1164" s="12" t="s">
        <v>83</v>
      </c>
      <c r="AY1164" s="151" t="s">
        <v>153</v>
      </c>
    </row>
    <row r="1165" spans="2:65" s="1" customFormat="1" ht="24.25" customHeight="1">
      <c r="B1165" s="31"/>
      <c r="C1165" s="132" t="s">
        <v>1829</v>
      </c>
      <c r="D1165" s="132" t="s">
        <v>155</v>
      </c>
      <c r="E1165" s="133" t="s">
        <v>1830</v>
      </c>
      <c r="F1165" s="134" t="s">
        <v>1831</v>
      </c>
      <c r="G1165" s="135" t="s">
        <v>173</v>
      </c>
      <c r="H1165" s="136">
        <v>359.74</v>
      </c>
      <c r="I1165" s="137"/>
      <c r="J1165" s="138">
        <f>ROUND(I1165*H1165,2)</f>
        <v>0</v>
      </c>
      <c r="K1165" s="139"/>
      <c r="L1165" s="31"/>
      <c r="M1165" s="140" t="s">
        <v>1</v>
      </c>
      <c r="N1165" s="141" t="s">
        <v>40</v>
      </c>
      <c r="P1165" s="142">
        <f>O1165*H1165</f>
        <v>0</v>
      </c>
      <c r="Q1165" s="142">
        <v>0</v>
      </c>
      <c r="R1165" s="142">
        <f>Q1165*H1165</f>
        <v>0</v>
      </c>
      <c r="S1165" s="142">
        <v>1.721E-2</v>
      </c>
      <c r="T1165" s="143">
        <f>S1165*H1165</f>
        <v>6.1911253999999998</v>
      </c>
      <c r="AR1165" s="144" t="s">
        <v>253</v>
      </c>
      <c r="AT1165" s="144" t="s">
        <v>155</v>
      </c>
      <c r="AU1165" s="144" t="s">
        <v>85</v>
      </c>
      <c r="AY1165" s="16" t="s">
        <v>153</v>
      </c>
      <c r="BE1165" s="145">
        <f>IF(N1165="základní",J1165,0)</f>
        <v>0</v>
      </c>
      <c r="BF1165" s="145">
        <f>IF(N1165="snížená",J1165,0)</f>
        <v>0</v>
      </c>
      <c r="BG1165" s="145">
        <f>IF(N1165="zákl. přenesená",J1165,0)</f>
        <v>0</v>
      </c>
      <c r="BH1165" s="145">
        <f>IF(N1165="sníž. přenesená",J1165,0)</f>
        <v>0</v>
      </c>
      <c r="BI1165" s="145">
        <f>IF(N1165="nulová",J1165,0)</f>
        <v>0</v>
      </c>
      <c r="BJ1165" s="16" t="s">
        <v>83</v>
      </c>
      <c r="BK1165" s="145">
        <f>ROUND(I1165*H1165,2)</f>
        <v>0</v>
      </c>
      <c r="BL1165" s="16" t="s">
        <v>253</v>
      </c>
      <c r="BM1165" s="144" t="s">
        <v>1832</v>
      </c>
    </row>
    <row r="1166" spans="2:65" s="1" customFormat="1" ht="36">
      <c r="B1166" s="31"/>
      <c r="D1166" s="146" t="s">
        <v>161</v>
      </c>
      <c r="F1166" s="147" t="s">
        <v>1833</v>
      </c>
      <c r="I1166" s="148"/>
      <c r="L1166" s="31"/>
      <c r="M1166" s="149"/>
      <c r="T1166" s="55"/>
      <c r="AT1166" s="16" t="s">
        <v>161</v>
      </c>
      <c r="AU1166" s="16" t="s">
        <v>85</v>
      </c>
    </row>
    <row r="1167" spans="2:65" s="12" customFormat="1" ht="36">
      <c r="B1167" s="150"/>
      <c r="D1167" s="146" t="s">
        <v>163</v>
      </c>
      <c r="E1167" s="151" t="s">
        <v>1</v>
      </c>
      <c r="F1167" s="152" t="s">
        <v>1834</v>
      </c>
      <c r="H1167" s="153">
        <v>337.44</v>
      </c>
      <c r="I1167" s="154"/>
      <c r="L1167" s="150"/>
      <c r="M1167" s="155"/>
      <c r="T1167" s="156"/>
      <c r="AT1167" s="151" t="s">
        <v>163</v>
      </c>
      <c r="AU1167" s="151" t="s">
        <v>85</v>
      </c>
      <c r="AV1167" s="12" t="s">
        <v>85</v>
      </c>
      <c r="AW1167" s="12" t="s">
        <v>32</v>
      </c>
      <c r="AX1167" s="12" t="s">
        <v>75</v>
      </c>
      <c r="AY1167" s="151" t="s">
        <v>153</v>
      </c>
    </row>
    <row r="1168" spans="2:65" s="12" customFormat="1" ht="12">
      <c r="B1168" s="150"/>
      <c r="D1168" s="146" t="s">
        <v>163</v>
      </c>
      <c r="E1168" s="151" t="s">
        <v>1</v>
      </c>
      <c r="F1168" s="152" t="s">
        <v>1816</v>
      </c>
      <c r="H1168" s="153">
        <v>22.3</v>
      </c>
      <c r="I1168" s="154"/>
      <c r="L1168" s="150"/>
      <c r="M1168" s="155"/>
      <c r="T1168" s="156"/>
      <c r="AT1168" s="151" t="s">
        <v>163</v>
      </c>
      <c r="AU1168" s="151" t="s">
        <v>85</v>
      </c>
      <c r="AV1168" s="12" t="s">
        <v>85</v>
      </c>
      <c r="AW1168" s="12" t="s">
        <v>32</v>
      </c>
      <c r="AX1168" s="12" t="s">
        <v>75</v>
      </c>
      <c r="AY1168" s="151" t="s">
        <v>153</v>
      </c>
    </row>
    <row r="1169" spans="2:65" s="13" customFormat="1" ht="12">
      <c r="B1169" s="157"/>
      <c r="D1169" s="146" t="s">
        <v>163</v>
      </c>
      <c r="E1169" s="158" t="s">
        <v>1</v>
      </c>
      <c r="F1169" s="159" t="s">
        <v>207</v>
      </c>
      <c r="H1169" s="160">
        <v>359.74</v>
      </c>
      <c r="I1169" s="161"/>
      <c r="L1169" s="157"/>
      <c r="M1169" s="162"/>
      <c r="T1169" s="163"/>
      <c r="AT1169" s="158" t="s">
        <v>163</v>
      </c>
      <c r="AU1169" s="158" t="s">
        <v>85</v>
      </c>
      <c r="AV1169" s="13" t="s">
        <v>159</v>
      </c>
      <c r="AW1169" s="13" t="s">
        <v>32</v>
      </c>
      <c r="AX1169" s="13" t="s">
        <v>83</v>
      </c>
      <c r="AY1169" s="158" t="s">
        <v>153</v>
      </c>
    </row>
    <row r="1170" spans="2:65" s="1" customFormat="1" ht="33" customHeight="1">
      <c r="B1170" s="31"/>
      <c r="C1170" s="132" t="s">
        <v>1835</v>
      </c>
      <c r="D1170" s="132" t="s">
        <v>155</v>
      </c>
      <c r="E1170" s="133" t="s">
        <v>1836</v>
      </c>
      <c r="F1170" s="134" t="s">
        <v>1837</v>
      </c>
      <c r="G1170" s="135" t="s">
        <v>173</v>
      </c>
      <c r="H1170" s="136">
        <v>479.3</v>
      </c>
      <c r="I1170" s="137"/>
      <c r="J1170" s="138">
        <f>ROUND(I1170*H1170,2)</f>
        <v>0</v>
      </c>
      <c r="K1170" s="139"/>
      <c r="L1170" s="31"/>
      <c r="M1170" s="140" t="s">
        <v>1</v>
      </c>
      <c r="N1170" s="141" t="s">
        <v>40</v>
      </c>
      <c r="P1170" s="142">
        <f>O1170*H1170</f>
        <v>0</v>
      </c>
      <c r="Q1170" s="142">
        <v>1.25E-3</v>
      </c>
      <c r="R1170" s="142">
        <f>Q1170*H1170</f>
        <v>0.59912500000000002</v>
      </c>
      <c r="S1170" s="142">
        <v>0</v>
      </c>
      <c r="T1170" s="143">
        <f>S1170*H1170</f>
        <v>0</v>
      </c>
      <c r="AR1170" s="144" t="s">
        <v>253</v>
      </c>
      <c r="AT1170" s="144" t="s">
        <v>155</v>
      </c>
      <c r="AU1170" s="144" t="s">
        <v>85</v>
      </c>
      <c r="AY1170" s="16" t="s">
        <v>153</v>
      </c>
      <c r="BE1170" s="145">
        <f>IF(N1170="základní",J1170,0)</f>
        <v>0</v>
      </c>
      <c r="BF1170" s="145">
        <f>IF(N1170="snížená",J1170,0)</f>
        <v>0</v>
      </c>
      <c r="BG1170" s="145">
        <f>IF(N1170="zákl. přenesená",J1170,0)</f>
        <v>0</v>
      </c>
      <c r="BH1170" s="145">
        <f>IF(N1170="sníž. přenesená",J1170,0)</f>
        <v>0</v>
      </c>
      <c r="BI1170" s="145">
        <f>IF(N1170="nulová",J1170,0)</f>
        <v>0</v>
      </c>
      <c r="BJ1170" s="16" t="s">
        <v>83</v>
      </c>
      <c r="BK1170" s="145">
        <f>ROUND(I1170*H1170,2)</f>
        <v>0</v>
      </c>
      <c r="BL1170" s="16" t="s">
        <v>253</v>
      </c>
      <c r="BM1170" s="144" t="s">
        <v>1838</v>
      </c>
    </row>
    <row r="1171" spans="2:65" s="1" customFormat="1" ht="36">
      <c r="B1171" s="31"/>
      <c r="D1171" s="146" t="s">
        <v>161</v>
      </c>
      <c r="F1171" s="147" t="s">
        <v>1839</v>
      </c>
      <c r="I1171" s="148"/>
      <c r="L1171" s="31"/>
      <c r="M1171" s="149"/>
      <c r="T1171" s="55"/>
      <c r="AT1171" s="16" t="s">
        <v>161</v>
      </c>
      <c r="AU1171" s="16" t="s">
        <v>85</v>
      </c>
    </row>
    <row r="1172" spans="2:65" s="12" customFormat="1" ht="12">
      <c r="B1172" s="150"/>
      <c r="D1172" s="146" t="s">
        <v>163</v>
      </c>
      <c r="E1172" s="151" t="s">
        <v>1</v>
      </c>
      <c r="F1172" s="152" t="s">
        <v>1840</v>
      </c>
      <c r="H1172" s="153">
        <v>121.1</v>
      </c>
      <c r="I1172" s="154"/>
      <c r="L1172" s="150"/>
      <c r="M1172" s="155"/>
      <c r="T1172" s="156"/>
      <c r="AT1172" s="151" t="s">
        <v>163</v>
      </c>
      <c r="AU1172" s="151" t="s">
        <v>85</v>
      </c>
      <c r="AV1172" s="12" t="s">
        <v>85</v>
      </c>
      <c r="AW1172" s="12" t="s">
        <v>32</v>
      </c>
      <c r="AX1172" s="12" t="s">
        <v>75</v>
      </c>
      <c r="AY1172" s="151" t="s">
        <v>153</v>
      </c>
    </row>
    <row r="1173" spans="2:65" s="12" customFormat="1" ht="12">
      <c r="B1173" s="150"/>
      <c r="D1173" s="146" t="s">
        <v>163</v>
      </c>
      <c r="E1173" s="151" t="s">
        <v>1</v>
      </c>
      <c r="F1173" s="152" t="s">
        <v>1841</v>
      </c>
      <c r="H1173" s="153">
        <v>135.30000000000001</v>
      </c>
      <c r="I1173" s="154"/>
      <c r="L1173" s="150"/>
      <c r="M1173" s="155"/>
      <c r="T1173" s="156"/>
      <c r="AT1173" s="151" t="s">
        <v>163</v>
      </c>
      <c r="AU1173" s="151" t="s">
        <v>85</v>
      </c>
      <c r="AV1173" s="12" t="s">
        <v>85</v>
      </c>
      <c r="AW1173" s="12" t="s">
        <v>32</v>
      </c>
      <c r="AX1173" s="12" t="s">
        <v>75</v>
      </c>
      <c r="AY1173" s="151" t="s">
        <v>153</v>
      </c>
    </row>
    <row r="1174" spans="2:65" s="12" customFormat="1" ht="12">
      <c r="B1174" s="150"/>
      <c r="D1174" s="146" t="s">
        <v>163</v>
      </c>
      <c r="E1174" s="151" t="s">
        <v>1</v>
      </c>
      <c r="F1174" s="152" t="s">
        <v>1842</v>
      </c>
      <c r="H1174" s="153">
        <v>180.2</v>
      </c>
      <c r="I1174" s="154"/>
      <c r="L1174" s="150"/>
      <c r="M1174" s="155"/>
      <c r="T1174" s="156"/>
      <c r="AT1174" s="151" t="s">
        <v>163</v>
      </c>
      <c r="AU1174" s="151" t="s">
        <v>85</v>
      </c>
      <c r="AV1174" s="12" t="s">
        <v>85</v>
      </c>
      <c r="AW1174" s="12" t="s">
        <v>32</v>
      </c>
      <c r="AX1174" s="12" t="s">
        <v>75</v>
      </c>
      <c r="AY1174" s="151" t="s">
        <v>153</v>
      </c>
    </row>
    <row r="1175" spans="2:65" s="12" customFormat="1" ht="12">
      <c r="B1175" s="150"/>
      <c r="D1175" s="146" t="s">
        <v>163</v>
      </c>
      <c r="E1175" s="151" t="s">
        <v>1</v>
      </c>
      <c r="F1175" s="152" t="s">
        <v>1843</v>
      </c>
      <c r="H1175" s="153">
        <v>42.7</v>
      </c>
      <c r="I1175" s="154"/>
      <c r="L1175" s="150"/>
      <c r="M1175" s="155"/>
      <c r="T1175" s="156"/>
      <c r="AT1175" s="151" t="s">
        <v>163</v>
      </c>
      <c r="AU1175" s="151" t="s">
        <v>85</v>
      </c>
      <c r="AV1175" s="12" t="s">
        <v>85</v>
      </c>
      <c r="AW1175" s="12" t="s">
        <v>32</v>
      </c>
      <c r="AX1175" s="12" t="s">
        <v>75</v>
      </c>
      <c r="AY1175" s="151" t="s">
        <v>153</v>
      </c>
    </row>
    <row r="1176" spans="2:65" s="13" customFormat="1" ht="12">
      <c r="B1176" s="157"/>
      <c r="D1176" s="146" t="s">
        <v>163</v>
      </c>
      <c r="E1176" s="158" t="s">
        <v>1</v>
      </c>
      <c r="F1176" s="159" t="s">
        <v>207</v>
      </c>
      <c r="H1176" s="160">
        <v>479.29999999999995</v>
      </c>
      <c r="I1176" s="161"/>
      <c r="L1176" s="157"/>
      <c r="M1176" s="162"/>
      <c r="T1176" s="163"/>
      <c r="AT1176" s="158" t="s">
        <v>163</v>
      </c>
      <c r="AU1176" s="158" t="s">
        <v>85</v>
      </c>
      <c r="AV1176" s="13" t="s">
        <v>159</v>
      </c>
      <c r="AW1176" s="13" t="s">
        <v>32</v>
      </c>
      <c r="AX1176" s="13" t="s">
        <v>83</v>
      </c>
      <c r="AY1176" s="158" t="s">
        <v>153</v>
      </c>
    </row>
    <row r="1177" spans="2:65" s="1" customFormat="1" ht="24.25" customHeight="1">
      <c r="B1177" s="31"/>
      <c r="C1177" s="164" t="s">
        <v>1844</v>
      </c>
      <c r="D1177" s="164" t="s">
        <v>216</v>
      </c>
      <c r="E1177" s="165" t="s">
        <v>1845</v>
      </c>
      <c r="F1177" s="166" t="s">
        <v>1846</v>
      </c>
      <c r="G1177" s="167" t="s">
        <v>173</v>
      </c>
      <c r="H1177" s="168">
        <v>503.26499999999999</v>
      </c>
      <c r="I1177" s="169"/>
      <c r="J1177" s="170">
        <f>ROUND(I1177*H1177,2)</f>
        <v>0</v>
      </c>
      <c r="K1177" s="171"/>
      <c r="L1177" s="172"/>
      <c r="M1177" s="173" t="s">
        <v>1</v>
      </c>
      <c r="N1177" s="174" t="s">
        <v>40</v>
      </c>
      <c r="P1177" s="142">
        <f>O1177*H1177</f>
        <v>0</v>
      </c>
      <c r="Q1177" s="142">
        <v>8.0000000000000002E-3</v>
      </c>
      <c r="R1177" s="142">
        <f>Q1177*H1177</f>
        <v>4.0261199999999997</v>
      </c>
      <c r="S1177" s="142">
        <v>0</v>
      </c>
      <c r="T1177" s="143">
        <f>S1177*H1177</f>
        <v>0</v>
      </c>
      <c r="AR1177" s="144" t="s">
        <v>351</v>
      </c>
      <c r="AT1177" s="144" t="s">
        <v>216</v>
      </c>
      <c r="AU1177" s="144" t="s">
        <v>85</v>
      </c>
      <c r="AY1177" s="16" t="s">
        <v>153</v>
      </c>
      <c r="BE1177" s="145">
        <f>IF(N1177="základní",J1177,0)</f>
        <v>0</v>
      </c>
      <c r="BF1177" s="145">
        <f>IF(N1177="snížená",J1177,0)</f>
        <v>0</v>
      </c>
      <c r="BG1177" s="145">
        <f>IF(N1177="zákl. přenesená",J1177,0)</f>
        <v>0</v>
      </c>
      <c r="BH1177" s="145">
        <f>IF(N1177="sníž. přenesená",J1177,0)</f>
        <v>0</v>
      </c>
      <c r="BI1177" s="145">
        <f>IF(N1177="nulová",J1177,0)</f>
        <v>0</v>
      </c>
      <c r="BJ1177" s="16" t="s">
        <v>83</v>
      </c>
      <c r="BK1177" s="145">
        <f>ROUND(I1177*H1177,2)</f>
        <v>0</v>
      </c>
      <c r="BL1177" s="16" t="s">
        <v>253</v>
      </c>
      <c r="BM1177" s="144" t="s">
        <v>1847</v>
      </c>
    </row>
    <row r="1178" spans="2:65" s="1" customFormat="1" ht="24">
      <c r="B1178" s="31"/>
      <c r="D1178" s="146" t="s">
        <v>161</v>
      </c>
      <c r="F1178" s="147" t="s">
        <v>1846</v>
      </c>
      <c r="I1178" s="148"/>
      <c r="L1178" s="31"/>
      <c r="M1178" s="149"/>
      <c r="T1178" s="55"/>
      <c r="AT1178" s="16" t="s">
        <v>161</v>
      </c>
      <c r="AU1178" s="16" t="s">
        <v>85</v>
      </c>
    </row>
    <row r="1179" spans="2:65" s="12" customFormat="1" ht="12">
      <c r="B1179" s="150"/>
      <c r="D1179" s="146" t="s">
        <v>163</v>
      </c>
      <c r="F1179" s="152" t="s">
        <v>1848</v>
      </c>
      <c r="H1179" s="153">
        <v>503.26499999999999</v>
      </c>
      <c r="I1179" s="154"/>
      <c r="L1179" s="150"/>
      <c r="M1179" s="155"/>
      <c r="T1179" s="156"/>
      <c r="AT1179" s="151" t="s">
        <v>163</v>
      </c>
      <c r="AU1179" s="151" t="s">
        <v>85</v>
      </c>
      <c r="AV1179" s="12" t="s">
        <v>85</v>
      </c>
      <c r="AW1179" s="12" t="s">
        <v>4</v>
      </c>
      <c r="AX1179" s="12" t="s">
        <v>83</v>
      </c>
      <c r="AY1179" s="151" t="s">
        <v>153</v>
      </c>
    </row>
    <row r="1180" spans="2:65" s="1" customFormat="1" ht="24.25" customHeight="1">
      <c r="B1180" s="31"/>
      <c r="C1180" s="132" t="s">
        <v>1849</v>
      </c>
      <c r="D1180" s="132" t="s">
        <v>155</v>
      </c>
      <c r="E1180" s="133" t="s">
        <v>1850</v>
      </c>
      <c r="F1180" s="134" t="s">
        <v>1851</v>
      </c>
      <c r="G1180" s="135" t="s">
        <v>173</v>
      </c>
      <c r="H1180" s="136">
        <v>474.21600000000001</v>
      </c>
      <c r="I1180" s="137"/>
      <c r="J1180" s="138">
        <f>ROUND(I1180*H1180,2)</f>
        <v>0</v>
      </c>
      <c r="K1180" s="139"/>
      <c r="L1180" s="31"/>
      <c r="M1180" s="140" t="s">
        <v>1</v>
      </c>
      <c r="N1180" s="141" t="s">
        <v>40</v>
      </c>
      <c r="P1180" s="142">
        <f>O1180*H1180</f>
        <v>0</v>
      </c>
      <c r="Q1180" s="142">
        <v>0</v>
      </c>
      <c r="R1180" s="142">
        <f>Q1180*H1180</f>
        <v>0</v>
      </c>
      <c r="S1180" s="142">
        <v>1.065E-2</v>
      </c>
      <c r="T1180" s="143">
        <f>S1180*H1180</f>
        <v>5.0504004</v>
      </c>
      <c r="AR1180" s="144" t="s">
        <v>253</v>
      </c>
      <c r="AT1180" s="144" t="s">
        <v>155</v>
      </c>
      <c r="AU1180" s="144" t="s">
        <v>85</v>
      </c>
      <c r="AY1180" s="16" t="s">
        <v>153</v>
      </c>
      <c r="BE1180" s="145">
        <f>IF(N1180="základní",J1180,0)</f>
        <v>0</v>
      </c>
      <c r="BF1180" s="145">
        <f>IF(N1180="snížená",J1180,0)</f>
        <v>0</v>
      </c>
      <c r="BG1180" s="145">
        <f>IF(N1180="zákl. přenesená",J1180,0)</f>
        <v>0</v>
      </c>
      <c r="BH1180" s="145">
        <f>IF(N1180="sníž. přenesená",J1180,0)</f>
        <v>0</v>
      </c>
      <c r="BI1180" s="145">
        <f>IF(N1180="nulová",J1180,0)</f>
        <v>0</v>
      </c>
      <c r="BJ1180" s="16" t="s">
        <v>83</v>
      </c>
      <c r="BK1180" s="145">
        <f>ROUND(I1180*H1180,2)</f>
        <v>0</v>
      </c>
      <c r="BL1180" s="16" t="s">
        <v>253</v>
      </c>
      <c r="BM1180" s="144" t="s">
        <v>1852</v>
      </c>
    </row>
    <row r="1181" spans="2:65" s="1" customFormat="1" ht="24">
      <c r="B1181" s="31"/>
      <c r="D1181" s="146" t="s">
        <v>161</v>
      </c>
      <c r="F1181" s="147" t="s">
        <v>1853</v>
      </c>
      <c r="I1181" s="148"/>
      <c r="L1181" s="31"/>
      <c r="M1181" s="149"/>
      <c r="T1181" s="55"/>
      <c r="AT1181" s="16" t="s">
        <v>161</v>
      </c>
      <c r="AU1181" s="16" t="s">
        <v>85</v>
      </c>
    </row>
    <row r="1182" spans="2:65" s="12" customFormat="1" ht="12">
      <c r="B1182" s="150"/>
      <c r="D1182" s="146" t="s">
        <v>163</v>
      </c>
      <c r="E1182" s="151" t="s">
        <v>1</v>
      </c>
      <c r="F1182" s="152" t="s">
        <v>1840</v>
      </c>
      <c r="H1182" s="153">
        <v>121.1</v>
      </c>
      <c r="I1182" s="154"/>
      <c r="L1182" s="150"/>
      <c r="M1182" s="155"/>
      <c r="T1182" s="156"/>
      <c r="AT1182" s="151" t="s">
        <v>163</v>
      </c>
      <c r="AU1182" s="151" t="s">
        <v>85</v>
      </c>
      <c r="AV1182" s="12" t="s">
        <v>85</v>
      </c>
      <c r="AW1182" s="12" t="s">
        <v>32</v>
      </c>
      <c r="AX1182" s="12" t="s">
        <v>75</v>
      </c>
      <c r="AY1182" s="151" t="s">
        <v>153</v>
      </c>
    </row>
    <row r="1183" spans="2:65" s="12" customFormat="1" ht="12">
      <c r="B1183" s="150"/>
      <c r="D1183" s="146" t="s">
        <v>163</v>
      </c>
      <c r="E1183" s="151" t="s">
        <v>1</v>
      </c>
      <c r="F1183" s="152" t="s">
        <v>1854</v>
      </c>
      <c r="H1183" s="153">
        <v>130.21600000000001</v>
      </c>
      <c r="I1183" s="154"/>
      <c r="L1183" s="150"/>
      <c r="M1183" s="155"/>
      <c r="T1183" s="156"/>
      <c r="AT1183" s="151" t="s">
        <v>163</v>
      </c>
      <c r="AU1183" s="151" t="s">
        <v>85</v>
      </c>
      <c r="AV1183" s="12" t="s">
        <v>85</v>
      </c>
      <c r="AW1183" s="12" t="s">
        <v>32</v>
      </c>
      <c r="AX1183" s="12" t="s">
        <v>75</v>
      </c>
      <c r="AY1183" s="151" t="s">
        <v>153</v>
      </c>
    </row>
    <row r="1184" spans="2:65" s="12" customFormat="1" ht="12">
      <c r="B1184" s="150"/>
      <c r="D1184" s="146" t="s">
        <v>163</v>
      </c>
      <c r="E1184" s="151" t="s">
        <v>1</v>
      </c>
      <c r="F1184" s="152" t="s">
        <v>1842</v>
      </c>
      <c r="H1184" s="153">
        <v>180.2</v>
      </c>
      <c r="I1184" s="154"/>
      <c r="L1184" s="150"/>
      <c r="M1184" s="155"/>
      <c r="T1184" s="156"/>
      <c r="AT1184" s="151" t="s">
        <v>163</v>
      </c>
      <c r="AU1184" s="151" t="s">
        <v>85</v>
      </c>
      <c r="AV1184" s="12" t="s">
        <v>85</v>
      </c>
      <c r="AW1184" s="12" t="s">
        <v>32</v>
      </c>
      <c r="AX1184" s="12" t="s">
        <v>75</v>
      </c>
      <c r="AY1184" s="151" t="s">
        <v>153</v>
      </c>
    </row>
    <row r="1185" spans="2:65" s="12" customFormat="1" ht="12">
      <c r="B1185" s="150"/>
      <c r="D1185" s="146" t="s">
        <v>163</v>
      </c>
      <c r="E1185" s="151" t="s">
        <v>1</v>
      </c>
      <c r="F1185" s="152" t="s">
        <v>1843</v>
      </c>
      <c r="H1185" s="153">
        <v>42.7</v>
      </c>
      <c r="I1185" s="154"/>
      <c r="L1185" s="150"/>
      <c r="M1185" s="155"/>
      <c r="T1185" s="156"/>
      <c r="AT1185" s="151" t="s">
        <v>163</v>
      </c>
      <c r="AU1185" s="151" t="s">
        <v>85</v>
      </c>
      <c r="AV1185" s="12" t="s">
        <v>85</v>
      </c>
      <c r="AW1185" s="12" t="s">
        <v>32</v>
      </c>
      <c r="AX1185" s="12" t="s">
        <v>75</v>
      </c>
      <c r="AY1185" s="151" t="s">
        <v>153</v>
      </c>
    </row>
    <row r="1186" spans="2:65" s="13" customFormat="1" ht="12">
      <c r="B1186" s="157"/>
      <c r="D1186" s="146" t="s">
        <v>163</v>
      </c>
      <c r="E1186" s="158" t="s">
        <v>1</v>
      </c>
      <c r="F1186" s="159" t="s">
        <v>207</v>
      </c>
      <c r="H1186" s="160">
        <v>474.21599999999995</v>
      </c>
      <c r="I1186" s="161"/>
      <c r="L1186" s="157"/>
      <c r="M1186" s="162"/>
      <c r="T1186" s="163"/>
      <c r="AT1186" s="158" t="s">
        <v>163</v>
      </c>
      <c r="AU1186" s="158" t="s">
        <v>85</v>
      </c>
      <c r="AV1186" s="13" t="s">
        <v>159</v>
      </c>
      <c r="AW1186" s="13" t="s">
        <v>32</v>
      </c>
      <c r="AX1186" s="13" t="s">
        <v>83</v>
      </c>
      <c r="AY1186" s="158" t="s">
        <v>153</v>
      </c>
    </row>
    <row r="1187" spans="2:65" s="1" customFormat="1" ht="21.75" customHeight="1">
      <c r="B1187" s="31"/>
      <c r="C1187" s="132" t="s">
        <v>1855</v>
      </c>
      <c r="D1187" s="132" t="s">
        <v>155</v>
      </c>
      <c r="E1187" s="133" t="s">
        <v>1856</v>
      </c>
      <c r="F1187" s="134" t="s">
        <v>1857</v>
      </c>
      <c r="G1187" s="135" t="s">
        <v>590</v>
      </c>
      <c r="H1187" s="136">
        <v>324</v>
      </c>
      <c r="I1187" s="137"/>
      <c r="J1187" s="138">
        <f>ROUND(I1187*H1187,2)</f>
        <v>0</v>
      </c>
      <c r="K1187" s="139"/>
      <c r="L1187" s="31"/>
      <c r="M1187" s="140" t="s">
        <v>1</v>
      </c>
      <c r="N1187" s="141" t="s">
        <v>40</v>
      </c>
      <c r="P1187" s="142">
        <f>O1187*H1187</f>
        <v>0</v>
      </c>
      <c r="Q1187" s="142">
        <v>1.009E-2</v>
      </c>
      <c r="R1187" s="142">
        <f>Q1187*H1187</f>
        <v>3.2691599999999998</v>
      </c>
      <c r="S1187" s="142">
        <v>0</v>
      </c>
      <c r="T1187" s="143">
        <f>S1187*H1187</f>
        <v>0</v>
      </c>
      <c r="AR1187" s="144" t="s">
        <v>253</v>
      </c>
      <c r="AT1187" s="144" t="s">
        <v>155</v>
      </c>
      <c r="AU1187" s="144" t="s">
        <v>85</v>
      </c>
      <c r="AY1187" s="16" t="s">
        <v>153</v>
      </c>
      <c r="BE1187" s="145">
        <f>IF(N1187="základní",J1187,0)</f>
        <v>0</v>
      </c>
      <c r="BF1187" s="145">
        <f>IF(N1187="snížená",J1187,0)</f>
        <v>0</v>
      </c>
      <c r="BG1187" s="145">
        <f>IF(N1187="zákl. přenesená",J1187,0)</f>
        <v>0</v>
      </c>
      <c r="BH1187" s="145">
        <f>IF(N1187="sníž. přenesená",J1187,0)</f>
        <v>0</v>
      </c>
      <c r="BI1187" s="145">
        <f>IF(N1187="nulová",J1187,0)</f>
        <v>0</v>
      </c>
      <c r="BJ1187" s="16" t="s">
        <v>83</v>
      </c>
      <c r="BK1187" s="145">
        <f>ROUND(I1187*H1187,2)</f>
        <v>0</v>
      </c>
      <c r="BL1187" s="16" t="s">
        <v>253</v>
      </c>
      <c r="BM1187" s="144" t="s">
        <v>1858</v>
      </c>
    </row>
    <row r="1188" spans="2:65" s="1" customFormat="1" ht="48">
      <c r="B1188" s="31"/>
      <c r="D1188" s="146" t="s">
        <v>161</v>
      </c>
      <c r="F1188" s="147" t="s">
        <v>1859</v>
      </c>
      <c r="I1188" s="148"/>
      <c r="L1188" s="31"/>
      <c r="M1188" s="149"/>
      <c r="T1188" s="55"/>
      <c r="AT1188" s="16" t="s">
        <v>161</v>
      </c>
      <c r="AU1188" s="16" t="s">
        <v>85</v>
      </c>
    </row>
    <row r="1189" spans="2:65" s="12" customFormat="1" ht="12">
      <c r="B1189" s="150"/>
      <c r="D1189" s="146" t="s">
        <v>163</v>
      </c>
      <c r="E1189" s="151" t="s">
        <v>1</v>
      </c>
      <c r="F1189" s="152" t="s">
        <v>1860</v>
      </c>
      <c r="H1189" s="153">
        <v>108</v>
      </c>
      <c r="I1189" s="154"/>
      <c r="L1189" s="150"/>
      <c r="M1189" s="155"/>
      <c r="T1189" s="156"/>
      <c r="AT1189" s="151" t="s">
        <v>163</v>
      </c>
      <c r="AU1189" s="151" t="s">
        <v>85</v>
      </c>
      <c r="AV1189" s="12" t="s">
        <v>85</v>
      </c>
      <c r="AW1189" s="12" t="s">
        <v>32</v>
      </c>
      <c r="AX1189" s="12" t="s">
        <v>75</v>
      </c>
      <c r="AY1189" s="151" t="s">
        <v>153</v>
      </c>
    </row>
    <row r="1190" spans="2:65" s="12" customFormat="1" ht="12">
      <c r="B1190" s="150"/>
      <c r="D1190" s="146" t="s">
        <v>163</v>
      </c>
      <c r="E1190" s="151" t="s">
        <v>1</v>
      </c>
      <c r="F1190" s="152" t="s">
        <v>1861</v>
      </c>
      <c r="H1190" s="153">
        <v>108</v>
      </c>
      <c r="I1190" s="154"/>
      <c r="L1190" s="150"/>
      <c r="M1190" s="155"/>
      <c r="T1190" s="156"/>
      <c r="AT1190" s="151" t="s">
        <v>163</v>
      </c>
      <c r="AU1190" s="151" t="s">
        <v>85</v>
      </c>
      <c r="AV1190" s="12" t="s">
        <v>85</v>
      </c>
      <c r="AW1190" s="12" t="s">
        <v>32</v>
      </c>
      <c r="AX1190" s="12" t="s">
        <v>75</v>
      </c>
      <c r="AY1190" s="151" t="s">
        <v>153</v>
      </c>
    </row>
    <row r="1191" spans="2:65" s="12" customFormat="1" ht="12">
      <c r="B1191" s="150"/>
      <c r="D1191" s="146" t="s">
        <v>163</v>
      </c>
      <c r="E1191" s="151" t="s">
        <v>1</v>
      </c>
      <c r="F1191" s="152" t="s">
        <v>1862</v>
      </c>
      <c r="H1191" s="153">
        <v>108</v>
      </c>
      <c r="I1191" s="154"/>
      <c r="L1191" s="150"/>
      <c r="M1191" s="155"/>
      <c r="T1191" s="156"/>
      <c r="AT1191" s="151" t="s">
        <v>163</v>
      </c>
      <c r="AU1191" s="151" t="s">
        <v>85</v>
      </c>
      <c r="AV1191" s="12" t="s">
        <v>85</v>
      </c>
      <c r="AW1191" s="12" t="s">
        <v>32</v>
      </c>
      <c r="AX1191" s="12" t="s">
        <v>75</v>
      </c>
      <c r="AY1191" s="151" t="s">
        <v>153</v>
      </c>
    </row>
    <row r="1192" spans="2:65" s="13" customFormat="1" ht="12">
      <c r="B1192" s="157"/>
      <c r="D1192" s="146" t="s">
        <v>163</v>
      </c>
      <c r="E1192" s="158" t="s">
        <v>1</v>
      </c>
      <c r="F1192" s="159" t="s">
        <v>207</v>
      </c>
      <c r="H1192" s="160">
        <v>324</v>
      </c>
      <c r="I1192" s="161"/>
      <c r="L1192" s="157"/>
      <c r="M1192" s="162"/>
      <c r="T1192" s="163"/>
      <c r="AT1192" s="158" t="s">
        <v>163</v>
      </c>
      <c r="AU1192" s="158" t="s">
        <v>85</v>
      </c>
      <c r="AV1192" s="13" t="s">
        <v>159</v>
      </c>
      <c r="AW1192" s="13" t="s">
        <v>32</v>
      </c>
      <c r="AX1192" s="13" t="s">
        <v>83</v>
      </c>
      <c r="AY1192" s="158" t="s">
        <v>153</v>
      </c>
    </row>
    <row r="1193" spans="2:65" s="1" customFormat="1" ht="24.25" customHeight="1">
      <c r="B1193" s="31"/>
      <c r="C1193" s="132" t="s">
        <v>1863</v>
      </c>
      <c r="D1193" s="132" t="s">
        <v>155</v>
      </c>
      <c r="E1193" s="133" t="s">
        <v>1864</v>
      </c>
      <c r="F1193" s="134" t="s">
        <v>1865</v>
      </c>
      <c r="G1193" s="135" t="s">
        <v>261</v>
      </c>
      <c r="H1193" s="136">
        <v>24</v>
      </c>
      <c r="I1193" s="137"/>
      <c r="J1193" s="138">
        <f>ROUND(I1193*H1193,2)</f>
        <v>0</v>
      </c>
      <c r="K1193" s="139"/>
      <c r="L1193" s="31"/>
      <c r="M1193" s="140" t="s">
        <v>1</v>
      </c>
      <c r="N1193" s="141" t="s">
        <v>40</v>
      </c>
      <c r="P1193" s="142">
        <f>O1193*H1193</f>
        <v>0</v>
      </c>
      <c r="Q1193" s="142">
        <v>3.0000000000000001E-5</v>
      </c>
      <c r="R1193" s="142">
        <f>Q1193*H1193</f>
        <v>7.2000000000000005E-4</v>
      </c>
      <c r="S1193" s="142">
        <v>0</v>
      </c>
      <c r="T1193" s="143">
        <f>S1193*H1193</f>
        <v>0</v>
      </c>
      <c r="AR1193" s="144" t="s">
        <v>253</v>
      </c>
      <c r="AT1193" s="144" t="s">
        <v>155</v>
      </c>
      <c r="AU1193" s="144" t="s">
        <v>85</v>
      </c>
      <c r="AY1193" s="16" t="s">
        <v>153</v>
      </c>
      <c r="BE1193" s="145">
        <f>IF(N1193="základní",J1193,0)</f>
        <v>0</v>
      </c>
      <c r="BF1193" s="145">
        <f>IF(N1193="snížená",J1193,0)</f>
        <v>0</v>
      </c>
      <c r="BG1193" s="145">
        <f>IF(N1193="zákl. přenesená",J1193,0)</f>
        <v>0</v>
      </c>
      <c r="BH1193" s="145">
        <f>IF(N1193="sníž. přenesená",J1193,0)</f>
        <v>0</v>
      </c>
      <c r="BI1193" s="145">
        <f>IF(N1193="nulová",J1193,0)</f>
        <v>0</v>
      </c>
      <c r="BJ1193" s="16" t="s">
        <v>83</v>
      </c>
      <c r="BK1193" s="145">
        <f>ROUND(I1193*H1193,2)</f>
        <v>0</v>
      </c>
      <c r="BL1193" s="16" t="s">
        <v>253</v>
      </c>
      <c r="BM1193" s="144" t="s">
        <v>1866</v>
      </c>
    </row>
    <row r="1194" spans="2:65" s="1" customFormat="1" ht="36">
      <c r="B1194" s="31"/>
      <c r="D1194" s="146" t="s">
        <v>161</v>
      </c>
      <c r="F1194" s="147" t="s">
        <v>1867</v>
      </c>
      <c r="I1194" s="148"/>
      <c r="L1194" s="31"/>
      <c r="M1194" s="149"/>
      <c r="T1194" s="55"/>
      <c r="AT1194" s="16" t="s">
        <v>161</v>
      </c>
      <c r="AU1194" s="16" t="s">
        <v>85</v>
      </c>
    </row>
    <row r="1195" spans="2:65" s="1" customFormat="1" ht="24.25" customHeight="1">
      <c r="B1195" s="31"/>
      <c r="C1195" s="164" t="s">
        <v>1868</v>
      </c>
      <c r="D1195" s="164" t="s">
        <v>216</v>
      </c>
      <c r="E1195" s="165" t="s">
        <v>1869</v>
      </c>
      <c r="F1195" s="166" t="s">
        <v>1870</v>
      </c>
      <c r="G1195" s="167" t="s">
        <v>261</v>
      </c>
      <c r="H1195" s="168">
        <v>24</v>
      </c>
      <c r="I1195" s="169"/>
      <c r="J1195" s="170">
        <f>ROUND(I1195*H1195,2)</f>
        <v>0</v>
      </c>
      <c r="K1195" s="171"/>
      <c r="L1195" s="172"/>
      <c r="M1195" s="173" t="s">
        <v>1</v>
      </c>
      <c r="N1195" s="174" t="s">
        <v>40</v>
      </c>
      <c r="P1195" s="142">
        <f>O1195*H1195</f>
        <v>0</v>
      </c>
      <c r="Q1195" s="142">
        <v>4.1999999999999997E-3</v>
      </c>
      <c r="R1195" s="142">
        <f>Q1195*H1195</f>
        <v>0.1008</v>
      </c>
      <c r="S1195" s="142">
        <v>0</v>
      </c>
      <c r="T1195" s="143">
        <f>S1195*H1195</f>
        <v>0</v>
      </c>
      <c r="AR1195" s="144" t="s">
        <v>351</v>
      </c>
      <c r="AT1195" s="144" t="s">
        <v>216</v>
      </c>
      <c r="AU1195" s="144" t="s">
        <v>85</v>
      </c>
      <c r="AY1195" s="16" t="s">
        <v>153</v>
      </c>
      <c r="BE1195" s="145">
        <f>IF(N1195="základní",J1195,0)</f>
        <v>0</v>
      </c>
      <c r="BF1195" s="145">
        <f>IF(N1195="snížená",J1195,0)</f>
        <v>0</v>
      </c>
      <c r="BG1195" s="145">
        <f>IF(N1195="zákl. přenesená",J1195,0)</f>
        <v>0</v>
      </c>
      <c r="BH1195" s="145">
        <f>IF(N1195="sníž. přenesená",J1195,0)</f>
        <v>0</v>
      </c>
      <c r="BI1195" s="145">
        <f>IF(N1195="nulová",J1195,0)</f>
        <v>0</v>
      </c>
      <c r="BJ1195" s="16" t="s">
        <v>83</v>
      </c>
      <c r="BK1195" s="145">
        <f>ROUND(I1195*H1195,2)</f>
        <v>0</v>
      </c>
      <c r="BL1195" s="16" t="s">
        <v>253</v>
      </c>
      <c r="BM1195" s="144" t="s">
        <v>1871</v>
      </c>
    </row>
    <row r="1196" spans="2:65" s="1" customFormat="1" ht="24">
      <c r="B1196" s="31"/>
      <c r="D1196" s="146" t="s">
        <v>161</v>
      </c>
      <c r="F1196" s="147" t="s">
        <v>1870</v>
      </c>
      <c r="I1196" s="148"/>
      <c r="L1196" s="31"/>
      <c r="M1196" s="149"/>
      <c r="T1196" s="55"/>
      <c r="AT1196" s="16" t="s">
        <v>161</v>
      </c>
      <c r="AU1196" s="16" t="s">
        <v>85</v>
      </c>
    </row>
    <row r="1197" spans="2:65" s="1" customFormat="1" ht="33" customHeight="1">
      <c r="B1197" s="31"/>
      <c r="C1197" s="132" t="s">
        <v>1872</v>
      </c>
      <c r="D1197" s="132" t="s">
        <v>155</v>
      </c>
      <c r="E1197" s="133" t="s">
        <v>1873</v>
      </c>
      <c r="F1197" s="134" t="s">
        <v>1874</v>
      </c>
      <c r="G1197" s="135" t="s">
        <v>261</v>
      </c>
      <c r="H1197" s="136">
        <v>1</v>
      </c>
      <c r="I1197" s="137"/>
      <c r="J1197" s="138">
        <f>ROUND(I1197*H1197,2)</f>
        <v>0</v>
      </c>
      <c r="K1197" s="139"/>
      <c r="L1197" s="31"/>
      <c r="M1197" s="140" t="s">
        <v>1</v>
      </c>
      <c r="N1197" s="141" t="s">
        <v>40</v>
      </c>
      <c r="P1197" s="142">
        <f>O1197*H1197</f>
        <v>0</v>
      </c>
      <c r="Q1197" s="142">
        <v>1.5200000000000001E-3</v>
      </c>
      <c r="R1197" s="142">
        <f>Q1197*H1197</f>
        <v>1.5200000000000001E-3</v>
      </c>
      <c r="S1197" s="142">
        <v>0</v>
      </c>
      <c r="T1197" s="143">
        <f>S1197*H1197</f>
        <v>0</v>
      </c>
      <c r="AR1197" s="144" t="s">
        <v>253</v>
      </c>
      <c r="AT1197" s="144" t="s">
        <v>155</v>
      </c>
      <c r="AU1197" s="144" t="s">
        <v>85</v>
      </c>
      <c r="AY1197" s="16" t="s">
        <v>153</v>
      </c>
      <c r="BE1197" s="145">
        <f>IF(N1197="základní",J1197,0)</f>
        <v>0</v>
      </c>
      <c r="BF1197" s="145">
        <f>IF(N1197="snížená",J1197,0)</f>
        <v>0</v>
      </c>
      <c r="BG1197" s="145">
        <f>IF(N1197="zákl. přenesená",J1197,0)</f>
        <v>0</v>
      </c>
      <c r="BH1197" s="145">
        <f>IF(N1197="sníž. přenesená",J1197,0)</f>
        <v>0</v>
      </c>
      <c r="BI1197" s="145">
        <f>IF(N1197="nulová",J1197,0)</f>
        <v>0</v>
      </c>
      <c r="BJ1197" s="16" t="s">
        <v>83</v>
      </c>
      <c r="BK1197" s="145">
        <f>ROUND(I1197*H1197,2)</f>
        <v>0</v>
      </c>
      <c r="BL1197" s="16" t="s">
        <v>253</v>
      </c>
      <c r="BM1197" s="144" t="s">
        <v>1875</v>
      </c>
    </row>
    <row r="1198" spans="2:65" s="1" customFormat="1" ht="36">
      <c r="B1198" s="31"/>
      <c r="D1198" s="146" t="s">
        <v>161</v>
      </c>
      <c r="F1198" s="147" t="s">
        <v>1876</v>
      </c>
      <c r="I1198" s="148"/>
      <c r="L1198" s="31"/>
      <c r="M1198" s="149"/>
      <c r="T1198" s="55"/>
      <c r="AT1198" s="16" t="s">
        <v>161</v>
      </c>
      <c r="AU1198" s="16" t="s">
        <v>85</v>
      </c>
    </row>
    <row r="1199" spans="2:65" s="1" customFormat="1" ht="24.25" customHeight="1">
      <c r="B1199" s="31"/>
      <c r="C1199" s="164" t="s">
        <v>1877</v>
      </c>
      <c r="D1199" s="164" t="s">
        <v>216</v>
      </c>
      <c r="E1199" s="165" t="s">
        <v>1878</v>
      </c>
      <c r="F1199" s="166" t="s">
        <v>1879</v>
      </c>
      <c r="G1199" s="167" t="s">
        <v>261</v>
      </c>
      <c r="H1199" s="168">
        <v>1</v>
      </c>
      <c r="I1199" s="169"/>
      <c r="J1199" s="170">
        <f>ROUND(I1199*H1199,2)</f>
        <v>0</v>
      </c>
      <c r="K1199" s="171"/>
      <c r="L1199" s="172"/>
      <c r="M1199" s="173" t="s">
        <v>1</v>
      </c>
      <c r="N1199" s="174" t="s">
        <v>40</v>
      </c>
      <c r="P1199" s="142">
        <f>O1199*H1199</f>
        <v>0</v>
      </c>
      <c r="Q1199" s="142">
        <v>2.1899999999999999E-2</v>
      </c>
      <c r="R1199" s="142">
        <f>Q1199*H1199</f>
        <v>2.1899999999999999E-2</v>
      </c>
      <c r="S1199" s="142">
        <v>0</v>
      </c>
      <c r="T1199" s="143">
        <f>S1199*H1199</f>
        <v>0</v>
      </c>
      <c r="AR1199" s="144" t="s">
        <v>351</v>
      </c>
      <c r="AT1199" s="144" t="s">
        <v>216</v>
      </c>
      <c r="AU1199" s="144" t="s">
        <v>85</v>
      </c>
      <c r="AY1199" s="16" t="s">
        <v>153</v>
      </c>
      <c r="BE1199" s="145">
        <f>IF(N1199="základní",J1199,0)</f>
        <v>0</v>
      </c>
      <c r="BF1199" s="145">
        <f>IF(N1199="snížená",J1199,0)</f>
        <v>0</v>
      </c>
      <c r="BG1199" s="145">
        <f>IF(N1199="zákl. přenesená",J1199,0)</f>
        <v>0</v>
      </c>
      <c r="BH1199" s="145">
        <f>IF(N1199="sníž. přenesená",J1199,0)</f>
        <v>0</v>
      </c>
      <c r="BI1199" s="145">
        <f>IF(N1199="nulová",J1199,0)</f>
        <v>0</v>
      </c>
      <c r="BJ1199" s="16" t="s">
        <v>83</v>
      </c>
      <c r="BK1199" s="145">
        <f>ROUND(I1199*H1199,2)</f>
        <v>0</v>
      </c>
      <c r="BL1199" s="16" t="s">
        <v>253</v>
      </c>
      <c r="BM1199" s="144" t="s">
        <v>1880</v>
      </c>
    </row>
    <row r="1200" spans="2:65" s="1" customFormat="1" ht="24">
      <c r="B1200" s="31"/>
      <c r="D1200" s="146" t="s">
        <v>161</v>
      </c>
      <c r="F1200" s="147" t="s">
        <v>1879</v>
      </c>
      <c r="I1200" s="148"/>
      <c r="L1200" s="31"/>
      <c r="M1200" s="149"/>
      <c r="T1200" s="55"/>
      <c r="AT1200" s="16" t="s">
        <v>161</v>
      </c>
      <c r="AU1200" s="16" t="s">
        <v>85</v>
      </c>
    </row>
    <row r="1201" spans="2:65" s="1" customFormat="1" ht="24.25" customHeight="1">
      <c r="B1201" s="31"/>
      <c r="C1201" s="132" t="s">
        <v>1881</v>
      </c>
      <c r="D1201" s="132" t="s">
        <v>155</v>
      </c>
      <c r="E1201" s="133" t="s">
        <v>1882</v>
      </c>
      <c r="F1201" s="134" t="s">
        <v>1883</v>
      </c>
      <c r="G1201" s="135" t="s">
        <v>261</v>
      </c>
      <c r="H1201" s="136">
        <v>2</v>
      </c>
      <c r="I1201" s="137"/>
      <c r="J1201" s="138">
        <f>ROUND(I1201*H1201,2)</f>
        <v>0</v>
      </c>
      <c r="K1201" s="139"/>
      <c r="L1201" s="31"/>
      <c r="M1201" s="140" t="s">
        <v>1</v>
      </c>
      <c r="N1201" s="141" t="s">
        <v>40</v>
      </c>
      <c r="P1201" s="142">
        <f>O1201*H1201</f>
        <v>0</v>
      </c>
      <c r="Q1201" s="142">
        <v>8.8000000000000003E-4</v>
      </c>
      <c r="R1201" s="142">
        <f>Q1201*H1201</f>
        <v>1.7600000000000001E-3</v>
      </c>
      <c r="S1201" s="142">
        <v>0</v>
      </c>
      <c r="T1201" s="143">
        <f>S1201*H1201</f>
        <v>0</v>
      </c>
      <c r="AR1201" s="144" t="s">
        <v>253</v>
      </c>
      <c r="AT1201" s="144" t="s">
        <v>155</v>
      </c>
      <c r="AU1201" s="144" t="s">
        <v>85</v>
      </c>
      <c r="AY1201" s="16" t="s">
        <v>153</v>
      </c>
      <c r="BE1201" s="145">
        <f>IF(N1201="základní",J1201,0)</f>
        <v>0</v>
      </c>
      <c r="BF1201" s="145">
        <f>IF(N1201="snížená",J1201,0)</f>
        <v>0</v>
      </c>
      <c r="BG1201" s="145">
        <f>IF(N1201="zákl. přenesená",J1201,0)</f>
        <v>0</v>
      </c>
      <c r="BH1201" s="145">
        <f>IF(N1201="sníž. přenesená",J1201,0)</f>
        <v>0</v>
      </c>
      <c r="BI1201" s="145">
        <f>IF(N1201="nulová",J1201,0)</f>
        <v>0</v>
      </c>
      <c r="BJ1201" s="16" t="s">
        <v>83</v>
      </c>
      <c r="BK1201" s="145">
        <f>ROUND(I1201*H1201,2)</f>
        <v>0</v>
      </c>
      <c r="BL1201" s="16" t="s">
        <v>253</v>
      </c>
      <c r="BM1201" s="144" t="s">
        <v>1884</v>
      </c>
    </row>
    <row r="1202" spans="2:65" s="1" customFormat="1" ht="36">
      <c r="B1202" s="31"/>
      <c r="D1202" s="146" t="s">
        <v>161</v>
      </c>
      <c r="F1202" s="147" t="s">
        <v>1885</v>
      </c>
      <c r="I1202" s="148"/>
      <c r="L1202" s="31"/>
      <c r="M1202" s="149"/>
      <c r="T1202" s="55"/>
      <c r="AT1202" s="16" t="s">
        <v>161</v>
      </c>
      <c r="AU1202" s="16" t="s">
        <v>85</v>
      </c>
    </row>
    <row r="1203" spans="2:65" s="1" customFormat="1" ht="24.25" customHeight="1">
      <c r="B1203" s="31"/>
      <c r="C1203" s="164" t="s">
        <v>1886</v>
      </c>
      <c r="D1203" s="164" t="s">
        <v>216</v>
      </c>
      <c r="E1203" s="165" t="s">
        <v>1887</v>
      </c>
      <c r="F1203" s="166" t="s">
        <v>1888</v>
      </c>
      <c r="G1203" s="167" t="s">
        <v>261</v>
      </c>
      <c r="H1203" s="168">
        <v>2</v>
      </c>
      <c r="I1203" s="169"/>
      <c r="J1203" s="170">
        <f>ROUND(I1203*H1203,2)</f>
        <v>0</v>
      </c>
      <c r="K1203" s="171"/>
      <c r="L1203" s="172"/>
      <c r="M1203" s="173" t="s">
        <v>1</v>
      </c>
      <c r="N1203" s="174" t="s">
        <v>40</v>
      </c>
      <c r="P1203" s="142">
        <f>O1203*H1203</f>
        <v>0</v>
      </c>
      <c r="Q1203" s="142">
        <v>1.18E-2</v>
      </c>
      <c r="R1203" s="142">
        <f>Q1203*H1203</f>
        <v>2.3599999999999999E-2</v>
      </c>
      <c r="S1203" s="142">
        <v>0</v>
      </c>
      <c r="T1203" s="143">
        <f>S1203*H1203</f>
        <v>0</v>
      </c>
      <c r="AR1203" s="144" t="s">
        <v>351</v>
      </c>
      <c r="AT1203" s="144" t="s">
        <v>216</v>
      </c>
      <c r="AU1203" s="144" t="s">
        <v>85</v>
      </c>
      <c r="AY1203" s="16" t="s">
        <v>153</v>
      </c>
      <c r="BE1203" s="145">
        <f>IF(N1203="základní",J1203,0)</f>
        <v>0</v>
      </c>
      <c r="BF1203" s="145">
        <f>IF(N1203="snížená",J1203,0)</f>
        <v>0</v>
      </c>
      <c r="BG1203" s="145">
        <f>IF(N1203="zákl. přenesená",J1203,0)</f>
        <v>0</v>
      </c>
      <c r="BH1203" s="145">
        <f>IF(N1203="sníž. přenesená",J1203,0)</f>
        <v>0</v>
      </c>
      <c r="BI1203" s="145">
        <f>IF(N1203="nulová",J1203,0)</f>
        <v>0</v>
      </c>
      <c r="BJ1203" s="16" t="s">
        <v>83</v>
      </c>
      <c r="BK1203" s="145">
        <f>ROUND(I1203*H1203,2)</f>
        <v>0</v>
      </c>
      <c r="BL1203" s="16" t="s">
        <v>253</v>
      </c>
      <c r="BM1203" s="144" t="s">
        <v>1889</v>
      </c>
    </row>
    <row r="1204" spans="2:65" s="1" customFormat="1" ht="24">
      <c r="B1204" s="31"/>
      <c r="D1204" s="146" t="s">
        <v>161</v>
      </c>
      <c r="F1204" s="147" t="s">
        <v>1888</v>
      </c>
      <c r="I1204" s="148"/>
      <c r="L1204" s="31"/>
      <c r="M1204" s="149"/>
      <c r="T1204" s="55"/>
      <c r="AT1204" s="16" t="s">
        <v>161</v>
      </c>
      <c r="AU1204" s="16" t="s">
        <v>85</v>
      </c>
    </row>
    <row r="1205" spans="2:65" s="1" customFormat="1" ht="24.25" customHeight="1">
      <c r="B1205" s="31"/>
      <c r="C1205" s="132" t="s">
        <v>1890</v>
      </c>
      <c r="D1205" s="132" t="s">
        <v>155</v>
      </c>
      <c r="E1205" s="133" t="s">
        <v>1891</v>
      </c>
      <c r="F1205" s="134" t="s">
        <v>1892</v>
      </c>
      <c r="G1205" s="135" t="s">
        <v>261</v>
      </c>
      <c r="H1205" s="136">
        <v>4</v>
      </c>
      <c r="I1205" s="137"/>
      <c r="J1205" s="138">
        <f>ROUND(I1205*H1205,2)</f>
        <v>0</v>
      </c>
      <c r="K1205" s="139"/>
      <c r="L1205" s="31"/>
      <c r="M1205" s="140" t="s">
        <v>1</v>
      </c>
      <c r="N1205" s="141" t="s">
        <v>40</v>
      </c>
      <c r="P1205" s="142">
        <f>O1205*H1205</f>
        <v>0</v>
      </c>
      <c r="Q1205" s="142">
        <v>2.2000000000000001E-4</v>
      </c>
      <c r="R1205" s="142">
        <f>Q1205*H1205</f>
        <v>8.8000000000000003E-4</v>
      </c>
      <c r="S1205" s="142">
        <v>0</v>
      </c>
      <c r="T1205" s="143">
        <f>S1205*H1205</f>
        <v>0</v>
      </c>
      <c r="AR1205" s="144" t="s">
        <v>253</v>
      </c>
      <c r="AT1205" s="144" t="s">
        <v>155</v>
      </c>
      <c r="AU1205" s="144" t="s">
        <v>85</v>
      </c>
      <c r="AY1205" s="16" t="s">
        <v>153</v>
      </c>
      <c r="BE1205" s="145">
        <f>IF(N1205="základní",J1205,0)</f>
        <v>0</v>
      </c>
      <c r="BF1205" s="145">
        <f>IF(N1205="snížená",J1205,0)</f>
        <v>0</v>
      </c>
      <c r="BG1205" s="145">
        <f>IF(N1205="zákl. přenesená",J1205,0)</f>
        <v>0</v>
      </c>
      <c r="BH1205" s="145">
        <f>IF(N1205="sníž. přenesená",J1205,0)</f>
        <v>0</v>
      </c>
      <c r="BI1205" s="145">
        <f>IF(N1205="nulová",J1205,0)</f>
        <v>0</v>
      </c>
      <c r="BJ1205" s="16" t="s">
        <v>83</v>
      </c>
      <c r="BK1205" s="145">
        <f>ROUND(I1205*H1205,2)</f>
        <v>0</v>
      </c>
      <c r="BL1205" s="16" t="s">
        <v>253</v>
      </c>
      <c r="BM1205" s="144" t="s">
        <v>1893</v>
      </c>
    </row>
    <row r="1206" spans="2:65" s="1" customFormat="1" ht="48">
      <c r="B1206" s="31"/>
      <c r="D1206" s="146" t="s">
        <v>161</v>
      </c>
      <c r="F1206" s="147" t="s">
        <v>1894</v>
      </c>
      <c r="I1206" s="148"/>
      <c r="L1206" s="31"/>
      <c r="M1206" s="149"/>
      <c r="T1206" s="55"/>
      <c r="AT1206" s="16" t="s">
        <v>161</v>
      </c>
      <c r="AU1206" s="16" t="s">
        <v>85</v>
      </c>
    </row>
    <row r="1207" spans="2:65" s="12" customFormat="1" ht="12">
      <c r="B1207" s="150"/>
      <c r="D1207" s="146" t="s">
        <v>163</v>
      </c>
      <c r="E1207" s="151" t="s">
        <v>1</v>
      </c>
      <c r="F1207" s="152" t="s">
        <v>1895</v>
      </c>
      <c r="H1207" s="153">
        <v>4</v>
      </c>
      <c r="I1207" s="154"/>
      <c r="L1207" s="150"/>
      <c r="M1207" s="155"/>
      <c r="T1207" s="156"/>
      <c r="AT1207" s="151" t="s">
        <v>163</v>
      </c>
      <c r="AU1207" s="151" t="s">
        <v>85</v>
      </c>
      <c r="AV1207" s="12" t="s">
        <v>85</v>
      </c>
      <c r="AW1207" s="12" t="s">
        <v>32</v>
      </c>
      <c r="AX1207" s="12" t="s">
        <v>75</v>
      </c>
      <c r="AY1207" s="151" t="s">
        <v>153</v>
      </c>
    </row>
    <row r="1208" spans="2:65" s="13" customFormat="1" ht="12">
      <c r="B1208" s="157"/>
      <c r="D1208" s="146" t="s">
        <v>163</v>
      </c>
      <c r="E1208" s="158" t="s">
        <v>1</v>
      </c>
      <c r="F1208" s="159" t="s">
        <v>207</v>
      </c>
      <c r="H1208" s="160">
        <v>4</v>
      </c>
      <c r="I1208" s="161"/>
      <c r="L1208" s="157"/>
      <c r="M1208" s="162"/>
      <c r="T1208" s="163"/>
      <c r="AT1208" s="158" t="s">
        <v>163</v>
      </c>
      <c r="AU1208" s="158" t="s">
        <v>85</v>
      </c>
      <c r="AV1208" s="13" t="s">
        <v>159</v>
      </c>
      <c r="AW1208" s="13" t="s">
        <v>32</v>
      </c>
      <c r="AX1208" s="13" t="s">
        <v>83</v>
      </c>
      <c r="AY1208" s="158" t="s">
        <v>153</v>
      </c>
    </row>
    <row r="1209" spans="2:65" s="1" customFormat="1" ht="37.75" customHeight="1">
      <c r="B1209" s="31"/>
      <c r="C1209" s="164" t="s">
        <v>1896</v>
      </c>
      <c r="D1209" s="164" t="s">
        <v>216</v>
      </c>
      <c r="E1209" s="165" t="s">
        <v>1897</v>
      </c>
      <c r="F1209" s="166" t="s">
        <v>1898</v>
      </c>
      <c r="G1209" s="167" t="s">
        <v>261</v>
      </c>
      <c r="H1209" s="168">
        <v>4</v>
      </c>
      <c r="I1209" s="169"/>
      <c r="J1209" s="170">
        <f>ROUND(I1209*H1209,2)</f>
        <v>0</v>
      </c>
      <c r="K1209" s="171"/>
      <c r="L1209" s="172"/>
      <c r="M1209" s="173" t="s">
        <v>1</v>
      </c>
      <c r="N1209" s="174" t="s">
        <v>40</v>
      </c>
      <c r="P1209" s="142">
        <f>O1209*H1209</f>
        <v>0</v>
      </c>
      <c r="Q1209" s="142">
        <v>2.963E-2</v>
      </c>
      <c r="R1209" s="142">
        <f>Q1209*H1209</f>
        <v>0.11852</v>
      </c>
      <c r="S1209" s="142">
        <v>0</v>
      </c>
      <c r="T1209" s="143">
        <f>S1209*H1209</f>
        <v>0</v>
      </c>
      <c r="AR1209" s="144" t="s">
        <v>351</v>
      </c>
      <c r="AT1209" s="144" t="s">
        <v>216</v>
      </c>
      <c r="AU1209" s="144" t="s">
        <v>85</v>
      </c>
      <c r="AY1209" s="16" t="s">
        <v>153</v>
      </c>
      <c r="BE1209" s="145">
        <f>IF(N1209="základní",J1209,0)</f>
        <v>0</v>
      </c>
      <c r="BF1209" s="145">
        <f>IF(N1209="snížená",J1209,0)</f>
        <v>0</v>
      </c>
      <c r="BG1209" s="145">
        <f>IF(N1209="zákl. přenesená",J1209,0)</f>
        <v>0</v>
      </c>
      <c r="BH1209" s="145">
        <f>IF(N1209="sníž. přenesená",J1209,0)</f>
        <v>0</v>
      </c>
      <c r="BI1209" s="145">
        <f>IF(N1209="nulová",J1209,0)</f>
        <v>0</v>
      </c>
      <c r="BJ1209" s="16" t="s">
        <v>83</v>
      </c>
      <c r="BK1209" s="145">
        <f>ROUND(I1209*H1209,2)</f>
        <v>0</v>
      </c>
      <c r="BL1209" s="16" t="s">
        <v>253</v>
      </c>
      <c r="BM1209" s="144" t="s">
        <v>1899</v>
      </c>
    </row>
    <row r="1210" spans="2:65" s="1" customFormat="1" ht="24.25" customHeight="1">
      <c r="B1210" s="31"/>
      <c r="C1210" s="132" t="s">
        <v>1900</v>
      </c>
      <c r="D1210" s="132" t="s">
        <v>155</v>
      </c>
      <c r="E1210" s="133" t="s">
        <v>1901</v>
      </c>
      <c r="F1210" s="134" t="s">
        <v>1902</v>
      </c>
      <c r="G1210" s="135" t="s">
        <v>173</v>
      </c>
      <c r="H1210" s="136">
        <v>479.3</v>
      </c>
      <c r="I1210" s="137"/>
      <c r="J1210" s="138">
        <f>ROUND(I1210*H1210,2)</f>
        <v>0</v>
      </c>
      <c r="K1210" s="139"/>
      <c r="L1210" s="31"/>
      <c r="M1210" s="140" t="s">
        <v>1</v>
      </c>
      <c r="N1210" s="141" t="s">
        <v>40</v>
      </c>
      <c r="P1210" s="142">
        <f>O1210*H1210</f>
        <v>0</v>
      </c>
      <c r="Q1210" s="142">
        <v>0</v>
      </c>
      <c r="R1210" s="142">
        <f>Q1210*H1210</f>
        <v>0</v>
      </c>
      <c r="S1210" s="142">
        <v>2.0999999999999999E-3</v>
      </c>
      <c r="T1210" s="143">
        <f>S1210*H1210</f>
        <v>1.0065299999999999</v>
      </c>
      <c r="AR1210" s="144" t="s">
        <v>253</v>
      </c>
      <c r="AT1210" s="144" t="s">
        <v>155</v>
      </c>
      <c r="AU1210" s="144" t="s">
        <v>85</v>
      </c>
      <c r="AY1210" s="16" t="s">
        <v>153</v>
      </c>
      <c r="BE1210" s="145">
        <f>IF(N1210="základní",J1210,0)</f>
        <v>0</v>
      </c>
      <c r="BF1210" s="145">
        <f>IF(N1210="snížená",J1210,0)</f>
        <v>0</v>
      </c>
      <c r="BG1210" s="145">
        <f>IF(N1210="zákl. přenesená",J1210,0)</f>
        <v>0</v>
      </c>
      <c r="BH1210" s="145">
        <f>IF(N1210="sníž. přenesená",J1210,0)</f>
        <v>0</v>
      </c>
      <c r="BI1210" s="145">
        <f>IF(N1210="nulová",J1210,0)</f>
        <v>0</v>
      </c>
      <c r="BJ1210" s="16" t="s">
        <v>83</v>
      </c>
      <c r="BK1210" s="145">
        <f>ROUND(I1210*H1210,2)</f>
        <v>0</v>
      </c>
      <c r="BL1210" s="16" t="s">
        <v>253</v>
      </c>
      <c r="BM1210" s="144" t="s">
        <v>1903</v>
      </c>
    </row>
    <row r="1211" spans="2:65" s="1" customFormat="1" ht="24">
      <c r="B1211" s="31"/>
      <c r="D1211" s="146" t="s">
        <v>161</v>
      </c>
      <c r="F1211" s="147" t="s">
        <v>1904</v>
      </c>
      <c r="I1211" s="148"/>
      <c r="L1211" s="31"/>
      <c r="M1211" s="149"/>
      <c r="T1211" s="55"/>
      <c r="AT1211" s="16" t="s">
        <v>161</v>
      </c>
      <c r="AU1211" s="16" t="s">
        <v>85</v>
      </c>
    </row>
    <row r="1212" spans="2:65" s="12" customFormat="1" ht="12">
      <c r="B1212" s="150"/>
      <c r="D1212" s="146" t="s">
        <v>163</v>
      </c>
      <c r="E1212" s="151" t="s">
        <v>1</v>
      </c>
      <c r="F1212" s="152" t="s">
        <v>1840</v>
      </c>
      <c r="H1212" s="153">
        <v>121.1</v>
      </c>
      <c r="I1212" s="154"/>
      <c r="L1212" s="150"/>
      <c r="M1212" s="155"/>
      <c r="T1212" s="156"/>
      <c r="AT1212" s="151" t="s">
        <v>163</v>
      </c>
      <c r="AU1212" s="151" t="s">
        <v>85</v>
      </c>
      <c r="AV1212" s="12" t="s">
        <v>85</v>
      </c>
      <c r="AW1212" s="12" t="s">
        <v>32</v>
      </c>
      <c r="AX1212" s="12" t="s">
        <v>75</v>
      </c>
      <c r="AY1212" s="151" t="s">
        <v>153</v>
      </c>
    </row>
    <row r="1213" spans="2:65" s="12" customFormat="1" ht="12">
      <c r="B1213" s="150"/>
      <c r="D1213" s="146" t="s">
        <v>163</v>
      </c>
      <c r="E1213" s="151" t="s">
        <v>1</v>
      </c>
      <c r="F1213" s="152" t="s">
        <v>1841</v>
      </c>
      <c r="H1213" s="153">
        <v>135.30000000000001</v>
      </c>
      <c r="I1213" s="154"/>
      <c r="L1213" s="150"/>
      <c r="M1213" s="155"/>
      <c r="T1213" s="156"/>
      <c r="AT1213" s="151" t="s">
        <v>163</v>
      </c>
      <c r="AU1213" s="151" t="s">
        <v>85</v>
      </c>
      <c r="AV1213" s="12" t="s">
        <v>85</v>
      </c>
      <c r="AW1213" s="12" t="s">
        <v>32</v>
      </c>
      <c r="AX1213" s="12" t="s">
        <v>75</v>
      </c>
      <c r="AY1213" s="151" t="s">
        <v>153</v>
      </c>
    </row>
    <row r="1214" spans="2:65" s="12" customFormat="1" ht="12">
      <c r="B1214" s="150"/>
      <c r="D1214" s="146" t="s">
        <v>163</v>
      </c>
      <c r="E1214" s="151" t="s">
        <v>1</v>
      </c>
      <c r="F1214" s="152" t="s">
        <v>1842</v>
      </c>
      <c r="H1214" s="153">
        <v>180.2</v>
      </c>
      <c r="I1214" s="154"/>
      <c r="L1214" s="150"/>
      <c r="M1214" s="155"/>
      <c r="T1214" s="156"/>
      <c r="AT1214" s="151" t="s">
        <v>163</v>
      </c>
      <c r="AU1214" s="151" t="s">
        <v>85</v>
      </c>
      <c r="AV1214" s="12" t="s">
        <v>85</v>
      </c>
      <c r="AW1214" s="12" t="s">
        <v>32</v>
      </c>
      <c r="AX1214" s="12" t="s">
        <v>75</v>
      </c>
      <c r="AY1214" s="151" t="s">
        <v>153</v>
      </c>
    </row>
    <row r="1215" spans="2:65" s="12" customFormat="1" ht="12">
      <c r="B1215" s="150"/>
      <c r="D1215" s="146" t="s">
        <v>163</v>
      </c>
      <c r="E1215" s="151" t="s">
        <v>1</v>
      </c>
      <c r="F1215" s="152" t="s">
        <v>1843</v>
      </c>
      <c r="H1215" s="153">
        <v>42.7</v>
      </c>
      <c r="I1215" s="154"/>
      <c r="L1215" s="150"/>
      <c r="M1215" s="155"/>
      <c r="T1215" s="156"/>
      <c r="AT1215" s="151" t="s">
        <v>163</v>
      </c>
      <c r="AU1215" s="151" t="s">
        <v>85</v>
      </c>
      <c r="AV1215" s="12" t="s">
        <v>85</v>
      </c>
      <c r="AW1215" s="12" t="s">
        <v>32</v>
      </c>
      <c r="AX1215" s="12" t="s">
        <v>75</v>
      </c>
      <c r="AY1215" s="151" t="s">
        <v>153</v>
      </c>
    </row>
    <row r="1216" spans="2:65" s="13" customFormat="1" ht="12">
      <c r="B1216" s="157"/>
      <c r="D1216" s="146" t="s">
        <v>163</v>
      </c>
      <c r="E1216" s="158" t="s">
        <v>1</v>
      </c>
      <c r="F1216" s="159" t="s">
        <v>207</v>
      </c>
      <c r="H1216" s="160">
        <v>479.29999999999995</v>
      </c>
      <c r="I1216" s="161"/>
      <c r="L1216" s="157"/>
      <c r="M1216" s="162"/>
      <c r="T1216" s="163"/>
      <c r="AT1216" s="158" t="s">
        <v>163</v>
      </c>
      <c r="AU1216" s="158" t="s">
        <v>85</v>
      </c>
      <c r="AV1216" s="13" t="s">
        <v>159</v>
      </c>
      <c r="AW1216" s="13" t="s">
        <v>32</v>
      </c>
      <c r="AX1216" s="13" t="s">
        <v>83</v>
      </c>
      <c r="AY1216" s="158" t="s">
        <v>153</v>
      </c>
    </row>
    <row r="1217" spans="2:65" s="1" customFormat="1" ht="24.25" customHeight="1">
      <c r="B1217" s="31"/>
      <c r="C1217" s="132" t="s">
        <v>1905</v>
      </c>
      <c r="D1217" s="132" t="s">
        <v>155</v>
      </c>
      <c r="E1217" s="133" t="s">
        <v>1906</v>
      </c>
      <c r="F1217" s="134" t="s">
        <v>1907</v>
      </c>
      <c r="G1217" s="135" t="s">
        <v>196</v>
      </c>
      <c r="H1217" s="136">
        <v>14.614000000000001</v>
      </c>
      <c r="I1217" s="137"/>
      <c r="J1217" s="138">
        <f>ROUND(I1217*H1217,2)</f>
        <v>0</v>
      </c>
      <c r="K1217" s="139"/>
      <c r="L1217" s="31"/>
      <c r="M1217" s="140" t="s">
        <v>1</v>
      </c>
      <c r="N1217" s="141" t="s">
        <v>40</v>
      </c>
      <c r="P1217" s="142">
        <f>O1217*H1217</f>
        <v>0</v>
      </c>
      <c r="Q1217" s="142">
        <v>0</v>
      </c>
      <c r="R1217" s="142">
        <f>Q1217*H1217</f>
        <v>0</v>
      </c>
      <c r="S1217" s="142">
        <v>0</v>
      </c>
      <c r="T1217" s="143">
        <f>S1217*H1217</f>
        <v>0</v>
      </c>
      <c r="AR1217" s="144" t="s">
        <v>253</v>
      </c>
      <c r="AT1217" s="144" t="s">
        <v>155</v>
      </c>
      <c r="AU1217" s="144" t="s">
        <v>85</v>
      </c>
      <c r="AY1217" s="16" t="s">
        <v>153</v>
      </c>
      <c r="BE1217" s="145">
        <f>IF(N1217="základní",J1217,0)</f>
        <v>0</v>
      </c>
      <c r="BF1217" s="145">
        <f>IF(N1217="snížená",J1217,0)</f>
        <v>0</v>
      </c>
      <c r="BG1217" s="145">
        <f>IF(N1217="zákl. přenesená",J1217,0)</f>
        <v>0</v>
      </c>
      <c r="BH1217" s="145">
        <f>IF(N1217="sníž. přenesená",J1217,0)</f>
        <v>0</v>
      </c>
      <c r="BI1217" s="145">
        <f>IF(N1217="nulová",J1217,0)</f>
        <v>0</v>
      </c>
      <c r="BJ1217" s="16" t="s">
        <v>83</v>
      </c>
      <c r="BK1217" s="145">
        <f>ROUND(I1217*H1217,2)</f>
        <v>0</v>
      </c>
      <c r="BL1217" s="16" t="s">
        <v>253</v>
      </c>
      <c r="BM1217" s="144" t="s">
        <v>1908</v>
      </c>
    </row>
    <row r="1218" spans="2:65" s="1" customFormat="1" ht="60">
      <c r="B1218" s="31"/>
      <c r="D1218" s="146" t="s">
        <v>161</v>
      </c>
      <c r="F1218" s="147" t="s">
        <v>1909</v>
      </c>
      <c r="I1218" s="148"/>
      <c r="L1218" s="31"/>
      <c r="M1218" s="149"/>
      <c r="T1218" s="55"/>
      <c r="AT1218" s="16" t="s">
        <v>161</v>
      </c>
      <c r="AU1218" s="16" t="s">
        <v>85</v>
      </c>
    </row>
    <row r="1219" spans="2:65" s="11" customFormat="1" ht="22.75" customHeight="1">
      <c r="B1219" s="120"/>
      <c r="D1219" s="121" t="s">
        <v>74</v>
      </c>
      <c r="E1219" s="130" t="s">
        <v>1910</v>
      </c>
      <c r="F1219" s="130" t="s">
        <v>1911</v>
      </c>
      <c r="I1219" s="123"/>
      <c r="J1219" s="131">
        <f>BK1219</f>
        <v>0</v>
      </c>
      <c r="L1219" s="120"/>
      <c r="M1219" s="125"/>
      <c r="P1219" s="126">
        <f>SUM(P1220:P1225)</f>
        <v>0</v>
      </c>
      <c r="R1219" s="126">
        <f>SUM(R1220:R1225)</f>
        <v>0</v>
      </c>
      <c r="T1219" s="127">
        <f>SUM(T1220:T1225)</f>
        <v>1.2792000000000001</v>
      </c>
      <c r="AR1219" s="121" t="s">
        <v>85</v>
      </c>
      <c r="AT1219" s="128" t="s">
        <v>74</v>
      </c>
      <c r="AU1219" s="128" t="s">
        <v>83</v>
      </c>
      <c r="AY1219" s="121" t="s">
        <v>153</v>
      </c>
      <c r="BK1219" s="129">
        <f>SUM(BK1220:BK1225)</f>
        <v>0</v>
      </c>
    </row>
    <row r="1220" spans="2:65" s="1" customFormat="1" ht="24.25" customHeight="1">
      <c r="B1220" s="31"/>
      <c r="C1220" s="132" t="s">
        <v>1912</v>
      </c>
      <c r="D1220" s="132" t="s">
        <v>155</v>
      </c>
      <c r="E1220" s="133" t="s">
        <v>1913</v>
      </c>
      <c r="F1220" s="134" t="s">
        <v>1914</v>
      </c>
      <c r="G1220" s="135" t="s">
        <v>173</v>
      </c>
      <c r="H1220" s="136">
        <v>24</v>
      </c>
      <c r="I1220" s="137"/>
      <c r="J1220" s="138">
        <f>ROUND(I1220*H1220,2)</f>
        <v>0</v>
      </c>
      <c r="K1220" s="139"/>
      <c r="L1220" s="31"/>
      <c r="M1220" s="140" t="s">
        <v>1</v>
      </c>
      <c r="N1220" s="141" t="s">
        <v>40</v>
      </c>
      <c r="P1220" s="142">
        <f>O1220*H1220</f>
        <v>0</v>
      </c>
      <c r="Q1220" s="142">
        <v>0</v>
      </c>
      <c r="R1220" s="142">
        <f>Q1220*H1220</f>
        <v>0</v>
      </c>
      <c r="S1220" s="142">
        <v>4.4499999999999998E-2</v>
      </c>
      <c r="T1220" s="143">
        <f>S1220*H1220</f>
        <v>1.0680000000000001</v>
      </c>
      <c r="AR1220" s="144" t="s">
        <v>253</v>
      </c>
      <c r="AT1220" s="144" t="s">
        <v>155</v>
      </c>
      <c r="AU1220" s="144" t="s">
        <v>85</v>
      </c>
      <c r="AY1220" s="16" t="s">
        <v>153</v>
      </c>
      <c r="BE1220" s="145">
        <f>IF(N1220="základní",J1220,0)</f>
        <v>0</v>
      </c>
      <c r="BF1220" s="145">
        <f>IF(N1220="snížená",J1220,0)</f>
        <v>0</v>
      </c>
      <c r="BG1220" s="145">
        <f>IF(N1220="zákl. přenesená",J1220,0)</f>
        <v>0</v>
      </c>
      <c r="BH1220" s="145">
        <f>IF(N1220="sníž. přenesená",J1220,0)</f>
        <v>0</v>
      </c>
      <c r="BI1220" s="145">
        <f>IF(N1220="nulová",J1220,0)</f>
        <v>0</v>
      </c>
      <c r="BJ1220" s="16" t="s">
        <v>83</v>
      </c>
      <c r="BK1220" s="145">
        <f>ROUND(I1220*H1220,2)</f>
        <v>0</v>
      </c>
      <c r="BL1220" s="16" t="s">
        <v>253</v>
      </c>
      <c r="BM1220" s="144" t="s">
        <v>1915</v>
      </c>
    </row>
    <row r="1221" spans="2:65" s="12" customFormat="1" ht="12">
      <c r="B1221" s="150"/>
      <c r="D1221" s="146" t="s">
        <v>163</v>
      </c>
      <c r="E1221" s="151" t="s">
        <v>1</v>
      </c>
      <c r="F1221" s="152" t="s">
        <v>1916</v>
      </c>
      <c r="H1221" s="153">
        <v>24</v>
      </c>
      <c r="I1221" s="154"/>
      <c r="L1221" s="150"/>
      <c r="M1221" s="155"/>
      <c r="T1221" s="156"/>
      <c r="AT1221" s="151" t="s">
        <v>163</v>
      </c>
      <c r="AU1221" s="151" t="s">
        <v>85</v>
      </c>
      <c r="AV1221" s="12" t="s">
        <v>85</v>
      </c>
      <c r="AW1221" s="12" t="s">
        <v>32</v>
      </c>
      <c r="AX1221" s="12" t="s">
        <v>83</v>
      </c>
      <c r="AY1221" s="151" t="s">
        <v>153</v>
      </c>
    </row>
    <row r="1222" spans="2:65" s="1" customFormat="1" ht="37.75" customHeight="1">
      <c r="B1222" s="31"/>
      <c r="C1222" s="132" t="s">
        <v>1917</v>
      </c>
      <c r="D1222" s="132" t="s">
        <v>155</v>
      </c>
      <c r="E1222" s="133" t="s">
        <v>1918</v>
      </c>
      <c r="F1222" s="134" t="s">
        <v>1919</v>
      </c>
      <c r="G1222" s="135" t="s">
        <v>173</v>
      </c>
      <c r="H1222" s="136">
        <v>24</v>
      </c>
      <c r="I1222" s="137"/>
      <c r="J1222" s="138">
        <f>ROUND(I1222*H1222,2)</f>
        <v>0</v>
      </c>
      <c r="K1222" s="139"/>
      <c r="L1222" s="31"/>
      <c r="M1222" s="140" t="s">
        <v>1</v>
      </c>
      <c r="N1222" s="141" t="s">
        <v>40</v>
      </c>
      <c r="P1222" s="142">
        <f>O1222*H1222</f>
        <v>0</v>
      </c>
      <c r="Q1222" s="142">
        <v>0</v>
      </c>
      <c r="R1222" s="142">
        <f>Q1222*H1222</f>
        <v>0</v>
      </c>
      <c r="S1222" s="142">
        <v>8.8000000000000005E-3</v>
      </c>
      <c r="T1222" s="143">
        <f>S1222*H1222</f>
        <v>0.2112</v>
      </c>
      <c r="AR1222" s="144" t="s">
        <v>253</v>
      </c>
      <c r="AT1222" s="144" t="s">
        <v>155</v>
      </c>
      <c r="AU1222" s="144" t="s">
        <v>85</v>
      </c>
      <c r="AY1222" s="16" t="s">
        <v>153</v>
      </c>
      <c r="BE1222" s="145">
        <f>IF(N1222="základní",J1222,0)</f>
        <v>0</v>
      </c>
      <c r="BF1222" s="145">
        <f>IF(N1222="snížená",J1222,0)</f>
        <v>0</v>
      </c>
      <c r="BG1222" s="145">
        <f>IF(N1222="zákl. přenesená",J1222,0)</f>
        <v>0</v>
      </c>
      <c r="BH1222" s="145">
        <f>IF(N1222="sníž. přenesená",J1222,0)</f>
        <v>0</v>
      </c>
      <c r="BI1222" s="145">
        <f>IF(N1222="nulová",J1222,0)</f>
        <v>0</v>
      </c>
      <c r="BJ1222" s="16" t="s">
        <v>83</v>
      </c>
      <c r="BK1222" s="145">
        <f>ROUND(I1222*H1222,2)</f>
        <v>0</v>
      </c>
      <c r="BL1222" s="16" t="s">
        <v>253</v>
      </c>
      <c r="BM1222" s="144" t="s">
        <v>1920</v>
      </c>
    </row>
    <row r="1223" spans="2:65" s="12" customFormat="1" ht="12">
      <c r="B1223" s="150"/>
      <c r="D1223" s="146" t="s">
        <v>163</v>
      </c>
      <c r="E1223" s="151" t="s">
        <v>1</v>
      </c>
      <c r="F1223" s="152" t="s">
        <v>1916</v>
      </c>
      <c r="H1223" s="153">
        <v>24</v>
      </c>
      <c r="I1223" s="154"/>
      <c r="L1223" s="150"/>
      <c r="M1223" s="155"/>
      <c r="T1223" s="156"/>
      <c r="AT1223" s="151" t="s">
        <v>163</v>
      </c>
      <c r="AU1223" s="151" t="s">
        <v>85</v>
      </c>
      <c r="AV1223" s="12" t="s">
        <v>85</v>
      </c>
      <c r="AW1223" s="12" t="s">
        <v>32</v>
      </c>
      <c r="AX1223" s="12" t="s">
        <v>83</v>
      </c>
      <c r="AY1223" s="151" t="s">
        <v>153</v>
      </c>
    </row>
    <row r="1224" spans="2:65" s="1" customFormat="1" ht="24.25" customHeight="1">
      <c r="B1224" s="31"/>
      <c r="C1224" s="132" t="s">
        <v>1921</v>
      </c>
      <c r="D1224" s="132" t="s">
        <v>155</v>
      </c>
      <c r="E1224" s="133" t="s">
        <v>1922</v>
      </c>
      <c r="F1224" s="134" t="s">
        <v>1923</v>
      </c>
      <c r="G1224" s="135" t="s">
        <v>1924</v>
      </c>
      <c r="H1224" s="181"/>
      <c r="I1224" s="137"/>
      <c r="J1224" s="138">
        <f>ROUND(I1224*H1224,2)</f>
        <v>0</v>
      </c>
      <c r="K1224" s="139"/>
      <c r="L1224" s="31"/>
      <c r="M1224" s="140" t="s">
        <v>1</v>
      </c>
      <c r="N1224" s="141" t="s">
        <v>40</v>
      </c>
      <c r="P1224" s="142">
        <f>O1224*H1224</f>
        <v>0</v>
      </c>
      <c r="Q1224" s="142">
        <v>0</v>
      </c>
      <c r="R1224" s="142">
        <f>Q1224*H1224</f>
        <v>0</v>
      </c>
      <c r="S1224" s="142">
        <v>0</v>
      </c>
      <c r="T1224" s="143">
        <f>S1224*H1224</f>
        <v>0</v>
      </c>
      <c r="AR1224" s="144" t="s">
        <v>253</v>
      </c>
      <c r="AT1224" s="144" t="s">
        <v>155</v>
      </c>
      <c r="AU1224" s="144" t="s">
        <v>85</v>
      </c>
      <c r="AY1224" s="16" t="s">
        <v>153</v>
      </c>
      <c r="BE1224" s="145">
        <f>IF(N1224="základní",J1224,0)</f>
        <v>0</v>
      </c>
      <c r="BF1224" s="145">
        <f>IF(N1224="snížená",J1224,0)</f>
        <v>0</v>
      </c>
      <c r="BG1224" s="145">
        <f>IF(N1224="zákl. přenesená",J1224,0)</f>
        <v>0</v>
      </c>
      <c r="BH1224" s="145">
        <f>IF(N1224="sníž. přenesená",J1224,0)</f>
        <v>0</v>
      </c>
      <c r="BI1224" s="145">
        <f>IF(N1224="nulová",J1224,0)</f>
        <v>0</v>
      </c>
      <c r="BJ1224" s="16" t="s">
        <v>83</v>
      </c>
      <c r="BK1224" s="145">
        <f>ROUND(I1224*H1224,2)</f>
        <v>0</v>
      </c>
      <c r="BL1224" s="16" t="s">
        <v>253</v>
      </c>
      <c r="BM1224" s="144" t="s">
        <v>1925</v>
      </c>
    </row>
    <row r="1225" spans="2:65" s="1" customFormat="1" ht="36">
      <c r="B1225" s="31"/>
      <c r="D1225" s="146" t="s">
        <v>161</v>
      </c>
      <c r="F1225" s="147" t="s">
        <v>1926</v>
      </c>
      <c r="I1225" s="148"/>
      <c r="L1225" s="31"/>
      <c r="M1225" s="149"/>
      <c r="T1225" s="55"/>
      <c r="AT1225" s="16" t="s">
        <v>161</v>
      </c>
      <c r="AU1225" s="16" t="s">
        <v>85</v>
      </c>
    </row>
    <row r="1226" spans="2:65" s="11" customFormat="1" ht="22.75" customHeight="1">
      <c r="B1226" s="120"/>
      <c r="D1226" s="121" t="s">
        <v>74</v>
      </c>
      <c r="E1226" s="130" t="s">
        <v>1927</v>
      </c>
      <c r="F1226" s="130" t="s">
        <v>1928</v>
      </c>
      <c r="I1226" s="123"/>
      <c r="J1226" s="131">
        <f>BK1226</f>
        <v>0</v>
      </c>
      <c r="L1226" s="120"/>
      <c r="M1226" s="125"/>
      <c r="P1226" s="126">
        <f>SUM(P1227:P1280)</f>
        <v>0</v>
      </c>
      <c r="R1226" s="126">
        <f>SUM(R1227:R1280)</f>
        <v>0</v>
      </c>
      <c r="T1226" s="127">
        <f>SUM(T1227:T1280)</f>
        <v>1.7444999999999999</v>
      </c>
      <c r="AR1226" s="121" t="s">
        <v>85</v>
      </c>
      <c r="AT1226" s="128" t="s">
        <v>74</v>
      </c>
      <c r="AU1226" s="128" t="s">
        <v>83</v>
      </c>
      <c r="AY1226" s="121" t="s">
        <v>153</v>
      </c>
      <c r="BK1226" s="129">
        <f>SUM(BK1227:BK1280)</f>
        <v>0</v>
      </c>
    </row>
    <row r="1227" spans="2:65" s="1" customFormat="1" ht="37.75" customHeight="1">
      <c r="B1227" s="31"/>
      <c r="C1227" s="132" t="s">
        <v>1929</v>
      </c>
      <c r="D1227" s="132" t="s">
        <v>155</v>
      </c>
      <c r="E1227" s="133" t="s">
        <v>1930</v>
      </c>
      <c r="F1227" s="134" t="s">
        <v>1931</v>
      </c>
      <c r="G1227" s="135" t="s">
        <v>707</v>
      </c>
      <c r="H1227" s="136">
        <v>2</v>
      </c>
      <c r="I1227" s="137"/>
      <c r="J1227" s="138">
        <f t="shared" ref="J1227:J1265" si="0">ROUND(I1227*H1227,2)</f>
        <v>0</v>
      </c>
      <c r="K1227" s="139"/>
      <c r="L1227" s="31"/>
      <c r="M1227" s="140" t="s">
        <v>1</v>
      </c>
      <c r="N1227" s="141" t="s">
        <v>40</v>
      </c>
      <c r="P1227" s="142">
        <f t="shared" ref="P1227:P1265" si="1">O1227*H1227</f>
        <v>0</v>
      </c>
      <c r="Q1227" s="142">
        <v>0</v>
      </c>
      <c r="R1227" s="142">
        <f t="shared" ref="R1227:R1265" si="2">Q1227*H1227</f>
        <v>0</v>
      </c>
      <c r="S1227" s="142">
        <v>0</v>
      </c>
      <c r="T1227" s="143">
        <f t="shared" ref="T1227:T1265" si="3">S1227*H1227</f>
        <v>0</v>
      </c>
      <c r="AR1227" s="144" t="s">
        <v>253</v>
      </c>
      <c r="AT1227" s="144" t="s">
        <v>155</v>
      </c>
      <c r="AU1227" s="144" t="s">
        <v>85</v>
      </c>
      <c r="AY1227" s="16" t="s">
        <v>153</v>
      </c>
      <c r="BE1227" s="145">
        <f t="shared" ref="BE1227:BE1265" si="4">IF(N1227="základní",J1227,0)</f>
        <v>0</v>
      </c>
      <c r="BF1227" s="145">
        <f t="shared" ref="BF1227:BF1265" si="5">IF(N1227="snížená",J1227,0)</f>
        <v>0</v>
      </c>
      <c r="BG1227" s="145">
        <f t="shared" ref="BG1227:BG1265" si="6">IF(N1227="zákl. přenesená",J1227,0)</f>
        <v>0</v>
      </c>
      <c r="BH1227" s="145">
        <f t="shared" ref="BH1227:BH1265" si="7">IF(N1227="sníž. přenesená",J1227,0)</f>
        <v>0</v>
      </c>
      <c r="BI1227" s="145">
        <f t="shared" ref="BI1227:BI1265" si="8">IF(N1227="nulová",J1227,0)</f>
        <v>0</v>
      </c>
      <c r="BJ1227" s="16" t="s">
        <v>83</v>
      </c>
      <c r="BK1227" s="145">
        <f t="shared" ref="BK1227:BK1265" si="9">ROUND(I1227*H1227,2)</f>
        <v>0</v>
      </c>
      <c r="BL1227" s="16" t="s">
        <v>253</v>
      </c>
      <c r="BM1227" s="144" t="s">
        <v>1932</v>
      </c>
    </row>
    <row r="1228" spans="2:65" s="1" customFormat="1" ht="37.75" customHeight="1">
      <c r="B1228" s="31"/>
      <c r="C1228" s="132" t="s">
        <v>1933</v>
      </c>
      <c r="D1228" s="132" t="s">
        <v>155</v>
      </c>
      <c r="E1228" s="133" t="s">
        <v>1934</v>
      </c>
      <c r="F1228" s="134" t="s">
        <v>1935</v>
      </c>
      <c r="G1228" s="135" t="s">
        <v>707</v>
      </c>
      <c r="H1228" s="136">
        <v>1</v>
      </c>
      <c r="I1228" s="137"/>
      <c r="J1228" s="138">
        <f t="shared" si="0"/>
        <v>0</v>
      </c>
      <c r="K1228" s="139"/>
      <c r="L1228" s="31"/>
      <c r="M1228" s="140" t="s">
        <v>1</v>
      </c>
      <c r="N1228" s="141" t="s">
        <v>40</v>
      </c>
      <c r="P1228" s="142">
        <f t="shared" si="1"/>
        <v>0</v>
      </c>
      <c r="Q1228" s="142">
        <v>0</v>
      </c>
      <c r="R1228" s="142">
        <f t="shared" si="2"/>
        <v>0</v>
      </c>
      <c r="S1228" s="142">
        <v>0</v>
      </c>
      <c r="T1228" s="143">
        <f t="shared" si="3"/>
        <v>0</v>
      </c>
      <c r="AR1228" s="144" t="s">
        <v>253</v>
      </c>
      <c r="AT1228" s="144" t="s">
        <v>155</v>
      </c>
      <c r="AU1228" s="144" t="s">
        <v>85</v>
      </c>
      <c r="AY1228" s="16" t="s">
        <v>153</v>
      </c>
      <c r="BE1228" s="145">
        <f t="shared" si="4"/>
        <v>0</v>
      </c>
      <c r="BF1228" s="145">
        <f t="shared" si="5"/>
        <v>0</v>
      </c>
      <c r="BG1228" s="145">
        <f t="shared" si="6"/>
        <v>0</v>
      </c>
      <c r="BH1228" s="145">
        <f t="shared" si="7"/>
        <v>0</v>
      </c>
      <c r="BI1228" s="145">
        <f t="shared" si="8"/>
        <v>0</v>
      </c>
      <c r="BJ1228" s="16" t="s">
        <v>83</v>
      </c>
      <c r="BK1228" s="145">
        <f t="shared" si="9"/>
        <v>0</v>
      </c>
      <c r="BL1228" s="16" t="s">
        <v>253</v>
      </c>
      <c r="BM1228" s="144" t="s">
        <v>1936</v>
      </c>
    </row>
    <row r="1229" spans="2:65" s="1" customFormat="1" ht="37.75" customHeight="1">
      <c r="B1229" s="31"/>
      <c r="C1229" s="132" t="s">
        <v>1937</v>
      </c>
      <c r="D1229" s="132" t="s">
        <v>155</v>
      </c>
      <c r="E1229" s="133" t="s">
        <v>1938</v>
      </c>
      <c r="F1229" s="134" t="s">
        <v>1939</v>
      </c>
      <c r="G1229" s="135" t="s">
        <v>707</v>
      </c>
      <c r="H1229" s="136">
        <v>3</v>
      </c>
      <c r="I1229" s="137"/>
      <c r="J1229" s="138">
        <f t="shared" si="0"/>
        <v>0</v>
      </c>
      <c r="K1229" s="139"/>
      <c r="L1229" s="31"/>
      <c r="M1229" s="140" t="s">
        <v>1</v>
      </c>
      <c r="N1229" s="141" t="s">
        <v>40</v>
      </c>
      <c r="P1229" s="142">
        <f t="shared" si="1"/>
        <v>0</v>
      </c>
      <c r="Q1229" s="142">
        <v>0</v>
      </c>
      <c r="R1229" s="142">
        <f t="shared" si="2"/>
        <v>0</v>
      </c>
      <c r="S1229" s="142">
        <v>0</v>
      </c>
      <c r="T1229" s="143">
        <f t="shared" si="3"/>
        <v>0</v>
      </c>
      <c r="AR1229" s="144" t="s">
        <v>253</v>
      </c>
      <c r="AT1229" s="144" t="s">
        <v>155</v>
      </c>
      <c r="AU1229" s="144" t="s">
        <v>85</v>
      </c>
      <c r="AY1229" s="16" t="s">
        <v>153</v>
      </c>
      <c r="BE1229" s="145">
        <f t="shared" si="4"/>
        <v>0</v>
      </c>
      <c r="BF1229" s="145">
        <f t="shared" si="5"/>
        <v>0</v>
      </c>
      <c r="BG1229" s="145">
        <f t="shared" si="6"/>
        <v>0</v>
      </c>
      <c r="BH1229" s="145">
        <f t="shared" si="7"/>
        <v>0</v>
      </c>
      <c r="BI1229" s="145">
        <f t="shared" si="8"/>
        <v>0</v>
      </c>
      <c r="BJ1229" s="16" t="s">
        <v>83</v>
      </c>
      <c r="BK1229" s="145">
        <f t="shared" si="9"/>
        <v>0</v>
      </c>
      <c r="BL1229" s="16" t="s">
        <v>253</v>
      </c>
      <c r="BM1229" s="144" t="s">
        <v>1940</v>
      </c>
    </row>
    <row r="1230" spans="2:65" s="1" customFormat="1" ht="37.75" customHeight="1">
      <c r="B1230" s="31"/>
      <c r="C1230" s="132" t="s">
        <v>1941</v>
      </c>
      <c r="D1230" s="132" t="s">
        <v>155</v>
      </c>
      <c r="E1230" s="133" t="s">
        <v>1942</v>
      </c>
      <c r="F1230" s="134" t="s">
        <v>1943</v>
      </c>
      <c r="G1230" s="135" t="s">
        <v>707</v>
      </c>
      <c r="H1230" s="136">
        <v>1</v>
      </c>
      <c r="I1230" s="137"/>
      <c r="J1230" s="138">
        <f t="shared" si="0"/>
        <v>0</v>
      </c>
      <c r="K1230" s="139"/>
      <c r="L1230" s="31"/>
      <c r="M1230" s="140" t="s">
        <v>1</v>
      </c>
      <c r="N1230" s="141" t="s">
        <v>40</v>
      </c>
      <c r="P1230" s="142">
        <f t="shared" si="1"/>
        <v>0</v>
      </c>
      <c r="Q1230" s="142">
        <v>0</v>
      </c>
      <c r="R1230" s="142">
        <f t="shared" si="2"/>
        <v>0</v>
      </c>
      <c r="S1230" s="142">
        <v>0</v>
      </c>
      <c r="T1230" s="143">
        <f t="shared" si="3"/>
        <v>0</v>
      </c>
      <c r="AR1230" s="144" t="s">
        <v>253</v>
      </c>
      <c r="AT1230" s="144" t="s">
        <v>155</v>
      </c>
      <c r="AU1230" s="144" t="s">
        <v>85</v>
      </c>
      <c r="AY1230" s="16" t="s">
        <v>153</v>
      </c>
      <c r="BE1230" s="145">
        <f t="shared" si="4"/>
        <v>0</v>
      </c>
      <c r="BF1230" s="145">
        <f t="shared" si="5"/>
        <v>0</v>
      </c>
      <c r="BG1230" s="145">
        <f t="shared" si="6"/>
        <v>0</v>
      </c>
      <c r="BH1230" s="145">
        <f t="shared" si="7"/>
        <v>0</v>
      </c>
      <c r="BI1230" s="145">
        <f t="shared" si="8"/>
        <v>0</v>
      </c>
      <c r="BJ1230" s="16" t="s">
        <v>83</v>
      </c>
      <c r="BK1230" s="145">
        <f t="shared" si="9"/>
        <v>0</v>
      </c>
      <c r="BL1230" s="16" t="s">
        <v>253</v>
      </c>
      <c r="BM1230" s="144" t="s">
        <v>1944</v>
      </c>
    </row>
    <row r="1231" spans="2:65" s="1" customFormat="1" ht="37.75" customHeight="1">
      <c r="B1231" s="31"/>
      <c r="C1231" s="132" t="s">
        <v>1945</v>
      </c>
      <c r="D1231" s="132" t="s">
        <v>155</v>
      </c>
      <c r="E1231" s="133" t="s">
        <v>1946</v>
      </c>
      <c r="F1231" s="134" t="s">
        <v>1947</v>
      </c>
      <c r="G1231" s="135" t="s">
        <v>707</v>
      </c>
      <c r="H1231" s="136">
        <v>2</v>
      </c>
      <c r="I1231" s="137"/>
      <c r="J1231" s="138">
        <f t="shared" si="0"/>
        <v>0</v>
      </c>
      <c r="K1231" s="139"/>
      <c r="L1231" s="31"/>
      <c r="M1231" s="140" t="s">
        <v>1</v>
      </c>
      <c r="N1231" s="141" t="s">
        <v>40</v>
      </c>
      <c r="P1231" s="142">
        <f t="shared" si="1"/>
        <v>0</v>
      </c>
      <c r="Q1231" s="142">
        <v>0</v>
      </c>
      <c r="R1231" s="142">
        <f t="shared" si="2"/>
        <v>0</v>
      </c>
      <c r="S1231" s="142">
        <v>0</v>
      </c>
      <c r="T1231" s="143">
        <f t="shared" si="3"/>
        <v>0</v>
      </c>
      <c r="AR1231" s="144" t="s">
        <v>253</v>
      </c>
      <c r="AT1231" s="144" t="s">
        <v>155</v>
      </c>
      <c r="AU1231" s="144" t="s">
        <v>85</v>
      </c>
      <c r="AY1231" s="16" t="s">
        <v>153</v>
      </c>
      <c r="BE1231" s="145">
        <f t="shared" si="4"/>
        <v>0</v>
      </c>
      <c r="BF1231" s="145">
        <f t="shared" si="5"/>
        <v>0</v>
      </c>
      <c r="BG1231" s="145">
        <f t="shared" si="6"/>
        <v>0</v>
      </c>
      <c r="BH1231" s="145">
        <f t="shared" si="7"/>
        <v>0</v>
      </c>
      <c r="BI1231" s="145">
        <f t="shared" si="8"/>
        <v>0</v>
      </c>
      <c r="BJ1231" s="16" t="s">
        <v>83</v>
      </c>
      <c r="BK1231" s="145">
        <f t="shared" si="9"/>
        <v>0</v>
      </c>
      <c r="BL1231" s="16" t="s">
        <v>253</v>
      </c>
      <c r="BM1231" s="144" t="s">
        <v>1948</v>
      </c>
    </row>
    <row r="1232" spans="2:65" s="1" customFormat="1" ht="37.75" customHeight="1">
      <c r="B1232" s="31"/>
      <c r="C1232" s="132" t="s">
        <v>1949</v>
      </c>
      <c r="D1232" s="132" t="s">
        <v>155</v>
      </c>
      <c r="E1232" s="133" t="s">
        <v>1950</v>
      </c>
      <c r="F1232" s="134" t="s">
        <v>1951</v>
      </c>
      <c r="G1232" s="135" t="s">
        <v>707</v>
      </c>
      <c r="H1232" s="136">
        <v>1</v>
      </c>
      <c r="I1232" s="137"/>
      <c r="J1232" s="138">
        <f t="shared" si="0"/>
        <v>0</v>
      </c>
      <c r="K1232" s="139"/>
      <c r="L1232" s="31"/>
      <c r="M1232" s="140" t="s">
        <v>1</v>
      </c>
      <c r="N1232" s="141" t="s">
        <v>40</v>
      </c>
      <c r="P1232" s="142">
        <f t="shared" si="1"/>
        <v>0</v>
      </c>
      <c r="Q1232" s="142">
        <v>0</v>
      </c>
      <c r="R1232" s="142">
        <f t="shared" si="2"/>
        <v>0</v>
      </c>
      <c r="S1232" s="142">
        <v>0</v>
      </c>
      <c r="T1232" s="143">
        <f t="shared" si="3"/>
        <v>0</v>
      </c>
      <c r="AR1232" s="144" t="s">
        <v>253</v>
      </c>
      <c r="AT1232" s="144" t="s">
        <v>155</v>
      </c>
      <c r="AU1232" s="144" t="s">
        <v>85</v>
      </c>
      <c r="AY1232" s="16" t="s">
        <v>153</v>
      </c>
      <c r="BE1232" s="145">
        <f t="shared" si="4"/>
        <v>0</v>
      </c>
      <c r="BF1232" s="145">
        <f t="shared" si="5"/>
        <v>0</v>
      </c>
      <c r="BG1232" s="145">
        <f t="shared" si="6"/>
        <v>0</v>
      </c>
      <c r="BH1232" s="145">
        <f t="shared" si="7"/>
        <v>0</v>
      </c>
      <c r="BI1232" s="145">
        <f t="shared" si="8"/>
        <v>0</v>
      </c>
      <c r="BJ1232" s="16" t="s">
        <v>83</v>
      </c>
      <c r="BK1232" s="145">
        <f t="shared" si="9"/>
        <v>0</v>
      </c>
      <c r="BL1232" s="16" t="s">
        <v>253</v>
      </c>
      <c r="BM1232" s="144" t="s">
        <v>1952</v>
      </c>
    </row>
    <row r="1233" spans="2:65" s="1" customFormat="1" ht="37.75" customHeight="1">
      <c r="B1233" s="31"/>
      <c r="C1233" s="132" t="s">
        <v>1953</v>
      </c>
      <c r="D1233" s="132" t="s">
        <v>155</v>
      </c>
      <c r="E1233" s="133" t="s">
        <v>1954</v>
      </c>
      <c r="F1233" s="134" t="s">
        <v>1955</v>
      </c>
      <c r="G1233" s="135" t="s">
        <v>707</v>
      </c>
      <c r="H1233" s="136">
        <v>3</v>
      </c>
      <c r="I1233" s="137"/>
      <c r="J1233" s="138">
        <f t="shared" si="0"/>
        <v>0</v>
      </c>
      <c r="K1233" s="139"/>
      <c r="L1233" s="31"/>
      <c r="M1233" s="140" t="s">
        <v>1</v>
      </c>
      <c r="N1233" s="141" t="s">
        <v>40</v>
      </c>
      <c r="P1233" s="142">
        <f t="shared" si="1"/>
        <v>0</v>
      </c>
      <c r="Q1233" s="142">
        <v>0</v>
      </c>
      <c r="R1233" s="142">
        <f t="shared" si="2"/>
        <v>0</v>
      </c>
      <c r="S1233" s="142">
        <v>0</v>
      </c>
      <c r="T1233" s="143">
        <f t="shared" si="3"/>
        <v>0</v>
      </c>
      <c r="AR1233" s="144" t="s">
        <v>253</v>
      </c>
      <c r="AT1233" s="144" t="s">
        <v>155</v>
      </c>
      <c r="AU1233" s="144" t="s">
        <v>85</v>
      </c>
      <c r="AY1233" s="16" t="s">
        <v>153</v>
      </c>
      <c r="BE1233" s="145">
        <f t="shared" si="4"/>
        <v>0</v>
      </c>
      <c r="BF1233" s="145">
        <f t="shared" si="5"/>
        <v>0</v>
      </c>
      <c r="BG1233" s="145">
        <f t="shared" si="6"/>
        <v>0</v>
      </c>
      <c r="BH1233" s="145">
        <f t="shared" si="7"/>
        <v>0</v>
      </c>
      <c r="BI1233" s="145">
        <f t="shared" si="8"/>
        <v>0</v>
      </c>
      <c r="BJ1233" s="16" t="s">
        <v>83</v>
      </c>
      <c r="BK1233" s="145">
        <f t="shared" si="9"/>
        <v>0</v>
      </c>
      <c r="BL1233" s="16" t="s">
        <v>253</v>
      </c>
      <c r="BM1233" s="144" t="s">
        <v>1956</v>
      </c>
    </row>
    <row r="1234" spans="2:65" s="1" customFormat="1" ht="37.75" customHeight="1">
      <c r="B1234" s="31"/>
      <c r="C1234" s="132" t="s">
        <v>1957</v>
      </c>
      <c r="D1234" s="132" t="s">
        <v>155</v>
      </c>
      <c r="E1234" s="133" t="s">
        <v>1958</v>
      </c>
      <c r="F1234" s="134" t="s">
        <v>1959</v>
      </c>
      <c r="G1234" s="135" t="s">
        <v>707</v>
      </c>
      <c r="H1234" s="136">
        <v>1</v>
      </c>
      <c r="I1234" s="137"/>
      <c r="J1234" s="138">
        <f t="shared" si="0"/>
        <v>0</v>
      </c>
      <c r="K1234" s="139"/>
      <c r="L1234" s="31"/>
      <c r="M1234" s="140" t="s">
        <v>1</v>
      </c>
      <c r="N1234" s="141" t="s">
        <v>40</v>
      </c>
      <c r="P1234" s="142">
        <f t="shared" si="1"/>
        <v>0</v>
      </c>
      <c r="Q1234" s="142">
        <v>0</v>
      </c>
      <c r="R1234" s="142">
        <f t="shared" si="2"/>
        <v>0</v>
      </c>
      <c r="S1234" s="142">
        <v>0</v>
      </c>
      <c r="T1234" s="143">
        <f t="shared" si="3"/>
        <v>0</v>
      </c>
      <c r="AR1234" s="144" t="s">
        <v>253</v>
      </c>
      <c r="AT1234" s="144" t="s">
        <v>155</v>
      </c>
      <c r="AU1234" s="144" t="s">
        <v>85</v>
      </c>
      <c r="AY1234" s="16" t="s">
        <v>153</v>
      </c>
      <c r="BE1234" s="145">
        <f t="shared" si="4"/>
        <v>0</v>
      </c>
      <c r="BF1234" s="145">
        <f t="shared" si="5"/>
        <v>0</v>
      </c>
      <c r="BG1234" s="145">
        <f t="shared" si="6"/>
        <v>0</v>
      </c>
      <c r="BH1234" s="145">
        <f t="shared" si="7"/>
        <v>0</v>
      </c>
      <c r="BI1234" s="145">
        <f t="shared" si="8"/>
        <v>0</v>
      </c>
      <c r="BJ1234" s="16" t="s">
        <v>83</v>
      </c>
      <c r="BK1234" s="145">
        <f t="shared" si="9"/>
        <v>0</v>
      </c>
      <c r="BL1234" s="16" t="s">
        <v>253</v>
      </c>
      <c r="BM1234" s="144" t="s">
        <v>1960</v>
      </c>
    </row>
    <row r="1235" spans="2:65" s="1" customFormat="1" ht="37.75" customHeight="1">
      <c r="B1235" s="31"/>
      <c r="C1235" s="132" t="s">
        <v>1961</v>
      </c>
      <c r="D1235" s="132" t="s">
        <v>155</v>
      </c>
      <c r="E1235" s="133" t="s">
        <v>1962</v>
      </c>
      <c r="F1235" s="134" t="s">
        <v>1963</v>
      </c>
      <c r="G1235" s="135" t="s">
        <v>707</v>
      </c>
      <c r="H1235" s="136">
        <v>1</v>
      </c>
      <c r="I1235" s="137"/>
      <c r="J1235" s="138">
        <f t="shared" si="0"/>
        <v>0</v>
      </c>
      <c r="K1235" s="139"/>
      <c r="L1235" s="31"/>
      <c r="M1235" s="140" t="s">
        <v>1</v>
      </c>
      <c r="N1235" s="141" t="s">
        <v>40</v>
      </c>
      <c r="P1235" s="142">
        <f t="shared" si="1"/>
        <v>0</v>
      </c>
      <c r="Q1235" s="142">
        <v>0</v>
      </c>
      <c r="R1235" s="142">
        <f t="shared" si="2"/>
        <v>0</v>
      </c>
      <c r="S1235" s="142">
        <v>0</v>
      </c>
      <c r="T1235" s="143">
        <f t="shared" si="3"/>
        <v>0</v>
      </c>
      <c r="AR1235" s="144" t="s">
        <v>253</v>
      </c>
      <c r="AT1235" s="144" t="s">
        <v>155</v>
      </c>
      <c r="AU1235" s="144" t="s">
        <v>85</v>
      </c>
      <c r="AY1235" s="16" t="s">
        <v>153</v>
      </c>
      <c r="BE1235" s="145">
        <f t="shared" si="4"/>
        <v>0</v>
      </c>
      <c r="BF1235" s="145">
        <f t="shared" si="5"/>
        <v>0</v>
      </c>
      <c r="BG1235" s="145">
        <f t="shared" si="6"/>
        <v>0</v>
      </c>
      <c r="BH1235" s="145">
        <f t="shared" si="7"/>
        <v>0</v>
      </c>
      <c r="BI1235" s="145">
        <f t="shared" si="8"/>
        <v>0</v>
      </c>
      <c r="BJ1235" s="16" t="s">
        <v>83</v>
      </c>
      <c r="BK1235" s="145">
        <f t="shared" si="9"/>
        <v>0</v>
      </c>
      <c r="BL1235" s="16" t="s">
        <v>253</v>
      </c>
      <c r="BM1235" s="144" t="s">
        <v>1964</v>
      </c>
    </row>
    <row r="1236" spans="2:65" s="1" customFormat="1" ht="44.25" customHeight="1">
      <c r="B1236" s="31"/>
      <c r="C1236" s="132" t="s">
        <v>1965</v>
      </c>
      <c r="D1236" s="132" t="s">
        <v>155</v>
      </c>
      <c r="E1236" s="133" t="s">
        <v>1966</v>
      </c>
      <c r="F1236" s="134" t="s">
        <v>1967</v>
      </c>
      <c r="G1236" s="135" t="s">
        <v>707</v>
      </c>
      <c r="H1236" s="136">
        <v>1</v>
      </c>
      <c r="I1236" s="137"/>
      <c r="J1236" s="138">
        <f t="shared" si="0"/>
        <v>0</v>
      </c>
      <c r="K1236" s="139"/>
      <c r="L1236" s="31"/>
      <c r="M1236" s="140" t="s">
        <v>1</v>
      </c>
      <c r="N1236" s="141" t="s">
        <v>40</v>
      </c>
      <c r="P1236" s="142">
        <f t="shared" si="1"/>
        <v>0</v>
      </c>
      <c r="Q1236" s="142">
        <v>0</v>
      </c>
      <c r="R1236" s="142">
        <f t="shared" si="2"/>
        <v>0</v>
      </c>
      <c r="S1236" s="142">
        <v>0</v>
      </c>
      <c r="T1236" s="143">
        <f t="shared" si="3"/>
        <v>0</v>
      </c>
      <c r="AR1236" s="144" t="s">
        <v>253</v>
      </c>
      <c r="AT1236" s="144" t="s">
        <v>155</v>
      </c>
      <c r="AU1236" s="144" t="s">
        <v>85</v>
      </c>
      <c r="AY1236" s="16" t="s">
        <v>153</v>
      </c>
      <c r="BE1236" s="145">
        <f t="shared" si="4"/>
        <v>0</v>
      </c>
      <c r="BF1236" s="145">
        <f t="shared" si="5"/>
        <v>0</v>
      </c>
      <c r="BG1236" s="145">
        <f t="shared" si="6"/>
        <v>0</v>
      </c>
      <c r="BH1236" s="145">
        <f t="shared" si="7"/>
        <v>0</v>
      </c>
      <c r="BI1236" s="145">
        <f t="shared" si="8"/>
        <v>0</v>
      </c>
      <c r="BJ1236" s="16" t="s">
        <v>83</v>
      </c>
      <c r="BK1236" s="145">
        <f t="shared" si="9"/>
        <v>0</v>
      </c>
      <c r="BL1236" s="16" t="s">
        <v>253</v>
      </c>
      <c r="BM1236" s="144" t="s">
        <v>1968</v>
      </c>
    </row>
    <row r="1237" spans="2:65" s="1" customFormat="1" ht="37.75" customHeight="1">
      <c r="B1237" s="31"/>
      <c r="C1237" s="132" t="s">
        <v>1969</v>
      </c>
      <c r="D1237" s="132" t="s">
        <v>155</v>
      </c>
      <c r="E1237" s="133" t="s">
        <v>1970</v>
      </c>
      <c r="F1237" s="134" t="s">
        <v>1971</v>
      </c>
      <c r="G1237" s="135" t="s">
        <v>707</v>
      </c>
      <c r="H1237" s="136">
        <v>1</v>
      </c>
      <c r="I1237" s="137"/>
      <c r="J1237" s="138">
        <f t="shared" si="0"/>
        <v>0</v>
      </c>
      <c r="K1237" s="139"/>
      <c r="L1237" s="31"/>
      <c r="M1237" s="140" t="s">
        <v>1</v>
      </c>
      <c r="N1237" s="141" t="s">
        <v>40</v>
      </c>
      <c r="P1237" s="142">
        <f t="shared" si="1"/>
        <v>0</v>
      </c>
      <c r="Q1237" s="142">
        <v>0</v>
      </c>
      <c r="R1237" s="142">
        <f t="shared" si="2"/>
        <v>0</v>
      </c>
      <c r="S1237" s="142">
        <v>0</v>
      </c>
      <c r="T1237" s="143">
        <f t="shared" si="3"/>
        <v>0</v>
      </c>
      <c r="AR1237" s="144" t="s">
        <v>253</v>
      </c>
      <c r="AT1237" s="144" t="s">
        <v>155</v>
      </c>
      <c r="AU1237" s="144" t="s">
        <v>85</v>
      </c>
      <c r="AY1237" s="16" t="s">
        <v>153</v>
      </c>
      <c r="BE1237" s="145">
        <f t="shared" si="4"/>
        <v>0</v>
      </c>
      <c r="BF1237" s="145">
        <f t="shared" si="5"/>
        <v>0</v>
      </c>
      <c r="BG1237" s="145">
        <f t="shared" si="6"/>
        <v>0</v>
      </c>
      <c r="BH1237" s="145">
        <f t="shared" si="7"/>
        <v>0</v>
      </c>
      <c r="BI1237" s="145">
        <f t="shared" si="8"/>
        <v>0</v>
      </c>
      <c r="BJ1237" s="16" t="s">
        <v>83</v>
      </c>
      <c r="BK1237" s="145">
        <f t="shared" si="9"/>
        <v>0</v>
      </c>
      <c r="BL1237" s="16" t="s">
        <v>253</v>
      </c>
      <c r="BM1237" s="144" t="s">
        <v>1972</v>
      </c>
    </row>
    <row r="1238" spans="2:65" s="1" customFormat="1" ht="37.75" customHeight="1">
      <c r="B1238" s="31"/>
      <c r="C1238" s="132" t="s">
        <v>1973</v>
      </c>
      <c r="D1238" s="132" t="s">
        <v>155</v>
      </c>
      <c r="E1238" s="133" t="s">
        <v>1974</v>
      </c>
      <c r="F1238" s="134" t="s">
        <v>1975</v>
      </c>
      <c r="G1238" s="135" t="s">
        <v>707</v>
      </c>
      <c r="H1238" s="136">
        <v>1</v>
      </c>
      <c r="I1238" s="137"/>
      <c r="J1238" s="138">
        <f t="shared" si="0"/>
        <v>0</v>
      </c>
      <c r="K1238" s="139"/>
      <c r="L1238" s="31"/>
      <c r="M1238" s="140" t="s">
        <v>1</v>
      </c>
      <c r="N1238" s="141" t="s">
        <v>40</v>
      </c>
      <c r="P1238" s="142">
        <f t="shared" si="1"/>
        <v>0</v>
      </c>
      <c r="Q1238" s="142">
        <v>0</v>
      </c>
      <c r="R1238" s="142">
        <f t="shared" si="2"/>
        <v>0</v>
      </c>
      <c r="S1238" s="142">
        <v>0</v>
      </c>
      <c r="T1238" s="143">
        <f t="shared" si="3"/>
        <v>0</v>
      </c>
      <c r="AR1238" s="144" t="s">
        <v>253</v>
      </c>
      <c r="AT1238" s="144" t="s">
        <v>155</v>
      </c>
      <c r="AU1238" s="144" t="s">
        <v>85</v>
      </c>
      <c r="AY1238" s="16" t="s">
        <v>153</v>
      </c>
      <c r="BE1238" s="145">
        <f t="shared" si="4"/>
        <v>0</v>
      </c>
      <c r="BF1238" s="145">
        <f t="shared" si="5"/>
        <v>0</v>
      </c>
      <c r="BG1238" s="145">
        <f t="shared" si="6"/>
        <v>0</v>
      </c>
      <c r="BH1238" s="145">
        <f t="shared" si="7"/>
        <v>0</v>
      </c>
      <c r="BI1238" s="145">
        <f t="shared" si="8"/>
        <v>0</v>
      </c>
      <c r="BJ1238" s="16" t="s">
        <v>83</v>
      </c>
      <c r="BK1238" s="145">
        <f t="shared" si="9"/>
        <v>0</v>
      </c>
      <c r="BL1238" s="16" t="s">
        <v>253</v>
      </c>
      <c r="BM1238" s="144" t="s">
        <v>1976</v>
      </c>
    </row>
    <row r="1239" spans="2:65" s="1" customFormat="1" ht="37.75" customHeight="1">
      <c r="B1239" s="31"/>
      <c r="C1239" s="132" t="s">
        <v>1977</v>
      </c>
      <c r="D1239" s="132" t="s">
        <v>155</v>
      </c>
      <c r="E1239" s="133" t="s">
        <v>1978</v>
      </c>
      <c r="F1239" s="134" t="s">
        <v>1979</v>
      </c>
      <c r="G1239" s="135" t="s">
        <v>707</v>
      </c>
      <c r="H1239" s="136">
        <v>1</v>
      </c>
      <c r="I1239" s="137"/>
      <c r="J1239" s="138">
        <f t="shared" si="0"/>
        <v>0</v>
      </c>
      <c r="K1239" s="139"/>
      <c r="L1239" s="31"/>
      <c r="M1239" s="140" t="s">
        <v>1</v>
      </c>
      <c r="N1239" s="141" t="s">
        <v>40</v>
      </c>
      <c r="P1239" s="142">
        <f t="shared" si="1"/>
        <v>0</v>
      </c>
      <c r="Q1239" s="142">
        <v>0</v>
      </c>
      <c r="R1239" s="142">
        <f t="shared" si="2"/>
        <v>0</v>
      </c>
      <c r="S1239" s="142">
        <v>0</v>
      </c>
      <c r="T1239" s="143">
        <f t="shared" si="3"/>
        <v>0</v>
      </c>
      <c r="AR1239" s="144" t="s">
        <v>253</v>
      </c>
      <c r="AT1239" s="144" t="s">
        <v>155</v>
      </c>
      <c r="AU1239" s="144" t="s">
        <v>85</v>
      </c>
      <c r="AY1239" s="16" t="s">
        <v>153</v>
      </c>
      <c r="BE1239" s="145">
        <f t="shared" si="4"/>
        <v>0</v>
      </c>
      <c r="BF1239" s="145">
        <f t="shared" si="5"/>
        <v>0</v>
      </c>
      <c r="BG1239" s="145">
        <f t="shared" si="6"/>
        <v>0</v>
      </c>
      <c r="BH1239" s="145">
        <f t="shared" si="7"/>
        <v>0</v>
      </c>
      <c r="BI1239" s="145">
        <f t="shared" si="8"/>
        <v>0</v>
      </c>
      <c r="BJ1239" s="16" t="s">
        <v>83</v>
      </c>
      <c r="BK1239" s="145">
        <f t="shared" si="9"/>
        <v>0</v>
      </c>
      <c r="BL1239" s="16" t="s">
        <v>253</v>
      </c>
      <c r="BM1239" s="144" t="s">
        <v>1980</v>
      </c>
    </row>
    <row r="1240" spans="2:65" s="1" customFormat="1" ht="37.75" customHeight="1">
      <c r="B1240" s="31"/>
      <c r="C1240" s="132" t="s">
        <v>1981</v>
      </c>
      <c r="D1240" s="132" t="s">
        <v>155</v>
      </c>
      <c r="E1240" s="133" t="s">
        <v>1982</v>
      </c>
      <c r="F1240" s="134" t="s">
        <v>1983</v>
      </c>
      <c r="G1240" s="135" t="s">
        <v>707</v>
      </c>
      <c r="H1240" s="136">
        <v>2</v>
      </c>
      <c r="I1240" s="137"/>
      <c r="J1240" s="138">
        <f t="shared" si="0"/>
        <v>0</v>
      </c>
      <c r="K1240" s="139"/>
      <c r="L1240" s="31"/>
      <c r="M1240" s="140" t="s">
        <v>1</v>
      </c>
      <c r="N1240" s="141" t="s">
        <v>40</v>
      </c>
      <c r="P1240" s="142">
        <f t="shared" si="1"/>
        <v>0</v>
      </c>
      <c r="Q1240" s="142">
        <v>0</v>
      </c>
      <c r="R1240" s="142">
        <f t="shared" si="2"/>
        <v>0</v>
      </c>
      <c r="S1240" s="142">
        <v>0</v>
      </c>
      <c r="T1240" s="143">
        <f t="shared" si="3"/>
        <v>0</v>
      </c>
      <c r="AR1240" s="144" t="s">
        <v>253</v>
      </c>
      <c r="AT1240" s="144" t="s">
        <v>155</v>
      </c>
      <c r="AU1240" s="144" t="s">
        <v>85</v>
      </c>
      <c r="AY1240" s="16" t="s">
        <v>153</v>
      </c>
      <c r="BE1240" s="145">
        <f t="shared" si="4"/>
        <v>0</v>
      </c>
      <c r="BF1240" s="145">
        <f t="shared" si="5"/>
        <v>0</v>
      </c>
      <c r="BG1240" s="145">
        <f t="shared" si="6"/>
        <v>0</v>
      </c>
      <c r="BH1240" s="145">
        <f t="shared" si="7"/>
        <v>0</v>
      </c>
      <c r="BI1240" s="145">
        <f t="shared" si="8"/>
        <v>0</v>
      </c>
      <c r="BJ1240" s="16" t="s">
        <v>83</v>
      </c>
      <c r="BK1240" s="145">
        <f t="shared" si="9"/>
        <v>0</v>
      </c>
      <c r="BL1240" s="16" t="s">
        <v>253</v>
      </c>
      <c r="BM1240" s="144" t="s">
        <v>1984</v>
      </c>
    </row>
    <row r="1241" spans="2:65" s="1" customFormat="1" ht="37.75" customHeight="1">
      <c r="B1241" s="31"/>
      <c r="C1241" s="132" t="s">
        <v>1985</v>
      </c>
      <c r="D1241" s="132" t="s">
        <v>155</v>
      </c>
      <c r="E1241" s="133" t="s">
        <v>1986</v>
      </c>
      <c r="F1241" s="134" t="s">
        <v>1987</v>
      </c>
      <c r="G1241" s="135" t="s">
        <v>707</v>
      </c>
      <c r="H1241" s="136">
        <v>1</v>
      </c>
      <c r="I1241" s="137"/>
      <c r="J1241" s="138">
        <f t="shared" si="0"/>
        <v>0</v>
      </c>
      <c r="K1241" s="139"/>
      <c r="L1241" s="31"/>
      <c r="M1241" s="140" t="s">
        <v>1</v>
      </c>
      <c r="N1241" s="141" t="s">
        <v>40</v>
      </c>
      <c r="P1241" s="142">
        <f t="shared" si="1"/>
        <v>0</v>
      </c>
      <c r="Q1241" s="142">
        <v>0</v>
      </c>
      <c r="R1241" s="142">
        <f t="shared" si="2"/>
        <v>0</v>
      </c>
      <c r="S1241" s="142">
        <v>0</v>
      </c>
      <c r="T1241" s="143">
        <f t="shared" si="3"/>
        <v>0</v>
      </c>
      <c r="AR1241" s="144" t="s">
        <v>253</v>
      </c>
      <c r="AT1241" s="144" t="s">
        <v>155</v>
      </c>
      <c r="AU1241" s="144" t="s">
        <v>85</v>
      </c>
      <c r="AY1241" s="16" t="s">
        <v>153</v>
      </c>
      <c r="BE1241" s="145">
        <f t="shared" si="4"/>
        <v>0</v>
      </c>
      <c r="BF1241" s="145">
        <f t="shared" si="5"/>
        <v>0</v>
      </c>
      <c r="BG1241" s="145">
        <f t="shared" si="6"/>
        <v>0</v>
      </c>
      <c r="BH1241" s="145">
        <f t="shared" si="7"/>
        <v>0</v>
      </c>
      <c r="BI1241" s="145">
        <f t="shared" si="8"/>
        <v>0</v>
      </c>
      <c r="BJ1241" s="16" t="s">
        <v>83</v>
      </c>
      <c r="BK1241" s="145">
        <f t="shared" si="9"/>
        <v>0</v>
      </c>
      <c r="BL1241" s="16" t="s">
        <v>253</v>
      </c>
      <c r="BM1241" s="144" t="s">
        <v>1988</v>
      </c>
    </row>
    <row r="1242" spans="2:65" s="1" customFormat="1" ht="37.75" customHeight="1">
      <c r="B1242" s="31"/>
      <c r="C1242" s="132" t="s">
        <v>1989</v>
      </c>
      <c r="D1242" s="132" t="s">
        <v>155</v>
      </c>
      <c r="E1242" s="133" t="s">
        <v>1990</v>
      </c>
      <c r="F1242" s="134" t="s">
        <v>1991</v>
      </c>
      <c r="G1242" s="135" t="s">
        <v>707</v>
      </c>
      <c r="H1242" s="136">
        <v>1</v>
      </c>
      <c r="I1242" s="137"/>
      <c r="J1242" s="138">
        <f t="shared" si="0"/>
        <v>0</v>
      </c>
      <c r="K1242" s="139"/>
      <c r="L1242" s="31"/>
      <c r="M1242" s="140" t="s">
        <v>1</v>
      </c>
      <c r="N1242" s="141" t="s">
        <v>40</v>
      </c>
      <c r="P1242" s="142">
        <f t="shared" si="1"/>
        <v>0</v>
      </c>
      <c r="Q1242" s="142">
        <v>0</v>
      </c>
      <c r="R1242" s="142">
        <f t="shared" si="2"/>
        <v>0</v>
      </c>
      <c r="S1242" s="142">
        <v>0</v>
      </c>
      <c r="T1242" s="143">
        <f t="shared" si="3"/>
        <v>0</v>
      </c>
      <c r="AR1242" s="144" t="s">
        <v>253</v>
      </c>
      <c r="AT1242" s="144" t="s">
        <v>155</v>
      </c>
      <c r="AU1242" s="144" t="s">
        <v>85</v>
      </c>
      <c r="AY1242" s="16" t="s">
        <v>153</v>
      </c>
      <c r="BE1242" s="145">
        <f t="shared" si="4"/>
        <v>0</v>
      </c>
      <c r="BF1242" s="145">
        <f t="shared" si="5"/>
        <v>0</v>
      </c>
      <c r="BG1242" s="145">
        <f t="shared" si="6"/>
        <v>0</v>
      </c>
      <c r="BH1242" s="145">
        <f t="shared" si="7"/>
        <v>0</v>
      </c>
      <c r="BI1242" s="145">
        <f t="shared" si="8"/>
        <v>0</v>
      </c>
      <c r="BJ1242" s="16" t="s">
        <v>83</v>
      </c>
      <c r="BK1242" s="145">
        <f t="shared" si="9"/>
        <v>0</v>
      </c>
      <c r="BL1242" s="16" t="s">
        <v>253</v>
      </c>
      <c r="BM1242" s="144" t="s">
        <v>1992</v>
      </c>
    </row>
    <row r="1243" spans="2:65" s="1" customFormat="1" ht="44.25" customHeight="1">
      <c r="B1243" s="31"/>
      <c r="C1243" s="132" t="s">
        <v>1993</v>
      </c>
      <c r="D1243" s="132" t="s">
        <v>155</v>
      </c>
      <c r="E1243" s="133" t="s">
        <v>1994</v>
      </c>
      <c r="F1243" s="134" t="s">
        <v>1995</v>
      </c>
      <c r="G1243" s="135" t="s">
        <v>707</v>
      </c>
      <c r="H1243" s="136">
        <v>2</v>
      </c>
      <c r="I1243" s="137"/>
      <c r="J1243" s="138">
        <f t="shared" si="0"/>
        <v>0</v>
      </c>
      <c r="K1243" s="139"/>
      <c r="L1243" s="31"/>
      <c r="M1243" s="140" t="s">
        <v>1</v>
      </c>
      <c r="N1243" s="141" t="s">
        <v>40</v>
      </c>
      <c r="P1243" s="142">
        <f t="shared" si="1"/>
        <v>0</v>
      </c>
      <c r="Q1243" s="142">
        <v>0</v>
      </c>
      <c r="R1243" s="142">
        <f t="shared" si="2"/>
        <v>0</v>
      </c>
      <c r="S1243" s="142">
        <v>0</v>
      </c>
      <c r="T1243" s="143">
        <f t="shared" si="3"/>
        <v>0</v>
      </c>
      <c r="AR1243" s="144" t="s">
        <v>253</v>
      </c>
      <c r="AT1243" s="144" t="s">
        <v>155</v>
      </c>
      <c r="AU1243" s="144" t="s">
        <v>85</v>
      </c>
      <c r="AY1243" s="16" t="s">
        <v>153</v>
      </c>
      <c r="BE1243" s="145">
        <f t="shared" si="4"/>
        <v>0</v>
      </c>
      <c r="BF1243" s="145">
        <f t="shared" si="5"/>
        <v>0</v>
      </c>
      <c r="BG1243" s="145">
        <f t="shared" si="6"/>
        <v>0</v>
      </c>
      <c r="BH1243" s="145">
        <f t="shared" si="7"/>
        <v>0</v>
      </c>
      <c r="BI1243" s="145">
        <f t="shared" si="8"/>
        <v>0</v>
      </c>
      <c r="BJ1243" s="16" t="s">
        <v>83</v>
      </c>
      <c r="BK1243" s="145">
        <f t="shared" si="9"/>
        <v>0</v>
      </c>
      <c r="BL1243" s="16" t="s">
        <v>253</v>
      </c>
      <c r="BM1243" s="144" t="s">
        <v>1996</v>
      </c>
    </row>
    <row r="1244" spans="2:65" s="1" customFormat="1" ht="44.25" customHeight="1">
      <c r="B1244" s="31"/>
      <c r="C1244" s="132" t="s">
        <v>1997</v>
      </c>
      <c r="D1244" s="132" t="s">
        <v>155</v>
      </c>
      <c r="E1244" s="133" t="s">
        <v>1998</v>
      </c>
      <c r="F1244" s="134" t="s">
        <v>1999</v>
      </c>
      <c r="G1244" s="135" t="s">
        <v>707</v>
      </c>
      <c r="H1244" s="136">
        <v>4</v>
      </c>
      <c r="I1244" s="137"/>
      <c r="J1244" s="138">
        <f t="shared" si="0"/>
        <v>0</v>
      </c>
      <c r="K1244" s="139"/>
      <c r="L1244" s="31"/>
      <c r="M1244" s="140" t="s">
        <v>1</v>
      </c>
      <c r="N1244" s="141" t="s">
        <v>40</v>
      </c>
      <c r="P1244" s="142">
        <f t="shared" si="1"/>
        <v>0</v>
      </c>
      <c r="Q1244" s="142">
        <v>0</v>
      </c>
      <c r="R1244" s="142">
        <f t="shared" si="2"/>
        <v>0</v>
      </c>
      <c r="S1244" s="142">
        <v>0</v>
      </c>
      <c r="T1244" s="143">
        <f t="shared" si="3"/>
        <v>0</v>
      </c>
      <c r="AR1244" s="144" t="s">
        <v>253</v>
      </c>
      <c r="AT1244" s="144" t="s">
        <v>155</v>
      </c>
      <c r="AU1244" s="144" t="s">
        <v>85</v>
      </c>
      <c r="AY1244" s="16" t="s">
        <v>153</v>
      </c>
      <c r="BE1244" s="145">
        <f t="shared" si="4"/>
        <v>0</v>
      </c>
      <c r="BF1244" s="145">
        <f t="shared" si="5"/>
        <v>0</v>
      </c>
      <c r="BG1244" s="145">
        <f t="shared" si="6"/>
        <v>0</v>
      </c>
      <c r="BH1244" s="145">
        <f t="shared" si="7"/>
        <v>0</v>
      </c>
      <c r="BI1244" s="145">
        <f t="shared" si="8"/>
        <v>0</v>
      </c>
      <c r="BJ1244" s="16" t="s">
        <v>83</v>
      </c>
      <c r="BK1244" s="145">
        <f t="shared" si="9"/>
        <v>0</v>
      </c>
      <c r="BL1244" s="16" t="s">
        <v>253</v>
      </c>
      <c r="BM1244" s="144" t="s">
        <v>2000</v>
      </c>
    </row>
    <row r="1245" spans="2:65" s="1" customFormat="1" ht="37.75" customHeight="1">
      <c r="B1245" s="31"/>
      <c r="C1245" s="132" t="s">
        <v>2001</v>
      </c>
      <c r="D1245" s="132" t="s">
        <v>155</v>
      </c>
      <c r="E1245" s="133" t="s">
        <v>2002</v>
      </c>
      <c r="F1245" s="134" t="s">
        <v>2003</v>
      </c>
      <c r="G1245" s="135" t="s">
        <v>707</v>
      </c>
      <c r="H1245" s="136">
        <v>1</v>
      </c>
      <c r="I1245" s="137"/>
      <c r="J1245" s="138">
        <f t="shared" si="0"/>
        <v>0</v>
      </c>
      <c r="K1245" s="139"/>
      <c r="L1245" s="31"/>
      <c r="M1245" s="140" t="s">
        <v>1</v>
      </c>
      <c r="N1245" s="141" t="s">
        <v>40</v>
      </c>
      <c r="P1245" s="142">
        <f t="shared" si="1"/>
        <v>0</v>
      </c>
      <c r="Q1245" s="142">
        <v>0</v>
      </c>
      <c r="R1245" s="142">
        <f t="shared" si="2"/>
        <v>0</v>
      </c>
      <c r="S1245" s="142">
        <v>0</v>
      </c>
      <c r="T1245" s="143">
        <f t="shared" si="3"/>
        <v>0</v>
      </c>
      <c r="AR1245" s="144" t="s">
        <v>253</v>
      </c>
      <c r="AT1245" s="144" t="s">
        <v>155</v>
      </c>
      <c r="AU1245" s="144" t="s">
        <v>85</v>
      </c>
      <c r="AY1245" s="16" t="s">
        <v>153</v>
      </c>
      <c r="BE1245" s="145">
        <f t="shared" si="4"/>
        <v>0</v>
      </c>
      <c r="BF1245" s="145">
        <f t="shared" si="5"/>
        <v>0</v>
      </c>
      <c r="BG1245" s="145">
        <f t="shared" si="6"/>
        <v>0</v>
      </c>
      <c r="BH1245" s="145">
        <f t="shared" si="7"/>
        <v>0</v>
      </c>
      <c r="BI1245" s="145">
        <f t="shared" si="8"/>
        <v>0</v>
      </c>
      <c r="BJ1245" s="16" t="s">
        <v>83</v>
      </c>
      <c r="BK1245" s="145">
        <f t="shared" si="9"/>
        <v>0</v>
      </c>
      <c r="BL1245" s="16" t="s">
        <v>253</v>
      </c>
      <c r="BM1245" s="144" t="s">
        <v>2004</v>
      </c>
    </row>
    <row r="1246" spans="2:65" s="1" customFormat="1" ht="37.75" customHeight="1">
      <c r="B1246" s="31"/>
      <c r="C1246" s="132" t="s">
        <v>2005</v>
      </c>
      <c r="D1246" s="132" t="s">
        <v>155</v>
      </c>
      <c r="E1246" s="133" t="s">
        <v>2006</v>
      </c>
      <c r="F1246" s="134" t="s">
        <v>2007</v>
      </c>
      <c r="G1246" s="135" t="s">
        <v>707</v>
      </c>
      <c r="H1246" s="136">
        <v>2</v>
      </c>
      <c r="I1246" s="137"/>
      <c r="J1246" s="138">
        <f t="shared" si="0"/>
        <v>0</v>
      </c>
      <c r="K1246" s="139"/>
      <c r="L1246" s="31"/>
      <c r="M1246" s="140" t="s">
        <v>1</v>
      </c>
      <c r="N1246" s="141" t="s">
        <v>40</v>
      </c>
      <c r="P1246" s="142">
        <f t="shared" si="1"/>
        <v>0</v>
      </c>
      <c r="Q1246" s="142">
        <v>0</v>
      </c>
      <c r="R1246" s="142">
        <f t="shared" si="2"/>
        <v>0</v>
      </c>
      <c r="S1246" s="142">
        <v>0</v>
      </c>
      <c r="T1246" s="143">
        <f t="shared" si="3"/>
        <v>0</v>
      </c>
      <c r="AR1246" s="144" t="s">
        <v>253</v>
      </c>
      <c r="AT1246" s="144" t="s">
        <v>155</v>
      </c>
      <c r="AU1246" s="144" t="s">
        <v>85</v>
      </c>
      <c r="AY1246" s="16" t="s">
        <v>153</v>
      </c>
      <c r="BE1246" s="145">
        <f t="shared" si="4"/>
        <v>0</v>
      </c>
      <c r="BF1246" s="145">
        <f t="shared" si="5"/>
        <v>0</v>
      </c>
      <c r="BG1246" s="145">
        <f t="shared" si="6"/>
        <v>0</v>
      </c>
      <c r="BH1246" s="145">
        <f t="shared" si="7"/>
        <v>0</v>
      </c>
      <c r="BI1246" s="145">
        <f t="shared" si="8"/>
        <v>0</v>
      </c>
      <c r="BJ1246" s="16" t="s">
        <v>83</v>
      </c>
      <c r="BK1246" s="145">
        <f t="shared" si="9"/>
        <v>0</v>
      </c>
      <c r="BL1246" s="16" t="s">
        <v>253</v>
      </c>
      <c r="BM1246" s="144" t="s">
        <v>2008</v>
      </c>
    </row>
    <row r="1247" spans="2:65" s="1" customFormat="1" ht="37.75" customHeight="1">
      <c r="B1247" s="31"/>
      <c r="C1247" s="132" t="s">
        <v>2009</v>
      </c>
      <c r="D1247" s="132" t="s">
        <v>155</v>
      </c>
      <c r="E1247" s="133" t="s">
        <v>2010</v>
      </c>
      <c r="F1247" s="134" t="s">
        <v>2011</v>
      </c>
      <c r="G1247" s="135" t="s">
        <v>707</v>
      </c>
      <c r="H1247" s="136">
        <v>1</v>
      </c>
      <c r="I1247" s="137"/>
      <c r="J1247" s="138">
        <f t="shared" si="0"/>
        <v>0</v>
      </c>
      <c r="K1247" s="139"/>
      <c r="L1247" s="31"/>
      <c r="M1247" s="140" t="s">
        <v>1</v>
      </c>
      <c r="N1247" s="141" t="s">
        <v>40</v>
      </c>
      <c r="P1247" s="142">
        <f t="shared" si="1"/>
        <v>0</v>
      </c>
      <c r="Q1247" s="142">
        <v>0</v>
      </c>
      <c r="R1247" s="142">
        <f t="shared" si="2"/>
        <v>0</v>
      </c>
      <c r="S1247" s="142">
        <v>0</v>
      </c>
      <c r="T1247" s="143">
        <f t="shared" si="3"/>
        <v>0</v>
      </c>
      <c r="AR1247" s="144" t="s">
        <v>253</v>
      </c>
      <c r="AT1247" s="144" t="s">
        <v>155</v>
      </c>
      <c r="AU1247" s="144" t="s">
        <v>85</v>
      </c>
      <c r="AY1247" s="16" t="s">
        <v>153</v>
      </c>
      <c r="BE1247" s="145">
        <f t="shared" si="4"/>
        <v>0</v>
      </c>
      <c r="BF1247" s="145">
        <f t="shared" si="5"/>
        <v>0</v>
      </c>
      <c r="BG1247" s="145">
        <f t="shared" si="6"/>
        <v>0</v>
      </c>
      <c r="BH1247" s="145">
        <f t="shared" si="7"/>
        <v>0</v>
      </c>
      <c r="BI1247" s="145">
        <f t="shared" si="8"/>
        <v>0</v>
      </c>
      <c r="BJ1247" s="16" t="s">
        <v>83</v>
      </c>
      <c r="BK1247" s="145">
        <f t="shared" si="9"/>
        <v>0</v>
      </c>
      <c r="BL1247" s="16" t="s">
        <v>253</v>
      </c>
      <c r="BM1247" s="144" t="s">
        <v>2012</v>
      </c>
    </row>
    <row r="1248" spans="2:65" s="1" customFormat="1" ht="37.75" customHeight="1">
      <c r="B1248" s="31"/>
      <c r="C1248" s="132" t="s">
        <v>2013</v>
      </c>
      <c r="D1248" s="132" t="s">
        <v>155</v>
      </c>
      <c r="E1248" s="133" t="s">
        <v>2014</v>
      </c>
      <c r="F1248" s="134" t="s">
        <v>2015</v>
      </c>
      <c r="G1248" s="135" t="s">
        <v>707</v>
      </c>
      <c r="H1248" s="136">
        <v>1</v>
      </c>
      <c r="I1248" s="137"/>
      <c r="J1248" s="138">
        <f t="shared" si="0"/>
        <v>0</v>
      </c>
      <c r="K1248" s="139"/>
      <c r="L1248" s="31"/>
      <c r="M1248" s="140" t="s">
        <v>1</v>
      </c>
      <c r="N1248" s="141" t="s">
        <v>40</v>
      </c>
      <c r="P1248" s="142">
        <f t="shared" si="1"/>
        <v>0</v>
      </c>
      <c r="Q1248" s="142">
        <v>0</v>
      </c>
      <c r="R1248" s="142">
        <f t="shared" si="2"/>
        <v>0</v>
      </c>
      <c r="S1248" s="142">
        <v>0</v>
      </c>
      <c r="T1248" s="143">
        <f t="shared" si="3"/>
        <v>0</v>
      </c>
      <c r="AR1248" s="144" t="s">
        <v>253</v>
      </c>
      <c r="AT1248" s="144" t="s">
        <v>155</v>
      </c>
      <c r="AU1248" s="144" t="s">
        <v>85</v>
      </c>
      <c r="AY1248" s="16" t="s">
        <v>153</v>
      </c>
      <c r="BE1248" s="145">
        <f t="shared" si="4"/>
        <v>0</v>
      </c>
      <c r="BF1248" s="145">
        <f t="shared" si="5"/>
        <v>0</v>
      </c>
      <c r="BG1248" s="145">
        <f t="shared" si="6"/>
        <v>0</v>
      </c>
      <c r="BH1248" s="145">
        <f t="shared" si="7"/>
        <v>0</v>
      </c>
      <c r="BI1248" s="145">
        <f t="shared" si="8"/>
        <v>0</v>
      </c>
      <c r="BJ1248" s="16" t="s">
        <v>83</v>
      </c>
      <c r="BK1248" s="145">
        <f t="shared" si="9"/>
        <v>0</v>
      </c>
      <c r="BL1248" s="16" t="s">
        <v>253</v>
      </c>
      <c r="BM1248" s="144" t="s">
        <v>2016</v>
      </c>
    </row>
    <row r="1249" spans="2:65" s="1" customFormat="1" ht="44.25" customHeight="1">
      <c r="B1249" s="31"/>
      <c r="C1249" s="132" t="s">
        <v>2017</v>
      </c>
      <c r="D1249" s="132" t="s">
        <v>155</v>
      </c>
      <c r="E1249" s="133" t="s">
        <v>2018</v>
      </c>
      <c r="F1249" s="134" t="s">
        <v>2019</v>
      </c>
      <c r="G1249" s="135" t="s">
        <v>707</v>
      </c>
      <c r="H1249" s="136">
        <v>3</v>
      </c>
      <c r="I1249" s="137"/>
      <c r="J1249" s="138">
        <f t="shared" si="0"/>
        <v>0</v>
      </c>
      <c r="K1249" s="139"/>
      <c r="L1249" s="31"/>
      <c r="M1249" s="140" t="s">
        <v>1</v>
      </c>
      <c r="N1249" s="141" t="s">
        <v>40</v>
      </c>
      <c r="P1249" s="142">
        <f t="shared" si="1"/>
        <v>0</v>
      </c>
      <c r="Q1249" s="142">
        <v>0</v>
      </c>
      <c r="R1249" s="142">
        <f t="shared" si="2"/>
        <v>0</v>
      </c>
      <c r="S1249" s="142">
        <v>0</v>
      </c>
      <c r="T1249" s="143">
        <f t="shared" si="3"/>
        <v>0</v>
      </c>
      <c r="AR1249" s="144" t="s">
        <v>253</v>
      </c>
      <c r="AT1249" s="144" t="s">
        <v>155</v>
      </c>
      <c r="AU1249" s="144" t="s">
        <v>85</v>
      </c>
      <c r="AY1249" s="16" t="s">
        <v>153</v>
      </c>
      <c r="BE1249" s="145">
        <f t="shared" si="4"/>
        <v>0</v>
      </c>
      <c r="BF1249" s="145">
        <f t="shared" si="5"/>
        <v>0</v>
      </c>
      <c r="BG1249" s="145">
        <f t="shared" si="6"/>
        <v>0</v>
      </c>
      <c r="BH1249" s="145">
        <f t="shared" si="7"/>
        <v>0</v>
      </c>
      <c r="BI1249" s="145">
        <f t="shared" si="8"/>
        <v>0</v>
      </c>
      <c r="BJ1249" s="16" t="s">
        <v>83</v>
      </c>
      <c r="BK1249" s="145">
        <f t="shared" si="9"/>
        <v>0</v>
      </c>
      <c r="BL1249" s="16" t="s">
        <v>253</v>
      </c>
      <c r="BM1249" s="144" t="s">
        <v>2020</v>
      </c>
    </row>
    <row r="1250" spans="2:65" s="1" customFormat="1" ht="44.25" customHeight="1">
      <c r="B1250" s="31"/>
      <c r="C1250" s="132" t="s">
        <v>2021</v>
      </c>
      <c r="D1250" s="132" t="s">
        <v>155</v>
      </c>
      <c r="E1250" s="133" t="s">
        <v>2022</v>
      </c>
      <c r="F1250" s="134" t="s">
        <v>2023</v>
      </c>
      <c r="G1250" s="135" t="s">
        <v>707</v>
      </c>
      <c r="H1250" s="136">
        <v>2</v>
      </c>
      <c r="I1250" s="137"/>
      <c r="J1250" s="138">
        <f t="shared" si="0"/>
        <v>0</v>
      </c>
      <c r="K1250" s="139"/>
      <c r="L1250" s="31"/>
      <c r="M1250" s="140" t="s">
        <v>1</v>
      </c>
      <c r="N1250" s="141" t="s">
        <v>40</v>
      </c>
      <c r="P1250" s="142">
        <f t="shared" si="1"/>
        <v>0</v>
      </c>
      <c r="Q1250" s="142">
        <v>0</v>
      </c>
      <c r="R1250" s="142">
        <f t="shared" si="2"/>
        <v>0</v>
      </c>
      <c r="S1250" s="142">
        <v>0</v>
      </c>
      <c r="T1250" s="143">
        <f t="shared" si="3"/>
        <v>0</v>
      </c>
      <c r="AR1250" s="144" t="s">
        <v>253</v>
      </c>
      <c r="AT1250" s="144" t="s">
        <v>155</v>
      </c>
      <c r="AU1250" s="144" t="s">
        <v>85</v>
      </c>
      <c r="AY1250" s="16" t="s">
        <v>153</v>
      </c>
      <c r="BE1250" s="145">
        <f t="shared" si="4"/>
        <v>0</v>
      </c>
      <c r="BF1250" s="145">
        <f t="shared" si="5"/>
        <v>0</v>
      </c>
      <c r="BG1250" s="145">
        <f t="shared" si="6"/>
        <v>0</v>
      </c>
      <c r="BH1250" s="145">
        <f t="shared" si="7"/>
        <v>0</v>
      </c>
      <c r="BI1250" s="145">
        <f t="shared" si="8"/>
        <v>0</v>
      </c>
      <c r="BJ1250" s="16" t="s">
        <v>83</v>
      </c>
      <c r="BK1250" s="145">
        <f t="shared" si="9"/>
        <v>0</v>
      </c>
      <c r="BL1250" s="16" t="s">
        <v>253</v>
      </c>
      <c r="BM1250" s="144" t="s">
        <v>2024</v>
      </c>
    </row>
    <row r="1251" spans="2:65" s="1" customFormat="1" ht="37.75" customHeight="1">
      <c r="B1251" s="31"/>
      <c r="C1251" s="132" t="s">
        <v>2025</v>
      </c>
      <c r="D1251" s="132" t="s">
        <v>155</v>
      </c>
      <c r="E1251" s="133" t="s">
        <v>2026</v>
      </c>
      <c r="F1251" s="134" t="s">
        <v>2027</v>
      </c>
      <c r="G1251" s="135" t="s">
        <v>707</v>
      </c>
      <c r="H1251" s="136">
        <v>1</v>
      </c>
      <c r="I1251" s="137"/>
      <c r="J1251" s="138">
        <f t="shared" si="0"/>
        <v>0</v>
      </c>
      <c r="K1251" s="139"/>
      <c r="L1251" s="31"/>
      <c r="M1251" s="140" t="s">
        <v>1</v>
      </c>
      <c r="N1251" s="141" t="s">
        <v>40</v>
      </c>
      <c r="P1251" s="142">
        <f t="shared" si="1"/>
        <v>0</v>
      </c>
      <c r="Q1251" s="142">
        <v>0</v>
      </c>
      <c r="R1251" s="142">
        <f t="shared" si="2"/>
        <v>0</v>
      </c>
      <c r="S1251" s="142">
        <v>0</v>
      </c>
      <c r="T1251" s="143">
        <f t="shared" si="3"/>
        <v>0</v>
      </c>
      <c r="AR1251" s="144" t="s">
        <v>253</v>
      </c>
      <c r="AT1251" s="144" t="s">
        <v>155</v>
      </c>
      <c r="AU1251" s="144" t="s">
        <v>85</v>
      </c>
      <c r="AY1251" s="16" t="s">
        <v>153</v>
      </c>
      <c r="BE1251" s="145">
        <f t="shared" si="4"/>
        <v>0</v>
      </c>
      <c r="BF1251" s="145">
        <f t="shared" si="5"/>
        <v>0</v>
      </c>
      <c r="BG1251" s="145">
        <f t="shared" si="6"/>
        <v>0</v>
      </c>
      <c r="BH1251" s="145">
        <f t="shared" si="7"/>
        <v>0</v>
      </c>
      <c r="BI1251" s="145">
        <f t="shared" si="8"/>
        <v>0</v>
      </c>
      <c r="BJ1251" s="16" t="s">
        <v>83</v>
      </c>
      <c r="BK1251" s="145">
        <f t="shared" si="9"/>
        <v>0</v>
      </c>
      <c r="BL1251" s="16" t="s">
        <v>253</v>
      </c>
      <c r="BM1251" s="144" t="s">
        <v>2028</v>
      </c>
    </row>
    <row r="1252" spans="2:65" s="1" customFormat="1" ht="44.25" customHeight="1">
      <c r="B1252" s="31"/>
      <c r="C1252" s="132" t="s">
        <v>2029</v>
      </c>
      <c r="D1252" s="132" t="s">
        <v>155</v>
      </c>
      <c r="E1252" s="133" t="s">
        <v>2030</v>
      </c>
      <c r="F1252" s="134" t="s">
        <v>2031</v>
      </c>
      <c r="G1252" s="135" t="s">
        <v>707</v>
      </c>
      <c r="H1252" s="136">
        <v>2</v>
      </c>
      <c r="I1252" s="137"/>
      <c r="J1252" s="138">
        <f t="shared" si="0"/>
        <v>0</v>
      </c>
      <c r="K1252" s="139"/>
      <c r="L1252" s="31"/>
      <c r="M1252" s="140" t="s">
        <v>1</v>
      </c>
      <c r="N1252" s="141" t="s">
        <v>40</v>
      </c>
      <c r="P1252" s="142">
        <f t="shared" si="1"/>
        <v>0</v>
      </c>
      <c r="Q1252" s="142">
        <v>0</v>
      </c>
      <c r="R1252" s="142">
        <f t="shared" si="2"/>
        <v>0</v>
      </c>
      <c r="S1252" s="142">
        <v>0</v>
      </c>
      <c r="T1252" s="143">
        <f t="shared" si="3"/>
        <v>0</v>
      </c>
      <c r="AR1252" s="144" t="s">
        <v>253</v>
      </c>
      <c r="AT1252" s="144" t="s">
        <v>155</v>
      </c>
      <c r="AU1252" s="144" t="s">
        <v>85</v>
      </c>
      <c r="AY1252" s="16" t="s">
        <v>153</v>
      </c>
      <c r="BE1252" s="145">
        <f t="shared" si="4"/>
        <v>0</v>
      </c>
      <c r="BF1252" s="145">
        <f t="shared" si="5"/>
        <v>0</v>
      </c>
      <c r="BG1252" s="145">
        <f t="shared" si="6"/>
        <v>0</v>
      </c>
      <c r="BH1252" s="145">
        <f t="shared" si="7"/>
        <v>0</v>
      </c>
      <c r="BI1252" s="145">
        <f t="shared" si="8"/>
        <v>0</v>
      </c>
      <c r="BJ1252" s="16" t="s">
        <v>83</v>
      </c>
      <c r="BK1252" s="145">
        <f t="shared" si="9"/>
        <v>0</v>
      </c>
      <c r="BL1252" s="16" t="s">
        <v>253</v>
      </c>
      <c r="BM1252" s="144" t="s">
        <v>2032</v>
      </c>
    </row>
    <row r="1253" spans="2:65" s="1" customFormat="1" ht="37.75" customHeight="1">
      <c r="B1253" s="31"/>
      <c r="C1253" s="132" t="s">
        <v>2033</v>
      </c>
      <c r="D1253" s="132" t="s">
        <v>155</v>
      </c>
      <c r="E1253" s="133" t="s">
        <v>2034</v>
      </c>
      <c r="F1253" s="134" t="s">
        <v>2035</v>
      </c>
      <c r="G1253" s="135" t="s">
        <v>707</v>
      </c>
      <c r="H1253" s="136">
        <v>1</v>
      </c>
      <c r="I1253" s="137"/>
      <c r="J1253" s="138">
        <f t="shared" si="0"/>
        <v>0</v>
      </c>
      <c r="K1253" s="139"/>
      <c r="L1253" s="31"/>
      <c r="M1253" s="140" t="s">
        <v>1</v>
      </c>
      <c r="N1253" s="141" t="s">
        <v>40</v>
      </c>
      <c r="P1253" s="142">
        <f t="shared" si="1"/>
        <v>0</v>
      </c>
      <c r="Q1253" s="142">
        <v>0</v>
      </c>
      <c r="R1253" s="142">
        <f t="shared" si="2"/>
        <v>0</v>
      </c>
      <c r="S1253" s="142">
        <v>0</v>
      </c>
      <c r="T1253" s="143">
        <f t="shared" si="3"/>
        <v>0</v>
      </c>
      <c r="AR1253" s="144" t="s">
        <v>253</v>
      </c>
      <c r="AT1253" s="144" t="s">
        <v>155</v>
      </c>
      <c r="AU1253" s="144" t="s">
        <v>85</v>
      </c>
      <c r="AY1253" s="16" t="s">
        <v>153</v>
      </c>
      <c r="BE1253" s="145">
        <f t="shared" si="4"/>
        <v>0</v>
      </c>
      <c r="BF1253" s="145">
        <f t="shared" si="5"/>
        <v>0</v>
      </c>
      <c r="BG1253" s="145">
        <f t="shared" si="6"/>
        <v>0</v>
      </c>
      <c r="BH1253" s="145">
        <f t="shared" si="7"/>
        <v>0</v>
      </c>
      <c r="BI1253" s="145">
        <f t="shared" si="8"/>
        <v>0</v>
      </c>
      <c r="BJ1253" s="16" t="s">
        <v>83</v>
      </c>
      <c r="BK1253" s="145">
        <f t="shared" si="9"/>
        <v>0</v>
      </c>
      <c r="BL1253" s="16" t="s">
        <v>253</v>
      </c>
      <c r="BM1253" s="144" t="s">
        <v>2036</v>
      </c>
    </row>
    <row r="1254" spans="2:65" s="1" customFormat="1" ht="24.25" customHeight="1">
      <c r="B1254" s="31"/>
      <c r="C1254" s="132" t="s">
        <v>2037</v>
      </c>
      <c r="D1254" s="132" t="s">
        <v>155</v>
      </c>
      <c r="E1254" s="133" t="s">
        <v>2038</v>
      </c>
      <c r="F1254" s="134" t="s">
        <v>2039</v>
      </c>
      <c r="G1254" s="135" t="s">
        <v>707</v>
      </c>
      <c r="H1254" s="136">
        <v>1</v>
      </c>
      <c r="I1254" s="137"/>
      <c r="J1254" s="138">
        <f t="shared" si="0"/>
        <v>0</v>
      </c>
      <c r="K1254" s="139"/>
      <c r="L1254" s="31"/>
      <c r="M1254" s="140" t="s">
        <v>1</v>
      </c>
      <c r="N1254" s="141" t="s">
        <v>40</v>
      </c>
      <c r="P1254" s="142">
        <f t="shared" si="1"/>
        <v>0</v>
      </c>
      <c r="Q1254" s="142">
        <v>0</v>
      </c>
      <c r="R1254" s="142">
        <f t="shared" si="2"/>
        <v>0</v>
      </c>
      <c r="S1254" s="142">
        <v>0</v>
      </c>
      <c r="T1254" s="143">
        <f t="shared" si="3"/>
        <v>0</v>
      </c>
      <c r="AR1254" s="144" t="s">
        <v>253</v>
      </c>
      <c r="AT1254" s="144" t="s">
        <v>155</v>
      </c>
      <c r="AU1254" s="144" t="s">
        <v>85</v>
      </c>
      <c r="AY1254" s="16" t="s">
        <v>153</v>
      </c>
      <c r="BE1254" s="145">
        <f t="shared" si="4"/>
        <v>0</v>
      </c>
      <c r="BF1254" s="145">
        <f t="shared" si="5"/>
        <v>0</v>
      </c>
      <c r="BG1254" s="145">
        <f t="shared" si="6"/>
        <v>0</v>
      </c>
      <c r="BH1254" s="145">
        <f t="shared" si="7"/>
        <v>0</v>
      </c>
      <c r="BI1254" s="145">
        <f t="shared" si="8"/>
        <v>0</v>
      </c>
      <c r="BJ1254" s="16" t="s">
        <v>83</v>
      </c>
      <c r="BK1254" s="145">
        <f t="shared" si="9"/>
        <v>0</v>
      </c>
      <c r="BL1254" s="16" t="s">
        <v>253</v>
      </c>
      <c r="BM1254" s="144" t="s">
        <v>2040</v>
      </c>
    </row>
    <row r="1255" spans="2:65" s="1" customFormat="1" ht="24.25" customHeight="1">
      <c r="B1255" s="31"/>
      <c r="C1255" s="132" t="s">
        <v>2041</v>
      </c>
      <c r="D1255" s="132" t="s">
        <v>155</v>
      </c>
      <c r="E1255" s="133" t="s">
        <v>2042</v>
      </c>
      <c r="F1255" s="134" t="s">
        <v>2043</v>
      </c>
      <c r="G1255" s="135" t="s">
        <v>707</v>
      </c>
      <c r="H1255" s="136">
        <v>1</v>
      </c>
      <c r="I1255" s="137"/>
      <c r="J1255" s="138">
        <f t="shared" si="0"/>
        <v>0</v>
      </c>
      <c r="K1255" s="139"/>
      <c r="L1255" s="31"/>
      <c r="M1255" s="140" t="s">
        <v>1</v>
      </c>
      <c r="N1255" s="141" t="s">
        <v>40</v>
      </c>
      <c r="P1255" s="142">
        <f t="shared" si="1"/>
        <v>0</v>
      </c>
      <c r="Q1255" s="142">
        <v>0</v>
      </c>
      <c r="R1255" s="142">
        <f t="shared" si="2"/>
        <v>0</v>
      </c>
      <c r="S1255" s="142">
        <v>0</v>
      </c>
      <c r="T1255" s="143">
        <f t="shared" si="3"/>
        <v>0</v>
      </c>
      <c r="AR1255" s="144" t="s">
        <v>253</v>
      </c>
      <c r="AT1255" s="144" t="s">
        <v>155</v>
      </c>
      <c r="AU1255" s="144" t="s">
        <v>85</v>
      </c>
      <c r="AY1255" s="16" t="s">
        <v>153</v>
      </c>
      <c r="BE1255" s="145">
        <f t="shared" si="4"/>
        <v>0</v>
      </c>
      <c r="BF1255" s="145">
        <f t="shared" si="5"/>
        <v>0</v>
      </c>
      <c r="BG1255" s="145">
        <f t="shared" si="6"/>
        <v>0</v>
      </c>
      <c r="BH1255" s="145">
        <f t="shared" si="7"/>
        <v>0</v>
      </c>
      <c r="BI1255" s="145">
        <f t="shared" si="8"/>
        <v>0</v>
      </c>
      <c r="BJ1255" s="16" t="s">
        <v>83</v>
      </c>
      <c r="BK1255" s="145">
        <f t="shared" si="9"/>
        <v>0</v>
      </c>
      <c r="BL1255" s="16" t="s">
        <v>253</v>
      </c>
      <c r="BM1255" s="144" t="s">
        <v>2044</v>
      </c>
    </row>
    <row r="1256" spans="2:65" s="1" customFormat="1" ht="37.75" customHeight="1">
      <c r="B1256" s="31"/>
      <c r="C1256" s="132" t="s">
        <v>2045</v>
      </c>
      <c r="D1256" s="132" t="s">
        <v>155</v>
      </c>
      <c r="E1256" s="133" t="s">
        <v>2046</v>
      </c>
      <c r="F1256" s="134" t="s">
        <v>2047</v>
      </c>
      <c r="G1256" s="135" t="s">
        <v>707</v>
      </c>
      <c r="H1256" s="136">
        <v>1</v>
      </c>
      <c r="I1256" s="137"/>
      <c r="J1256" s="138">
        <f t="shared" si="0"/>
        <v>0</v>
      </c>
      <c r="K1256" s="139"/>
      <c r="L1256" s="31"/>
      <c r="M1256" s="140" t="s">
        <v>1</v>
      </c>
      <c r="N1256" s="141" t="s">
        <v>40</v>
      </c>
      <c r="P1256" s="142">
        <f t="shared" si="1"/>
        <v>0</v>
      </c>
      <c r="Q1256" s="142">
        <v>0</v>
      </c>
      <c r="R1256" s="142">
        <f t="shared" si="2"/>
        <v>0</v>
      </c>
      <c r="S1256" s="142">
        <v>0</v>
      </c>
      <c r="T1256" s="143">
        <f t="shared" si="3"/>
        <v>0</v>
      </c>
      <c r="AR1256" s="144" t="s">
        <v>253</v>
      </c>
      <c r="AT1256" s="144" t="s">
        <v>155</v>
      </c>
      <c r="AU1256" s="144" t="s">
        <v>85</v>
      </c>
      <c r="AY1256" s="16" t="s">
        <v>153</v>
      </c>
      <c r="BE1256" s="145">
        <f t="shared" si="4"/>
        <v>0</v>
      </c>
      <c r="BF1256" s="145">
        <f t="shared" si="5"/>
        <v>0</v>
      </c>
      <c r="BG1256" s="145">
        <f t="shared" si="6"/>
        <v>0</v>
      </c>
      <c r="BH1256" s="145">
        <f t="shared" si="7"/>
        <v>0</v>
      </c>
      <c r="BI1256" s="145">
        <f t="shared" si="8"/>
        <v>0</v>
      </c>
      <c r="BJ1256" s="16" t="s">
        <v>83</v>
      </c>
      <c r="BK1256" s="145">
        <f t="shared" si="9"/>
        <v>0</v>
      </c>
      <c r="BL1256" s="16" t="s">
        <v>253</v>
      </c>
      <c r="BM1256" s="144" t="s">
        <v>2048</v>
      </c>
    </row>
    <row r="1257" spans="2:65" s="1" customFormat="1" ht="33" customHeight="1">
      <c r="B1257" s="31"/>
      <c r="C1257" s="132" t="s">
        <v>2049</v>
      </c>
      <c r="D1257" s="132" t="s">
        <v>155</v>
      </c>
      <c r="E1257" s="133" t="s">
        <v>2050</v>
      </c>
      <c r="F1257" s="134" t="s">
        <v>2051</v>
      </c>
      <c r="G1257" s="135" t="s">
        <v>707</v>
      </c>
      <c r="H1257" s="136">
        <v>2</v>
      </c>
      <c r="I1257" s="137"/>
      <c r="J1257" s="138">
        <f t="shared" si="0"/>
        <v>0</v>
      </c>
      <c r="K1257" s="139"/>
      <c r="L1257" s="31"/>
      <c r="M1257" s="140" t="s">
        <v>1</v>
      </c>
      <c r="N1257" s="141" t="s">
        <v>40</v>
      </c>
      <c r="P1257" s="142">
        <f t="shared" si="1"/>
        <v>0</v>
      </c>
      <c r="Q1257" s="142">
        <v>0</v>
      </c>
      <c r="R1257" s="142">
        <f t="shared" si="2"/>
        <v>0</v>
      </c>
      <c r="S1257" s="142">
        <v>0</v>
      </c>
      <c r="T1257" s="143">
        <f t="shared" si="3"/>
        <v>0</v>
      </c>
      <c r="AR1257" s="144" t="s">
        <v>253</v>
      </c>
      <c r="AT1257" s="144" t="s">
        <v>155</v>
      </c>
      <c r="AU1257" s="144" t="s">
        <v>85</v>
      </c>
      <c r="AY1257" s="16" t="s">
        <v>153</v>
      </c>
      <c r="BE1257" s="145">
        <f t="shared" si="4"/>
        <v>0</v>
      </c>
      <c r="BF1257" s="145">
        <f t="shared" si="5"/>
        <v>0</v>
      </c>
      <c r="BG1257" s="145">
        <f t="shared" si="6"/>
        <v>0</v>
      </c>
      <c r="BH1257" s="145">
        <f t="shared" si="7"/>
        <v>0</v>
      </c>
      <c r="BI1257" s="145">
        <f t="shared" si="8"/>
        <v>0</v>
      </c>
      <c r="BJ1257" s="16" t="s">
        <v>83</v>
      </c>
      <c r="BK1257" s="145">
        <f t="shared" si="9"/>
        <v>0</v>
      </c>
      <c r="BL1257" s="16" t="s">
        <v>253</v>
      </c>
      <c r="BM1257" s="144" t="s">
        <v>2052</v>
      </c>
    </row>
    <row r="1258" spans="2:65" s="1" customFormat="1" ht="33" customHeight="1">
      <c r="B1258" s="31"/>
      <c r="C1258" s="132" t="s">
        <v>2053</v>
      </c>
      <c r="D1258" s="132" t="s">
        <v>155</v>
      </c>
      <c r="E1258" s="133" t="s">
        <v>2054</v>
      </c>
      <c r="F1258" s="134" t="s">
        <v>2055</v>
      </c>
      <c r="G1258" s="135" t="s">
        <v>707</v>
      </c>
      <c r="H1258" s="136">
        <v>4</v>
      </c>
      <c r="I1258" s="137"/>
      <c r="J1258" s="138">
        <f t="shared" si="0"/>
        <v>0</v>
      </c>
      <c r="K1258" s="139"/>
      <c r="L1258" s="31"/>
      <c r="M1258" s="140" t="s">
        <v>1</v>
      </c>
      <c r="N1258" s="141" t="s">
        <v>40</v>
      </c>
      <c r="P1258" s="142">
        <f t="shared" si="1"/>
        <v>0</v>
      </c>
      <c r="Q1258" s="142">
        <v>0</v>
      </c>
      <c r="R1258" s="142">
        <f t="shared" si="2"/>
        <v>0</v>
      </c>
      <c r="S1258" s="142">
        <v>0</v>
      </c>
      <c r="T1258" s="143">
        <f t="shared" si="3"/>
        <v>0</v>
      </c>
      <c r="AR1258" s="144" t="s">
        <v>253</v>
      </c>
      <c r="AT1258" s="144" t="s">
        <v>155</v>
      </c>
      <c r="AU1258" s="144" t="s">
        <v>85</v>
      </c>
      <c r="AY1258" s="16" t="s">
        <v>153</v>
      </c>
      <c r="BE1258" s="145">
        <f t="shared" si="4"/>
        <v>0</v>
      </c>
      <c r="BF1258" s="145">
        <f t="shared" si="5"/>
        <v>0</v>
      </c>
      <c r="BG1258" s="145">
        <f t="shared" si="6"/>
        <v>0</v>
      </c>
      <c r="BH1258" s="145">
        <f t="shared" si="7"/>
        <v>0</v>
      </c>
      <c r="BI1258" s="145">
        <f t="shared" si="8"/>
        <v>0</v>
      </c>
      <c r="BJ1258" s="16" t="s">
        <v>83</v>
      </c>
      <c r="BK1258" s="145">
        <f t="shared" si="9"/>
        <v>0</v>
      </c>
      <c r="BL1258" s="16" t="s">
        <v>253</v>
      </c>
      <c r="BM1258" s="144" t="s">
        <v>2056</v>
      </c>
    </row>
    <row r="1259" spans="2:65" s="1" customFormat="1" ht="37.75" customHeight="1">
      <c r="B1259" s="31"/>
      <c r="C1259" s="132" t="s">
        <v>2057</v>
      </c>
      <c r="D1259" s="132" t="s">
        <v>155</v>
      </c>
      <c r="E1259" s="133" t="s">
        <v>2058</v>
      </c>
      <c r="F1259" s="134" t="s">
        <v>2059</v>
      </c>
      <c r="G1259" s="135" t="s">
        <v>707</v>
      </c>
      <c r="H1259" s="136">
        <v>1</v>
      </c>
      <c r="I1259" s="137"/>
      <c r="J1259" s="138">
        <f t="shared" si="0"/>
        <v>0</v>
      </c>
      <c r="K1259" s="139"/>
      <c r="L1259" s="31"/>
      <c r="M1259" s="140" t="s">
        <v>1</v>
      </c>
      <c r="N1259" s="141" t="s">
        <v>40</v>
      </c>
      <c r="P1259" s="142">
        <f t="shared" si="1"/>
        <v>0</v>
      </c>
      <c r="Q1259" s="142">
        <v>0</v>
      </c>
      <c r="R1259" s="142">
        <f t="shared" si="2"/>
        <v>0</v>
      </c>
      <c r="S1259" s="142">
        <v>0</v>
      </c>
      <c r="T1259" s="143">
        <f t="shared" si="3"/>
        <v>0</v>
      </c>
      <c r="AR1259" s="144" t="s">
        <v>253</v>
      </c>
      <c r="AT1259" s="144" t="s">
        <v>155</v>
      </c>
      <c r="AU1259" s="144" t="s">
        <v>85</v>
      </c>
      <c r="AY1259" s="16" t="s">
        <v>153</v>
      </c>
      <c r="BE1259" s="145">
        <f t="shared" si="4"/>
        <v>0</v>
      </c>
      <c r="BF1259" s="145">
        <f t="shared" si="5"/>
        <v>0</v>
      </c>
      <c r="BG1259" s="145">
        <f t="shared" si="6"/>
        <v>0</v>
      </c>
      <c r="BH1259" s="145">
        <f t="shared" si="7"/>
        <v>0</v>
      </c>
      <c r="BI1259" s="145">
        <f t="shared" si="8"/>
        <v>0</v>
      </c>
      <c r="BJ1259" s="16" t="s">
        <v>83</v>
      </c>
      <c r="BK1259" s="145">
        <f t="shared" si="9"/>
        <v>0</v>
      </c>
      <c r="BL1259" s="16" t="s">
        <v>253</v>
      </c>
      <c r="BM1259" s="144" t="s">
        <v>2060</v>
      </c>
    </row>
    <row r="1260" spans="2:65" s="1" customFormat="1" ht="24.25" customHeight="1">
      <c r="B1260" s="31"/>
      <c r="C1260" s="132" t="s">
        <v>2061</v>
      </c>
      <c r="D1260" s="132" t="s">
        <v>155</v>
      </c>
      <c r="E1260" s="133" t="s">
        <v>2062</v>
      </c>
      <c r="F1260" s="134" t="s">
        <v>2063</v>
      </c>
      <c r="G1260" s="135" t="s">
        <v>707</v>
      </c>
      <c r="H1260" s="136">
        <v>10</v>
      </c>
      <c r="I1260" s="137"/>
      <c r="J1260" s="138">
        <f t="shared" si="0"/>
        <v>0</v>
      </c>
      <c r="K1260" s="139"/>
      <c r="L1260" s="31"/>
      <c r="M1260" s="140" t="s">
        <v>1</v>
      </c>
      <c r="N1260" s="141" t="s">
        <v>40</v>
      </c>
      <c r="P1260" s="142">
        <f t="shared" si="1"/>
        <v>0</v>
      </c>
      <c r="Q1260" s="142">
        <v>0</v>
      </c>
      <c r="R1260" s="142">
        <f t="shared" si="2"/>
        <v>0</v>
      </c>
      <c r="S1260" s="142">
        <v>0</v>
      </c>
      <c r="T1260" s="143">
        <f t="shared" si="3"/>
        <v>0</v>
      </c>
      <c r="AR1260" s="144" t="s">
        <v>253</v>
      </c>
      <c r="AT1260" s="144" t="s">
        <v>155</v>
      </c>
      <c r="AU1260" s="144" t="s">
        <v>85</v>
      </c>
      <c r="AY1260" s="16" t="s">
        <v>153</v>
      </c>
      <c r="BE1260" s="145">
        <f t="shared" si="4"/>
        <v>0</v>
      </c>
      <c r="BF1260" s="145">
        <f t="shared" si="5"/>
        <v>0</v>
      </c>
      <c r="BG1260" s="145">
        <f t="shared" si="6"/>
        <v>0</v>
      </c>
      <c r="BH1260" s="145">
        <f t="shared" si="7"/>
        <v>0</v>
      </c>
      <c r="BI1260" s="145">
        <f t="shared" si="8"/>
        <v>0</v>
      </c>
      <c r="BJ1260" s="16" t="s">
        <v>83</v>
      </c>
      <c r="BK1260" s="145">
        <f t="shared" si="9"/>
        <v>0</v>
      </c>
      <c r="BL1260" s="16" t="s">
        <v>253</v>
      </c>
      <c r="BM1260" s="144" t="s">
        <v>2064</v>
      </c>
    </row>
    <row r="1261" spans="2:65" s="1" customFormat="1" ht="37.75" customHeight="1">
      <c r="B1261" s="31"/>
      <c r="C1261" s="132" t="s">
        <v>2065</v>
      </c>
      <c r="D1261" s="132" t="s">
        <v>155</v>
      </c>
      <c r="E1261" s="133" t="s">
        <v>2066</v>
      </c>
      <c r="F1261" s="134" t="s">
        <v>2067</v>
      </c>
      <c r="G1261" s="135" t="s">
        <v>707</v>
      </c>
      <c r="H1261" s="136">
        <v>1</v>
      </c>
      <c r="I1261" s="137"/>
      <c r="J1261" s="138">
        <f t="shared" si="0"/>
        <v>0</v>
      </c>
      <c r="K1261" s="139"/>
      <c r="L1261" s="31"/>
      <c r="M1261" s="140" t="s">
        <v>1</v>
      </c>
      <c r="N1261" s="141" t="s">
        <v>40</v>
      </c>
      <c r="P1261" s="142">
        <f t="shared" si="1"/>
        <v>0</v>
      </c>
      <c r="Q1261" s="142">
        <v>0</v>
      </c>
      <c r="R1261" s="142">
        <f t="shared" si="2"/>
        <v>0</v>
      </c>
      <c r="S1261" s="142">
        <v>0</v>
      </c>
      <c r="T1261" s="143">
        <f t="shared" si="3"/>
        <v>0</v>
      </c>
      <c r="AR1261" s="144" t="s">
        <v>253</v>
      </c>
      <c r="AT1261" s="144" t="s">
        <v>155</v>
      </c>
      <c r="AU1261" s="144" t="s">
        <v>85</v>
      </c>
      <c r="AY1261" s="16" t="s">
        <v>153</v>
      </c>
      <c r="BE1261" s="145">
        <f t="shared" si="4"/>
        <v>0</v>
      </c>
      <c r="BF1261" s="145">
        <f t="shared" si="5"/>
        <v>0</v>
      </c>
      <c r="BG1261" s="145">
        <f t="shared" si="6"/>
        <v>0</v>
      </c>
      <c r="BH1261" s="145">
        <f t="shared" si="7"/>
        <v>0</v>
      </c>
      <c r="BI1261" s="145">
        <f t="shared" si="8"/>
        <v>0</v>
      </c>
      <c r="BJ1261" s="16" t="s">
        <v>83</v>
      </c>
      <c r="BK1261" s="145">
        <f t="shared" si="9"/>
        <v>0</v>
      </c>
      <c r="BL1261" s="16" t="s">
        <v>253</v>
      </c>
      <c r="BM1261" s="144" t="s">
        <v>2068</v>
      </c>
    </row>
    <row r="1262" spans="2:65" s="1" customFormat="1" ht="37.75" customHeight="1">
      <c r="B1262" s="31"/>
      <c r="C1262" s="132" t="s">
        <v>2069</v>
      </c>
      <c r="D1262" s="132" t="s">
        <v>155</v>
      </c>
      <c r="E1262" s="133" t="s">
        <v>2070</v>
      </c>
      <c r="F1262" s="134" t="s">
        <v>2071</v>
      </c>
      <c r="G1262" s="135" t="s">
        <v>707</v>
      </c>
      <c r="H1262" s="136">
        <v>1</v>
      </c>
      <c r="I1262" s="137"/>
      <c r="J1262" s="138">
        <f t="shared" si="0"/>
        <v>0</v>
      </c>
      <c r="K1262" s="139"/>
      <c r="L1262" s="31"/>
      <c r="M1262" s="140" t="s">
        <v>1</v>
      </c>
      <c r="N1262" s="141" t="s">
        <v>40</v>
      </c>
      <c r="P1262" s="142">
        <f t="shared" si="1"/>
        <v>0</v>
      </c>
      <c r="Q1262" s="142">
        <v>0</v>
      </c>
      <c r="R1262" s="142">
        <f t="shared" si="2"/>
        <v>0</v>
      </c>
      <c r="S1262" s="142">
        <v>0</v>
      </c>
      <c r="T1262" s="143">
        <f t="shared" si="3"/>
        <v>0</v>
      </c>
      <c r="AR1262" s="144" t="s">
        <v>253</v>
      </c>
      <c r="AT1262" s="144" t="s">
        <v>155</v>
      </c>
      <c r="AU1262" s="144" t="s">
        <v>85</v>
      </c>
      <c r="AY1262" s="16" t="s">
        <v>153</v>
      </c>
      <c r="BE1262" s="145">
        <f t="shared" si="4"/>
        <v>0</v>
      </c>
      <c r="BF1262" s="145">
        <f t="shared" si="5"/>
        <v>0</v>
      </c>
      <c r="BG1262" s="145">
        <f t="shared" si="6"/>
        <v>0</v>
      </c>
      <c r="BH1262" s="145">
        <f t="shared" si="7"/>
        <v>0</v>
      </c>
      <c r="BI1262" s="145">
        <f t="shared" si="8"/>
        <v>0</v>
      </c>
      <c r="BJ1262" s="16" t="s">
        <v>83</v>
      </c>
      <c r="BK1262" s="145">
        <f t="shared" si="9"/>
        <v>0</v>
      </c>
      <c r="BL1262" s="16" t="s">
        <v>253</v>
      </c>
      <c r="BM1262" s="144" t="s">
        <v>2072</v>
      </c>
    </row>
    <row r="1263" spans="2:65" s="1" customFormat="1" ht="37.75" customHeight="1">
      <c r="B1263" s="31"/>
      <c r="C1263" s="132" t="s">
        <v>2073</v>
      </c>
      <c r="D1263" s="132" t="s">
        <v>155</v>
      </c>
      <c r="E1263" s="133" t="s">
        <v>2074</v>
      </c>
      <c r="F1263" s="134" t="s">
        <v>2075</v>
      </c>
      <c r="G1263" s="135" t="s">
        <v>707</v>
      </c>
      <c r="H1263" s="136">
        <v>3</v>
      </c>
      <c r="I1263" s="137"/>
      <c r="J1263" s="138">
        <f t="shared" si="0"/>
        <v>0</v>
      </c>
      <c r="K1263" s="139"/>
      <c r="L1263" s="31"/>
      <c r="M1263" s="140" t="s">
        <v>1</v>
      </c>
      <c r="N1263" s="141" t="s">
        <v>40</v>
      </c>
      <c r="P1263" s="142">
        <f t="shared" si="1"/>
        <v>0</v>
      </c>
      <c r="Q1263" s="142">
        <v>0</v>
      </c>
      <c r="R1263" s="142">
        <f t="shared" si="2"/>
        <v>0</v>
      </c>
      <c r="S1263" s="142">
        <v>0</v>
      </c>
      <c r="T1263" s="143">
        <f t="shared" si="3"/>
        <v>0</v>
      </c>
      <c r="AR1263" s="144" t="s">
        <v>253</v>
      </c>
      <c r="AT1263" s="144" t="s">
        <v>155</v>
      </c>
      <c r="AU1263" s="144" t="s">
        <v>85</v>
      </c>
      <c r="AY1263" s="16" t="s">
        <v>153</v>
      </c>
      <c r="BE1263" s="145">
        <f t="shared" si="4"/>
        <v>0</v>
      </c>
      <c r="BF1263" s="145">
        <f t="shared" si="5"/>
        <v>0</v>
      </c>
      <c r="BG1263" s="145">
        <f t="shared" si="6"/>
        <v>0</v>
      </c>
      <c r="BH1263" s="145">
        <f t="shared" si="7"/>
        <v>0</v>
      </c>
      <c r="BI1263" s="145">
        <f t="shared" si="8"/>
        <v>0</v>
      </c>
      <c r="BJ1263" s="16" t="s">
        <v>83</v>
      </c>
      <c r="BK1263" s="145">
        <f t="shared" si="9"/>
        <v>0</v>
      </c>
      <c r="BL1263" s="16" t="s">
        <v>253</v>
      </c>
      <c r="BM1263" s="144" t="s">
        <v>2076</v>
      </c>
    </row>
    <row r="1264" spans="2:65" s="1" customFormat="1" ht="49" customHeight="1">
      <c r="B1264" s="31"/>
      <c r="C1264" s="132" t="s">
        <v>2077</v>
      </c>
      <c r="D1264" s="132" t="s">
        <v>155</v>
      </c>
      <c r="E1264" s="133" t="s">
        <v>2078</v>
      </c>
      <c r="F1264" s="134" t="s">
        <v>2079</v>
      </c>
      <c r="G1264" s="135" t="s">
        <v>707</v>
      </c>
      <c r="H1264" s="136">
        <v>2</v>
      </c>
      <c r="I1264" s="137"/>
      <c r="J1264" s="138">
        <f t="shared" si="0"/>
        <v>0</v>
      </c>
      <c r="K1264" s="139"/>
      <c r="L1264" s="31"/>
      <c r="M1264" s="140" t="s">
        <v>1</v>
      </c>
      <c r="N1264" s="141" t="s">
        <v>40</v>
      </c>
      <c r="P1264" s="142">
        <f t="shared" si="1"/>
        <v>0</v>
      </c>
      <c r="Q1264" s="142">
        <v>0</v>
      </c>
      <c r="R1264" s="142">
        <f t="shared" si="2"/>
        <v>0</v>
      </c>
      <c r="S1264" s="142">
        <v>0</v>
      </c>
      <c r="T1264" s="143">
        <f t="shared" si="3"/>
        <v>0</v>
      </c>
      <c r="AR1264" s="144" t="s">
        <v>253</v>
      </c>
      <c r="AT1264" s="144" t="s">
        <v>155</v>
      </c>
      <c r="AU1264" s="144" t="s">
        <v>85</v>
      </c>
      <c r="AY1264" s="16" t="s">
        <v>153</v>
      </c>
      <c r="BE1264" s="145">
        <f t="shared" si="4"/>
        <v>0</v>
      </c>
      <c r="BF1264" s="145">
        <f t="shared" si="5"/>
        <v>0</v>
      </c>
      <c r="BG1264" s="145">
        <f t="shared" si="6"/>
        <v>0</v>
      </c>
      <c r="BH1264" s="145">
        <f t="shared" si="7"/>
        <v>0</v>
      </c>
      <c r="BI1264" s="145">
        <f t="shared" si="8"/>
        <v>0</v>
      </c>
      <c r="BJ1264" s="16" t="s">
        <v>83</v>
      </c>
      <c r="BK1264" s="145">
        <f t="shared" si="9"/>
        <v>0</v>
      </c>
      <c r="BL1264" s="16" t="s">
        <v>253</v>
      </c>
      <c r="BM1264" s="144" t="s">
        <v>2080</v>
      </c>
    </row>
    <row r="1265" spans="2:65" s="1" customFormat="1" ht="24.25" customHeight="1">
      <c r="B1265" s="31"/>
      <c r="C1265" s="132" t="s">
        <v>2081</v>
      </c>
      <c r="D1265" s="132" t="s">
        <v>155</v>
      </c>
      <c r="E1265" s="133" t="s">
        <v>2082</v>
      </c>
      <c r="F1265" s="134" t="s">
        <v>2083</v>
      </c>
      <c r="G1265" s="135" t="s">
        <v>707</v>
      </c>
      <c r="H1265" s="136">
        <v>4</v>
      </c>
      <c r="I1265" s="137"/>
      <c r="J1265" s="138">
        <f t="shared" si="0"/>
        <v>0</v>
      </c>
      <c r="K1265" s="139"/>
      <c r="L1265" s="31"/>
      <c r="M1265" s="140" t="s">
        <v>1</v>
      </c>
      <c r="N1265" s="141" t="s">
        <v>40</v>
      </c>
      <c r="P1265" s="142">
        <f t="shared" si="1"/>
        <v>0</v>
      </c>
      <c r="Q1265" s="142">
        <v>0</v>
      </c>
      <c r="R1265" s="142">
        <f t="shared" si="2"/>
        <v>0</v>
      </c>
      <c r="S1265" s="142">
        <v>0</v>
      </c>
      <c r="T1265" s="143">
        <f t="shared" si="3"/>
        <v>0</v>
      </c>
      <c r="AR1265" s="144" t="s">
        <v>253</v>
      </c>
      <c r="AT1265" s="144" t="s">
        <v>155</v>
      </c>
      <c r="AU1265" s="144" t="s">
        <v>85</v>
      </c>
      <c r="AY1265" s="16" t="s">
        <v>153</v>
      </c>
      <c r="BE1265" s="145">
        <f t="shared" si="4"/>
        <v>0</v>
      </c>
      <c r="BF1265" s="145">
        <f t="shared" si="5"/>
        <v>0</v>
      </c>
      <c r="BG1265" s="145">
        <f t="shared" si="6"/>
        <v>0</v>
      </c>
      <c r="BH1265" s="145">
        <f t="shared" si="7"/>
        <v>0</v>
      </c>
      <c r="BI1265" s="145">
        <f t="shared" si="8"/>
        <v>0</v>
      </c>
      <c r="BJ1265" s="16" t="s">
        <v>83</v>
      </c>
      <c r="BK1265" s="145">
        <f t="shared" si="9"/>
        <v>0</v>
      </c>
      <c r="BL1265" s="16" t="s">
        <v>253</v>
      </c>
      <c r="BM1265" s="144" t="s">
        <v>2084</v>
      </c>
    </row>
    <row r="1266" spans="2:65" s="12" customFormat="1" ht="12">
      <c r="B1266" s="150"/>
      <c r="D1266" s="146" t="s">
        <v>163</v>
      </c>
      <c r="E1266" s="151" t="s">
        <v>1</v>
      </c>
      <c r="F1266" s="152" t="s">
        <v>2085</v>
      </c>
      <c r="H1266" s="153">
        <v>1</v>
      </c>
      <c r="I1266" s="154"/>
      <c r="L1266" s="150"/>
      <c r="M1266" s="155"/>
      <c r="T1266" s="156"/>
      <c r="AT1266" s="151" t="s">
        <v>163</v>
      </c>
      <c r="AU1266" s="151" t="s">
        <v>85</v>
      </c>
      <c r="AV1266" s="12" t="s">
        <v>85</v>
      </c>
      <c r="AW1266" s="12" t="s">
        <v>32</v>
      </c>
      <c r="AX1266" s="12" t="s">
        <v>75</v>
      </c>
      <c r="AY1266" s="151" t="s">
        <v>153</v>
      </c>
    </row>
    <row r="1267" spans="2:65" s="12" customFormat="1" ht="12">
      <c r="B1267" s="150"/>
      <c r="D1267" s="146" t="s">
        <v>163</v>
      </c>
      <c r="E1267" s="151" t="s">
        <v>1</v>
      </c>
      <c r="F1267" s="152" t="s">
        <v>2086</v>
      </c>
      <c r="H1267" s="153">
        <v>1</v>
      </c>
      <c r="I1267" s="154"/>
      <c r="L1267" s="150"/>
      <c r="M1267" s="155"/>
      <c r="T1267" s="156"/>
      <c r="AT1267" s="151" t="s">
        <v>163</v>
      </c>
      <c r="AU1267" s="151" t="s">
        <v>85</v>
      </c>
      <c r="AV1267" s="12" t="s">
        <v>85</v>
      </c>
      <c r="AW1267" s="12" t="s">
        <v>32</v>
      </c>
      <c r="AX1267" s="12" t="s">
        <v>75</v>
      </c>
      <c r="AY1267" s="151" t="s">
        <v>153</v>
      </c>
    </row>
    <row r="1268" spans="2:65" s="12" customFormat="1" ht="12">
      <c r="B1268" s="150"/>
      <c r="D1268" s="146" t="s">
        <v>163</v>
      </c>
      <c r="E1268" s="151" t="s">
        <v>1</v>
      </c>
      <c r="F1268" s="152" t="s">
        <v>2087</v>
      </c>
      <c r="H1268" s="153">
        <v>1</v>
      </c>
      <c r="I1268" s="154"/>
      <c r="L1268" s="150"/>
      <c r="M1268" s="155"/>
      <c r="T1268" s="156"/>
      <c r="AT1268" s="151" t="s">
        <v>163</v>
      </c>
      <c r="AU1268" s="151" t="s">
        <v>85</v>
      </c>
      <c r="AV1268" s="12" t="s">
        <v>85</v>
      </c>
      <c r="AW1268" s="12" t="s">
        <v>32</v>
      </c>
      <c r="AX1268" s="12" t="s">
        <v>75</v>
      </c>
      <c r="AY1268" s="151" t="s">
        <v>153</v>
      </c>
    </row>
    <row r="1269" spans="2:65" s="12" customFormat="1" ht="12">
      <c r="B1269" s="150"/>
      <c r="D1269" s="146" t="s">
        <v>163</v>
      </c>
      <c r="E1269" s="151" t="s">
        <v>1</v>
      </c>
      <c r="F1269" s="152" t="s">
        <v>2088</v>
      </c>
      <c r="H1269" s="153">
        <v>1</v>
      </c>
      <c r="I1269" s="154"/>
      <c r="L1269" s="150"/>
      <c r="M1269" s="155"/>
      <c r="T1269" s="156"/>
      <c r="AT1269" s="151" t="s">
        <v>163</v>
      </c>
      <c r="AU1269" s="151" t="s">
        <v>85</v>
      </c>
      <c r="AV1269" s="12" t="s">
        <v>85</v>
      </c>
      <c r="AW1269" s="12" t="s">
        <v>32</v>
      </c>
      <c r="AX1269" s="12" t="s">
        <v>75</v>
      </c>
      <c r="AY1269" s="151" t="s">
        <v>153</v>
      </c>
    </row>
    <row r="1270" spans="2:65" s="13" customFormat="1" ht="12">
      <c r="B1270" s="157"/>
      <c r="D1270" s="146" t="s">
        <v>163</v>
      </c>
      <c r="E1270" s="158" t="s">
        <v>1</v>
      </c>
      <c r="F1270" s="159" t="s">
        <v>207</v>
      </c>
      <c r="H1270" s="160">
        <v>4</v>
      </c>
      <c r="I1270" s="161"/>
      <c r="L1270" s="157"/>
      <c r="M1270" s="162"/>
      <c r="T1270" s="163"/>
      <c r="AT1270" s="158" t="s">
        <v>163</v>
      </c>
      <c r="AU1270" s="158" t="s">
        <v>85</v>
      </c>
      <c r="AV1270" s="13" t="s">
        <v>159</v>
      </c>
      <c r="AW1270" s="13" t="s">
        <v>32</v>
      </c>
      <c r="AX1270" s="13" t="s">
        <v>83</v>
      </c>
      <c r="AY1270" s="158" t="s">
        <v>153</v>
      </c>
    </row>
    <row r="1271" spans="2:65" s="1" customFormat="1" ht="16.5" customHeight="1">
      <c r="B1271" s="31"/>
      <c r="C1271" s="132" t="s">
        <v>2089</v>
      </c>
      <c r="D1271" s="132" t="s">
        <v>155</v>
      </c>
      <c r="E1271" s="133" t="s">
        <v>2090</v>
      </c>
      <c r="F1271" s="134" t="s">
        <v>2091</v>
      </c>
      <c r="G1271" s="135" t="s">
        <v>1197</v>
      </c>
      <c r="H1271" s="136">
        <v>1</v>
      </c>
      <c r="I1271" s="137"/>
      <c r="J1271" s="138">
        <f>ROUND(I1271*H1271,2)</f>
        <v>0</v>
      </c>
      <c r="K1271" s="139"/>
      <c r="L1271" s="31"/>
      <c r="M1271" s="140" t="s">
        <v>1</v>
      </c>
      <c r="N1271" s="141" t="s">
        <v>40</v>
      </c>
      <c r="P1271" s="142">
        <f>O1271*H1271</f>
        <v>0</v>
      </c>
      <c r="Q1271" s="142">
        <v>0</v>
      </c>
      <c r="R1271" s="142">
        <f>Q1271*H1271</f>
        <v>0</v>
      </c>
      <c r="S1271" s="142">
        <v>0</v>
      </c>
      <c r="T1271" s="143">
        <f>S1271*H1271</f>
        <v>0</v>
      </c>
      <c r="AR1271" s="144" t="s">
        <v>159</v>
      </c>
      <c r="AT1271" s="144" t="s">
        <v>155</v>
      </c>
      <c r="AU1271" s="144" t="s">
        <v>85</v>
      </c>
      <c r="AY1271" s="16" t="s">
        <v>153</v>
      </c>
      <c r="BE1271" s="145">
        <f>IF(N1271="základní",J1271,0)</f>
        <v>0</v>
      </c>
      <c r="BF1271" s="145">
        <f>IF(N1271="snížená",J1271,0)</f>
        <v>0</v>
      </c>
      <c r="BG1271" s="145">
        <f>IF(N1271="zákl. přenesená",J1271,0)</f>
        <v>0</v>
      </c>
      <c r="BH1271" s="145">
        <f>IF(N1271="sníž. přenesená",J1271,0)</f>
        <v>0</v>
      </c>
      <c r="BI1271" s="145">
        <f>IF(N1271="nulová",J1271,0)</f>
        <v>0</v>
      </c>
      <c r="BJ1271" s="16" t="s">
        <v>83</v>
      </c>
      <c r="BK1271" s="145">
        <f>ROUND(I1271*H1271,2)</f>
        <v>0</v>
      </c>
      <c r="BL1271" s="16" t="s">
        <v>159</v>
      </c>
      <c r="BM1271" s="144" t="s">
        <v>2092</v>
      </c>
    </row>
    <row r="1272" spans="2:65" s="1" customFormat="1" ht="12">
      <c r="B1272" s="31"/>
      <c r="D1272" s="146" t="s">
        <v>161</v>
      </c>
      <c r="F1272" s="147" t="s">
        <v>2091</v>
      </c>
      <c r="I1272" s="148"/>
      <c r="L1272" s="31"/>
      <c r="M1272" s="149"/>
      <c r="T1272" s="55"/>
      <c r="AT1272" s="16" t="s">
        <v>161</v>
      </c>
      <c r="AU1272" s="16" t="s">
        <v>85</v>
      </c>
    </row>
    <row r="1273" spans="2:65" s="1" customFormat="1" ht="24.25" customHeight="1">
      <c r="B1273" s="31"/>
      <c r="C1273" s="132" t="s">
        <v>2093</v>
      </c>
      <c r="D1273" s="132" t="s">
        <v>155</v>
      </c>
      <c r="E1273" s="133" t="s">
        <v>2094</v>
      </c>
      <c r="F1273" s="134" t="s">
        <v>2095</v>
      </c>
      <c r="G1273" s="135" t="s">
        <v>261</v>
      </c>
      <c r="H1273" s="136">
        <v>10</v>
      </c>
      <c r="I1273" s="137"/>
      <c r="J1273" s="138">
        <f>ROUND(I1273*H1273,2)</f>
        <v>0</v>
      </c>
      <c r="K1273" s="139"/>
      <c r="L1273" s="31"/>
      <c r="M1273" s="140" t="s">
        <v>1</v>
      </c>
      <c r="N1273" s="141" t="s">
        <v>40</v>
      </c>
      <c r="P1273" s="142">
        <f>O1273*H1273</f>
        <v>0</v>
      </c>
      <c r="Q1273" s="142">
        <v>0</v>
      </c>
      <c r="R1273" s="142">
        <f>Q1273*H1273</f>
        <v>0</v>
      </c>
      <c r="S1273" s="142">
        <v>0</v>
      </c>
      <c r="T1273" s="143">
        <f>S1273*H1273</f>
        <v>0</v>
      </c>
      <c r="AR1273" s="144" t="s">
        <v>253</v>
      </c>
      <c r="AT1273" s="144" t="s">
        <v>155</v>
      </c>
      <c r="AU1273" s="144" t="s">
        <v>85</v>
      </c>
      <c r="AY1273" s="16" t="s">
        <v>153</v>
      </c>
      <c r="BE1273" s="145">
        <f>IF(N1273="základní",J1273,0)</f>
        <v>0</v>
      </c>
      <c r="BF1273" s="145">
        <f>IF(N1273="snížená",J1273,0)</f>
        <v>0</v>
      </c>
      <c r="BG1273" s="145">
        <f>IF(N1273="zákl. přenesená",J1273,0)</f>
        <v>0</v>
      </c>
      <c r="BH1273" s="145">
        <f>IF(N1273="sníž. přenesená",J1273,0)</f>
        <v>0</v>
      </c>
      <c r="BI1273" s="145">
        <f>IF(N1273="nulová",J1273,0)</f>
        <v>0</v>
      </c>
      <c r="BJ1273" s="16" t="s">
        <v>83</v>
      </c>
      <c r="BK1273" s="145">
        <f>ROUND(I1273*H1273,2)</f>
        <v>0</v>
      </c>
      <c r="BL1273" s="16" t="s">
        <v>253</v>
      </c>
      <c r="BM1273" s="144" t="s">
        <v>2096</v>
      </c>
    </row>
    <row r="1274" spans="2:65" s="1" customFormat="1" ht="36">
      <c r="B1274" s="31"/>
      <c r="D1274" s="146" t="s">
        <v>161</v>
      </c>
      <c r="F1274" s="147" t="s">
        <v>2097</v>
      </c>
      <c r="I1274" s="148"/>
      <c r="L1274" s="31"/>
      <c r="M1274" s="149"/>
      <c r="T1274" s="55"/>
      <c r="AT1274" s="16" t="s">
        <v>161</v>
      </c>
      <c r="AU1274" s="16" t="s">
        <v>85</v>
      </c>
    </row>
    <row r="1275" spans="2:65" s="1" customFormat="1" ht="24.25" customHeight="1">
      <c r="B1275" s="31"/>
      <c r="C1275" s="132" t="s">
        <v>2098</v>
      </c>
      <c r="D1275" s="132" t="s">
        <v>155</v>
      </c>
      <c r="E1275" s="133" t="s">
        <v>2099</v>
      </c>
      <c r="F1275" s="134" t="s">
        <v>2100</v>
      </c>
      <c r="G1275" s="135" t="s">
        <v>261</v>
      </c>
      <c r="H1275" s="136">
        <v>5</v>
      </c>
      <c r="I1275" s="137"/>
      <c r="J1275" s="138">
        <f>ROUND(I1275*H1275,2)</f>
        <v>0</v>
      </c>
      <c r="K1275" s="139"/>
      <c r="L1275" s="31"/>
      <c r="M1275" s="140" t="s">
        <v>1</v>
      </c>
      <c r="N1275" s="141" t="s">
        <v>40</v>
      </c>
      <c r="P1275" s="142">
        <f>O1275*H1275</f>
        <v>0</v>
      </c>
      <c r="Q1275" s="142">
        <v>0</v>
      </c>
      <c r="R1275" s="142">
        <f>Q1275*H1275</f>
        <v>0</v>
      </c>
      <c r="S1275" s="142">
        <v>4.1700000000000001E-2</v>
      </c>
      <c r="T1275" s="143">
        <f>S1275*H1275</f>
        <v>0.20850000000000002</v>
      </c>
      <c r="AR1275" s="144" t="s">
        <v>253</v>
      </c>
      <c r="AT1275" s="144" t="s">
        <v>155</v>
      </c>
      <c r="AU1275" s="144" t="s">
        <v>85</v>
      </c>
      <c r="AY1275" s="16" t="s">
        <v>153</v>
      </c>
      <c r="BE1275" s="145">
        <f>IF(N1275="základní",J1275,0)</f>
        <v>0</v>
      </c>
      <c r="BF1275" s="145">
        <f>IF(N1275="snížená",J1275,0)</f>
        <v>0</v>
      </c>
      <c r="BG1275" s="145">
        <f>IF(N1275="zákl. přenesená",J1275,0)</f>
        <v>0</v>
      </c>
      <c r="BH1275" s="145">
        <f>IF(N1275="sníž. přenesená",J1275,0)</f>
        <v>0</v>
      </c>
      <c r="BI1275" s="145">
        <f>IF(N1275="nulová",J1275,0)</f>
        <v>0</v>
      </c>
      <c r="BJ1275" s="16" t="s">
        <v>83</v>
      </c>
      <c r="BK1275" s="145">
        <f>ROUND(I1275*H1275,2)</f>
        <v>0</v>
      </c>
      <c r="BL1275" s="16" t="s">
        <v>253</v>
      </c>
      <c r="BM1275" s="144" t="s">
        <v>2101</v>
      </c>
    </row>
    <row r="1276" spans="2:65" s="1" customFormat="1" ht="24">
      <c r="B1276" s="31"/>
      <c r="D1276" s="146" t="s">
        <v>161</v>
      </c>
      <c r="F1276" s="147" t="s">
        <v>2102</v>
      </c>
      <c r="I1276" s="148"/>
      <c r="L1276" s="31"/>
      <c r="M1276" s="149"/>
      <c r="T1276" s="55"/>
      <c r="AT1276" s="16" t="s">
        <v>161</v>
      </c>
      <c r="AU1276" s="16" t="s">
        <v>85</v>
      </c>
    </row>
    <row r="1277" spans="2:65" s="1" customFormat="1" ht="21.75" customHeight="1">
      <c r="B1277" s="31"/>
      <c r="C1277" s="132" t="s">
        <v>2103</v>
      </c>
      <c r="D1277" s="132" t="s">
        <v>155</v>
      </c>
      <c r="E1277" s="133" t="s">
        <v>2104</v>
      </c>
      <c r="F1277" s="134" t="s">
        <v>2105</v>
      </c>
      <c r="G1277" s="135" t="s">
        <v>261</v>
      </c>
      <c r="H1277" s="136">
        <v>22</v>
      </c>
      <c r="I1277" s="137"/>
      <c r="J1277" s="138">
        <f>ROUND(I1277*H1277,2)</f>
        <v>0</v>
      </c>
      <c r="K1277" s="139"/>
      <c r="L1277" s="31"/>
      <c r="M1277" s="140" t="s">
        <v>1</v>
      </c>
      <c r="N1277" s="141" t="s">
        <v>40</v>
      </c>
      <c r="P1277" s="142">
        <f>O1277*H1277</f>
        <v>0</v>
      </c>
      <c r="Q1277" s="142">
        <v>0</v>
      </c>
      <c r="R1277" s="142">
        <f>Q1277*H1277</f>
        <v>0</v>
      </c>
      <c r="S1277" s="142">
        <v>2.4E-2</v>
      </c>
      <c r="T1277" s="143">
        <f>S1277*H1277</f>
        <v>0.52800000000000002</v>
      </c>
      <c r="AR1277" s="144" t="s">
        <v>253</v>
      </c>
      <c r="AT1277" s="144" t="s">
        <v>155</v>
      </c>
      <c r="AU1277" s="144" t="s">
        <v>85</v>
      </c>
      <c r="AY1277" s="16" t="s">
        <v>153</v>
      </c>
      <c r="BE1277" s="145">
        <f>IF(N1277="základní",J1277,0)</f>
        <v>0</v>
      </c>
      <c r="BF1277" s="145">
        <f>IF(N1277="snížená",J1277,0)</f>
        <v>0</v>
      </c>
      <c r="BG1277" s="145">
        <f>IF(N1277="zákl. přenesená",J1277,0)</f>
        <v>0</v>
      </c>
      <c r="BH1277" s="145">
        <f>IF(N1277="sníž. přenesená",J1277,0)</f>
        <v>0</v>
      </c>
      <c r="BI1277" s="145">
        <f>IF(N1277="nulová",J1277,0)</f>
        <v>0</v>
      </c>
      <c r="BJ1277" s="16" t="s">
        <v>83</v>
      </c>
      <c r="BK1277" s="145">
        <f>ROUND(I1277*H1277,2)</f>
        <v>0</v>
      </c>
      <c r="BL1277" s="16" t="s">
        <v>253</v>
      </c>
      <c r="BM1277" s="144" t="s">
        <v>2106</v>
      </c>
    </row>
    <row r="1278" spans="2:65" s="1" customFormat="1" ht="21.75" customHeight="1">
      <c r="B1278" s="31"/>
      <c r="C1278" s="132" t="s">
        <v>2107</v>
      </c>
      <c r="D1278" s="132" t="s">
        <v>155</v>
      </c>
      <c r="E1278" s="133" t="s">
        <v>2108</v>
      </c>
      <c r="F1278" s="134" t="s">
        <v>2109</v>
      </c>
      <c r="G1278" s="135" t="s">
        <v>261</v>
      </c>
      <c r="H1278" s="136">
        <v>36</v>
      </c>
      <c r="I1278" s="137"/>
      <c r="J1278" s="138">
        <f>ROUND(I1278*H1278,2)</f>
        <v>0</v>
      </c>
      <c r="K1278" s="139"/>
      <c r="L1278" s="31"/>
      <c r="M1278" s="140" t="s">
        <v>1</v>
      </c>
      <c r="N1278" s="141" t="s">
        <v>40</v>
      </c>
      <c r="P1278" s="142">
        <f>O1278*H1278</f>
        <v>0</v>
      </c>
      <c r="Q1278" s="142">
        <v>0</v>
      </c>
      <c r="R1278" s="142">
        <f>Q1278*H1278</f>
        <v>0</v>
      </c>
      <c r="S1278" s="142">
        <v>2.8000000000000001E-2</v>
      </c>
      <c r="T1278" s="143">
        <f>S1278*H1278</f>
        <v>1.008</v>
      </c>
      <c r="AR1278" s="144" t="s">
        <v>253</v>
      </c>
      <c r="AT1278" s="144" t="s">
        <v>155</v>
      </c>
      <c r="AU1278" s="144" t="s">
        <v>85</v>
      </c>
      <c r="AY1278" s="16" t="s">
        <v>153</v>
      </c>
      <c r="BE1278" s="145">
        <f>IF(N1278="základní",J1278,0)</f>
        <v>0</v>
      </c>
      <c r="BF1278" s="145">
        <f>IF(N1278="snížená",J1278,0)</f>
        <v>0</v>
      </c>
      <c r="BG1278" s="145">
        <f>IF(N1278="zákl. přenesená",J1278,0)</f>
        <v>0</v>
      </c>
      <c r="BH1278" s="145">
        <f>IF(N1278="sníž. přenesená",J1278,0)</f>
        <v>0</v>
      </c>
      <c r="BI1278" s="145">
        <f>IF(N1278="nulová",J1278,0)</f>
        <v>0</v>
      </c>
      <c r="BJ1278" s="16" t="s">
        <v>83</v>
      </c>
      <c r="BK1278" s="145">
        <f>ROUND(I1278*H1278,2)</f>
        <v>0</v>
      </c>
      <c r="BL1278" s="16" t="s">
        <v>253</v>
      </c>
      <c r="BM1278" s="144" t="s">
        <v>2110</v>
      </c>
    </row>
    <row r="1279" spans="2:65" s="1" customFormat="1" ht="24.25" customHeight="1">
      <c r="B1279" s="31"/>
      <c r="C1279" s="132" t="s">
        <v>2111</v>
      </c>
      <c r="D1279" s="132" t="s">
        <v>155</v>
      </c>
      <c r="E1279" s="133" t="s">
        <v>2112</v>
      </c>
      <c r="F1279" s="134" t="s">
        <v>2113</v>
      </c>
      <c r="G1279" s="135" t="s">
        <v>1924</v>
      </c>
      <c r="H1279" s="181"/>
      <c r="I1279" s="137"/>
      <c r="J1279" s="138">
        <f>ROUND(I1279*H1279,2)</f>
        <v>0</v>
      </c>
      <c r="K1279" s="139"/>
      <c r="L1279" s="31"/>
      <c r="M1279" s="140" t="s">
        <v>1</v>
      </c>
      <c r="N1279" s="141" t="s">
        <v>40</v>
      </c>
      <c r="P1279" s="142">
        <f>O1279*H1279</f>
        <v>0</v>
      </c>
      <c r="Q1279" s="142">
        <v>0</v>
      </c>
      <c r="R1279" s="142">
        <f>Q1279*H1279</f>
        <v>0</v>
      </c>
      <c r="S1279" s="142">
        <v>0</v>
      </c>
      <c r="T1279" s="143">
        <f>S1279*H1279</f>
        <v>0</v>
      </c>
      <c r="AR1279" s="144" t="s">
        <v>253</v>
      </c>
      <c r="AT1279" s="144" t="s">
        <v>155</v>
      </c>
      <c r="AU1279" s="144" t="s">
        <v>85</v>
      </c>
      <c r="AY1279" s="16" t="s">
        <v>153</v>
      </c>
      <c r="BE1279" s="145">
        <f>IF(N1279="základní",J1279,0)</f>
        <v>0</v>
      </c>
      <c r="BF1279" s="145">
        <f>IF(N1279="snížená",J1279,0)</f>
        <v>0</v>
      </c>
      <c r="BG1279" s="145">
        <f>IF(N1279="zákl. přenesená",J1279,0)</f>
        <v>0</v>
      </c>
      <c r="BH1279" s="145">
        <f>IF(N1279="sníž. přenesená",J1279,0)</f>
        <v>0</v>
      </c>
      <c r="BI1279" s="145">
        <f>IF(N1279="nulová",J1279,0)</f>
        <v>0</v>
      </c>
      <c r="BJ1279" s="16" t="s">
        <v>83</v>
      </c>
      <c r="BK1279" s="145">
        <f>ROUND(I1279*H1279,2)</f>
        <v>0</v>
      </c>
      <c r="BL1279" s="16" t="s">
        <v>253</v>
      </c>
      <c r="BM1279" s="144" t="s">
        <v>2114</v>
      </c>
    </row>
    <row r="1280" spans="2:65" s="1" customFormat="1" ht="36">
      <c r="B1280" s="31"/>
      <c r="D1280" s="146" t="s">
        <v>161</v>
      </c>
      <c r="F1280" s="147" t="s">
        <v>2115</v>
      </c>
      <c r="I1280" s="148"/>
      <c r="L1280" s="31"/>
      <c r="M1280" s="149"/>
      <c r="T1280" s="55"/>
      <c r="AT1280" s="16" t="s">
        <v>161</v>
      </c>
      <c r="AU1280" s="16" t="s">
        <v>85</v>
      </c>
    </row>
    <row r="1281" spans="2:65" s="11" customFormat="1" ht="22.75" customHeight="1">
      <c r="B1281" s="120"/>
      <c r="D1281" s="121" t="s">
        <v>74</v>
      </c>
      <c r="E1281" s="130" t="s">
        <v>2116</v>
      </c>
      <c r="F1281" s="130" t="s">
        <v>2117</v>
      </c>
      <c r="I1281" s="123"/>
      <c r="J1281" s="131">
        <f>BK1281</f>
        <v>0</v>
      </c>
      <c r="L1281" s="120"/>
      <c r="M1281" s="125"/>
      <c r="P1281" s="126">
        <f>P1282</f>
        <v>0</v>
      </c>
      <c r="R1281" s="126">
        <f>R1282</f>
        <v>0</v>
      </c>
      <c r="T1281" s="127">
        <f>T1282</f>
        <v>0</v>
      </c>
      <c r="AR1281" s="121" t="s">
        <v>85</v>
      </c>
      <c r="AT1281" s="128" t="s">
        <v>74</v>
      </c>
      <c r="AU1281" s="128" t="s">
        <v>83</v>
      </c>
      <c r="AY1281" s="121" t="s">
        <v>153</v>
      </c>
      <c r="BK1281" s="129">
        <f>BK1282</f>
        <v>0</v>
      </c>
    </row>
    <row r="1282" spans="2:65" s="1" customFormat="1" ht="37.75" customHeight="1">
      <c r="B1282" s="31"/>
      <c r="C1282" s="132" t="s">
        <v>2118</v>
      </c>
      <c r="D1282" s="132" t="s">
        <v>155</v>
      </c>
      <c r="E1282" s="133" t="s">
        <v>2119</v>
      </c>
      <c r="F1282" s="134" t="s">
        <v>2120</v>
      </c>
      <c r="G1282" s="135" t="s">
        <v>707</v>
      </c>
      <c r="H1282" s="136">
        <v>2</v>
      </c>
      <c r="I1282" s="137"/>
      <c r="J1282" s="138">
        <f>ROUND(I1282*H1282,2)</f>
        <v>0</v>
      </c>
      <c r="K1282" s="139"/>
      <c r="L1282" s="31"/>
      <c r="M1282" s="140" t="s">
        <v>1</v>
      </c>
      <c r="N1282" s="141" t="s">
        <v>40</v>
      </c>
      <c r="P1282" s="142">
        <f>O1282*H1282</f>
        <v>0</v>
      </c>
      <c r="Q1282" s="142">
        <v>0</v>
      </c>
      <c r="R1282" s="142">
        <f>Q1282*H1282</f>
        <v>0</v>
      </c>
      <c r="S1282" s="142">
        <v>0</v>
      </c>
      <c r="T1282" s="143">
        <f>S1282*H1282</f>
        <v>0</v>
      </c>
      <c r="AR1282" s="144" t="s">
        <v>253</v>
      </c>
      <c r="AT1282" s="144" t="s">
        <v>155</v>
      </c>
      <c r="AU1282" s="144" t="s">
        <v>85</v>
      </c>
      <c r="AY1282" s="16" t="s">
        <v>153</v>
      </c>
      <c r="BE1282" s="145">
        <f>IF(N1282="základní",J1282,0)</f>
        <v>0</v>
      </c>
      <c r="BF1282" s="145">
        <f>IF(N1282="snížená",J1282,0)</f>
        <v>0</v>
      </c>
      <c r="BG1282" s="145">
        <f>IF(N1282="zákl. přenesená",J1282,0)</f>
        <v>0</v>
      </c>
      <c r="BH1282" s="145">
        <f>IF(N1282="sníž. přenesená",J1282,0)</f>
        <v>0</v>
      </c>
      <c r="BI1282" s="145">
        <f>IF(N1282="nulová",J1282,0)</f>
        <v>0</v>
      </c>
      <c r="BJ1282" s="16" t="s">
        <v>83</v>
      </c>
      <c r="BK1282" s="145">
        <f>ROUND(I1282*H1282,2)</f>
        <v>0</v>
      </c>
      <c r="BL1282" s="16" t="s">
        <v>253</v>
      </c>
      <c r="BM1282" s="144" t="s">
        <v>2121</v>
      </c>
    </row>
    <row r="1283" spans="2:65" s="11" customFormat="1" ht="22.75" customHeight="1">
      <c r="B1283" s="120"/>
      <c r="D1283" s="121" t="s">
        <v>74</v>
      </c>
      <c r="E1283" s="130" t="s">
        <v>2122</v>
      </c>
      <c r="F1283" s="130" t="s">
        <v>2123</v>
      </c>
      <c r="I1283" s="123"/>
      <c r="J1283" s="131">
        <f>BK1283</f>
        <v>0</v>
      </c>
      <c r="L1283" s="120"/>
      <c r="M1283" s="125"/>
      <c r="P1283" s="126">
        <f>SUM(P1284:P1414)</f>
        <v>0</v>
      </c>
      <c r="R1283" s="126">
        <f>SUM(R1284:R1414)</f>
        <v>19.504777199999999</v>
      </c>
      <c r="T1283" s="127">
        <f>SUM(T1284:T1414)</f>
        <v>40.478838999999994</v>
      </c>
      <c r="AR1283" s="121" t="s">
        <v>85</v>
      </c>
      <c r="AT1283" s="128" t="s">
        <v>74</v>
      </c>
      <c r="AU1283" s="128" t="s">
        <v>83</v>
      </c>
      <c r="AY1283" s="121" t="s">
        <v>153</v>
      </c>
      <c r="BK1283" s="129">
        <f>SUM(BK1284:BK1414)</f>
        <v>0</v>
      </c>
    </row>
    <row r="1284" spans="2:65" s="1" customFormat="1" ht="16.5" customHeight="1">
      <c r="B1284" s="31"/>
      <c r="C1284" s="132" t="s">
        <v>2124</v>
      </c>
      <c r="D1284" s="132" t="s">
        <v>155</v>
      </c>
      <c r="E1284" s="133" t="s">
        <v>2125</v>
      </c>
      <c r="F1284" s="134" t="s">
        <v>2126</v>
      </c>
      <c r="G1284" s="135" t="s">
        <v>173</v>
      </c>
      <c r="H1284" s="136">
        <v>486.7</v>
      </c>
      <c r="I1284" s="137"/>
      <c r="J1284" s="138">
        <f>ROUND(I1284*H1284,2)</f>
        <v>0</v>
      </c>
      <c r="K1284" s="139"/>
      <c r="L1284" s="31"/>
      <c r="M1284" s="140" t="s">
        <v>1</v>
      </c>
      <c r="N1284" s="141" t="s">
        <v>40</v>
      </c>
      <c r="P1284" s="142">
        <f>O1284*H1284</f>
        <v>0</v>
      </c>
      <c r="Q1284" s="142">
        <v>2.9999999999999997E-4</v>
      </c>
      <c r="R1284" s="142">
        <f>Q1284*H1284</f>
        <v>0.14600999999999997</v>
      </c>
      <c r="S1284" s="142">
        <v>0</v>
      </c>
      <c r="T1284" s="143">
        <f>S1284*H1284</f>
        <v>0</v>
      </c>
      <c r="AR1284" s="144" t="s">
        <v>253</v>
      </c>
      <c r="AT1284" s="144" t="s">
        <v>155</v>
      </c>
      <c r="AU1284" s="144" t="s">
        <v>85</v>
      </c>
      <c r="AY1284" s="16" t="s">
        <v>153</v>
      </c>
      <c r="BE1284" s="145">
        <f>IF(N1284="základní",J1284,0)</f>
        <v>0</v>
      </c>
      <c r="BF1284" s="145">
        <f>IF(N1284="snížená",J1284,0)</f>
        <v>0</v>
      </c>
      <c r="BG1284" s="145">
        <f>IF(N1284="zákl. přenesená",J1284,0)</f>
        <v>0</v>
      </c>
      <c r="BH1284" s="145">
        <f>IF(N1284="sníž. přenesená",J1284,0)</f>
        <v>0</v>
      </c>
      <c r="BI1284" s="145">
        <f>IF(N1284="nulová",J1284,0)</f>
        <v>0</v>
      </c>
      <c r="BJ1284" s="16" t="s">
        <v>83</v>
      </c>
      <c r="BK1284" s="145">
        <f>ROUND(I1284*H1284,2)</f>
        <v>0</v>
      </c>
      <c r="BL1284" s="16" t="s">
        <v>253</v>
      </c>
      <c r="BM1284" s="144" t="s">
        <v>2127</v>
      </c>
    </row>
    <row r="1285" spans="2:65" s="1" customFormat="1" ht="24">
      <c r="B1285" s="31"/>
      <c r="D1285" s="146" t="s">
        <v>161</v>
      </c>
      <c r="F1285" s="147" t="s">
        <v>2128</v>
      </c>
      <c r="I1285" s="148"/>
      <c r="L1285" s="31"/>
      <c r="M1285" s="149"/>
      <c r="T1285" s="55"/>
      <c r="AT1285" s="16" t="s">
        <v>161</v>
      </c>
      <c r="AU1285" s="16" t="s">
        <v>85</v>
      </c>
    </row>
    <row r="1286" spans="2:65" s="12" customFormat="1" ht="12">
      <c r="B1286" s="150"/>
      <c r="D1286" s="146" t="s">
        <v>163</v>
      </c>
      <c r="E1286" s="151" t="s">
        <v>1</v>
      </c>
      <c r="F1286" s="152" t="s">
        <v>2129</v>
      </c>
      <c r="H1286" s="153">
        <v>4.9000000000000004</v>
      </c>
      <c r="I1286" s="154"/>
      <c r="L1286" s="150"/>
      <c r="M1286" s="155"/>
      <c r="T1286" s="156"/>
      <c r="AT1286" s="151" t="s">
        <v>163</v>
      </c>
      <c r="AU1286" s="151" t="s">
        <v>85</v>
      </c>
      <c r="AV1286" s="12" t="s">
        <v>85</v>
      </c>
      <c r="AW1286" s="12" t="s">
        <v>32</v>
      </c>
      <c r="AX1286" s="12" t="s">
        <v>75</v>
      </c>
      <c r="AY1286" s="151" t="s">
        <v>153</v>
      </c>
    </row>
    <row r="1287" spans="2:65" s="12" customFormat="1" ht="12">
      <c r="B1287" s="150"/>
      <c r="D1287" s="146" t="s">
        <v>163</v>
      </c>
      <c r="E1287" s="151" t="s">
        <v>1</v>
      </c>
      <c r="F1287" s="152" t="s">
        <v>2130</v>
      </c>
      <c r="H1287" s="153">
        <v>98.7</v>
      </c>
      <c r="I1287" s="154"/>
      <c r="L1287" s="150"/>
      <c r="M1287" s="155"/>
      <c r="T1287" s="156"/>
      <c r="AT1287" s="151" t="s">
        <v>163</v>
      </c>
      <c r="AU1287" s="151" t="s">
        <v>85</v>
      </c>
      <c r="AV1287" s="12" t="s">
        <v>85</v>
      </c>
      <c r="AW1287" s="12" t="s">
        <v>32</v>
      </c>
      <c r="AX1287" s="12" t="s">
        <v>75</v>
      </c>
      <c r="AY1287" s="151" t="s">
        <v>153</v>
      </c>
    </row>
    <row r="1288" spans="2:65" s="12" customFormat="1" ht="12">
      <c r="B1288" s="150"/>
      <c r="D1288" s="146" t="s">
        <v>163</v>
      </c>
      <c r="E1288" s="151" t="s">
        <v>1</v>
      </c>
      <c r="F1288" s="152" t="s">
        <v>2131</v>
      </c>
      <c r="H1288" s="153">
        <v>15.4</v>
      </c>
      <c r="I1288" s="154"/>
      <c r="L1288" s="150"/>
      <c r="M1288" s="155"/>
      <c r="T1288" s="156"/>
      <c r="AT1288" s="151" t="s">
        <v>163</v>
      </c>
      <c r="AU1288" s="151" t="s">
        <v>85</v>
      </c>
      <c r="AV1288" s="12" t="s">
        <v>85</v>
      </c>
      <c r="AW1288" s="12" t="s">
        <v>32</v>
      </c>
      <c r="AX1288" s="12" t="s">
        <v>75</v>
      </c>
      <c r="AY1288" s="151" t="s">
        <v>153</v>
      </c>
    </row>
    <row r="1289" spans="2:65" s="12" customFormat="1" ht="12">
      <c r="B1289" s="150"/>
      <c r="D1289" s="146" t="s">
        <v>163</v>
      </c>
      <c r="E1289" s="151" t="s">
        <v>1</v>
      </c>
      <c r="F1289" s="152" t="s">
        <v>2132</v>
      </c>
      <c r="H1289" s="153">
        <v>6.6</v>
      </c>
      <c r="I1289" s="154"/>
      <c r="L1289" s="150"/>
      <c r="M1289" s="155"/>
      <c r="T1289" s="156"/>
      <c r="AT1289" s="151" t="s">
        <v>163</v>
      </c>
      <c r="AU1289" s="151" t="s">
        <v>85</v>
      </c>
      <c r="AV1289" s="12" t="s">
        <v>85</v>
      </c>
      <c r="AW1289" s="12" t="s">
        <v>32</v>
      </c>
      <c r="AX1289" s="12" t="s">
        <v>75</v>
      </c>
      <c r="AY1289" s="151" t="s">
        <v>153</v>
      </c>
    </row>
    <row r="1290" spans="2:65" s="12" customFormat="1" ht="12">
      <c r="B1290" s="150"/>
      <c r="D1290" s="146" t="s">
        <v>163</v>
      </c>
      <c r="E1290" s="151" t="s">
        <v>1</v>
      </c>
      <c r="F1290" s="152" t="s">
        <v>2133</v>
      </c>
      <c r="H1290" s="153">
        <v>7.2</v>
      </c>
      <c r="I1290" s="154"/>
      <c r="L1290" s="150"/>
      <c r="M1290" s="155"/>
      <c r="T1290" s="156"/>
      <c r="AT1290" s="151" t="s">
        <v>163</v>
      </c>
      <c r="AU1290" s="151" t="s">
        <v>85</v>
      </c>
      <c r="AV1290" s="12" t="s">
        <v>85</v>
      </c>
      <c r="AW1290" s="12" t="s">
        <v>32</v>
      </c>
      <c r="AX1290" s="12" t="s">
        <v>75</v>
      </c>
      <c r="AY1290" s="151" t="s">
        <v>153</v>
      </c>
    </row>
    <row r="1291" spans="2:65" s="12" customFormat="1" ht="12">
      <c r="B1291" s="150"/>
      <c r="D1291" s="146" t="s">
        <v>163</v>
      </c>
      <c r="E1291" s="151" t="s">
        <v>1</v>
      </c>
      <c r="F1291" s="152" t="s">
        <v>2134</v>
      </c>
      <c r="H1291" s="153">
        <v>4</v>
      </c>
      <c r="I1291" s="154"/>
      <c r="L1291" s="150"/>
      <c r="M1291" s="155"/>
      <c r="T1291" s="156"/>
      <c r="AT1291" s="151" t="s">
        <v>163</v>
      </c>
      <c r="AU1291" s="151" t="s">
        <v>85</v>
      </c>
      <c r="AV1291" s="12" t="s">
        <v>85</v>
      </c>
      <c r="AW1291" s="12" t="s">
        <v>32</v>
      </c>
      <c r="AX1291" s="12" t="s">
        <v>75</v>
      </c>
      <c r="AY1291" s="151" t="s">
        <v>153</v>
      </c>
    </row>
    <row r="1292" spans="2:65" s="12" customFormat="1" ht="12">
      <c r="B1292" s="150"/>
      <c r="D1292" s="146" t="s">
        <v>163</v>
      </c>
      <c r="E1292" s="151" t="s">
        <v>1</v>
      </c>
      <c r="F1292" s="152" t="s">
        <v>2135</v>
      </c>
      <c r="H1292" s="153">
        <v>9.8000000000000007</v>
      </c>
      <c r="I1292" s="154"/>
      <c r="L1292" s="150"/>
      <c r="M1292" s="155"/>
      <c r="T1292" s="156"/>
      <c r="AT1292" s="151" t="s">
        <v>163</v>
      </c>
      <c r="AU1292" s="151" t="s">
        <v>85</v>
      </c>
      <c r="AV1292" s="12" t="s">
        <v>85</v>
      </c>
      <c r="AW1292" s="12" t="s">
        <v>32</v>
      </c>
      <c r="AX1292" s="12" t="s">
        <v>75</v>
      </c>
      <c r="AY1292" s="151" t="s">
        <v>153</v>
      </c>
    </row>
    <row r="1293" spans="2:65" s="12" customFormat="1" ht="12">
      <c r="B1293" s="150"/>
      <c r="D1293" s="146" t="s">
        <v>163</v>
      </c>
      <c r="E1293" s="151" t="s">
        <v>1</v>
      </c>
      <c r="F1293" s="152" t="s">
        <v>2136</v>
      </c>
      <c r="H1293" s="153">
        <v>7.9</v>
      </c>
      <c r="I1293" s="154"/>
      <c r="L1293" s="150"/>
      <c r="M1293" s="155"/>
      <c r="T1293" s="156"/>
      <c r="AT1293" s="151" t="s">
        <v>163</v>
      </c>
      <c r="AU1293" s="151" t="s">
        <v>85</v>
      </c>
      <c r="AV1293" s="12" t="s">
        <v>85</v>
      </c>
      <c r="AW1293" s="12" t="s">
        <v>32</v>
      </c>
      <c r="AX1293" s="12" t="s">
        <v>75</v>
      </c>
      <c r="AY1293" s="151" t="s">
        <v>153</v>
      </c>
    </row>
    <row r="1294" spans="2:65" s="12" customFormat="1" ht="12">
      <c r="B1294" s="150"/>
      <c r="D1294" s="146" t="s">
        <v>163</v>
      </c>
      <c r="E1294" s="151" t="s">
        <v>1</v>
      </c>
      <c r="F1294" s="152" t="s">
        <v>2137</v>
      </c>
      <c r="H1294" s="153">
        <v>1.6</v>
      </c>
      <c r="I1294" s="154"/>
      <c r="L1294" s="150"/>
      <c r="M1294" s="155"/>
      <c r="T1294" s="156"/>
      <c r="AT1294" s="151" t="s">
        <v>163</v>
      </c>
      <c r="AU1294" s="151" t="s">
        <v>85</v>
      </c>
      <c r="AV1294" s="12" t="s">
        <v>85</v>
      </c>
      <c r="AW1294" s="12" t="s">
        <v>32</v>
      </c>
      <c r="AX1294" s="12" t="s">
        <v>75</v>
      </c>
      <c r="AY1294" s="151" t="s">
        <v>153</v>
      </c>
    </row>
    <row r="1295" spans="2:65" s="12" customFormat="1" ht="12">
      <c r="B1295" s="150"/>
      <c r="D1295" s="146" t="s">
        <v>163</v>
      </c>
      <c r="E1295" s="151" t="s">
        <v>1</v>
      </c>
      <c r="F1295" s="152" t="s">
        <v>2138</v>
      </c>
      <c r="H1295" s="153">
        <v>2.6</v>
      </c>
      <c r="I1295" s="154"/>
      <c r="L1295" s="150"/>
      <c r="M1295" s="155"/>
      <c r="T1295" s="156"/>
      <c r="AT1295" s="151" t="s">
        <v>163</v>
      </c>
      <c r="AU1295" s="151" t="s">
        <v>85</v>
      </c>
      <c r="AV1295" s="12" t="s">
        <v>85</v>
      </c>
      <c r="AW1295" s="12" t="s">
        <v>32</v>
      </c>
      <c r="AX1295" s="12" t="s">
        <v>75</v>
      </c>
      <c r="AY1295" s="151" t="s">
        <v>153</v>
      </c>
    </row>
    <row r="1296" spans="2:65" s="12" customFormat="1" ht="12">
      <c r="B1296" s="150"/>
      <c r="D1296" s="146" t="s">
        <v>163</v>
      </c>
      <c r="E1296" s="151" t="s">
        <v>1</v>
      </c>
      <c r="F1296" s="152" t="s">
        <v>2139</v>
      </c>
      <c r="H1296" s="153">
        <v>15.2</v>
      </c>
      <c r="I1296" s="154"/>
      <c r="L1296" s="150"/>
      <c r="M1296" s="155"/>
      <c r="T1296" s="156"/>
      <c r="AT1296" s="151" t="s">
        <v>163</v>
      </c>
      <c r="AU1296" s="151" t="s">
        <v>85</v>
      </c>
      <c r="AV1296" s="12" t="s">
        <v>85</v>
      </c>
      <c r="AW1296" s="12" t="s">
        <v>32</v>
      </c>
      <c r="AX1296" s="12" t="s">
        <v>75</v>
      </c>
      <c r="AY1296" s="151" t="s">
        <v>153</v>
      </c>
    </row>
    <row r="1297" spans="2:65" s="12" customFormat="1" ht="12">
      <c r="B1297" s="150"/>
      <c r="D1297" s="146" t="s">
        <v>163</v>
      </c>
      <c r="E1297" s="151" t="s">
        <v>1</v>
      </c>
      <c r="F1297" s="152" t="s">
        <v>2140</v>
      </c>
      <c r="H1297" s="153">
        <v>5.6</v>
      </c>
      <c r="I1297" s="154"/>
      <c r="L1297" s="150"/>
      <c r="M1297" s="155"/>
      <c r="T1297" s="156"/>
      <c r="AT1297" s="151" t="s">
        <v>163</v>
      </c>
      <c r="AU1297" s="151" t="s">
        <v>85</v>
      </c>
      <c r="AV1297" s="12" t="s">
        <v>85</v>
      </c>
      <c r="AW1297" s="12" t="s">
        <v>32</v>
      </c>
      <c r="AX1297" s="12" t="s">
        <v>75</v>
      </c>
      <c r="AY1297" s="151" t="s">
        <v>153</v>
      </c>
    </row>
    <row r="1298" spans="2:65" s="12" customFormat="1" ht="12">
      <c r="B1298" s="150"/>
      <c r="D1298" s="146" t="s">
        <v>163</v>
      </c>
      <c r="E1298" s="151" t="s">
        <v>1</v>
      </c>
      <c r="F1298" s="152" t="s">
        <v>2141</v>
      </c>
      <c r="H1298" s="153">
        <v>128.19999999999999</v>
      </c>
      <c r="I1298" s="154"/>
      <c r="L1298" s="150"/>
      <c r="M1298" s="155"/>
      <c r="T1298" s="156"/>
      <c r="AT1298" s="151" t="s">
        <v>163</v>
      </c>
      <c r="AU1298" s="151" t="s">
        <v>85</v>
      </c>
      <c r="AV1298" s="12" t="s">
        <v>85</v>
      </c>
      <c r="AW1298" s="12" t="s">
        <v>32</v>
      </c>
      <c r="AX1298" s="12" t="s">
        <v>75</v>
      </c>
      <c r="AY1298" s="151" t="s">
        <v>153</v>
      </c>
    </row>
    <row r="1299" spans="2:65" s="12" customFormat="1" ht="12">
      <c r="B1299" s="150"/>
      <c r="D1299" s="146" t="s">
        <v>163</v>
      </c>
      <c r="E1299" s="151" t="s">
        <v>1</v>
      </c>
      <c r="F1299" s="152" t="s">
        <v>2142</v>
      </c>
      <c r="H1299" s="153">
        <v>7.1</v>
      </c>
      <c r="I1299" s="154"/>
      <c r="L1299" s="150"/>
      <c r="M1299" s="155"/>
      <c r="T1299" s="156"/>
      <c r="AT1299" s="151" t="s">
        <v>163</v>
      </c>
      <c r="AU1299" s="151" t="s">
        <v>85</v>
      </c>
      <c r="AV1299" s="12" t="s">
        <v>85</v>
      </c>
      <c r="AW1299" s="12" t="s">
        <v>32</v>
      </c>
      <c r="AX1299" s="12" t="s">
        <v>75</v>
      </c>
      <c r="AY1299" s="151" t="s">
        <v>153</v>
      </c>
    </row>
    <row r="1300" spans="2:65" s="12" customFormat="1" ht="12">
      <c r="B1300" s="150"/>
      <c r="D1300" s="146" t="s">
        <v>163</v>
      </c>
      <c r="E1300" s="151" t="s">
        <v>1</v>
      </c>
      <c r="F1300" s="152" t="s">
        <v>2143</v>
      </c>
      <c r="H1300" s="153">
        <v>1</v>
      </c>
      <c r="I1300" s="154"/>
      <c r="L1300" s="150"/>
      <c r="M1300" s="155"/>
      <c r="T1300" s="156"/>
      <c r="AT1300" s="151" t="s">
        <v>163</v>
      </c>
      <c r="AU1300" s="151" t="s">
        <v>85</v>
      </c>
      <c r="AV1300" s="12" t="s">
        <v>85</v>
      </c>
      <c r="AW1300" s="12" t="s">
        <v>32</v>
      </c>
      <c r="AX1300" s="12" t="s">
        <v>75</v>
      </c>
      <c r="AY1300" s="151" t="s">
        <v>153</v>
      </c>
    </row>
    <row r="1301" spans="2:65" s="12" customFormat="1" ht="12">
      <c r="B1301" s="150"/>
      <c r="D1301" s="146" t="s">
        <v>163</v>
      </c>
      <c r="E1301" s="151" t="s">
        <v>1</v>
      </c>
      <c r="F1301" s="152" t="s">
        <v>2144</v>
      </c>
      <c r="H1301" s="153">
        <v>130.6</v>
      </c>
      <c r="I1301" s="154"/>
      <c r="L1301" s="150"/>
      <c r="M1301" s="155"/>
      <c r="T1301" s="156"/>
      <c r="AT1301" s="151" t="s">
        <v>163</v>
      </c>
      <c r="AU1301" s="151" t="s">
        <v>85</v>
      </c>
      <c r="AV1301" s="12" t="s">
        <v>85</v>
      </c>
      <c r="AW1301" s="12" t="s">
        <v>32</v>
      </c>
      <c r="AX1301" s="12" t="s">
        <v>75</v>
      </c>
      <c r="AY1301" s="151" t="s">
        <v>153</v>
      </c>
    </row>
    <row r="1302" spans="2:65" s="12" customFormat="1" ht="12">
      <c r="B1302" s="150"/>
      <c r="D1302" s="146" t="s">
        <v>163</v>
      </c>
      <c r="E1302" s="151" t="s">
        <v>1</v>
      </c>
      <c r="F1302" s="152" t="s">
        <v>2145</v>
      </c>
      <c r="H1302" s="153">
        <v>7.1</v>
      </c>
      <c r="I1302" s="154"/>
      <c r="L1302" s="150"/>
      <c r="M1302" s="155"/>
      <c r="T1302" s="156"/>
      <c r="AT1302" s="151" t="s">
        <v>163</v>
      </c>
      <c r="AU1302" s="151" t="s">
        <v>85</v>
      </c>
      <c r="AV1302" s="12" t="s">
        <v>85</v>
      </c>
      <c r="AW1302" s="12" t="s">
        <v>32</v>
      </c>
      <c r="AX1302" s="12" t="s">
        <v>75</v>
      </c>
      <c r="AY1302" s="151" t="s">
        <v>153</v>
      </c>
    </row>
    <row r="1303" spans="2:65" s="12" customFormat="1" ht="12">
      <c r="B1303" s="150"/>
      <c r="D1303" s="146" t="s">
        <v>163</v>
      </c>
      <c r="E1303" s="151" t="s">
        <v>1</v>
      </c>
      <c r="F1303" s="152" t="s">
        <v>2146</v>
      </c>
      <c r="H1303" s="153">
        <v>16.3</v>
      </c>
      <c r="I1303" s="154"/>
      <c r="L1303" s="150"/>
      <c r="M1303" s="155"/>
      <c r="T1303" s="156"/>
      <c r="AT1303" s="151" t="s">
        <v>163</v>
      </c>
      <c r="AU1303" s="151" t="s">
        <v>85</v>
      </c>
      <c r="AV1303" s="12" t="s">
        <v>85</v>
      </c>
      <c r="AW1303" s="12" t="s">
        <v>32</v>
      </c>
      <c r="AX1303" s="12" t="s">
        <v>75</v>
      </c>
      <c r="AY1303" s="151" t="s">
        <v>153</v>
      </c>
    </row>
    <row r="1304" spans="2:65" s="12" customFormat="1" ht="12">
      <c r="B1304" s="150"/>
      <c r="D1304" s="146" t="s">
        <v>163</v>
      </c>
      <c r="E1304" s="151" t="s">
        <v>1</v>
      </c>
      <c r="F1304" s="152" t="s">
        <v>2147</v>
      </c>
      <c r="H1304" s="153">
        <v>16.899999999999999</v>
      </c>
      <c r="I1304" s="154"/>
      <c r="L1304" s="150"/>
      <c r="M1304" s="155"/>
      <c r="T1304" s="156"/>
      <c r="AT1304" s="151" t="s">
        <v>163</v>
      </c>
      <c r="AU1304" s="151" t="s">
        <v>85</v>
      </c>
      <c r="AV1304" s="12" t="s">
        <v>85</v>
      </c>
      <c r="AW1304" s="12" t="s">
        <v>32</v>
      </c>
      <c r="AX1304" s="12" t="s">
        <v>75</v>
      </c>
      <c r="AY1304" s="151" t="s">
        <v>153</v>
      </c>
    </row>
    <row r="1305" spans="2:65" s="13" customFormat="1" ht="12">
      <c r="B1305" s="157"/>
      <c r="D1305" s="146" t="s">
        <v>163</v>
      </c>
      <c r="E1305" s="158" t="s">
        <v>1</v>
      </c>
      <c r="F1305" s="159" t="s">
        <v>207</v>
      </c>
      <c r="H1305" s="160">
        <v>486.7</v>
      </c>
      <c r="I1305" s="161"/>
      <c r="L1305" s="157"/>
      <c r="M1305" s="162"/>
      <c r="T1305" s="163"/>
      <c r="AT1305" s="158" t="s">
        <v>163</v>
      </c>
      <c r="AU1305" s="158" t="s">
        <v>85</v>
      </c>
      <c r="AV1305" s="13" t="s">
        <v>159</v>
      </c>
      <c r="AW1305" s="13" t="s">
        <v>32</v>
      </c>
      <c r="AX1305" s="13" t="s">
        <v>83</v>
      </c>
      <c r="AY1305" s="158" t="s">
        <v>153</v>
      </c>
    </row>
    <row r="1306" spans="2:65" s="1" customFormat="1" ht="24.25" customHeight="1">
      <c r="B1306" s="31"/>
      <c r="C1306" s="132" t="s">
        <v>2148</v>
      </c>
      <c r="D1306" s="132" t="s">
        <v>155</v>
      </c>
      <c r="E1306" s="133" t="s">
        <v>2149</v>
      </c>
      <c r="F1306" s="134" t="s">
        <v>2150</v>
      </c>
      <c r="G1306" s="135" t="s">
        <v>173</v>
      </c>
      <c r="H1306" s="136">
        <v>486.7</v>
      </c>
      <c r="I1306" s="137"/>
      <c r="J1306" s="138">
        <f>ROUND(I1306*H1306,2)</f>
        <v>0</v>
      </c>
      <c r="K1306" s="139"/>
      <c r="L1306" s="31"/>
      <c r="M1306" s="140" t="s">
        <v>1</v>
      </c>
      <c r="N1306" s="141" t="s">
        <v>40</v>
      </c>
      <c r="P1306" s="142">
        <f>O1306*H1306</f>
        <v>0</v>
      </c>
      <c r="Q1306" s="142">
        <v>7.5799999999999999E-3</v>
      </c>
      <c r="R1306" s="142">
        <f>Q1306*H1306</f>
        <v>3.6891859999999999</v>
      </c>
      <c r="S1306" s="142">
        <v>0</v>
      </c>
      <c r="T1306" s="143">
        <f>S1306*H1306</f>
        <v>0</v>
      </c>
      <c r="AR1306" s="144" t="s">
        <v>253</v>
      </c>
      <c r="AT1306" s="144" t="s">
        <v>155</v>
      </c>
      <c r="AU1306" s="144" t="s">
        <v>85</v>
      </c>
      <c r="AY1306" s="16" t="s">
        <v>153</v>
      </c>
      <c r="BE1306" s="145">
        <f>IF(N1306="základní",J1306,0)</f>
        <v>0</v>
      </c>
      <c r="BF1306" s="145">
        <f>IF(N1306="snížená",J1306,0)</f>
        <v>0</v>
      </c>
      <c r="BG1306" s="145">
        <f>IF(N1306="zákl. přenesená",J1306,0)</f>
        <v>0</v>
      </c>
      <c r="BH1306" s="145">
        <f>IF(N1306="sníž. přenesená",J1306,0)</f>
        <v>0</v>
      </c>
      <c r="BI1306" s="145">
        <f>IF(N1306="nulová",J1306,0)</f>
        <v>0</v>
      </c>
      <c r="BJ1306" s="16" t="s">
        <v>83</v>
      </c>
      <c r="BK1306" s="145">
        <f>ROUND(I1306*H1306,2)</f>
        <v>0</v>
      </c>
      <c r="BL1306" s="16" t="s">
        <v>253</v>
      </c>
      <c r="BM1306" s="144" t="s">
        <v>2151</v>
      </c>
    </row>
    <row r="1307" spans="2:65" s="1" customFormat="1" ht="24">
      <c r="B1307" s="31"/>
      <c r="D1307" s="146" t="s">
        <v>161</v>
      </c>
      <c r="F1307" s="147" t="s">
        <v>2152</v>
      </c>
      <c r="I1307" s="148"/>
      <c r="L1307" s="31"/>
      <c r="M1307" s="149"/>
      <c r="T1307" s="55"/>
      <c r="AT1307" s="16" t="s">
        <v>161</v>
      </c>
      <c r="AU1307" s="16" t="s">
        <v>85</v>
      </c>
    </row>
    <row r="1308" spans="2:65" s="12" customFormat="1" ht="12">
      <c r="B1308" s="150"/>
      <c r="D1308" s="146" t="s">
        <v>163</v>
      </c>
      <c r="E1308" s="151" t="s">
        <v>1</v>
      </c>
      <c r="F1308" s="152" t="s">
        <v>2129</v>
      </c>
      <c r="H1308" s="153">
        <v>4.9000000000000004</v>
      </c>
      <c r="I1308" s="154"/>
      <c r="L1308" s="150"/>
      <c r="M1308" s="155"/>
      <c r="T1308" s="156"/>
      <c r="AT1308" s="151" t="s">
        <v>163</v>
      </c>
      <c r="AU1308" s="151" t="s">
        <v>85</v>
      </c>
      <c r="AV1308" s="12" t="s">
        <v>85</v>
      </c>
      <c r="AW1308" s="12" t="s">
        <v>32</v>
      </c>
      <c r="AX1308" s="12" t="s">
        <v>75</v>
      </c>
      <c r="AY1308" s="151" t="s">
        <v>153</v>
      </c>
    </row>
    <row r="1309" spans="2:65" s="12" customFormat="1" ht="12">
      <c r="B1309" s="150"/>
      <c r="D1309" s="146" t="s">
        <v>163</v>
      </c>
      <c r="E1309" s="151" t="s">
        <v>1</v>
      </c>
      <c r="F1309" s="152" t="s">
        <v>2130</v>
      </c>
      <c r="H1309" s="153">
        <v>98.7</v>
      </c>
      <c r="I1309" s="154"/>
      <c r="L1309" s="150"/>
      <c r="M1309" s="155"/>
      <c r="T1309" s="156"/>
      <c r="AT1309" s="151" t="s">
        <v>163</v>
      </c>
      <c r="AU1309" s="151" t="s">
        <v>85</v>
      </c>
      <c r="AV1309" s="12" t="s">
        <v>85</v>
      </c>
      <c r="AW1309" s="12" t="s">
        <v>32</v>
      </c>
      <c r="AX1309" s="12" t="s">
        <v>75</v>
      </c>
      <c r="AY1309" s="151" t="s">
        <v>153</v>
      </c>
    </row>
    <row r="1310" spans="2:65" s="12" customFormat="1" ht="12">
      <c r="B1310" s="150"/>
      <c r="D1310" s="146" t="s">
        <v>163</v>
      </c>
      <c r="E1310" s="151" t="s">
        <v>1</v>
      </c>
      <c r="F1310" s="152" t="s">
        <v>2131</v>
      </c>
      <c r="H1310" s="153">
        <v>15.4</v>
      </c>
      <c r="I1310" s="154"/>
      <c r="L1310" s="150"/>
      <c r="M1310" s="155"/>
      <c r="T1310" s="156"/>
      <c r="AT1310" s="151" t="s">
        <v>163</v>
      </c>
      <c r="AU1310" s="151" t="s">
        <v>85</v>
      </c>
      <c r="AV1310" s="12" t="s">
        <v>85</v>
      </c>
      <c r="AW1310" s="12" t="s">
        <v>32</v>
      </c>
      <c r="AX1310" s="12" t="s">
        <v>75</v>
      </c>
      <c r="AY1310" s="151" t="s">
        <v>153</v>
      </c>
    </row>
    <row r="1311" spans="2:65" s="12" customFormat="1" ht="12">
      <c r="B1311" s="150"/>
      <c r="D1311" s="146" t="s">
        <v>163</v>
      </c>
      <c r="E1311" s="151" t="s">
        <v>1</v>
      </c>
      <c r="F1311" s="152" t="s">
        <v>2132</v>
      </c>
      <c r="H1311" s="153">
        <v>6.6</v>
      </c>
      <c r="I1311" s="154"/>
      <c r="L1311" s="150"/>
      <c r="M1311" s="155"/>
      <c r="T1311" s="156"/>
      <c r="AT1311" s="151" t="s">
        <v>163</v>
      </c>
      <c r="AU1311" s="151" t="s">
        <v>85</v>
      </c>
      <c r="AV1311" s="12" t="s">
        <v>85</v>
      </c>
      <c r="AW1311" s="12" t="s">
        <v>32</v>
      </c>
      <c r="AX1311" s="12" t="s">
        <v>75</v>
      </c>
      <c r="AY1311" s="151" t="s">
        <v>153</v>
      </c>
    </row>
    <row r="1312" spans="2:65" s="12" customFormat="1" ht="12">
      <c r="B1312" s="150"/>
      <c r="D1312" s="146" t="s">
        <v>163</v>
      </c>
      <c r="E1312" s="151" t="s">
        <v>1</v>
      </c>
      <c r="F1312" s="152" t="s">
        <v>2133</v>
      </c>
      <c r="H1312" s="153">
        <v>7.2</v>
      </c>
      <c r="I1312" s="154"/>
      <c r="L1312" s="150"/>
      <c r="M1312" s="155"/>
      <c r="T1312" s="156"/>
      <c r="AT1312" s="151" t="s">
        <v>163</v>
      </c>
      <c r="AU1312" s="151" t="s">
        <v>85</v>
      </c>
      <c r="AV1312" s="12" t="s">
        <v>85</v>
      </c>
      <c r="AW1312" s="12" t="s">
        <v>32</v>
      </c>
      <c r="AX1312" s="12" t="s">
        <v>75</v>
      </c>
      <c r="AY1312" s="151" t="s">
        <v>153</v>
      </c>
    </row>
    <row r="1313" spans="2:65" s="12" customFormat="1" ht="12">
      <c r="B1313" s="150"/>
      <c r="D1313" s="146" t="s">
        <v>163</v>
      </c>
      <c r="E1313" s="151" t="s">
        <v>1</v>
      </c>
      <c r="F1313" s="152" t="s">
        <v>2134</v>
      </c>
      <c r="H1313" s="153">
        <v>4</v>
      </c>
      <c r="I1313" s="154"/>
      <c r="L1313" s="150"/>
      <c r="M1313" s="155"/>
      <c r="T1313" s="156"/>
      <c r="AT1313" s="151" t="s">
        <v>163</v>
      </c>
      <c r="AU1313" s="151" t="s">
        <v>85</v>
      </c>
      <c r="AV1313" s="12" t="s">
        <v>85</v>
      </c>
      <c r="AW1313" s="12" t="s">
        <v>32</v>
      </c>
      <c r="AX1313" s="12" t="s">
        <v>75</v>
      </c>
      <c r="AY1313" s="151" t="s">
        <v>153</v>
      </c>
    </row>
    <row r="1314" spans="2:65" s="12" customFormat="1" ht="12">
      <c r="B1314" s="150"/>
      <c r="D1314" s="146" t="s">
        <v>163</v>
      </c>
      <c r="E1314" s="151" t="s">
        <v>1</v>
      </c>
      <c r="F1314" s="152" t="s">
        <v>2135</v>
      </c>
      <c r="H1314" s="153">
        <v>9.8000000000000007</v>
      </c>
      <c r="I1314" s="154"/>
      <c r="L1314" s="150"/>
      <c r="M1314" s="155"/>
      <c r="T1314" s="156"/>
      <c r="AT1314" s="151" t="s">
        <v>163</v>
      </c>
      <c r="AU1314" s="151" t="s">
        <v>85</v>
      </c>
      <c r="AV1314" s="12" t="s">
        <v>85</v>
      </c>
      <c r="AW1314" s="12" t="s">
        <v>32</v>
      </c>
      <c r="AX1314" s="12" t="s">
        <v>75</v>
      </c>
      <c r="AY1314" s="151" t="s">
        <v>153</v>
      </c>
    </row>
    <row r="1315" spans="2:65" s="12" customFormat="1" ht="12">
      <c r="B1315" s="150"/>
      <c r="D1315" s="146" t="s">
        <v>163</v>
      </c>
      <c r="E1315" s="151" t="s">
        <v>1</v>
      </c>
      <c r="F1315" s="152" t="s">
        <v>2136</v>
      </c>
      <c r="H1315" s="153">
        <v>7.9</v>
      </c>
      <c r="I1315" s="154"/>
      <c r="L1315" s="150"/>
      <c r="M1315" s="155"/>
      <c r="T1315" s="156"/>
      <c r="AT1315" s="151" t="s">
        <v>163</v>
      </c>
      <c r="AU1315" s="151" t="s">
        <v>85</v>
      </c>
      <c r="AV1315" s="12" t="s">
        <v>85</v>
      </c>
      <c r="AW1315" s="12" t="s">
        <v>32</v>
      </c>
      <c r="AX1315" s="12" t="s">
        <v>75</v>
      </c>
      <c r="AY1315" s="151" t="s">
        <v>153</v>
      </c>
    </row>
    <row r="1316" spans="2:65" s="12" customFormat="1" ht="12">
      <c r="B1316" s="150"/>
      <c r="D1316" s="146" t="s">
        <v>163</v>
      </c>
      <c r="E1316" s="151" t="s">
        <v>1</v>
      </c>
      <c r="F1316" s="152" t="s">
        <v>2137</v>
      </c>
      <c r="H1316" s="153">
        <v>1.6</v>
      </c>
      <c r="I1316" s="154"/>
      <c r="L1316" s="150"/>
      <c r="M1316" s="155"/>
      <c r="T1316" s="156"/>
      <c r="AT1316" s="151" t="s">
        <v>163</v>
      </c>
      <c r="AU1316" s="151" t="s">
        <v>85</v>
      </c>
      <c r="AV1316" s="12" t="s">
        <v>85</v>
      </c>
      <c r="AW1316" s="12" t="s">
        <v>32</v>
      </c>
      <c r="AX1316" s="12" t="s">
        <v>75</v>
      </c>
      <c r="AY1316" s="151" t="s">
        <v>153</v>
      </c>
    </row>
    <row r="1317" spans="2:65" s="12" customFormat="1" ht="12">
      <c r="B1317" s="150"/>
      <c r="D1317" s="146" t="s">
        <v>163</v>
      </c>
      <c r="E1317" s="151" t="s">
        <v>1</v>
      </c>
      <c r="F1317" s="152" t="s">
        <v>2138</v>
      </c>
      <c r="H1317" s="153">
        <v>2.6</v>
      </c>
      <c r="I1317" s="154"/>
      <c r="L1317" s="150"/>
      <c r="M1317" s="155"/>
      <c r="T1317" s="156"/>
      <c r="AT1317" s="151" t="s">
        <v>163</v>
      </c>
      <c r="AU1317" s="151" t="s">
        <v>85</v>
      </c>
      <c r="AV1317" s="12" t="s">
        <v>85</v>
      </c>
      <c r="AW1317" s="12" t="s">
        <v>32</v>
      </c>
      <c r="AX1317" s="12" t="s">
        <v>75</v>
      </c>
      <c r="AY1317" s="151" t="s">
        <v>153</v>
      </c>
    </row>
    <row r="1318" spans="2:65" s="12" customFormat="1" ht="12">
      <c r="B1318" s="150"/>
      <c r="D1318" s="146" t="s">
        <v>163</v>
      </c>
      <c r="E1318" s="151" t="s">
        <v>1</v>
      </c>
      <c r="F1318" s="152" t="s">
        <v>2139</v>
      </c>
      <c r="H1318" s="153">
        <v>15.2</v>
      </c>
      <c r="I1318" s="154"/>
      <c r="L1318" s="150"/>
      <c r="M1318" s="155"/>
      <c r="T1318" s="156"/>
      <c r="AT1318" s="151" t="s">
        <v>163</v>
      </c>
      <c r="AU1318" s="151" t="s">
        <v>85</v>
      </c>
      <c r="AV1318" s="12" t="s">
        <v>85</v>
      </c>
      <c r="AW1318" s="12" t="s">
        <v>32</v>
      </c>
      <c r="AX1318" s="12" t="s">
        <v>75</v>
      </c>
      <c r="AY1318" s="151" t="s">
        <v>153</v>
      </c>
    </row>
    <row r="1319" spans="2:65" s="12" customFormat="1" ht="12">
      <c r="B1319" s="150"/>
      <c r="D1319" s="146" t="s">
        <v>163</v>
      </c>
      <c r="E1319" s="151" t="s">
        <v>1</v>
      </c>
      <c r="F1319" s="152" t="s">
        <v>2140</v>
      </c>
      <c r="H1319" s="153">
        <v>5.6</v>
      </c>
      <c r="I1319" s="154"/>
      <c r="L1319" s="150"/>
      <c r="M1319" s="155"/>
      <c r="T1319" s="156"/>
      <c r="AT1319" s="151" t="s">
        <v>163</v>
      </c>
      <c r="AU1319" s="151" t="s">
        <v>85</v>
      </c>
      <c r="AV1319" s="12" t="s">
        <v>85</v>
      </c>
      <c r="AW1319" s="12" t="s">
        <v>32</v>
      </c>
      <c r="AX1319" s="12" t="s">
        <v>75</v>
      </c>
      <c r="AY1319" s="151" t="s">
        <v>153</v>
      </c>
    </row>
    <row r="1320" spans="2:65" s="12" customFormat="1" ht="12">
      <c r="B1320" s="150"/>
      <c r="D1320" s="146" t="s">
        <v>163</v>
      </c>
      <c r="E1320" s="151" t="s">
        <v>1</v>
      </c>
      <c r="F1320" s="152" t="s">
        <v>2141</v>
      </c>
      <c r="H1320" s="153">
        <v>128.19999999999999</v>
      </c>
      <c r="I1320" s="154"/>
      <c r="L1320" s="150"/>
      <c r="M1320" s="155"/>
      <c r="T1320" s="156"/>
      <c r="AT1320" s="151" t="s">
        <v>163</v>
      </c>
      <c r="AU1320" s="151" t="s">
        <v>85</v>
      </c>
      <c r="AV1320" s="12" t="s">
        <v>85</v>
      </c>
      <c r="AW1320" s="12" t="s">
        <v>32</v>
      </c>
      <c r="AX1320" s="12" t="s">
        <v>75</v>
      </c>
      <c r="AY1320" s="151" t="s">
        <v>153</v>
      </c>
    </row>
    <row r="1321" spans="2:65" s="12" customFormat="1" ht="12">
      <c r="B1321" s="150"/>
      <c r="D1321" s="146" t="s">
        <v>163</v>
      </c>
      <c r="E1321" s="151" t="s">
        <v>1</v>
      </c>
      <c r="F1321" s="152" t="s">
        <v>2142</v>
      </c>
      <c r="H1321" s="153">
        <v>7.1</v>
      </c>
      <c r="I1321" s="154"/>
      <c r="L1321" s="150"/>
      <c r="M1321" s="155"/>
      <c r="T1321" s="156"/>
      <c r="AT1321" s="151" t="s">
        <v>163</v>
      </c>
      <c r="AU1321" s="151" t="s">
        <v>85</v>
      </c>
      <c r="AV1321" s="12" t="s">
        <v>85</v>
      </c>
      <c r="AW1321" s="12" t="s">
        <v>32</v>
      </c>
      <c r="AX1321" s="12" t="s">
        <v>75</v>
      </c>
      <c r="AY1321" s="151" t="s">
        <v>153</v>
      </c>
    </row>
    <row r="1322" spans="2:65" s="12" customFormat="1" ht="12">
      <c r="B1322" s="150"/>
      <c r="D1322" s="146" t="s">
        <v>163</v>
      </c>
      <c r="E1322" s="151" t="s">
        <v>1</v>
      </c>
      <c r="F1322" s="152" t="s">
        <v>2143</v>
      </c>
      <c r="H1322" s="153">
        <v>1</v>
      </c>
      <c r="I1322" s="154"/>
      <c r="L1322" s="150"/>
      <c r="M1322" s="155"/>
      <c r="T1322" s="156"/>
      <c r="AT1322" s="151" t="s">
        <v>163</v>
      </c>
      <c r="AU1322" s="151" t="s">
        <v>85</v>
      </c>
      <c r="AV1322" s="12" t="s">
        <v>85</v>
      </c>
      <c r="AW1322" s="12" t="s">
        <v>32</v>
      </c>
      <c r="AX1322" s="12" t="s">
        <v>75</v>
      </c>
      <c r="AY1322" s="151" t="s">
        <v>153</v>
      </c>
    </row>
    <row r="1323" spans="2:65" s="12" customFormat="1" ht="12">
      <c r="B1323" s="150"/>
      <c r="D1323" s="146" t="s">
        <v>163</v>
      </c>
      <c r="E1323" s="151" t="s">
        <v>1</v>
      </c>
      <c r="F1323" s="152" t="s">
        <v>2144</v>
      </c>
      <c r="H1323" s="153">
        <v>130.6</v>
      </c>
      <c r="I1323" s="154"/>
      <c r="L1323" s="150"/>
      <c r="M1323" s="155"/>
      <c r="T1323" s="156"/>
      <c r="AT1323" s="151" t="s">
        <v>163</v>
      </c>
      <c r="AU1323" s="151" t="s">
        <v>85</v>
      </c>
      <c r="AV1323" s="12" t="s">
        <v>85</v>
      </c>
      <c r="AW1323" s="12" t="s">
        <v>32</v>
      </c>
      <c r="AX1323" s="12" t="s">
        <v>75</v>
      </c>
      <c r="AY1323" s="151" t="s">
        <v>153</v>
      </c>
    </row>
    <row r="1324" spans="2:65" s="12" customFormat="1" ht="12">
      <c r="B1324" s="150"/>
      <c r="D1324" s="146" t="s">
        <v>163</v>
      </c>
      <c r="E1324" s="151" t="s">
        <v>1</v>
      </c>
      <c r="F1324" s="152" t="s">
        <v>2145</v>
      </c>
      <c r="H1324" s="153">
        <v>7.1</v>
      </c>
      <c r="I1324" s="154"/>
      <c r="L1324" s="150"/>
      <c r="M1324" s="155"/>
      <c r="T1324" s="156"/>
      <c r="AT1324" s="151" t="s">
        <v>163</v>
      </c>
      <c r="AU1324" s="151" t="s">
        <v>85</v>
      </c>
      <c r="AV1324" s="12" t="s">
        <v>85</v>
      </c>
      <c r="AW1324" s="12" t="s">
        <v>32</v>
      </c>
      <c r="AX1324" s="12" t="s">
        <v>75</v>
      </c>
      <c r="AY1324" s="151" t="s">
        <v>153</v>
      </c>
    </row>
    <row r="1325" spans="2:65" s="12" customFormat="1" ht="12">
      <c r="B1325" s="150"/>
      <c r="D1325" s="146" t="s">
        <v>163</v>
      </c>
      <c r="E1325" s="151" t="s">
        <v>1</v>
      </c>
      <c r="F1325" s="152" t="s">
        <v>2146</v>
      </c>
      <c r="H1325" s="153">
        <v>16.3</v>
      </c>
      <c r="I1325" s="154"/>
      <c r="L1325" s="150"/>
      <c r="M1325" s="155"/>
      <c r="T1325" s="156"/>
      <c r="AT1325" s="151" t="s">
        <v>163</v>
      </c>
      <c r="AU1325" s="151" t="s">
        <v>85</v>
      </c>
      <c r="AV1325" s="12" t="s">
        <v>85</v>
      </c>
      <c r="AW1325" s="12" t="s">
        <v>32</v>
      </c>
      <c r="AX1325" s="12" t="s">
        <v>75</v>
      </c>
      <c r="AY1325" s="151" t="s">
        <v>153</v>
      </c>
    </row>
    <row r="1326" spans="2:65" s="12" customFormat="1" ht="12">
      <c r="B1326" s="150"/>
      <c r="D1326" s="146" t="s">
        <v>163</v>
      </c>
      <c r="E1326" s="151" t="s">
        <v>1</v>
      </c>
      <c r="F1326" s="152" t="s">
        <v>2147</v>
      </c>
      <c r="H1326" s="153">
        <v>16.899999999999999</v>
      </c>
      <c r="I1326" s="154"/>
      <c r="L1326" s="150"/>
      <c r="M1326" s="155"/>
      <c r="T1326" s="156"/>
      <c r="AT1326" s="151" t="s">
        <v>163</v>
      </c>
      <c r="AU1326" s="151" t="s">
        <v>85</v>
      </c>
      <c r="AV1326" s="12" t="s">
        <v>85</v>
      </c>
      <c r="AW1326" s="12" t="s">
        <v>32</v>
      </c>
      <c r="AX1326" s="12" t="s">
        <v>75</v>
      </c>
      <c r="AY1326" s="151" t="s">
        <v>153</v>
      </c>
    </row>
    <row r="1327" spans="2:65" s="13" customFormat="1" ht="12">
      <c r="B1327" s="157"/>
      <c r="D1327" s="146" t="s">
        <v>163</v>
      </c>
      <c r="E1327" s="158" t="s">
        <v>1</v>
      </c>
      <c r="F1327" s="159" t="s">
        <v>207</v>
      </c>
      <c r="H1327" s="160">
        <v>486.7</v>
      </c>
      <c r="I1327" s="161"/>
      <c r="L1327" s="157"/>
      <c r="M1327" s="162"/>
      <c r="T1327" s="163"/>
      <c r="AT1327" s="158" t="s">
        <v>163</v>
      </c>
      <c r="AU1327" s="158" t="s">
        <v>85</v>
      </c>
      <c r="AV1327" s="13" t="s">
        <v>159</v>
      </c>
      <c r="AW1327" s="13" t="s">
        <v>32</v>
      </c>
      <c r="AX1327" s="13" t="s">
        <v>83</v>
      </c>
      <c r="AY1327" s="158" t="s">
        <v>153</v>
      </c>
    </row>
    <row r="1328" spans="2:65" s="1" customFormat="1" ht="24.25" customHeight="1">
      <c r="B1328" s="31"/>
      <c r="C1328" s="132" t="s">
        <v>2153</v>
      </c>
      <c r="D1328" s="132" t="s">
        <v>155</v>
      </c>
      <c r="E1328" s="133" t="s">
        <v>2154</v>
      </c>
      <c r="F1328" s="134" t="s">
        <v>2155</v>
      </c>
      <c r="G1328" s="135" t="s">
        <v>590</v>
      </c>
      <c r="H1328" s="136">
        <v>353.6</v>
      </c>
      <c r="I1328" s="137"/>
      <c r="J1328" s="138">
        <f>ROUND(I1328*H1328,2)</f>
        <v>0</v>
      </c>
      <c r="K1328" s="139"/>
      <c r="L1328" s="31"/>
      <c r="M1328" s="140" t="s">
        <v>1</v>
      </c>
      <c r="N1328" s="141" t="s">
        <v>40</v>
      </c>
      <c r="P1328" s="142">
        <f>O1328*H1328</f>
        <v>0</v>
      </c>
      <c r="Q1328" s="142">
        <v>5.8E-4</v>
      </c>
      <c r="R1328" s="142">
        <f>Q1328*H1328</f>
        <v>0.20508800000000002</v>
      </c>
      <c r="S1328" s="142">
        <v>0</v>
      </c>
      <c r="T1328" s="143">
        <f>S1328*H1328</f>
        <v>0</v>
      </c>
      <c r="AR1328" s="144" t="s">
        <v>253</v>
      </c>
      <c r="AT1328" s="144" t="s">
        <v>155</v>
      </c>
      <c r="AU1328" s="144" t="s">
        <v>85</v>
      </c>
      <c r="AY1328" s="16" t="s">
        <v>153</v>
      </c>
      <c r="BE1328" s="145">
        <f>IF(N1328="základní",J1328,0)</f>
        <v>0</v>
      </c>
      <c r="BF1328" s="145">
        <f>IF(N1328="snížená",J1328,0)</f>
        <v>0</v>
      </c>
      <c r="BG1328" s="145">
        <f>IF(N1328="zákl. přenesená",J1328,0)</f>
        <v>0</v>
      </c>
      <c r="BH1328" s="145">
        <f>IF(N1328="sníž. přenesená",J1328,0)</f>
        <v>0</v>
      </c>
      <c r="BI1328" s="145">
        <f>IF(N1328="nulová",J1328,0)</f>
        <v>0</v>
      </c>
      <c r="BJ1328" s="16" t="s">
        <v>83</v>
      </c>
      <c r="BK1328" s="145">
        <f>ROUND(I1328*H1328,2)</f>
        <v>0</v>
      </c>
      <c r="BL1328" s="16" t="s">
        <v>253</v>
      </c>
      <c r="BM1328" s="144" t="s">
        <v>2156</v>
      </c>
    </row>
    <row r="1329" spans="2:51" s="1" customFormat="1" ht="24">
      <c r="B1329" s="31"/>
      <c r="D1329" s="146" t="s">
        <v>161</v>
      </c>
      <c r="F1329" s="147" t="s">
        <v>2157</v>
      </c>
      <c r="I1329" s="148"/>
      <c r="L1329" s="31"/>
      <c r="M1329" s="149"/>
      <c r="T1329" s="55"/>
      <c r="AT1329" s="16" t="s">
        <v>161</v>
      </c>
      <c r="AU1329" s="16" t="s">
        <v>85</v>
      </c>
    </row>
    <row r="1330" spans="2:51" s="12" customFormat="1" ht="12">
      <c r="B1330" s="150"/>
      <c r="D1330" s="146" t="s">
        <v>163</v>
      </c>
      <c r="E1330" s="151" t="s">
        <v>1</v>
      </c>
      <c r="F1330" s="152" t="s">
        <v>2158</v>
      </c>
      <c r="H1330" s="153">
        <v>8</v>
      </c>
      <c r="I1330" s="154"/>
      <c r="L1330" s="150"/>
      <c r="M1330" s="155"/>
      <c r="T1330" s="156"/>
      <c r="AT1330" s="151" t="s">
        <v>163</v>
      </c>
      <c r="AU1330" s="151" t="s">
        <v>85</v>
      </c>
      <c r="AV1330" s="12" t="s">
        <v>85</v>
      </c>
      <c r="AW1330" s="12" t="s">
        <v>32</v>
      </c>
      <c r="AX1330" s="12" t="s">
        <v>75</v>
      </c>
      <c r="AY1330" s="151" t="s">
        <v>153</v>
      </c>
    </row>
    <row r="1331" spans="2:51" s="12" customFormat="1" ht="24">
      <c r="B1331" s="150"/>
      <c r="D1331" s="146" t="s">
        <v>163</v>
      </c>
      <c r="E1331" s="151" t="s">
        <v>1</v>
      </c>
      <c r="F1331" s="152" t="s">
        <v>2159</v>
      </c>
      <c r="H1331" s="153">
        <v>68.8</v>
      </c>
      <c r="I1331" s="154"/>
      <c r="L1331" s="150"/>
      <c r="M1331" s="155"/>
      <c r="T1331" s="156"/>
      <c r="AT1331" s="151" t="s">
        <v>163</v>
      </c>
      <c r="AU1331" s="151" t="s">
        <v>85</v>
      </c>
      <c r="AV1331" s="12" t="s">
        <v>85</v>
      </c>
      <c r="AW1331" s="12" t="s">
        <v>32</v>
      </c>
      <c r="AX1331" s="12" t="s">
        <v>75</v>
      </c>
      <c r="AY1331" s="151" t="s">
        <v>153</v>
      </c>
    </row>
    <row r="1332" spans="2:51" s="12" customFormat="1" ht="12">
      <c r="B1332" s="150"/>
      <c r="D1332" s="146" t="s">
        <v>163</v>
      </c>
      <c r="E1332" s="151" t="s">
        <v>1</v>
      </c>
      <c r="F1332" s="152" t="s">
        <v>2160</v>
      </c>
      <c r="H1332" s="153">
        <v>3.4</v>
      </c>
      <c r="I1332" s="154"/>
      <c r="L1332" s="150"/>
      <c r="M1332" s="155"/>
      <c r="T1332" s="156"/>
      <c r="AT1332" s="151" t="s">
        <v>163</v>
      </c>
      <c r="AU1332" s="151" t="s">
        <v>85</v>
      </c>
      <c r="AV1332" s="12" t="s">
        <v>85</v>
      </c>
      <c r="AW1332" s="12" t="s">
        <v>32</v>
      </c>
      <c r="AX1332" s="12" t="s">
        <v>75</v>
      </c>
      <c r="AY1332" s="151" t="s">
        <v>153</v>
      </c>
    </row>
    <row r="1333" spans="2:51" s="12" customFormat="1" ht="12">
      <c r="B1333" s="150"/>
      <c r="D1333" s="146" t="s">
        <v>163</v>
      </c>
      <c r="E1333" s="151" t="s">
        <v>1</v>
      </c>
      <c r="F1333" s="152" t="s">
        <v>2161</v>
      </c>
      <c r="H1333" s="153">
        <v>10.6</v>
      </c>
      <c r="I1333" s="154"/>
      <c r="L1333" s="150"/>
      <c r="M1333" s="155"/>
      <c r="T1333" s="156"/>
      <c r="AT1333" s="151" t="s">
        <v>163</v>
      </c>
      <c r="AU1333" s="151" t="s">
        <v>85</v>
      </c>
      <c r="AV1333" s="12" t="s">
        <v>85</v>
      </c>
      <c r="AW1333" s="12" t="s">
        <v>32</v>
      </c>
      <c r="AX1333" s="12" t="s">
        <v>75</v>
      </c>
      <c r="AY1333" s="151" t="s">
        <v>153</v>
      </c>
    </row>
    <row r="1334" spans="2:51" s="12" customFormat="1" ht="12">
      <c r="B1334" s="150"/>
      <c r="D1334" s="146" t="s">
        <v>163</v>
      </c>
      <c r="E1334" s="151" t="s">
        <v>1</v>
      </c>
      <c r="F1334" s="152" t="s">
        <v>2162</v>
      </c>
      <c r="H1334" s="153">
        <v>7.4</v>
      </c>
      <c r="I1334" s="154"/>
      <c r="L1334" s="150"/>
      <c r="M1334" s="155"/>
      <c r="T1334" s="156"/>
      <c r="AT1334" s="151" t="s">
        <v>163</v>
      </c>
      <c r="AU1334" s="151" t="s">
        <v>85</v>
      </c>
      <c r="AV1334" s="12" t="s">
        <v>85</v>
      </c>
      <c r="AW1334" s="12" t="s">
        <v>32</v>
      </c>
      <c r="AX1334" s="12" t="s">
        <v>75</v>
      </c>
      <c r="AY1334" s="151" t="s">
        <v>153</v>
      </c>
    </row>
    <row r="1335" spans="2:51" s="12" customFormat="1" ht="12">
      <c r="B1335" s="150"/>
      <c r="D1335" s="146" t="s">
        <v>163</v>
      </c>
      <c r="E1335" s="151" t="s">
        <v>1</v>
      </c>
      <c r="F1335" s="152" t="s">
        <v>2163</v>
      </c>
      <c r="H1335" s="153">
        <v>11.3</v>
      </c>
      <c r="I1335" s="154"/>
      <c r="L1335" s="150"/>
      <c r="M1335" s="155"/>
      <c r="T1335" s="156"/>
      <c r="AT1335" s="151" t="s">
        <v>163</v>
      </c>
      <c r="AU1335" s="151" t="s">
        <v>85</v>
      </c>
      <c r="AV1335" s="12" t="s">
        <v>85</v>
      </c>
      <c r="AW1335" s="12" t="s">
        <v>32</v>
      </c>
      <c r="AX1335" s="12" t="s">
        <v>75</v>
      </c>
      <c r="AY1335" s="151" t="s">
        <v>153</v>
      </c>
    </row>
    <row r="1336" spans="2:51" s="12" customFormat="1" ht="12">
      <c r="B1336" s="150"/>
      <c r="D1336" s="146" t="s">
        <v>163</v>
      </c>
      <c r="E1336" s="151" t="s">
        <v>1</v>
      </c>
      <c r="F1336" s="152" t="s">
        <v>2164</v>
      </c>
      <c r="H1336" s="153">
        <v>15.5</v>
      </c>
      <c r="I1336" s="154"/>
      <c r="L1336" s="150"/>
      <c r="M1336" s="155"/>
      <c r="T1336" s="156"/>
      <c r="AT1336" s="151" t="s">
        <v>163</v>
      </c>
      <c r="AU1336" s="151" t="s">
        <v>85</v>
      </c>
      <c r="AV1336" s="12" t="s">
        <v>85</v>
      </c>
      <c r="AW1336" s="12" t="s">
        <v>32</v>
      </c>
      <c r="AX1336" s="12" t="s">
        <v>75</v>
      </c>
      <c r="AY1336" s="151" t="s">
        <v>153</v>
      </c>
    </row>
    <row r="1337" spans="2:51" s="12" customFormat="1" ht="12">
      <c r="B1337" s="150"/>
      <c r="D1337" s="146" t="s">
        <v>163</v>
      </c>
      <c r="E1337" s="151" t="s">
        <v>1</v>
      </c>
      <c r="F1337" s="152" t="s">
        <v>2165</v>
      </c>
      <c r="H1337" s="153">
        <v>11.2</v>
      </c>
      <c r="I1337" s="154"/>
      <c r="L1337" s="150"/>
      <c r="M1337" s="155"/>
      <c r="T1337" s="156"/>
      <c r="AT1337" s="151" t="s">
        <v>163</v>
      </c>
      <c r="AU1337" s="151" t="s">
        <v>85</v>
      </c>
      <c r="AV1337" s="12" t="s">
        <v>85</v>
      </c>
      <c r="AW1337" s="12" t="s">
        <v>32</v>
      </c>
      <c r="AX1337" s="12" t="s">
        <v>75</v>
      </c>
      <c r="AY1337" s="151" t="s">
        <v>153</v>
      </c>
    </row>
    <row r="1338" spans="2:51" s="12" customFormat="1" ht="12">
      <c r="B1338" s="150"/>
      <c r="D1338" s="146" t="s">
        <v>163</v>
      </c>
      <c r="E1338" s="151" t="s">
        <v>1</v>
      </c>
      <c r="F1338" s="152" t="s">
        <v>2166</v>
      </c>
      <c r="H1338" s="153">
        <v>5.8</v>
      </c>
      <c r="I1338" s="154"/>
      <c r="L1338" s="150"/>
      <c r="M1338" s="155"/>
      <c r="T1338" s="156"/>
      <c r="AT1338" s="151" t="s">
        <v>163</v>
      </c>
      <c r="AU1338" s="151" t="s">
        <v>85</v>
      </c>
      <c r="AV1338" s="12" t="s">
        <v>85</v>
      </c>
      <c r="AW1338" s="12" t="s">
        <v>32</v>
      </c>
      <c r="AX1338" s="12" t="s">
        <v>75</v>
      </c>
      <c r="AY1338" s="151" t="s">
        <v>153</v>
      </c>
    </row>
    <row r="1339" spans="2:51" s="12" customFormat="1" ht="12">
      <c r="B1339" s="150"/>
      <c r="D1339" s="146" t="s">
        <v>163</v>
      </c>
      <c r="E1339" s="151" t="s">
        <v>1</v>
      </c>
      <c r="F1339" s="152" t="s">
        <v>2167</v>
      </c>
      <c r="H1339" s="153">
        <v>12.8</v>
      </c>
      <c r="I1339" s="154"/>
      <c r="L1339" s="150"/>
      <c r="M1339" s="155"/>
      <c r="T1339" s="156"/>
      <c r="AT1339" s="151" t="s">
        <v>163</v>
      </c>
      <c r="AU1339" s="151" t="s">
        <v>85</v>
      </c>
      <c r="AV1339" s="12" t="s">
        <v>85</v>
      </c>
      <c r="AW1339" s="12" t="s">
        <v>32</v>
      </c>
      <c r="AX1339" s="12" t="s">
        <v>75</v>
      </c>
      <c r="AY1339" s="151" t="s">
        <v>153</v>
      </c>
    </row>
    <row r="1340" spans="2:51" s="12" customFormat="1" ht="12">
      <c r="B1340" s="150"/>
      <c r="D1340" s="146" t="s">
        <v>163</v>
      </c>
      <c r="E1340" s="151" t="s">
        <v>1</v>
      </c>
      <c r="F1340" s="152" t="s">
        <v>2168</v>
      </c>
      <c r="H1340" s="153">
        <v>5.6</v>
      </c>
      <c r="I1340" s="154"/>
      <c r="L1340" s="150"/>
      <c r="M1340" s="155"/>
      <c r="T1340" s="156"/>
      <c r="AT1340" s="151" t="s">
        <v>163</v>
      </c>
      <c r="AU1340" s="151" t="s">
        <v>85</v>
      </c>
      <c r="AV1340" s="12" t="s">
        <v>85</v>
      </c>
      <c r="AW1340" s="12" t="s">
        <v>32</v>
      </c>
      <c r="AX1340" s="12" t="s">
        <v>75</v>
      </c>
      <c r="AY1340" s="151" t="s">
        <v>153</v>
      </c>
    </row>
    <row r="1341" spans="2:51" s="12" customFormat="1" ht="24">
      <c r="B1341" s="150"/>
      <c r="D1341" s="146" t="s">
        <v>163</v>
      </c>
      <c r="E1341" s="151" t="s">
        <v>1</v>
      </c>
      <c r="F1341" s="152" t="s">
        <v>2169</v>
      </c>
      <c r="H1341" s="153">
        <v>73.900000000000006</v>
      </c>
      <c r="I1341" s="154"/>
      <c r="L1341" s="150"/>
      <c r="M1341" s="155"/>
      <c r="T1341" s="156"/>
      <c r="AT1341" s="151" t="s">
        <v>163</v>
      </c>
      <c r="AU1341" s="151" t="s">
        <v>85</v>
      </c>
      <c r="AV1341" s="12" t="s">
        <v>85</v>
      </c>
      <c r="AW1341" s="12" t="s">
        <v>32</v>
      </c>
      <c r="AX1341" s="12" t="s">
        <v>75</v>
      </c>
      <c r="AY1341" s="151" t="s">
        <v>153</v>
      </c>
    </row>
    <row r="1342" spans="2:51" s="12" customFormat="1" ht="12">
      <c r="B1342" s="150"/>
      <c r="D1342" s="146" t="s">
        <v>163</v>
      </c>
      <c r="E1342" s="151" t="s">
        <v>1</v>
      </c>
      <c r="F1342" s="152" t="s">
        <v>2170</v>
      </c>
      <c r="H1342" s="153">
        <v>7.1</v>
      </c>
      <c r="I1342" s="154"/>
      <c r="L1342" s="150"/>
      <c r="M1342" s="155"/>
      <c r="T1342" s="156"/>
      <c r="AT1342" s="151" t="s">
        <v>163</v>
      </c>
      <c r="AU1342" s="151" t="s">
        <v>85</v>
      </c>
      <c r="AV1342" s="12" t="s">
        <v>85</v>
      </c>
      <c r="AW1342" s="12" t="s">
        <v>32</v>
      </c>
      <c r="AX1342" s="12" t="s">
        <v>75</v>
      </c>
      <c r="AY1342" s="151" t="s">
        <v>153</v>
      </c>
    </row>
    <row r="1343" spans="2:51" s="12" customFormat="1" ht="12">
      <c r="B1343" s="150"/>
      <c r="D1343" s="146" t="s">
        <v>163</v>
      </c>
      <c r="E1343" s="151" t="s">
        <v>1</v>
      </c>
      <c r="F1343" s="152" t="s">
        <v>2171</v>
      </c>
      <c r="H1343" s="153">
        <v>2.6</v>
      </c>
      <c r="I1343" s="154"/>
      <c r="L1343" s="150"/>
      <c r="M1343" s="155"/>
      <c r="T1343" s="156"/>
      <c r="AT1343" s="151" t="s">
        <v>163</v>
      </c>
      <c r="AU1343" s="151" t="s">
        <v>85</v>
      </c>
      <c r="AV1343" s="12" t="s">
        <v>85</v>
      </c>
      <c r="AW1343" s="12" t="s">
        <v>32</v>
      </c>
      <c r="AX1343" s="12" t="s">
        <v>75</v>
      </c>
      <c r="AY1343" s="151" t="s">
        <v>153</v>
      </c>
    </row>
    <row r="1344" spans="2:51" s="12" customFormat="1" ht="24">
      <c r="B1344" s="150"/>
      <c r="D1344" s="146" t="s">
        <v>163</v>
      </c>
      <c r="E1344" s="151" t="s">
        <v>1</v>
      </c>
      <c r="F1344" s="152" t="s">
        <v>2172</v>
      </c>
      <c r="H1344" s="153">
        <v>73.900000000000006</v>
      </c>
      <c r="I1344" s="154"/>
      <c r="L1344" s="150"/>
      <c r="M1344" s="155"/>
      <c r="T1344" s="156"/>
      <c r="AT1344" s="151" t="s">
        <v>163</v>
      </c>
      <c r="AU1344" s="151" t="s">
        <v>85</v>
      </c>
      <c r="AV1344" s="12" t="s">
        <v>85</v>
      </c>
      <c r="AW1344" s="12" t="s">
        <v>32</v>
      </c>
      <c r="AX1344" s="12" t="s">
        <v>75</v>
      </c>
      <c r="AY1344" s="151" t="s">
        <v>153</v>
      </c>
    </row>
    <row r="1345" spans="2:65" s="12" customFormat="1" ht="12">
      <c r="B1345" s="150"/>
      <c r="D1345" s="146" t="s">
        <v>163</v>
      </c>
      <c r="E1345" s="151" t="s">
        <v>1</v>
      </c>
      <c r="F1345" s="152" t="s">
        <v>2173</v>
      </c>
      <c r="H1345" s="153">
        <v>7.1</v>
      </c>
      <c r="I1345" s="154"/>
      <c r="L1345" s="150"/>
      <c r="M1345" s="155"/>
      <c r="T1345" s="156"/>
      <c r="AT1345" s="151" t="s">
        <v>163</v>
      </c>
      <c r="AU1345" s="151" t="s">
        <v>85</v>
      </c>
      <c r="AV1345" s="12" t="s">
        <v>85</v>
      </c>
      <c r="AW1345" s="12" t="s">
        <v>32</v>
      </c>
      <c r="AX1345" s="12" t="s">
        <v>75</v>
      </c>
      <c r="AY1345" s="151" t="s">
        <v>153</v>
      </c>
    </row>
    <row r="1346" spans="2:65" s="12" customFormat="1" ht="12">
      <c r="B1346" s="150"/>
      <c r="D1346" s="146" t="s">
        <v>163</v>
      </c>
      <c r="E1346" s="151" t="s">
        <v>1</v>
      </c>
      <c r="F1346" s="152" t="s">
        <v>2174</v>
      </c>
      <c r="H1346" s="153">
        <v>14.3</v>
      </c>
      <c r="I1346" s="154"/>
      <c r="L1346" s="150"/>
      <c r="M1346" s="155"/>
      <c r="T1346" s="156"/>
      <c r="AT1346" s="151" t="s">
        <v>163</v>
      </c>
      <c r="AU1346" s="151" t="s">
        <v>85</v>
      </c>
      <c r="AV1346" s="12" t="s">
        <v>85</v>
      </c>
      <c r="AW1346" s="12" t="s">
        <v>32</v>
      </c>
      <c r="AX1346" s="12" t="s">
        <v>75</v>
      </c>
      <c r="AY1346" s="151" t="s">
        <v>153</v>
      </c>
    </row>
    <row r="1347" spans="2:65" s="12" customFormat="1" ht="12">
      <c r="B1347" s="150"/>
      <c r="D1347" s="146" t="s">
        <v>163</v>
      </c>
      <c r="E1347" s="151" t="s">
        <v>1</v>
      </c>
      <c r="F1347" s="152" t="s">
        <v>2175</v>
      </c>
      <c r="H1347" s="153">
        <v>14.3</v>
      </c>
      <c r="I1347" s="154"/>
      <c r="L1347" s="150"/>
      <c r="M1347" s="155"/>
      <c r="T1347" s="156"/>
      <c r="AT1347" s="151" t="s">
        <v>163</v>
      </c>
      <c r="AU1347" s="151" t="s">
        <v>85</v>
      </c>
      <c r="AV1347" s="12" t="s">
        <v>85</v>
      </c>
      <c r="AW1347" s="12" t="s">
        <v>32</v>
      </c>
      <c r="AX1347" s="12" t="s">
        <v>75</v>
      </c>
      <c r="AY1347" s="151" t="s">
        <v>153</v>
      </c>
    </row>
    <row r="1348" spans="2:65" s="13" customFormat="1" ht="12">
      <c r="B1348" s="157"/>
      <c r="D1348" s="146" t="s">
        <v>163</v>
      </c>
      <c r="E1348" s="158" t="s">
        <v>1</v>
      </c>
      <c r="F1348" s="159" t="s">
        <v>207</v>
      </c>
      <c r="H1348" s="160">
        <v>353.6</v>
      </c>
      <c r="I1348" s="161"/>
      <c r="L1348" s="157"/>
      <c r="M1348" s="162"/>
      <c r="T1348" s="163"/>
      <c r="AT1348" s="158" t="s">
        <v>163</v>
      </c>
      <c r="AU1348" s="158" t="s">
        <v>85</v>
      </c>
      <c r="AV1348" s="13" t="s">
        <v>159</v>
      </c>
      <c r="AW1348" s="13" t="s">
        <v>32</v>
      </c>
      <c r="AX1348" s="13" t="s">
        <v>83</v>
      </c>
      <c r="AY1348" s="158" t="s">
        <v>153</v>
      </c>
    </row>
    <row r="1349" spans="2:65" s="1" customFormat="1" ht="24.25" customHeight="1">
      <c r="B1349" s="31"/>
      <c r="C1349" s="132" t="s">
        <v>2176</v>
      </c>
      <c r="D1349" s="132" t="s">
        <v>155</v>
      </c>
      <c r="E1349" s="133" t="s">
        <v>2177</v>
      </c>
      <c r="F1349" s="134" t="s">
        <v>2178</v>
      </c>
      <c r="G1349" s="135" t="s">
        <v>173</v>
      </c>
      <c r="H1349" s="136">
        <v>486.7</v>
      </c>
      <c r="I1349" s="137"/>
      <c r="J1349" s="138">
        <f>ROUND(I1349*H1349,2)</f>
        <v>0</v>
      </c>
      <c r="K1349" s="139"/>
      <c r="L1349" s="31"/>
      <c r="M1349" s="140" t="s">
        <v>1</v>
      </c>
      <c r="N1349" s="141" t="s">
        <v>40</v>
      </c>
      <c r="P1349" s="142">
        <f>O1349*H1349</f>
        <v>0</v>
      </c>
      <c r="Q1349" s="142">
        <v>0</v>
      </c>
      <c r="R1349" s="142">
        <f>Q1349*H1349</f>
        <v>0</v>
      </c>
      <c r="S1349" s="142">
        <v>8.3169999999999994E-2</v>
      </c>
      <c r="T1349" s="143">
        <f>S1349*H1349</f>
        <v>40.478838999999994</v>
      </c>
      <c r="AR1349" s="144" t="s">
        <v>253</v>
      </c>
      <c r="AT1349" s="144" t="s">
        <v>155</v>
      </c>
      <c r="AU1349" s="144" t="s">
        <v>85</v>
      </c>
      <c r="AY1349" s="16" t="s">
        <v>153</v>
      </c>
      <c r="BE1349" s="145">
        <f>IF(N1349="základní",J1349,0)</f>
        <v>0</v>
      </c>
      <c r="BF1349" s="145">
        <f>IF(N1349="snížená",J1349,0)</f>
        <v>0</v>
      </c>
      <c r="BG1349" s="145">
        <f>IF(N1349="zákl. přenesená",J1349,0)</f>
        <v>0</v>
      </c>
      <c r="BH1349" s="145">
        <f>IF(N1349="sníž. přenesená",J1349,0)</f>
        <v>0</v>
      </c>
      <c r="BI1349" s="145">
        <f>IF(N1349="nulová",J1349,0)</f>
        <v>0</v>
      </c>
      <c r="BJ1349" s="16" t="s">
        <v>83</v>
      </c>
      <c r="BK1349" s="145">
        <f>ROUND(I1349*H1349,2)</f>
        <v>0</v>
      </c>
      <c r="BL1349" s="16" t="s">
        <v>253</v>
      </c>
      <c r="BM1349" s="144" t="s">
        <v>2179</v>
      </c>
    </row>
    <row r="1350" spans="2:65" s="1" customFormat="1" ht="24">
      <c r="B1350" s="31"/>
      <c r="D1350" s="146" t="s">
        <v>161</v>
      </c>
      <c r="F1350" s="147" t="s">
        <v>2178</v>
      </c>
      <c r="I1350" s="148"/>
      <c r="L1350" s="31"/>
      <c r="M1350" s="149"/>
      <c r="T1350" s="55"/>
      <c r="AT1350" s="16" t="s">
        <v>161</v>
      </c>
      <c r="AU1350" s="16" t="s">
        <v>85</v>
      </c>
    </row>
    <row r="1351" spans="2:65" s="12" customFormat="1" ht="12">
      <c r="B1351" s="150"/>
      <c r="D1351" s="146" t="s">
        <v>163</v>
      </c>
      <c r="E1351" s="151" t="s">
        <v>1</v>
      </c>
      <c r="F1351" s="152" t="s">
        <v>2129</v>
      </c>
      <c r="H1351" s="153">
        <v>4.9000000000000004</v>
      </c>
      <c r="I1351" s="154"/>
      <c r="L1351" s="150"/>
      <c r="M1351" s="155"/>
      <c r="T1351" s="156"/>
      <c r="AT1351" s="151" t="s">
        <v>163</v>
      </c>
      <c r="AU1351" s="151" t="s">
        <v>85</v>
      </c>
      <c r="AV1351" s="12" t="s">
        <v>85</v>
      </c>
      <c r="AW1351" s="12" t="s">
        <v>32</v>
      </c>
      <c r="AX1351" s="12" t="s">
        <v>75</v>
      </c>
      <c r="AY1351" s="151" t="s">
        <v>153</v>
      </c>
    </row>
    <row r="1352" spans="2:65" s="12" customFormat="1" ht="12">
      <c r="B1352" s="150"/>
      <c r="D1352" s="146" t="s">
        <v>163</v>
      </c>
      <c r="E1352" s="151" t="s">
        <v>1</v>
      </c>
      <c r="F1352" s="152" t="s">
        <v>2130</v>
      </c>
      <c r="H1352" s="153">
        <v>98.7</v>
      </c>
      <c r="I1352" s="154"/>
      <c r="L1352" s="150"/>
      <c r="M1352" s="155"/>
      <c r="T1352" s="156"/>
      <c r="AT1352" s="151" t="s">
        <v>163</v>
      </c>
      <c r="AU1352" s="151" t="s">
        <v>85</v>
      </c>
      <c r="AV1352" s="12" t="s">
        <v>85</v>
      </c>
      <c r="AW1352" s="12" t="s">
        <v>32</v>
      </c>
      <c r="AX1352" s="12" t="s">
        <v>75</v>
      </c>
      <c r="AY1352" s="151" t="s">
        <v>153</v>
      </c>
    </row>
    <row r="1353" spans="2:65" s="12" customFormat="1" ht="12">
      <c r="B1353" s="150"/>
      <c r="D1353" s="146" t="s">
        <v>163</v>
      </c>
      <c r="E1353" s="151" t="s">
        <v>1</v>
      </c>
      <c r="F1353" s="152" t="s">
        <v>2131</v>
      </c>
      <c r="H1353" s="153">
        <v>15.4</v>
      </c>
      <c r="I1353" s="154"/>
      <c r="L1353" s="150"/>
      <c r="M1353" s="155"/>
      <c r="T1353" s="156"/>
      <c r="AT1353" s="151" t="s">
        <v>163</v>
      </c>
      <c r="AU1353" s="151" t="s">
        <v>85</v>
      </c>
      <c r="AV1353" s="12" t="s">
        <v>85</v>
      </c>
      <c r="AW1353" s="12" t="s">
        <v>32</v>
      </c>
      <c r="AX1353" s="12" t="s">
        <v>75</v>
      </c>
      <c r="AY1353" s="151" t="s">
        <v>153</v>
      </c>
    </row>
    <row r="1354" spans="2:65" s="12" customFormat="1" ht="12">
      <c r="B1354" s="150"/>
      <c r="D1354" s="146" t="s">
        <v>163</v>
      </c>
      <c r="E1354" s="151" t="s">
        <v>1</v>
      </c>
      <c r="F1354" s="152" t="s">
        <v>2132</v>
      </c>
      <c r="H1354" s="153">
        <v>6.6</v>
      </c>
      <c r="I1354" s="154"/>
      <c r="L1354" s="150"/>
      <c r="M1354" s="155"/>
      <c r="T1354" s="156"/>
      <c r="AT1354" s="151" t="s">
        <v>163</v>
      </c>
      <c r="AU1354" s="151" t="s">
        <v>85</v>
      </c>
      <c r="AV1354" s="12" t="s">
        <v>85</v>
      </c>
      <c r="AW1354" s="12" t="s">
        <v>32</v>
      </c>
      <c r="AX1354" s="12" t="s">
        <v>75</v>
      </c>
      <c r="AY1354" s="151" t="s">
        <v>153</v>
      </c>
    </row>
    <row r="1355" spans="2:65" s="12" customFormat="1" ht="12">
      <c r="B1355" s="150"/>
      <c r="D1355" s="146" t="s">
        <v>163</v>
      </c>
      <c r="E1355" s="151" t="s">
        <v>1</v>
      </c>
      <c r="F1355" s="152" t="s">
        <v>2133</v>
      </c>
      <c r="H1355" s="153">
        <v>7.2</v>
      </c>
      <c r="I1355" s="154"/>
      <c r="L1355" s="150"/>
      <c r="M1355" s="155"/>
      <c r="T1355" s="156"/>
      <c r="AT1355" s="151" t="s">
        <v>163</v>
      </c>
      <c r="AU1355" s="151" t="s">
        <v>85</v>
      </c>
      <c r="AV1355" s="12" t="s">
        <v>85</v>
      </c>
      <c r="AW1355" s="12" t="s">
        <v>32</v>
      </c>
      <c r="AX1355" s="12" t="s">
        <v>75</v>
      </c>
      <c r="AY1355" s="151" t="s">
        <v>153</v>
      </c>
    </row>
    <row r="1356" spans="2:65" s="12" customFormat="1" ht="12">
      <c r="B1356" s="150"/>
      <c r="D1356" s="146" t="s">
        <v>163</v>
      </c>
      <c r="E1356" s="151" t="s">
        <v>1</v>
      </c>
      <c r="F1356" s="152" t="s">
        <v>2134</v>
      </c>
      <c r="H1356" s="153">
        <v>4</v>
      </c>
      <c r="I1356" s="154"/>
      <c r="L1356" s="150"/>
      <c r="M1356" s="155"/>
      <c r="T1356" s="156"/>
      <c r="AT1356" s="151" t="s">
        <v>163</v>
      </c>
      <c r="AU1356" s="151" t="s">
        <v>85</v>
      </c>
      <c r="AV1356" s="12" t="s">
        <v>85</v>
      </c>
      <c r="AW1356" s="12" t="s">
        <v>32</v>
      </c>
      <c r="AX1356" s="12" t="s">
        <v>75</v>
      </c>
      <c r="AY1356" s="151" t="s">
        <v>153</v>
      </c>
    </row>
    <row r="1357" spans="2:65" s="12" customFormat="1" ht="12">
      <c r="B1357" s="150"/>
      <c r="D1357" s="146" t="s">
        <v>163</v>
      </c>
      <c r="E1357" s="151" t="s">
        <v>1</v>
      </c>
      <c r="F1357" s="152" t="s">
        <v>2135</v>
      </c>
      <c r="H1357" s="153">
        <v>9.8000000000000007</v>
      </c>
      <c r="I1357" s="154"/>
      <c r="L1357" s="150"/>
      <c r="M1357" s="155"/>
      <c r="T1357" s="156"/>
      <c r="AT1357" s="151" t="s">
        <v>163</v>
      </c>
      <c r="AU1357" s="151" t="s">
        <v>85</v>
      </c>
      <c r="AV1357" s="12" t="s">
        <v>85</v>
      </c>
      <c r="AW1357" s="12" t="s">
        <v>32</v>
      </c>
      <c r="AX1357" s="12" t="s">
        <v>75</v>
      </c>
      <c r="AY1357" s="151" t="s">
        <v>153</v>
      </c>
    </row>
    <row r="1358" spans="2:65" s="12" customFormat="1" ht="12">
      <c r="B1358" s="150"/>
      <c r="D1358" s="146" t="s">
        <v>163</v>
      </c>
      <c r="E1358" s="151" t="s">
        <v>1</v>
      </c>
      <c r="F1358" s="152" t="s">
        <v>2136</v>
      </c>
      <c r="H1358" s="153">
        <v>7.9</v>
      </c>
      <c r="I1358" s="154"/>
      <c r="L1358" s="150"/>
      <c r="M1358" s="155"/>
      <c r="T1358" s="156"/>
      <c r="AT1358" s="151" t="s">
        <v>163</v>
      </c>
      <c r="AU1358" s="151" t="s">
        <v>85</v>
      </c>
      <c r="AV1358" s="12" t="s">
        <v>85</v>
      </c>
      <c r="AW1358" s="12" t="s">
        <v>32</v>
      </c>
      <c r="AX1358" s="12" t="s">
        <v>75</v>
      </c>
      <c r="AY1358" s="151" t="s">
        <v>153</v>
      </c>
    </row>
    <row r="1359" spans="2:65" s="12" customFormat="1" ht="12">
      <c r="B1359" s="150"/>
      <c r="D1359" s="146" t="s">
        <v>163</v>
      </c>
      <c r="E1359" s="151" t="s">
        <v>1</v>
      </c>
      <c r="F1359" s="152" t="s">
        <v>2137</v>
      </c>
      <c r="H1359" s="153">
        <v>1.6</v>
      </c>
      <c r="I1359" s="154"/>
      <c r="L1359" s="150"/>
      <c r="M1359" s="155"/>
      <c r="T1359" s="156"/>
      <c r="AT1359" s="151" t="s">
        <v>163</v>
      </c>
      <c r="AU1359" s="151" t="s">
        <v>85</v>
      </c>
      <c r="AV1359" s="12" t="s">
        <v>85</v>
      </c>
      <c r="AW1359" s="12" t="s">
        <v>32</v>
      </c>
      <c r="AX1359" s="12" t="s">
        <v>75</v>
      </c>
      <c r="AY1359" s="151" t="s">
        <v>153</v>
      </c>
    </row>
    <row r="1360" spans="2:65" s="12" customFormat="1" ht="12">
      <c r="B1360" s="150"/>
      <c r="D1360" s="146" t="s">
        <v>163</v>
      </c>
      <c r="E1360" s="151" t="s">
        <v>1</v>
      </c>
      <c r="F1360" s="152" t="s">
        <v>2138</v>
      </c>
      <c r="H1360" s="153">
        <v>2.6</v>
      </c>
      <c r="I1360" s="154"/>
      <c r="L1360" s="150"/>
      <c r="M1360" s="155"/>
      <c r="T1360" s="156"/>
      <c r="AT1360" s="151" t="s">
        <v>163</v>
      </c>
      <c r="AU1360" s="151" t="s">
        <v>85</v>
      </c>
      <c r="AV1360" s="12" t="s">
        <v>85</v>
      </c>
      <c r="AW1360" s="12" t="s">
        <v>32</v>
      </c>
      <c r="AX1360" s="12" t="s">
        <v>75</v>
      </c>
      <c r="AY1360" s="151" t="s">
        <v>153</v>
      </c>
    </row>
    <row r="1361" spans="2:65" s="12" customFormat="1" ht="12">
      <c r="B1361" s="150"/>
      <c r="D1361" s="146" t="s">
        <v>163</v>
      </c>
      <c r="E1361" s="151" t="s">
        <v>1</v>
      </c>
      <c r="F1361" s="152" t="s">
        <v>2139</v>
      </c>
      <c r="H1361" s="153">
        <v>15.2</v>
      </c>
      <c r="I1361" s="154"/>
      <c r="L1361" s="150"/>
      <c r="M1361" s="155"/>
      <c r="T1361" s="156"/>
      <c r="AT1361" s="151" t="s">
        <v>163</v>
      </c>
      <c r="AU1361" s="151" t="s">
        <v>85</v>
      </c>
      <c r="AV1361" s="12" t="s">
        <v>85</v>
      </c>
      <c r="AW1361" s="12" t="s">
        <v>32</v>
      </c>
      <c r="AX1361" s="12" t="s">
        <v>75</v>
      </c>
      <c r="AY1361" s="151" t="s">
        <v>153</v>
      </c>
    </row>
    <row r="1362" spans="2:65" s="12" customFormat="1" ht="12">
      <c r="B1362" s="150"/>
      <c r="D1362" s="146" t="s">
        <v>163</v>
      </c>
      <c r="E1362" s="151" t="s">
        <v>1</v>
      </c>
      <c r="F1362" s="152" t="s">
        <v>2140</v>
      </c>
      <c r="H1362" s="153">
        <v>5.6</v>
      </c>
      <c r="I1362" s="154"/>
      <c r="L1362" s="150"/>
      <c r="M1362" s="155"/>
      <c r="T1362" s="156"/>
      <c r="AT1362" s="151" t="s">
        <v>163</v>
      </c>
      <c r="AU1362" s="151" t="s">
        <v>85</v>
      </c>
      <c r="AV1362" s="12" t="s">
        <v>85</v>
      </c>
      <c r="AW1362" s="12" t="s">
        <v>32</v>
      </c>
      <c r="AX1362" s="12" t="s">
        <v>75</v>
      </c>
      <c r="AY1362" s="151" t="s">
        <v>153</v>
      </c>
    </row>
    <row r="1363" spans="2:65" s="12" customFormat="1" ht="12">
      <c r="B1363" s="150"/>
      <c r="D1363" s="146" t="s">
        <v>163</v>
      </c>
      <c r="E1363" s="151" t="s">
        <v>1</v>
      </c>
      <c r="F1363" s="152" t="s">
        <v>2141</v>
      </c>
      <c r="H1363" s="153">
        <v>128.19999999999999</v>
      </c>
      <c r="I1363" s="154"/>
      <c r="L1363" s="150"/>
      <c r="M1363" s="155"/>
      <c r="T1363" s="156"/>
      <c r="AT1363" s="151" t="s">
        <v>163</v>
      </c>
      <c r="AU1363" s="151" t="s">
        <v>85</v>
      </c>
      <c r="AV1363" s="12" t="s">
        <v>85</v>
      </c>
      <c r="AW1363" s="12" t="s">
        <v>32</v>
      </c>
      <c r="AX1363" s="12" t="s">
        <v>75</v>
      </c>
      <c r="AY1363" s="151" t="s">
        <v>153</v>
      </c>
    </row>
    <row r="1364" spans="2:65" s="12" customFormat="1" ht="12">
      <c r="B1364" s="150"/>
      <c r="D1364" s="146" t="s">
        <v>163</v>
      </c>
      <c r="E1364" s="151" t="s">
        <v>1</v>
      </c>
      <c r="F1364" s="152" t="s">
        <v>2142</v>
      </c>
      <c r="H1364" s="153">
        <v>7.1</v>
      </c>
      <c r="I1364" s="154"/>
      <c r="L1364" s="150"/>
      <c r="M1364" s="155"/>
      <c r="T1364" s="156"/>
      <c r="AT1364" s="151" t="s">
        <v>163</v>
      </c>
      <c r="AU1364" s="151" t="s">
        <v>85</v>
      </c>
      <c r="AV1364" s="12" t="s">
        <v>85</v>
      </c>
      <c r="AW1364" s="12" t="s">
        <v>32</v>
      </c>
      <c r="AX1364" s="12" t="s">
        <v>75</v>
      </c>
      <c r="AY1364" s="151" t="s">
        <v>153</v>
      </c>
    </row>
    <row r="1365" spans="2:65" s="12" customFormat="1" ht="12">
      <c r="B1365" s="150"/>
      <c r="D1365" s="146" t="s">
        <v>163</v>
      </c>
      <c r="E1365" s="151" t="s">
        <v>1</v>
      </c>
      <c r="F1365" s="152" t="s">
        <v>2143</v>
      </c>
      <c r="H1365" s="153">
        <v>1</v>
      </c>
      <c r="I1365" s="154"/>
      <c r="L1365" s="150"/>
      <c r="M1365" s="155"/>
      <c r="T1365" s="156"/>
      <c r="AT1365" s="151" t="s">
        <v>163</v>
      </c>
      <c r="AU1365" s="151" t="s">
        <v>85</v>
      </c>
      <c r="AV1365" s="12" t="s">
        <v>85</v>
      </c>
      <c r="AW1365" s="12" t="s">
        <v>32</v>
      </c>
      <c r="AX1365" s="12" t="s">
        <v>75</v>
      </c>
      <c r="AY1365" s="151" t="s">
        <v>153</v>
      </c>
    </row>
    <row r="1366" spans="2:65" s="12" customFormat="1" ht="12">
      <c r="B1366" s="150"/>
      <c r="D1366" s="146" t="s">
        <v>163</v>
      </c>
      <c r="E1366" s="151" t="s">
        <v>1</v>
      </c>
      <c r="F1366" s="152" t="s">
        <v>2144</v>
      </c>
      <c r="H1366" s="153">
        <v>130.6</v>
      </c>
      <c r="I1366" s="154"/>
      <c r="L1366" s="150"/>
      <c r="M1366" s="155"/>
      <c r="T1366" s="156"/>
      <c r="AT1366" s="151" t="s">
        <v>163</v>
      </c>
      <c r="AU1366" s="151" t="s">
        <v>85</v>
      </c>
      <c r="AV1366" s="12" t="s">
        <v>85</v>
      </c>
      <c r="AW1366" s="12" t="s">
        <v>32</v>
      </c>
      <c r="AX1366" s="12" t="s">
        <v>75</v>
      </c>
      <c r="AY1366" s="151" t="s">
        <v>153</v>
      </c>
    </row>
    <row r="1367" spans="2:65" s="12" customFormat="1" ht="12">
      <c r="B1367" s="150"/>
      <c r="D1367" s="146" t="s">
        <v>163</v>
      </c>
      <c r="E1367" s="151" t="s">
        <v>1</v>
      </c>
      <c r="F1367" s="152" t="s">
        <v>2145</v>
      </c>
      <c r="H1367" s="153">
        <v>7.1</v>
      </c>
      <c r="I1367" s="154"/>
      <c r="L1367" s="150"/>
      <c r="M1367" s="155"/>
      <c r="T1367" s="156"/>
      <c r="AT1367" s="151" t="s">
        <v>163</v>
      </c>
      <c r="AU1367" s="151" t="s">
        <v>85</v>
      </c>
      <c r="AV1367" s="12" t="s">
        <v>85</v>
      </c>
      <c r="AW1367" s="12" t="s">
        <v>32</v>
      </c>
      <c r="AX1367" s="12" t="s">
        <v>75</v>
      </c>
      <c r="AY1367" s="151" t="s">
        <v>153</v>
      </c>
    </row>
    <row r="1368" spans="2:65" s="12" customFormat="1" ht="12">
      <c r="B1368" s="150"/>
      <c r="D1368" s="146" t="s">
        <v>163</v>
      </c>
      <c r="E1368" s="151" t="s">
        <v>1</v>
      </c>
      <c r="F1368" s="152" t="s">
        <v>2146</v>
      </c>
      <c r="H1368" s="153">
        <v>16.3</v>
      </c>
      <c r="I1368" s="154"/>
      <c r="L1368" s="150"/>
      <c r="M1368" s="155"/>
      <c r="T1368" s="156"/>
      <c r="AT1368" s="151" t="s">
        <v>163</v>
      </c>
      <c r="AU1368" s="151" t="s">
        <v>85</v>
      </c>
      <c r="AV1368" s="12" t="s">
        <v>85</v>
      </c>
      <c r="AW1368" s="12" t="s">
        <v>32</v>
      </c>
      <c r="AX1368" s="12" t="s">
        <v>75</v>
      </c>
      <c r="AY1368" s="151" t="s">
        <v>153</v>
      </c>
    </row>
    <row r="1369" spans="2:65" s="12" customFormat="1" ht="12">
      <c r="B1369" s="150"/>
      <c r="D1369" s="146" t="s">
        <v>163</v>
      </c>
      <c r="E1369" s="151" t="s">
        <v>1</v>
      </c>
      <c r="F1369" s="152" t="s">
        <v>2147</v>
      </c>
      <c r="H1369" s="153">
        <v>16.899999999999999</v>
      </c>
      <c r="I1369" s="154"/>
      <c r="L1369" s="150"/>
      <c r="M1369" s="155"/>
      <c r="T1369" s="156"/>
      <c r="AT1369" s="151" t="s">
        <v>163</v>
      </c>
      <c r="AU1369" s="151" t="s">
        <v>85</v>
      </c>
      <c r="AV1369" s="12" t="s">
        <v>85</v>
      </c>
      <c r="AW1369" s="12" t="s">
        <v>32</v>
      </c>
      <c r="AX1369" s="12" t="s">
        <v>75</v>
      </c>
      <c r="AY1369" s="151" t="s">
        <v>153</v>
      </c>
    </row>
    <row r="1370" spans="2:65" s="13" customFormat="1" ht="12">
      <c r="B1370" s="157"/>
      <c r="D1370" s="146" t="s">
        <v>163</v>
      </c>
      <c r="E1370" s="158" t="s">
        <v>1</v>
      </c>
      <c r="F1370" s="159" t="s">
        <v>207</v>
      </c>
      <c r="H1370" s="160">
        <v>486.7</v>
      </c>
      <c r="I1370" s="161"/>
      <c r="L1370" s="157"/>
      <c r="M1370" s="162"/>
      <c r="T1370" s="163"/>
      <c r="AT1370" s="158" t="s">
        <v>163</v>
      </c>
      <c r="AU1370" s="158" t="s">
        <v>85</v>
      </c>
      <c r="AV1370" s="13" t="s">
        <v>159</v>
      </c>
      <c r="AW1370" s="13" t="s">
        <v>32</v>
      </c>
      <c r="AX1370" s="13" t="s">
        <v>83</v>
      </c>
      <c r="AY1370" s="158" t="s">
        <v>153</v>
      </c>
    </row>
    <row r="1371" spans="2:65" s="1" customFormat="1" ht="37.75" customHeight="1">
      <c r="B1371" s="31"/>
      <c r="C1371" s="132" t="s">
        <v>2180</v>
      </c>
      <c r="D1371" s="132" t="s">
        <v>155</v>
      </c>
      <c r="E1371" s="133" t="s">
        <v>2181</v>
      </c>
      <c r="F1371" s="134" t="s">
        <v>2182</v>
      </c>
      <c r="G1371" s="135" t="s">
        <v>173</v>
      </c>
      <c r="H1371" s="136">
        <v>486.7</v>
      </c>
      <c r="I1371" s="137"/>
      <c r="J1371" s="138">
        <f>ROUND(I1371*H1371,2)</f>
        <v>0</v>
      </c>
      <c r="K1371" s="139"/>
      <c r="L1371" s="31"/>
      <c r="M1371" s="140" t="s">
        <v>1</v>
      </c>
      <c r="N1371" s="141" t="s">
        <v>40</v>
      </c>
      <c r="P1371" s="142">
        <f>O1371*H1371</f>
        <v>0</v>
      </c>
      <c r="Q1371" s="142">
        <v>9.1000000000000004E-3</v>
      </c>
      <c r="R1371" s="142">
        <f>Q1371*H1371</f>
        <v>4.4289700000000005</v>
      </c>
      <c r="S1371" s="142">
        <v>0</v>
      </c>
      <c r="T1371" s="143">
        <f>S1371*H1371</f>
        <v>0</v>
      </c>
      <c r="AR1371" s="144" t="s">
        <v>253</v>
      </c>
      <c r="AT1371" s="144" t="s">
        <v>155</v>
      </c>
      <c r="AU1371" s="144" t="s">
        <v>85</v>
      </c>
      <c r="AY1371" s="16" t="s">
        <v>153</v>
      </c>
      <c r="BE1371" s="145">
        <f>IF(N1371="základní",J1371,0)</f>
        <v>0</v>
      </c>
      <c r="BF1371" s="145">
        <f>IF(N1371="snížená",J1371,0)</f>
        <v>0</v>
      </c>
      <c r="BG1371" s="145">
        <f>IF(N1371="zákl. přenesená",J1371,0)</f>
        <v>0</v>
      </c>
      <c r="BH1371" s="145">
        <f>IF(N1371="sníž. přenesená",J1371,0)</f>
        <v>0</v>
      </c>
      <c r="BI1371" s="145">
        <f>IF(N1371="nulová",J1371,0)</f>
        <v>0</v>
      </c>
      <c r="BJ1371" s="16" t="s">
        <v>83</v>
      </c>
      <c r="BK1371" s="145">
        <f>ROUND(I1371*H1371,2)</f>
        <v>0</v>
      </c>
      <c r="BL1371" s="16" t="s">
        <v>253</v>
      </c>
      <c r="BM1371" s="144" t="s">
        <v>2183</v>
      </c>
    </row>
    <row r="1372" spans="2:65" s="1" customFormat="1" ht="48">
      <c r="B1372" s="31"/>
      <c r="D1372" s="146" t="s">
        <v>161</v>
      </c>
      <c r="F1372" s="147" t="s">
        <v>2184</v>
      </c>
      <c r="I1372" s="148"/>
      <c r="L1372" s="31"/>
      <c r="M1372" s="149"/>
      <c r="T1372" s="55"/>
      <c r="AT1372" s="16" t="s">
        <v>161</v>
      </c>
      <c r="AU1372" s="16" t="s">
        <v>85</v>
      </c>
    </row>
    <row r="1373" spans="2:65" s="12" customFormat="1" ht="12">
      <c r="B1373" s="150"/>
      <c r="D1373" s="146" t="s">
        <v>163</v>
      </c>
      <c r="E1373" s="151" t="s">
        <v>1</v>
      </c>
      <c r="F1373" s="152" t="s">
        <v>2129</v>
      </c>
      <c r="H1373" s="153">
        <v>4.9000000000000004</v>
      </c>
      <c r="I1373" s="154"/>
      <c r="L1373" s="150"/>
      <c r="M1373" s="155"/>
      <c r="T1373" s="156"/>
      <c r="AT1373" s="151" t="s">
        <v>163</v>
      </c>
      <c r="AU1373" s="151" t="s">
        <v>85</v>
      </c>
      <c r="AV1373" s="12" t="s">
        <v>85</v>
      </c>
      <c r="AW1373" s="12" t="s">
        <v>32</v>
      </c>
      <c r="AX1373" s="12" t="s">
        <v>75</v>
      </c>
      <c r="AY1373" s="151" t="s">
        <v>153</v>
      </c>
    </row>
    <row r="1374" spans="2:65" s="12" customFormat="1" ht="12">
      <c r="B1374" s="150"/>
      <c r="D1374" s="146" t="s">
        <v>163</v>
      </c>
      <c r="E1374" s="151" t="s">
        <v>1</v>
      </c>
      <c r="F1374" s="152" t="s">
        <v>2130</v>
      </c>
      <c r="H1374" s="153">
        <v>98.7</v>
      </c>
      <c r="I1374" s="154"/>
      <c r="L1374" s="150"/>
      <c r="M1374" s="155"/>
      <c r="T1374" s="156"/>
      <c r="AT1374" s="151" t="s">
        <v>163</v>
      </c>
      <c r="AU1374" s="151" t="s">
        <v>85</v>
      </c>
      <c r="AV1374" s="12" t="s">
        <v>85</v>
      </c>
      <c r="AW1374" s="12" t="s">
        <v>32</v>
      </c>
      <c r="AX1374" s="12" t="s">
        <v>75</v>
      </c>
      <c r="AY1374" s="151" t="s">
        <v>153</v>
      </c>
    </row>
    <row r="1375" spans="2:65" s="12" customFormat="1" ht="12">
      <c r="B1375" s="150"/>
      <c r="D1375" s="146" t="s">
        <v>163</v>
      </c>
      <c r="E1375" s="151" t="s">
        <v>1</v>
      </c>
      <c r="F1375" s="152" t="s">
        <v>2131</v>
      </c>
      <c r="H1375" s="153">
        <v>15.4</v>
      </c>
      <c r="I1375" s="154"/>
      <c r="L1375" s="150"/>
      <c r="M1375" s="155"/>
      <c r="T1375" s="156"/>
      <c r="AT1375" s="151" t="s">
        <v>163</v>
      </c>
      <c r="AU1375" s="151" t="s">
        <v>85</v>
      </c>
      <c r="AV1375" s="12" t="s">
        <v>85</v>
      </c>
      <c r="AW1375" s="12" t="s">
        <v>32</v>
      </c>
      <c r="AX1375" s="12" t="s">
        <v>75</v>
      </c>
      <c r="AY1375" s="151" t="s">
        <v>153</v>
      </c>
    </row>
    <row r="1376" spans="2:65" s="12" customFormat="1" ht="12">
      <c r="B1376" s="150"/>
      <c r="D1376" s="146" t="s">
        <v>163</v>
      </c>
      <c r="E1376" s="151" t="s">
        <v>1</v>
      </c>
      <c r="F1376" s="152" t="s">
        <v>2132</v>
      </c>
      <c r="H1376" s="153">
        <v>6.6</v>
      </c>
      <c r="I1376" s="154"/>
      <c r="L1376" s="150"/>
      <c r="M1376" s="155"/>
      <c r="T1376" s="156"/>
      <c r="AT1376" s="151" t="s">
        <v>163</v>
      </c>
      <c r="AU1376" s="151" t="s">
        <v>85</v>
      </c>
      <c r="AV1376" s="12" t="s">
        <v>85</v>
      </c>
      <c r="AW1376" s="12" t="s">
        <v>32</v>
      </c>
      <c r="AX1376" s="12" t="s">
        <v>75</v>
      </c>
      <c r="AY1376" s="151" t="s">
        <v>153</v>
      </c>
    </row>
    <row r="1377" spans="2:51" s="12" customFormat="1" ht="12">
      <c r="B1377" s="150"/>
      <c r="D1377" s="146" t="s">
        <v>163</v>
      </c>
      <c r="E1377" s="151" t="s">
        <v>1</v>
      </c>
      <c r="F1377" s="152" t="s">
        <v>2133</v>
      </c>
      <c r="H1377" s="153">
        <v>7.2</v>
      </c>
      <c r="I1377" s="154"/>
      <c r="L1377" s="150"/>
      <c r="M1377" s="155"/>
      <c r="T1377" s="156"/>
      <c r="AT1377" s="151" t="s">
        <v>163</v>
      </c>
      <c r="AU1377" s="151" t="s">
        <v>85</v>
      </c>
      <c r="AV1377" s="12" t="s">
        <v>85</v>
      </c>
      <c r="AW1377" s="12" t="s">
        <v>32</v>
      </c>
      <c r="AX1377" s="12" t="s">
        <v>75</v>
      </c>
      <c r="AY1377" s="151" t="s">
        <v>153</v>
      </c>
    </row>
    <row r="1378" spans="2:51" s="12" customFormat="1" ht="12">
      <c r="B1378" s="150"/>
      <c r="D1378" s="146" t="s">
        <v>163</v>
      </c>
      <c r="E1378" s="151" t="s">
        <v>1</v>
      </c>
      <c r="F1378" s="152" t="s">
        <v>2134</v>
      </c>
      <c r="H1378" s="153">
        <v>4</v>
      </c>
      <c r="I1378" s="154"/>
      <c r="L1378" s="150"/>
      <c r="M1378" s="155"/>
      <c r="T1378" s="156"/>
      <c r="AT1378" s="151" t="s">
        <v>163</v>
      </c>
      <c r="AU1378" s="151" t="s">
        <v>85</v>
      </c>
      <c r="AV1378" s="12" t="s">
        <v>85</v>
      </c>
      <c r="AW1378" s="12" t="s">
        <v>32</v>
      </c>
      <c r="AX1378" s="12" t="s">
        <v>75</v>
      </c>
      <c r="AY1378" s="151" t="s">
        <v>153</v>
      </c>
    </row>
    <row r="1379" spans="2:51" s="12" customFormat="1" ht="12">
      <c r="B1379" s="150"/>
      <c r="D1379" s="146" t="s">
        <v>163</v>
      </c>
      <c r="E1379" s="151" t="s">
        <v>1</v>
      </c>
      <c r="F1379" s="152" t="s">
        <v>2135</v>
      </c>
      <c r="H1379" s="153">
        <v>9.8000000000000007</v>
      </c>
      <c r="I1379" s="154"/>
      <c r="L1379" s="150"/>
      <c r="M1379" s="155"/>
      <c r="T1379" s="156"/>
      <c r="AT1379" s="151" t="s">
        <v>163</v>
      </c>
      <c r="AU1379" s="151" t="s">
        <v>85</v>
      </c>
      <c r="AV1379" s="12" t="s">
        <v>85</v>
      </c>
      <c r="AW1379" s="12" t="s">
        <v>32</v>
      </c>
      <c r="AX1379" s="12" t="s">
        <v>75</v>
      </c>
      <c r="AY1379" s="151" t="s">
        <v>153</v>
      </c>
    </row>
    <row r="1380" spans="2:51" s="12" customFormat="1" ht="12">
      <c r="B1380" s="150"/>
      <c r="D1380" s="146" t="s">
        <v>163</v>
      </c>
      <c r="E1380" s="151" t="s">
        <v>1</v>
      </c>
      <c r="F1380" s="152" t="s">
        <v>2136</v>
      </c>
      <c r="H1380" s="153">
        <v>7.9</v>
      </c>
      <c r="I1380" s="154"/>
      <c r="L1380" s="150"/>
      <c r="M1380" s="155"/>
      <c r="T1380" s="156"/>
      <c r="AT1380" s="151" t="s">
        <v>163</v>
      </c>
      <c r="AU1380" s="151" t="s">
        <v>85</v>
      </c>
      <c r="AV1380" s="12" t="s">
        <v>85</v>
      </c>
      <c r="AW1380" s="12" t="s">
        <v>32</v>
      </c>
      <c r="AX1380" s="12" t="s">
        <v>75</v>
      </c>
      <c r="AY1380" s="151" t="s">
        <v>153</v>
      </c>
    </row>
    <row r="1381" spans="2:51" s="12" customFormat="1" ht="12">
      <c r="B1381" s="150"/>
      <c r="D1381" s="146" t="s">
        <v>163</v>
      </c>
      <c r="E1381" s="151" t="s">
        <v>1</v>
      </c>
      <c r="F1381" s="152" t="s">
        <v>2137</v>
      </c>
      <c r="H1381" s="153">
        <v>1.6</v>
      </c>
      <c r="I1381" s="154"/>
      <c r="L1381" s="150"/>
      <c r="M1381" s="155"/>
      <c r="T1381" s="156"/>
      <c r="AT1381" s="151" t="s">
        <v>163</v>
      </c>
      <c r="AU1381" s="151" t="s">
        <v>85</v>
      </c>
      <c r="AV1381" s="12" t="s">
        <v>85</v>
      </c>
      <c r="AW1381" s="12" t="s">
        <v>32</v>
      </c>
      <c r="AX1381" s="12" t="s">
        <v>75</v>
      </c>
      <c r="AY1381" s="151" t="s">
        <v>153</v>
      </c>
    </row>
    <row r="1382" spans="2:51" s="12" customFormat="1" ht="12">
      <c r="B1382" s="150"/>
      <c r="D1382" s="146" t="s">
        <v>163</v>
      </c>
      <c r="E1382" s="151" t="s">
        <v>1</v>
      </c>
      <c r="F1382" s="152" t="s">
        <v>2138</v>
      </c>
      <c r="H1382" s="153">
        <v>2.6</v>
      </c>
      <c r="I1382" s="154"/>
      <c r="L1382" s="150"/>
      <c r="M1382" s="155"/>
      <c r="T1382" s="156"/>
      <c r="AT1382" s="151" t="s">
        <v>163</v>
      </c>
      <c r="AU1382" s="151" t="s">
        <v>85</v>
      </c>
      <c r="AV1382" s="12" t="s">
        <v>85</v>
      </c>
      <c r="AW1382" s="12" t="s">
        <v>32</v>
      </c>
      <c r="AX1382" s="12" t="s">
        <v>75</v>
      </c>
      <c r="AY1382" s="151" t="s">
        <v>153</v>
      </c>
    </row>
    <row r="1383" spans="2:51" s="12" customFormat="1" ht="12">
      <c r="B1383" s="150"/>
      <c r="D1383" s="146" t="s">
        <v>163</v>
      </c>
      <c r="E1383" s="151" t="s">
        <v>1</v>
      </c>
      <c r="F1383" s="152" t="s">
        <v>2139</v>
      </c>
      <c r="H1383" s="153">
        <v>15.2</v>
      </c>
      <c r="I1383" s="154"/>
      <c r="L1383" s="150"/>
      <c r="M1383" s="155"/>
      <c r="T1383" s="156"/>
      <c r="AT1383" s="151" t="s">
        <v>163</v>
      </c>
      <c r="AU1383" s="151" t="s">
        <v>85</v>
      </c>
      <c r="AV1383" s="12" t="s">
        <v>85</v>
      </c>
      <c r="AW1383" s="12" t="s">
        <v>32</v>
      </c>
      <c r="AX1383" s="12" t="s">
        <v>75</v>
      </c>
      <c r="AY1383" s="151" t="s">
        <v>153</v>
      </c>
    </row>
    <row r="1384" spans="2:51" s="12" customFormat="1" ht="12">
      <c r="B1384" s="150"/>
      <c r="D1384" s="146" t="s">
        <v>163</v>
      </c>
      <c r="E1384" s="151" t="s">
        <v>1</v>
      </c>
      <c r="F1384" s="152" t="s">
        <v>2140</v>
      </c>
      <c r="H1384" s="153">
        <v>5.6</v>
      </c>
      <c r="I1384" s="154"/>
      <c r="L1384" s="150"/>
      <c r="M1384" s="155"/>
      <c r="T1384" s="156"/>
      <c r="AT1384" s="151" t="s">
        <v>163</v>
      </c>
      <c r="AU1384" s="151" t="s">
        <v>85</v>
      </c>
      <c r="AV1384" s="12" t="s">
        <v>85</v>
      </c>
      <c r="AW1384" s="12" t="s">
        <v>32</v>
      </c>
      <c r="AX1384" s="12" t="s">
        <v>75</v>
      </c>
      <c r="AY1384" s="151" t="s">
        <v>153</v>
      </c>
    </row>
    <row r="1385" spans="2:51" s="12" customFormat="1" ht="12">
      <c r="B1385" s="150"/>
      <c r="D1385" s="146" t="s">
        <v>163</v>
      </c>
      <c r="E1385" s="151" t="s">
        <v>1</v>
      </c>
      <c r="F1385" s="152" t="s">
        <v>2141</v>
      </c>
      <c r="H1385" s="153">
        <v>128.19999999999999</v>
      </c>
      <c r="I1385" s="154"/>
      <c r="L1385" s="150"/>
      <c r="M1385" s="155"/>
      <c r="T1385" s="156"/>
      <c r="AT1385" s="151" t="s">
        <v>163</v>
      </c>
      <c r="AU1385" s="151" t="s">
        <v>85</v>
      </c>
      <c r="AV1385" s="12" t="s">
        <v>85</v>
      </c>
      <c r="AW1385" s="12" t="s">
        <v>32</v>
      </c>
      <c r="AX1385" s="12" t="s">
        <v>75</v>
      </c>
      <c r="AY1385" s="151" t="s">
        <v>153</v>
      </c>
    </row>
    <row r="1386" spans="2:51" s="12" customFormat="1" ht="12">
      <c r="B1386" s="150"/>
      <c r="D1386" s="146" t="s">
        <v>163</v>
      </c>
      <c r="E1386" s="151" t="s">
        <v>1</v>
      </c>
      <c r="F1386" s="152" t="s">
        <v>2142</v>
      </c>
      <c r="H1386" s="153">
        <v>7.1</v>
      </c>
      <c r="I1386" s="154"/>
      <c r="L1386" s="150"/>
      <c r="M1386" s="155"/>
      <c r="T1386" s="156"/>
      <c r="AT1386" s="151" t="s">
        <v>163</v>
      </c>
      <c r="AU1386" s="151" t="s">
        <v>85</v>
      </c>
      <c r="AV1386" s="12" t="s">
        <v>85</v>
      </c>
      <c r="AW1386" s="12" t="s">
        <v>32</v>
      </c>
      <c r="AX1386" s="12" t="s">
        <v>75</v>
      </c>
      <c r="AY1386" s="151" t="s">
        <v>153</v>
      </c>
    </row>
    <row r="1387" spans="2:51" s="12" customFormat="1" ht="12">
      <c r="B1387" s="150"/>
      <c r="D1387" s="146" t="s">
        <v>163</v>
      </c>
      <c r="E1387" s="151" t="s">
        <v>1</v>
      </c>
      <c r="F1387" s="152" t="s">
        <v>2143</v>
      </c>
      <c r="H1387" s="153">
        <v>1</v>
      </c>
      <c r="I1387" s="154"/>
      <c r="L1387" s="150"/>
      <c r="M1387" s="155"/>
      <c r="T1387" s="156"/>
      <c r="AT1387" s="151" t="s">
        <v>163</v>
      </c>
      <c r="AU1387" s="151" t="s">
        <v>85</v>
      </c>
      <c r="AV1387" s="12" t="s">
        <v>85</v>
      </c>
      <c r="AW1387" s="12" t="s">
        <v>32</v>
      </c>
      <c r="AX1387" s="12" t="s">
        <v>75</v>
      </c>
      <c r="AY1387" s="151" t="s">
        <v>153</v>
      </c>
    </row>
    <row r="1388" spans="2:51" s="12" customFormat="1" ht="12">
      <c r="B1388" s="150"/>
      <c r="D1388" s="146" t="s">
        <v>163</v>
      </c>
      <c r="E1388" s="151" t="s">
        <v>1</v>
      </c>
      <c r="F1388" s="152" t="s">
        <v>2144</v>
      </c>
      <c r="H1388" s="153">
        <v>130.6</v>
      </c>
      <c r="I1388" s="154"/>
      <c r="L1388" s="150"/>
      <c r="M1388" s="155"/>
      <c r="T1388" s="156"/>
      <c r="AT1388" s="151" t="s">
        <v>163</v>
      </c>
      <c r="AU1388" s="151" t="s">
        <v>85</v>
      </c>
      <c r="AV1388" s="12" t="s">
        <v>85</v>
      </c>
      <c r="AW1388" s="12" t="s">
        <v>32</v>
      </c>
      <c r="AX1388" s="12" t="s">
        <v>75</v>
      </c>
      <c r="AY1388" s="151" t="s">
        <v>153</v>
      </c>
    </row>
    <row r="1389" spans="2:51" s="12" customFormat="1" ht="12">
      <c r="B1389" s="150"/>
      <c r="D1389" s="146" t="s">
        <v>163</v>
      </c>
      <c r="E1389" s="151" t="s">
        <v>1</v>
      </c>
      <c r="F1389" s="152" t="s">
        <v>2145</v>
      </c>
      <c r="H1389" s="153">
        <v>7.1</v>
      </c>
      <c r="I1389" s="154"/>
      <c r="L1389" s="150"/>
      <c r="M1389" s="155"/>
      <c r="T1389" s="156"/>
      <c r="AT1389" s="151" t="s">
        <v>163</v>
      </c>
      <c r="AU1389" s="151" t="s">
        <v>85</v>
      </c>
      <c r="AV1389" s="12" t="s">
        <v>85</v>
      </c>
      <c r="AW1389" s="12" t="s">
        <v>32</v>
      </c>
      <c r="AX1389" s="12" t="s">
        <v>75</v>
      </c>
      <c r="AY1389" s="151" t="s">
        <v>153</v>
      </c>
    </row>
    <row r="1390" spans="2:51" s="12" customFormat="1" ht="12">
      <c r="B1390" s="150"/>
      <c r="D1390" s="146" t="s">
        <v>163</v>
      </c>
      <c r="E1390" s="151" t="s">
        <v>1</v>
      </c>
      <c r="F1390" s="152" t="s">
        <v>2146</v>
      </c>
      <c r="H1390" s="153">
        <v>16.3</v>
      </c>
      <c r="I1390" s="154"/>
      <c r="L1390" s="150"/>
      <c r="M1390" s="155"/>
      <c r="T1390" s="156"/>
      <c r="AT1390" s="151" t="s">
        <v>163</v>
      </c>
      <c r="AU1390" s="151" t="s">
        <v>85</v>
      </c>
      <c r="AV1390" s="12" t="s">
        <v>85</v>
      </c>
      <c r="AW1390" s="12" t="s">
        <v>32</v>
      </c>
      <c r="AX1390" s="12" t="s">
        <v>75</v>
      </c>
      <c r="AY1390" s="151" t="s">
        <v>153</v>
      </c>
    </row>
    <row r="1391" spans="2:51" s="12" customFormat="1" ht="12">
      <c r="B1391" s="150"/>
      <c r="D1391" s="146" t="s">
        <v>163</v>
      </c>
      <c r="E1391" s="151" t="s">
        <v>1</v>
      </c>
      <c r="F1391" s="152" t="s">
        <v>2147</v>
      </c>
      <c r="H1391" s="153">
        <v>16.899999999999999</v>
      </c>
      <c r="I1391" s="154"/>
      <c r="L1391" s="150"/>
      <c r="M1391" s="155"/>
      <c r="T1391" s="156"/>
      <c r="AT1391" s="151" t="s">
        <v>163</v>
      </c>
      <c r="AU1391" s="151" t="s">
        <v>85</v>
      </c>
      <c r="AV1391" s="12" t="s">
        <v>85</v>
      </c>
      <c r="AW1391" s="12" t="s">
        <v>32</v>
      </c>
      <c r="AX1391" s="12" t="s">
        <v>75</v>
      </c>
      <c r="AY1391" s="151" t="s">
        <v>153</v>
      </c>
    </row>
    <row r="1392" spans="2:51" s="13" customFormat="1" ht="12">
      <c r="B1392" s="157"/>
      <c r="D1392" s="146" t="s">
        <v>163</v>
      </c>
      <c r="E1392" s="158" t="s">
        <v>1</v>
      </c>
      <c r="F1392" s="159" t="s">
        <v>207</v>
      </c>
      <c r="H1392" s="160">
        <v>486.7</v>
      </c>
      <c r="I1392" s="161"/>
      <c r="L1392" s="157"/>
      <c r="M1392" s="162"/>
      <c r="T1392" s="163"/>
      <c r="AT1392" s="158" t="s">
        <v>163</v>
      </c>
      <c r="AU1392" s="158" t="s">
        <v>85</v>
      </c>
      <c r="AV1392" s="13" t="s">
        <v>159</v>
      </c>
      <c r="AW1392" s="13" t="s">
        <v>32</v>
      </c>
      <c r="AX1392" s="13" t="s">
        <v>83</v>
      </c>
      <c r="AY1392" s="158" t="s">
        <v>153</v>
      </c>
    </row>
    <row r="1393" spans="2:65" s="1" customFormat="1" ht="44.25" customHeight="1">
      <c r="B1393" s="31"/>
      <c r="C1393" s="164" t="s">
        <v>2185</v>
      </c>
      <c r="D1393" s="164" t="s">
        <v>216</v>
      </c>
      <c r="E1393" s="165" t="s">
        <v>2186</v>
      </c>
      <c r="F1393" s="166" t="s">
        <v>2187</v>
      </c>
      <c r="G1393" s="167" t="s">
        <v>173</v>
      </c>
      <c r="H1393" s="168">
        <v>574.26599999999996</v>
      </c>
      <c r="I1393" s="169"/>
      <c r="J1393" s="170">
        <f>ROUND(I1393*H1393,2)</f>
        <v>0</v>
      </c>
      <c r="K1393" s="171"/>
      <c r="L1393" s="172"/>
      <c r="M1393" s="173" t="s">
        <v>1</v>
      </c>
      <c r="N1393" s="174" t="s">
        <v>40</v>
      </c>
      <c r="P1393" s="142">
        <f>O1393*H1393</f>
        <v>0</v>
      </c>
      <c r="Q1393" s="142">
        <v>1.9199999999999998E-2</v>
      </c>
      <c r="R1393" s="142">
        <f>Q1393*H1393</f>
        <v>11.025907199999999</v>
      </c>
      <c r="S1393" s="142">
        <v>0</v>
      </c>
      <c r="T1393" s="143">
        <f>S1393*H1393</f>
        <v>0</v>
      </c>
      <c r="AR1393" s="144" t="s">
        <v>351</v>
      </c>
      <c r="AT1393" s="144" t="s">
        <v>216</v>
      </c>
      <c r="AU1393" s="144" t="s">
        <v>85</v>
      </c>
      <c r="AY1393" s="16" t="s">
        <v>153</v>
      </c>
      <c r="BE1393" s="145">
        <f>IF(N1393="základní",J1393,0)</f>
        <v>0</v>
      </c>
      <c r="BF1393" s="145">
        <f>IF(N1393="snížená",J1393,0)</f>
        <v>0</v>
      </c>
      <c r="BG1393" s="145">
        <f>IF(N1393="zákl. přenesená",J1393,0)</f>
        <v>0</v>
      </c>
      <c r="BH1393" s="145">
        <f>IF(N1393="sníž. přenesená",J1393,0)</f>
        <v>0</v>
      </c>
      <c r="BI1393" s="145">
        <f>IF(N1393="nulová",J1393,0)</f>
        <v>0</v>
      </c>
      <c r="BJ1393" s="16" t="s">
        <v>83</v>
      </c>
      <c r="BK1393" s="145">
        <f>ROUND(I1393*H1393,2)</f>
        <v>0</v>
      </c>
      <c r="BL1393" s="16" t="s">
        <v>253</v>
      </c>
      <c r="BM1393" s="144" t="s">
        <v>2188</v>
      </c>
    </row>
    <row r="1394" spans="2:65" s="1" customFormat="1" ht="36">
      <c r="B1394" s="31"/>
      <c r="D1394" s="146" t="s">
        <v>161</v>
      </c>
      <c r="F1394" s="147" t="s">
        <v>2189</v>
      </c>
      <c r="I1394" s="148"/>
      <c r="L1394" s="31"/>
      <c r="M1394" s="149"/>
      <c r="T1394" s="55"/>
      <c r="AT1394" s="16" t="s">
        <v>161</v>
      </c>
      <c r="AU1394" s="16" t="s">
        <v>85</v>
      </c>
    </row>
    <row r="1395" spans="2:65" s="12" customFormat="1" ht="12">
      <c r="B1395" s="150"/>
      <c r="D1395" s="146" t="s">
        <v>163</v>
      </c>
      <c r="E1395" s="151" t="s">
        <v>1</v>
      </c>
      <c r="F1395" s="152" t="s">
        <v>2190</v>
      </c>
      <c r="H1395" s="153">
        <v>486.7</v>
      </c>
      <c r="I1395" s="154"/>
      <c r="L1395" s="150"/>
      <c r="M1395" s="155"/>
      <c r="T1395" s="156"/>
      <c r="AT1395" s="151" t="s">
        <v>163</v>
      </c>
      <c r="AU1395" s="151" t="s">
        <v>85</v>
      </c>
      <c r="AV1395" s="12" t="s">
        <v>85</v>
      </c>
      <c r="AW1395" s="12" t="s">
        <v>32</v>
      </c>
      <c r="AX1395" s="12" t="s">
        <v>75</v>
      </c>
      <c r="AY1395" s="151" t="s">
        <v>153</v>
      </c>
    </row>
    <row r="1396" spans="2:65" s="12" customFormat="1" ht="12">
      <c r="B1396" s="150"/>
      <c r="D1396" s="146" t="s">
        <v>163</v>
      </c>
      <c r="E1396" s="151" t="s">
        <v>1</v>
      </c>
      <c r="F1396" s="152" t="s">
        <v>2191</v>
      </c>
      <c r="H1396" s="153">
        <v>35.36</v>
      </c>
      <c r="I1396" s="154"/>
      <c r="L1396" s="150"/>
      <c r="M1396" s="155"/>
      <c r="T1396" s="156"/>
      <c r="AT1396" s="151" t="s">
        <v>163</v>
      </c>
      <c r="AU1396" s="151" t="s">
        <v>85</v>
      </c>
      <c r="AV1396" s="12" t="s">
        <v>85</v>
      </c>
      <c r="AW1396" s="12" t="s">
        <v>32</v>
      </c>
      <c r="AX1396" s="12" t="s">
        <v>75</v>
      </c>
      <c r="AY1396" s="151" t="s">
        <v>153</v>
      </c>
    </row>
    <row r="1397" spans="2:65" s="13" customFormat="1" ht="12">
      <c r="B1397" s="157"/>
      <c r="D1397" s="146" t="s">
        <v>163</v>
      </c>
      <c r="E1397" s="158" t="s">
        <v>1</v>
      </c>
      <c r="F1397" s="159" t="s">
        <v>207</v>
      </c>
      <c r="H1397" s="160">
        <v>522.05999999999995</v>
      </c>
      <c r="I1397" s="161"/>
      <c r="L1397" s="157"/>
      <c r="M1397" s="162"/>
      <c r="T1397" s="163"/>
      <c r="AT1397" s="158" t="s">
        <v>163</v>
      </c>
      <c r="AU1397" s="158" t="s">
        <v>85</v>
      </c>
      <c r="AV1397" s="13" t="s">
        <v>159</v>
      </c>
      <c r="AW1397" s="13" t="s">
        <v>32</v>
      </c>
      <c r="AX1397" s="13" t="s">
        <v>83</v>
      </c>
      <c r="AY1397" s="158" t="s">
        <v>153</v>
      </c>
    </row>
    <row r="1398" spans="2:65" s="12" customFormat="1" ht="12">
      <c r="B1398" s="150"/>
      <c r="D1398" s="146" t="s">
        <v>163</v>
      </c>
      <c r="F1398" s="152" t="s">
        <v>2192</v>
      </c>
      <c r="H1398" s="153">
        <v>574.26599999999996</v>
      </c>
      <c r="I1398" s="154"/>
      <c r="L1398" s="150"/>
      <c r="M1398" s="155"/>
      <c r="T1398" s="156"/>
      <c r="AT1398" s="151" t="s">
        <v>163</v>
      </c>
      <c r="AU1398" s="151" t="s">
        <v>85</v>
      </c>
      <c r="AV1398" s="12" t="s">
        <v>85</v>
      </c>
      <c r="AW1398" s="12" t="s">
        <v>4</v>
      </c>
      <c r="AX1398" s="12" t="s">
        <v>83</v>
      </c>
      <c r="AY1398" s="151" t="s">
        <v>153</v>
      </c>
    </row>
    <row r="1399" spans="2:65" s="1" customFormat="1" ht="37.75" customHeight="1">
      <c r="B1399" s="31"/>
      <c r="C1399" s="132" t="s">
        <v>2193</v>
      </c>
      <c r="D1399" s="132" t="s">
        <v>155</v>
      </c>
      <c r="E1399" s="133" t="s">
        <v>2194</v>
      </c>
      <c r="F1399" s="134" t="s">
        <v>2195</v>
      </c>
      <c r="G1399" s="135" t="s">
        <v>173</v>
      </c>
      <c r="H1399" s="136">
        <v>14.1</v>
      </c>
      <c r="I1399" s="137"/>
      <c r="J1399" s="138">
        <f>ROUND(I1399*H1399,2)</f>
        <v>0</v>
      </c>
      <c r="K1399" s="139"/>
      <c r="L1399" s="31"/>
      <c r="M1399" s="140" t="s">
        <v>1</v>
      </c>
      <c r="N1399" s="141" t="s">
        <v>40</v>
      </c>
      <c r="P1399" s="142">
        <f>O1399*H1399</f>
        <v>0</v>
      </c>
      <c r="Q1399" s="142">
        <v>0</v>
      </c>
      <c r="R1399" s="142">
        <f>Q1399*H1399</f>
        <v>0</v>
      </c>
      <c r="S1399" s="142">
        <v>0</v>
      </c>
      <c r="T1399" s="143">
        <f>S1399*H1399</f>
        <v>0</v>
      </c>
      <c r="AR1399" s="144" t="s">
        <v>253</v>
      </c>
      <c r="AT1399" s="144" t="s">
        <v>155</v>
      </c>
      <c r="AU1399" s="144" t="s">
        <v>85</v>
      </c>
      <c r="AY1399" s="16" t="s">
        <v>153</v>
      </c>
      <c r="BE1399" s="145">
        <f>IF(N1399="základní",J1399,0)</f>
        <v>0</v>
      </c>
      <c r="BF1399" s="145">
        <f>IF(N1399="snížená",J1399,0)</f>
        <v>0</v>
      </c>
      <c r="BG1399" s="145">
        <f>IF(N1399="zákl. přenesená",J1399,0)</f>
        <v>0</v>
      </c>
      <c r="BH1399" s="145">
        <f>IF(N1399="sníž. přenesená",J1399,0)</f>
        <v>0</v>
      </c>
      <c r="BI1399" s="145">
        <f>IF(N1399="nulová",J1399,0)</f>
        <v>0</v>
      </c>
      <c r="BJ1399" s="16" t="s">
        <v>83</v>
      </c>
      <c r="BK1399" s="145">
        <f>ROUND(I1399*H1399,2)</f>
        <v>0</v>
      </c>
      <c r="BL1399" s="16" t="s">
        <v>253</v>
      </c>
      <c r="BM1399" s="144" t="s">
        <v>2196</v>
      </c>
    </row>
    <row r="1400" spans="2:65" s="1" customFormat="1" ht="36">
      <c r="B1400" s="31"/>
      <c r="D1400" s="146" t="s">
        <v>161</v>
      </c>
      <c r="F1400" s="147" t="s">
        <v>2197</v>
      </c>
      <c r="I1400" s="148"/>
      <c r="L1400" s="31"/>
      <c r="M1400" s="149"/>
      <c r="T1400" s="55"/>
      <c r="AT1400" s="16" t="s">
        <v>161</v>
      </c>
      <c r="AU1400" s="16" t="s">
        <v>85</v>
      </c>
    </row>
    <row r="1401" spans="2:65" s="12" customFormat="1" ht="12">
      <c r="B1401" s="150"/>
      <c r="D1401" s="146" t="s">
        <v>163</v>
      </c>
      <c r="E1401" s="151" t="s">
        <v>1</v>
      </c>
      <c r="F1401" s="152" t="s">
        <v>2129</v>
      </c>
      <c r="H1401" s="153">
        <v>4.9000000000000004</v>
      </c>
      <c r="I1401" s="154"/>
      <c r="L1401" s="150"/>
      <c r="M1401" s="155"/>
      <c r="T1401" s="156"/>
      <c r="AT1401" s="151" t="s">
        <v>163</v>
      </c>
      <c r="AU1401" s="151" t="s">
        <v>85</v>
      </c>
      <c r="AV1401" s="12" t="s">
        <v>85</v>
      </c>
      <c r="AW1401" s="12" t="s">
        <v>32</v>
      </c>
      <c r="AX1401" s="12" t="s">
        <v>75</v>
      </c>
      <c r="AY1401" s="151" t="s">
        <v>153</v>
      </c>
    </row>
    <row r="1402" spans="2:65" s="12" customFormat="1" ht="12">
      <c r="B1402" s="150"/>
      <c r="D1402" s="146" t="s">
        <v>163</v>
      </c>
      <c r="E1402" s="151" t="s">
        <v>1</v>
      </c>
      <c r="F1402" s="152" t="s">
        <v>2137</v>
      </c>
      <c r="H1402" s="153">
        <v>1.6</v>
      </c>
      <c r="I1402" s="154"/>
      <c r="L1402" s="150"/>
      <c r="M1402" s="155"/>
      <c r="T1402" s="156"/>
      <c r="AT1402" s="151" t="s">
        <v>163</v>
      </c>
      <c r="AU1402" s="151" t="s">
        <v>85</v>
      </c>
      <c r="AV1402" s="12" t="s">
        <v>85</v>
      </c>
      <c r="AW1402" s="12" t="s">
        <v>32</v>
      </c>
      <c r="AX1402" s="12" t="s">
        <v>75</v>
      </c>
      <c r="AY1402" s="151" t="s">
        <v>153</v>
      </c>
    </row>
    <row r="1403" spans="2:65" s="12" customFormat="1" ht="12">
      <c r="B1403" s="150"/>
      <c r="D1403" s="146" t="s">
        <v>163</v>
      </c>
      <c r="E1403" s="151" t="s">
        <v>1</v>
      </c>
      <c r="F1403" s="152" t="s">
        <v>2134</v>
      </c>
      <c r="H1403" s="153">
        <v>4</v>
      </c>
      <c r="I1403" s="154"/>
      <c r="L1403" s="150"/>
      <c r="M1403" s="155"/>
      <c r="T1403" s="156"/>
      <c r="AT1403" s="151" t="s">
        <v>163</v>
      </c>
      <c r="AU1403" s="151" t="s">
        <v>85</v>
      </c>
      <c r="AV1403" s="12" t="s">
        <v>85</v>
      </c>
      <c r="AW1403" s="12" t="s">
        <v>32</v>
      </c>
      <c r="AX1403" s="12" t="s">
        <v>75</v>
      </c>
      <c r="AY1403" s="151" t="s">
        <v>153</v>
      </c>
    </row>
    <row r="1404" spans="2:65" s="12" customFormat="1" ht="12">
      <c r="B1404" s="150"/>
      <c r="D1404" s="146" t="s">
        <v>163</v>
      </c>
      <c r="E1404" s="151" t="s">
        <v>1</v>
      </c>
      <c r="F1404" s="152" t="s">
        <v>2138</v>
      </c>
      <c r="H1404" s="153">
        <v>2.6</v>
      </c>
      <c r="I1404" s="154"/>
      <c r="L1404" s="150"/>
      <c r="M1404" s="155"/>
      <c r="T1404" s="156"/>
      <c r="AT1404" s="151" t="s">
        <v>163</v>
      </c>
      <c r="AU1404" s="151" t="s">
        <v>85</v>
      </c>
      <c r="AV1404" s="12" t="s">
        <v>85</v>
      </c>
      <c r="AW1404" s="12" t="s">
        <v>32</v>
      </c>
      <c r="AX1404" s="12" t="s">
        <v>75</v>
      </c>
      <c r="AY1404" s="151" t="s">
        <v>153</v>
      </c>
    </row>
    <row r="1405" spans="2:65" s="12" customFormat="1" ht="12">
      <c r="B1405" s="150"/>
      <c r="D1405" s="146" t="s">
        <v>163</v>
      </c>
      <c r="E1405" s="151" t="s">
        <v>1</v>
      </c>
      <c r="F1405" s="152" t="s">
        <v>2143</v>
      </c>
      <c r="H1405" s="153">
        <v>1</v>
      </c>
      <c r="I1405" s="154"/>
      <c r="L1405" s="150"/>
      <c r="M1405" s="155"/>
      <c r="T1405" s="156"/>
      <c r="AT1405" s="151" t="s">
        <v>163</v>
      </c>
      <c r="AU1405" s="151" t="s">
        <v>85</v>
      </c>
      <c r="AV1405" s="12" t="s">
        <v>85</v>
      </c>
      <c r="AW1405" s="12" t="s">
        <v>32</v>
      </c>
      <c r="AX1405" s="12" t="s">
        <v>75</v>
      </c>
      <c r="AY1405" s="151" t="s">
        <v>153</v>
      </c>
    </row>
    <row r="1406" spans="2:65" s="13" customFormat="1" ht="12">
      <c r="B1406" s="157"/>
      <c r="D1406" s="146" t="s">
        <v>163</v>
      </c>
      <c r="E1406" s="158" t="s">
        <v>1</v>
      </c>
      <c r="F1406" s="159" t="s">
        <v>207</v>
      </c>
      <c r="H1406" s="160">
        <v>14.1</v>
      </c>
      <c r="I1406" s="161"/>
      <c r="L1406" s="157"/>
      <c r="M1406" s="162"/>
      <c r="T1406" s="163"/>
      <c r="AT1406" s="158" t="s">
        <v>163</v>
      </c>
      <c r="AU1406" s="158" t="s">
        <v>85</v>
      </c>
      <c r="AV1406" s="13" t="s">
        <v>159</v>
      </c>
      <c r="AW1406" s="13" t="s">
        <v>32</v>
      </c>
      <c r="AX1406" s="13" t="s">
        <v>83</v>
      </c>
      <c r="AY1406" s="158" t="s">
        <v>153</v>
      </c>
    </row>
    <row r="1407" spans="2:65" s="1" customFormat="1" ht="24.25" customHeight="1">
      <c r="B1407" s="31"/>
      <c r="C1407" s="132" t="s">
        <v>2198</v>
      </c>
      <c r="D1407" s="132" t="s">
        <v>155</v>
      </c>
      <c r="E1407" s="133" t="s">
        <v>2199</v>
      </c>
      <c r="F1407" s="134" t="s">
        <v>2200</v>
      </c>
      <c r="G1407" s="135" t="s">
        <v>173</v>
      </c>
      <c r="H1407" s="136">
        <v>4</v>
      </c>
      <c r="I1407" s="137"/>
      <c r="J1407" s="138">
        <f>ROUND(I1407*H1407,2)</f>
        <v>0</v>
      </c>
      <c r="K1407" s="139"/>
      <c r="L1407" s="31"/>
      <c r="M1407" s="140" t="s">
        <v>1</v>
      </c>
      <c r="N1407" s="141" t="s">
        <v>40</v>
      </c>
      <c r="P1407" s="142">
        <f>O1407*H1407</f>
        <v>0</v>
      </c>
      <c r="Q1407" s="142">
        <v>1.5E-3</v>
      </c>
      <c r="R1407" s="142">
        <f>Q1407*H1407</f>
        <v>6.0000000000000001E-3</v>
      </c>
      <c r="S1407" s="142">
        <v>0</v>
      </c>
      <c r="T1407" s="143">
        <f>S1407*H1407</f>
        <v>0</v>
      </c>
      <c r="AR1407" s="144" t="s">
        <v>253</v>
      </c>
      <c r="AT1407" s="144" t="s">
        <v>155</v>
      </c>
      <c r="AU1407" s="144" t="s">
        <v>85</v>
      </c>
      <c r="AY1407" s="16" t="s">
        <v>153</v>
      </c>
      <c r="BE1407" s="145">
        <f>IF(N1407="základní",J1407,0)</f>
        <v>0</v>
      </c>
      <c r="BF1407" s="145">
        <f>IF(N1407="snížená",J1407,0)</f>
        <v>0</v>
      </c>
      <c r="BG1407" s="145">
        <f>IF(N1407="zákl. přenesená",J1407,0)</f>
        <v>0</v>
      </c>
      <c r="BH1407" s="145">
        <f>IF(N1407="sníž. přenesená",J1407,0)</f>
        <v>0</v>
      </c>
      <c r="BI1407" s="145">
        <f>IF(N1407="nulová",J1407,0)</f>
        <v>0</v>
      </c>
      <c r="BJ1407" s="16" t="s">
        <v>83</v>
      </c>
      <c r="BK1407" s="145">
        <f>ROUND(I1407*H1407,2)</f>
        <v>0</v>
      </c>
      <c r="BL1407" s="16" t="s">
        <v>253</v>
      </c>
      <c r="BM1407" s="144" t="s">
        <v>2201</v>
      </c>
    </row>
    <row r="1408" spans="2:65" s="1" customFormat="1" ht="24">
      <c r="B1408" s="31"/>
      <c r="D1408" s="146" t="s">
        <v>161</v>
      </c>
      <c r="F1408" s="147" t="s">
        <v>2202</v>
      </c>
      <c r="I1408" s="148"/>
      <c r="L1408" s="31"/>
      <c r="M1408" s="149"/>
      <c r="T1408" s="55"/>
      <c r="AT1408" s="16" t="s">
        <v>161</v>
      </c>
      <c r="AU1408" s="16" t="s">
        <v>85</v>
      </c>
    </row>
    <row r="1409" spans="2:65" s="12" customFormat="1" ht="12">
      <c r="B1409" s="150"/>
      <c r="D1409" s="146" t="s">
        <v>163</v>
      </c>
      <c r="E1409" s="151" t="s">
        <v>1</v>
      </c>
      <c r="F1409" s="152" t="s">
        <v>2134</v>
      </c>
      <c r="H1409" s="153">
        <v>4</v>
      </c>
      <c r="I1409" s="154"/>
      <c r="L1409" s="150"/>
      <c r="M1409" s="155"/>
      <c r="T1409" s="156"/>
      <c r="AT1409" s="151" t="s">
        <v>163</v>
      </c>
      <c r="AU1409" s="151" t="s">
        <v>85</v>
      </c>
      <c r="AV1409" s="12" t="s">
        <v>85</v>
      </c>
      <c r="AW1409" s="12" t="s">
        <v>32</v>
      </c>
      <c r="AX1409" s="12" t="s">
        <v>83</v>
      </c>
      <c r="AY1409" s="151" t="s">
        <v>153</v>
      </c>
    </row>
    <row r="1410" spans="2:65" s="1" customFormat="1" ht="16.5" customHeight="1">
      <c r="B1410" s="31"/>
      <c r="C1410" s="132" t="s">
        <v>2203</v>
      </c>
      <c r="D1410" s="132" t="s">
        <v>155</v>
      </c>
      <c r="E1410" s="133" t="s">
        <v>2204</v>
      </c>
      <c r="F1410" s="134" t="s">
        <v>2205</v>
      </c>
      <c r="G1410" s="135" t="s">
        <v>590</v>
      </c>
      <c r="H1410" s="136">
        <v>11.3</v>
      </c>
      <c r="I1410" s="137"/>
      <c r="J1410" s="138">
        <f>ROUND(I1410*H1410,2)</f>
        <v>0</v>
      </c>
      <c r="K1410" s="139"/>
      <c r="L1410" s="31"/>
      <c r="M1410" s="140" t="s">
        <v>1</v>
      </c>
      <c r="N1410" s="141" t="s">
        <v>40</v>
      </c>
      <c r="P1410" s="142">
        <f>O1410*H1410</f>
        <v>0</v>
      </c>
      <c r="Q1410" s="142">
        <v>3.2000000000000003E-4</v>
      </c>
      <c r="R1410" s="142">
        <f>Q1410*H1410</f>
        <v>3.6160000000000007E-3</v>
      </c>
      <c r="S1410" s="142">
        <v>0</v>
      </c>
      <c r="T1410" s="143">
        <f>S1410*H1410</f>
        <v>0</v>
      </c>
      <c r="AR1410" s="144" t="s">
        <v>253</v>
      </c>
      <c r="AT1410" s="144" t="s">
        <v>155</v>
      </c>
      <c r="AU1410" s="144" t="s">
        <v>85</v>
      </c>
      <c r="AY1410" s="16" t="s">
        <v>153</v>
      </c>
      <c r="BE1410" s="145">
        <f>IF(N1410="základní",J1410,0)</f>
        <v>0</v>
      </c>
      <c r="BF1410" s="145">
        <f>IF(N1410="snížená",J1410,0)</f>
        <v>0</v>
      </c>
      <c r="BG1410" s="145">
        <f>IF(N1410="zákl. přenesená",J1410,0)</f>
        <v>0</v>
      </c>
      <c r="BH1410" s="145">
        <f>IF(N1410="sníž. přenesená",J1410,0)</f>
        <v>0</v>
      </c>
      <c r="BI1410" s="145">
        <f>IF(N1410="nulová",J1410,0)</f>
        <v>0</v>
      </c>
      <c r="BJ1410" s="16" t="s">
        <v>83</v>
      </c>
      <c r="BK1410" s="145">
        <f>ROUND(I1410*H1410,2)</f>
        <v>0</v>
      </c>
      <c r="BL1410" s="16" t="s">
        <v>253</v>
      </c>
      <c r="BM1410" s="144" t="s">
        <v>2206</v>
      </c>
    </row>
    <row r="1411" spans="2:65" s="1" customFormat="1" ht="24">
      <c r="B1411" s="31"/>
      <c r="D1411" s="146" t="s">
        <v>161</v>
      </c>
      <c r="F1411" s="147" t="s">
        <v>2207</v>
      </c>
      <c r="I1411" s="148"/>
      <c r="L1411" s="31"/>
      <c r="M1411" s="149"/>
      <c r="T1411" s="55"/>
      <c r="AT1411" s="16" t="s">
        <v>161</v>
      </c>
      <c r="AU1411" s="16" t="s">
        <v>85</v>
      </c>
    </row>
    <row r="1412" spans="2:65" s="12" customFormat="1" ht="12">
      <c r="B1412" s="150"/>
      <c r="D1412" s="146" t="s">
        <v>163</v>
      </c>
      <c r="E1412" s="151" t="s">
        <v>1</v>
      </c>
      <c r="F1412" s="152" t="s">
        <v>2163</v>
      </c>
      <c r="H1412" s="153">
        <v>11.3</v>
      </c>
      <c r="I1412" s="154"/>
      <c r="L1412" s="150"/>
      <c r="M1412" s="155"/>
      <c r="T1412" s="156"/>
      <c r="AT1412" s="151" t="s">
        <v>163</v>
      </c>
      <c r="AU1412" s="151" t="s">
        <v>85</v>
      </c>
      <c r="AV1412" s="12" t="s">
        <v>85</v>
      </c>
      <c r="AW1412" s="12" t="s">
        <v>32</v>
      </c>
      <c r="AX1412" s="12" t="s">
        <v>83</v>
      </c>
      <c r="AY1412" s="151" t="s">
        <v>153</v>
      </c>
    </row>
    <row r="1413" spans="2:65" s="1" customFormat="1" ht="24.25" customHeight="1">
      <c r="B1413" s="31"/>
      <c r="C1413" s="132" t="s">
        <v>2208</v>
      </c>
      <c r="D1413" s="132" t="s">
        <v>155</v>
      </c>
      <c r="E1413" s="133" t="s">
        <v>2209</v>
      </c>
      <c r="F1413" s="134" t="s">
        <v>2210</v>
      </c>
      <c r="G1413" s="135" t="s">
        <v>196</v>
      </c>
      <c r="H1413" s="136">
        <v>19.504999999999999</v>
      </c>
      <c r="I1413" s="137"/>
      <c r="J1413" s="138">
        <f>ROUND(I1413*H1413,2)</f>
        <v>0</v>
      </c>
      <c r="K1413" s="139"/>
      <c r="L1413" s="31"/>
      <c r="M1413" s="140" t="s">
        <v>1</v>
      </c>
      <c r="N1413" s="141" t="s">
        <v>40</v>
      </c>
      <c r="P1413" s="142">
        <f>O1413*H1413</f>
        <v>0</v>
      </c>
      <c r="Q1413" s="142">
        <v>0</v>
      </c>
      <c r="R1413" s="142">
        <f>Q1413*H1413</f>
        <v>0</v>
      </c>
      <c r="S1413" s="142">
        <v>0</v>
      </c>
      <c r="T1413" s="143">
        <f>S1413*H1413</f>
        <v>0</v>
      </c>
      <c r="AR1413" s="144" t="s">
        <v>253</v>
      </c>
      <c r="AT1413" s="144" t="s">
        <v>155</v>
      </c>
      <c r="AU1413" s="144" t="s">
        <v>85</v>
      </c>
      <c r="AY1413" s="16" t="s">
        <v>153</v>
      </c>
      <c r="BE1413" s="145">
        <f>IF(N1413="základní",J1413,0)</f>
        <v>0</v>
      </c>
      <c r="BF1413" s="145">
        <f>IF(N1413="snížená",J1413,0)</f>
        <v>0</v>
      </c>
      <c r="BG1413" s="145">
        <f>IF(N1413="zákl. přenesená",J1413,0)</f>
        <v>0</v>
      </c>
      <c r="BH1413" s="145">
        <f>IF(N1413="sníž. přenesená",J1413,0)</f>
        <v>0</v>
      </c>
      <c r="BI1413" s="145">
        <f>IF(N1413="nulová",J1413,0)</f>
        <v>0</v>
      </c>
      <c r="BJ1413" s="16" t="s">
        <v>83</v>
      </c>
      <c r="BK1413" s="145">
        <f>ROUND(I1413*H1413,2)</f>
        <v>0</v>
      </c>
      <c r="BL1413" s="16" t="s">
        <v>253</v>
      </c>
      <c r="BM1413" s="144" t="s">
        <v>2211</v>
      </c>
    </row>
    <row r="1414" spans="2:65" s="1" customFormat="1" ht="36">
      <c r="B1414" s="31"/>
      <c r="D1414" s="146" t="s">
        <v>161</v>
      </c>
      <c r="F1414" s="147" t="s">
        <v>2212</v>
      </c>
      <c r="I1414" s="148"/>
      <c r="L1414" s="31"/>
      <c r="M1414" s="149"/>
      <c r="T1414" s="55"/>
      <c r="AT1414" s="16" t="s">
        <v>161</v>
      </c>
      <c r="AU1414" s="16" t="s">
        <v>85</v>
      </c>
    </row>
    <row r="1415" spans="2:65" s="11" customFormat="1" ht="22.75" customHeight="1">
      <c r="B1415" s="120"/>
      <c r="D1415" s="121" t="s">
        <v>74</v>
      </c>
      <c r="E1415" s="130" t="s">
        <v>2213</v>
      </c>
      <c r="F1415" s="130" t="s">
        <v>2214</v>
      </c>
      <c r="I1415" s="123"/>
      <c r="J1415" s="131">
        <f>BK1415</f>
        <v>0</v>
      </c>
      <c r="L1415" s="120"/>
      <c r="M1415" s="125"/>
      <c r="P1415" s="126">
        <f>SUM(P1416:P1768)</f>
        <v>0</v>
      </c>
      <c r="R1415" s="126">
        <f>SUM(R1416:R1768)</f>
        <v>15.344621759999999</v>
      </c>
      <c r="T1415" s="127">
        <f>SUM(T1416:T1768)</f>
        <v>3.8523000000000001</v>
      </c>
      <c r="AR1415" s="121" t="s">
        <v>85</v>
      </c>
      <c r="AT1415" s="128" t="s">
        <v>74</v>
      </c>
      <c r="AU1415" s="128" t="s">
        <v>83</v>
      </c>
      <c r="AY1415" s="121" t="s">
        <v>153</v>
      </c>
      <c r="BK1415" s="129">
        <f>SUM(BK1416:BK1768)</f>
        <v>0</v>
      </c>
    </row>
    <row r="1416" spans="2:65" s="1" customFormat="1" ht="16.5" customHeight="1">
      <c r="B1416" s="31"/>
      <c r="C1416" s="132" t="s">
        <v>2215</v>
      </c>
      <c r="D1416" s="132" t="s">
        <v>155</v>
      </c>
      <c r="E1416" s="133" t="s">
        <v>2216</v>
      </c>
      <c r="F1416" s="134" t="s">
        <v>2217</v>
      </c>
      <c r="G1416" s="135" t="s">
        <v>590</v>
      </c>
      <c r="H1416" s="136">
        <v>1190.07</v>
      </c>
      <c r="I1416" s="137"/>
      <c r="J1416" s="138">
        <f>ROUND(I1416*H1416,2)</f>
        <v>0</v>
      </c>
      <c r="K1416" s="139"/>
      <c r="L1416" s="31"/>
      <c r="M1416" s="140" t="s">
        <v>1</v>
      </c>
      <c r="N1416" s="141" t="s">
        <v>40</v>
      </c>
      <c r="P1416" s="142">
        <f>O1416*H1416</f>
        <v>0</v>
      </c>
      <c r="Q1416" s="142">
        <v>0</v>
      </c>
      <c r="R1416" s="142">
        <f>Q1416*H1416</f>
        <v>0</v>
      </c>
      <c r="S1416" s="142">
        <v>0</v>
      </c>
      <c r="T1416" s="143">
        <f>S1416*H1416</f>
        <v>0</v>
      </c>
      <c r="AR1416" s="144" t="s">
        <v>253</v>
      </c>
      <c r="AT1416" s="144" t="s">
        <v>155</v>
      </c>
      <c r="AU1416" s="144" t="s">
        <v>85</v>
      </c>
      <c r="AY1416" s="16" t="s">
        <v>153</v>
      </c>
      <c r="BE1416" s="145">
        <f>IF(N1416="základní",J1416,0)</f>
        <v>0</v>
      </c>
      <c r="BF1416" s="145">
        <f>IF(N1416="snížená",J1416,0)</f>
        <v>0</v>
      </c>
      <c r="BG1416" s="145">
        <f>IF(N1416="zákl. přenesená",J1416,0)</f>
        <v>0</v>
      </c>
      <c r="BH1416" s="145">
        <f>IF(N1416="sníž. přenesená",J1416,0)</f>
        <v>0</v>
      </c>
      <c r="BI1416" s="145">
        <f>IF(N1416="nulová",J1416,0)</f>
        <v>0</v>
      </c>
      <c r="BJ1416" s="16" t="s">
        <v>83</v>
      </c>
      <c r="BK1416" s="145">
        <f>ROUND(I1416*H1416,2)</f>
        <v>0</v>
      </c>
      <c r="BL1416" s="16" t="s">
        <v>253</v>
      </c>
      <c r="BM1416" s="144" t="s">
        <v>2218</v>
      </c>
    </row>
    <row r="1417" spans="2:65" s="12" customFormat="1" ht="12">
      <c r="B1417" s="150"/>
      <c r="D1417" s="146" t="s">
        <v>163</v>
      </c>
      <c r="E1417" s="151" t="s">
        <v>1</v>
      </c>
      <c r="F1417" s="152" t="s">
        <v>2219</v>
      </c>
      <c r="H1417" s="153">
        <v>1190.07</v>
      </c>
      <c r="I1417" s="154"/>
      <c r="L1417" s="150"/>
      <c r="M1417" s="155"/>
      <c r="T1417" s="156"/>
      <c r="AT1417" s="151" t="s">
        <v>163</v>
      </c>
      <c r="AU1417" s="151" t="s">
        <v>85</v>
      </c>
      <c r="AV1417" s="12" t="s">
        <v>85</v>
      </c>
      <c r="AW1417" s="12" t="s">
        <v>32</v>
      </c>
      <c r="AX1417" s="12" t="s">
        <v>83</v>
      </c>
      <c r="AY1417" s="151" t="s">
        <v>153</v>
      </c>
    </row>
    <row r="1418" spans="2:65" s="1" customFormat="1" ht="16.5" customHeight="1">
      <c r="B1418" s="31"/>
      <c r="C1418" s="132" t="s">
        <v>2220</v>
      </c>
      <c r="D1418" s="132" t="s">
        <v>155</v>
      </c>
      <c r="E1418" s="133" t="s">
        <v>2221</v>
      </c>
      <c r="F1418" s="134" t="s">
        <v>2222</v>
      </c>
      <c r="G1418" s="135" t="s">
        <v>590</v>
      </c>
      <c r="H1418" s="136">
        <v>1190.07</v>
      </c>
      <c r="I1418" s="137"/>
      <c r="J1418" s="138">
        <f>ROUND(I1418*H1418,2)</f>
        <v>0</v>
      </c>
      <c r="K1418" s="139"/>
      <c r="L1418" s="31"/>
      <c r="M1418" s="140" t="s">
        <v>1</v>
      </c>
      <c r="N1418" s="141" t="s">
        <v>40</v>
      </c>
      <c r="P1418" s="142">
        <f>O1418*H1418</f>
        <v>0</v>
      </c>
      <c r="Q1418" s="142">
        <v>0</v>
      </c>
      <c r="R1418" s="142">
        <f>Q1418*H1418</f>
        <v>0</v>
      </c>
      <c r="S1418" s="142">
        <v>0</v>
      </c>
      <c r="T1418" s="143">
        <f>S1418*H1418</f>
        <v>0</v>
      </c>
      <c r="AR1418" s="144" t="s">
        <v>253</v>
      </c>
      <c r="AT1418" s="144" t="s">
        <v>155</v>
      </c>
      <c r="AU1418" s="144" t="s">
        <v>85</v>
      </c>
      <c r="AY1418" s="16" t="s">
        <v>153</v>
      </c>
      <c r="BE1418" s="145">
        <f>IF(N1418="základní",J1418,0)</f>
        <v>0</v>
      </c>
      <c r="BF1418" s="145">
        <f>IF(N1418="snížená",J1418,0)</f>
        <v>0</v>
      </c>
      <c r="BG1418" s="145">
        <f>IF(N1418="zákl. přenesená",J1418,0)</f>
        <v>0</v>
      </c>
      <c r="BH1418" s="145">
        <f>IF(N1418="sníž. přenesená",J1418,0)</f>
        <v>0</v>
      </c>
      <c r="BI1418" s="145">
        <f>IF(N1418="nulová",J1418,0)</f>
        <v>0</v>
      </c>
      <c r="BJ1418" s="16" t="s">
        <v>83</v>
      </c>
      <c r="BK1418" s="145">
        <f>ROUND(I1418*H1418,2)</f>
        <v>0</v>
      </c>
      <c r="BL1418" s="16" t="s">
        <v>253</v>
      </c>
      <c r="BM1418" s="144" t="s">
        <v>2223</v>
      </c>
    </row>
    <row r="1419" spans="2:65" s="12" customFormat="1" ht="12">
      <c r="B1419" s="150"/>
      <c r="D1419" s="146" t="s">
        <v>163</v>
      </c>
      <c r="E1419" s="151" t="s">
        <v>1</v>
      </c>
      <c r="F1419" s="152" t="s">
        <v>2219</v>
      </c>
      <c r="H1419" s="153">
        <v>1190.07</v>
      </c>
      <c r="I1419" s="154"/>
      <c r="L1419" s="150"/>
      <c r="M1419" s="155"/>
      <c r="T1419" s="156"/>
      <c r="AT1419" s="151" t="s">
        <v>163</v>
      </c>
      <c r="AU1419" s="151" t="s">
        <v>85</v>
      </c>
      <c r="AV1419" s="12" t="s">
        <v>85</v>
      </c>
      <c r="AW1419" s="12" t="s">
        <v>32</v>
      </c>
      <c r="AX1419" s="12" t="s">
        <v>83</v>
      </c>
      <c r="AY1419" s="151" t="s">
        <v>153</v>
      </c>
    </row>
    <row r="1420" spans="2:65" s="1" customFormat="1" ht="24.25" customHeight="1">
      <c r="B1420" s="31"/>
      <c r="C1420" s="132" t="s">
        <v>2224</v>
      </c>
      <c r="D1420" s="132" t="s">
        <v>155</v>
      </c>
      <c r="E1420" s="133" t="s">
        <v>2225</v>
      </c>
      <c r="F1420" s="134" t="s">
        <v>2226</v>
      </c>
      <c r="G1420" s="135" t="s">
        <v>173</v>
      </c>
      <c r="H1420" s="136">
        <v>1374</v>
      </c>
      <c r="I1420" s="137"/>
      <c r="J1420" s="138">
        <f>ROUND(I1420*H1420,2)</f>
        <v>0</v>
      </c>
      <c r="K1420" s="139"/>
      <c r="L1420" s="31"/>
      <c r="M1420" s="140" t="s">
        <v>1</v>
      </c>
      <c r="N1420" s="141" t="s">
        <v>40</v>
      </c>
      <c r="P1420" s="142">
        <f>O1420*H1420</f>
        <v>0</v>
      </c>
      <c r="Q1420" s="142">
        <v>0</v>
      </c>
      <c r="R1420" s="142">
        <f>Q1420*H1420</f>
        <v>0</v>
      </c>
      <c r="S1420" s="142">
        <v>0</v>
      </c>
      <c r="T1420" s="143">
        <f>S1420*H1420</f>
        <v>0</v>
      </c>
      <c r="AR1420" s="144" t="s">
        <v>253</v>
      </c>
      <c r="AT1420" s="144" t="s">
        <v>155</v>
      </c>
      <c r="AU1420" s="144" t="s">
        <v>85</v>
      </c>
      <c r="AY1420" s="16" t="s">
        <v>153</v>
      </c>
      <c r="BE1420" s="145">
        <f>IF(N1420="základní",J1420,0)</f>
        <v>0</v>
      </c>
      <c r="BF1420" s="145">
        <f>IF(N1420="snížená",J1420,0)</f>
        <v>0</v>
      </c>
      <c r="BG1420" s="145">
        <f>IF(N1420="zákl. přenesená",J1420,0)</f>
        <v>0</v>
      </c>
      <c r="BH1420" s="145">
        <f>IF(N1420="sníž. přenesená",J1420,0)</f>
        <v>0</v>
      </c>
      <c r="BI1420" s="145">
        <f>IF(N1420="nulová",J1420,0)</f>
        <v>0</v>
      </c>
      <c r="BJ1420" s="16" t="s">
        <v>83</v>
      </c>
      <c r="BK1420" s="145">
        <f>ROUND(I1420*H1420,2)</f>
        <v>0</v>
      </c>
      <c r="BL1420" s="16" t="s">
        <v>253</v>
      </c>
      <c r="BM1420" s="144" t="s">
        <v>2227</v>
      </c>
    </row>
    <row r="1421" spans="2:65" s="1" customFormat="1" ht="24">
      <c r="B1421" s="31"/>
      <c r="D1421" s="146" t="s">
        <v>161</v>
      </c>
      <c r="F1421" s="147" t="s">
        <v>2228</v>
      </c>
      <c r="I1421" s="148"/>
      <c r="L1421" s="31"/>
      <c r="M1421" s="149"/>
      <c r="T1421" s="55"/>
      <c r="AT1421" s="16" t="s">
        <v>161</v>
      </c>
      <c r="AU1421" s="16" t="s">
        <v>85</v>
      </c>
    </row>
    <row r="1422" spans="2:65" s="12" customFormat="1" ht="48">
      <c r="B1422" s="150"/>
      <c r="D1422" s="146" t="s">
        <v>163</v>
      </c>
      <c r="E1422" s="151" t="s">
        <v>1</v>
      </c>
      <c r="F1422" s="152" t="s">
        <v>2229</v>
      </c>
      <c r="H1422" s="153">
        <v>338.7</v>
      </c>
      <c r="I1422" s="154"/>
      <c r="L1422" s="150"/>
      <c r="M1422" s="155"/>
      <c r="T1422" s="156"/>
      <c r="AT1422" s="151" t="s">
        <v>163</v>
      </c>
      <c r="AU1422" s="151" t="s">
        <v>85</v>
      </c>
      <c r="AV1422" s="12" t="s">
        <v>85</v>
      </c>
      <c r="AW1422" s="12" t="s">
        <v>32</v>
      </c>
      <c r="AX1422" s="12" t="s">
        <v>75</v>
      </c>
      <c r="AY1422" s="151" t="s">
        <v>153</v>
      </c>
    </row>
    <row r="1423" spans="2:65" s="12" customFormat="1" ht="36">
      <c r="B1423" s="150"/>
      <c r="D1423" s="146" t="s">
        <v>163</v>
      </c>
      <c r="E1423" s="151" t="s">
        <v>1</v>
      </c>
      <c r="F1423" s="152" t="s">
        <v>2230</v>
      </c>
      <c r="H1423" s="153">
        <v>437.8</v>
      </c>
      <c r="I1423" s="154"/>
      <c r="L1423" s="150"/>
      <c r="M1423" s="155"/>
      <c r="T1423" s="156"/>
      <c r="AT1423" s="151" t="s">
        <v>163</v>
      </c>
      <c r="AU1423" s="151" t="s">
        <v>85</v>
      </c>
      <c r="AV1423" s="12" t="s">
        <v>85</v>
      </c>
      <c r="AW1423" s="12" t="s">
        <v>32</v>
      </c>
      <c r="AX1423" s="12" t="s">
        <v>75</v>
      </c>
      <c r="AY1423" s="151" t="s">
        <v>153</v>
      </c>
    </row>
    <row r="1424" spans="2:65" s="12" customFormat="1" ht="36">
      <c r="B1424" s="150"/>
      <c r="D1424" s="146" t="s">
        <v>163</v>
      </c>
      <c r="E1424" s="151" t="s">
        <v>1</v>
      </c>
      <c r="F1424" s="152" t="s">
        <v>2231</v>
      </c>
      <c r="H1424" s="153">
        <v>322.60000000000002</v>
      </c>
      <c r="I1424" s="154"/>
      <c r="L1424" s="150"/>
      <c r="M1424" s="155"/>
      <c r="T1424" s="156"/>
      <c r="AT1424" s="151" t="s">
        <v>163</v>
      </c>
      <c r="AU1424" s="151" t="s">
        <v>85</v>
      </c>
      <c r="AV1424" s="12" t="s">
        <v>85</v>
      </c>
      <c r="AW1424" s="12" t="s">
        <v>32</v>
      </c>
      <c r="AX1424" s="12" t="s">
        <v>75</v>
      </c>
      <c r="AY1424" s="151" t="s">
        <v>153</v>
      </c>
    </row>
    <row r="1425" spans="2:65" s="12" customFormat="1" ht="36">
      <c r="B1425" s="150"/>
      <c r="D1425" s="146" t="s">
        <v>163</v>
      </c>
      <c r="E1425" s="151" t="s">
        <v>1</v>
      </c>
      <c r="F1425" s="152" t="s">
        <v>2232</v>
      </c>
      <c r="H1425" s="153">
        <v>274.89999999999998</v>
      </c>
      <c r="I1425" s="154"/>
      <c r="L1425" s="150"/>
      <c r="M1425" s="155"/>
      <c r="T1425" s="156"/>
      <c r="AT1425" s="151" t="s">
        <v>163</v>
      </c>
      <c r="AU1425" s="151" t="s">
        <v>85</v>
      </c>
      <c r="AV1425" s="12" t="s">
        <v>85</v>
      </c>
      <c r="AW1425" s="12" t="s">
        <v>32</v>
      </c>
      <c r="AX1425" s="12" t="s">
        <v>75</v>
      </c>
      <c r="AY1425" s="151" t="s">
        <v>153</v>
      </c>
    </row>
    <row r="1426" spans="2:65" s="13" customFormat="1" ht="12">
      <c r="B1426" s="157"/>
      <c r="D1426" s="146" t="s">
        <v>163</v>
      </c>
      <c r="E1426" s="158" t="s">
        <v>1</v>
      </c>
      <c r="F1426" s="159" t="s">
        <v>207</v>
      </c>
      <c r="H1426" s="160">
        <v>1374</v>
      </c>
      <c r="I1426" s="161"/>
      <c r="L1426" s="157"/>
      <c r="M1426" s="162"/>
      <c r="T1426" s="163"/>
      <c r="AT1426" s="158" t="s">
        <v>163</v>
      </c>
      <c r="AU1426" s="158" t="s">
        <v>85</v>
      </c>
      <c r="AV1426" s="13" t="s">
        <v>159</v>
      </c>
      <c r="AW1426" s="13" t="s">
        <v>32</v>
      </c>
      <c r="AX1426" s="13" t="s">
        <v>83</v>
      </c>
      <c r="AY1426" s="158" t="s">
        <v>153</v>
      </c>
    </row>
    <row r="1427" spans="2:65" s="1" customFormat="1" ht="16.5" customHeight="1">
      <c r="B1427" s="31"/>
      <c r="C1427" s="132" t="s">
        <v>2233</v>
      </c>
      <c r="D1427" s="132" t="s">
        <v>155</v>
      </c>
      <c r="E1427" s="133" t="s">
        <v>2234</v>
      </c>
      <c r="F1427" s="134" t="s">
        <v>2235</v>
      </c>
      <c r="G1427" s="135" t="s">
        <v>173</v>
      </c>
      <c r="H1427" s="136">
        <v>1374</v>
      </c>
      <c r="I1427" s="137"/>
      <c r="J1427" s="138">
        <f>ROUND(I1427*H1427,2)</f>
        <v>0</v>
      </c>
      <c r="K1427" s="139"/>
      <c r="L1427" s="31"/>
      <c r="M1427" s="140" t="s">
        <v>1</v>
      </c>
      <c r="N1427" s="141" t="s">
        <v>40</v>
      </c>
      <c r="P1427" s="142">
        <f>O1427*H1427</f>
        <v>0</v>
      </c>
      <c r="Q1427" s="142">
        <v>0</v>
      </c>
      <c r="R1427" s="142">
        <f>Q1427*H1427</f>
        <v>0</v>
      </c>
      <c r="S1427" s="142">
        <v>0</v>
      </c>
      <c r="T1427" s="143">
        <f>S1427*H1427</f>
        <v>0</v>
      </c>
      <c r="AR1427" s="144" t="s">
        <v>253</v>
      </c>
      <c r="AT1427" s="144" t="s">
        <v>155</v>
      </c>
      <c r="AU1427" s="144" t="s">
        <v>85</v>
      </c>
      <c r="AY1427" s="16" t="s">
        <v>153</v>
      </c>
      <c r="BE1427" s="145">
        <f>IF(N1427="základní",J1427,0)</f>
        <v>0</v>
      </c>
      <c r="BF1427" s="145">
        <f>IF(N1427="snížená",J1427,0)</f>
        <v>0</v>
      </c>
      <c r="BG1427" s="145">
        <f>IF(N1427="zákl. přenesená",J1427,0)</f>
        <v>0</v>
      </c>
      <c r="BH1427" s="145">
        <f>IF(N1427="sníž. přenesená",J1427,0)</f>
        <v>0</v>
      </c>
      <c r="BI1427" s="145">
        <f>IF(N1427="nulová",J1427,0)</f>
        <v>0</v>
      </c>
      <c r="BJ1427" s="16" t="s">
        <v>83</v>
      </c>
      <c r="BK1427" s="145">
        <f>ROUND(I1427*H1427,2)</f>
        <v>0</v>
      </c>
      <c r="BL1427" s="16" t="s">
        <v>253</v>
      </c>
      <c r="BM1427" s="144" t="s">
        <v>2236</v>
      </c>
    </row>
    <row r="1428" spans="2:65" s="1" customFormat="1" ht="12">
      <c r="B1428" s="31"/>
      <c r="D1428" s="146" t="s">
        <v>161</v>
      </c>
      <c r="F1428" s="147" t="s">
        <v>2237</v>
      </c>
      <c r="I1428" s="148"/>
      <c r="L1428" s="31"/>
      <c r="M1428" s="149"/>
      <c r="T1428" s="55"/>
      <c r="AT1428" s="16" t="s">
        <v>161</v>
      </c>
      <c r="AU1428" s="16" t="s">
        <v>85</v>
      </c>
    </row>
    <row r="1429" spans="2:65" s="12" customFormat="1" ht="48">
      <c r="B1429" s="150"/>
      <c r="D1429" s="146" t="s">
        <v>163</v>
      </c>
      <c r="E1429" s="151" t="s">
        <v>1</v>
      </c>
      <c r="F1429" s="152" t="s">
        <v>2229</v>
      </c>
      <c r="H1429" s="153">
        <v>338.7</v>
      </c>
      <c r="I1429" s="154"/>
      <c r="L1429" s="150"/>
      <c r="M1429" s="155"/>
      <c r="T1429" s="156"/>
      <c r="AT1429" s="151" t="s">
        <v>163</v>
      </c>
      <c r="AU1429" s="151" t="s">
        <v>85</v>
      </c>
      <c r="AV1429" s="12" t="s">
        <v>85</v>
      </c>
      <c r="AW1429" s="12" t="s">
        <v>32</v>
      </c>
      <c r="AX1429" s="12" t="s">
        <v>75</v>
      </c>
      <c r="AY1429" s="151" t="s">
        <v>153</v>
      </c>
    </row>
    <row r="1430" spans="2:65" s="12" customFormat="1" ht="36">
      <c r="B1430" s="150"/>
      <c r="D1430" s="146" t="s">
        <v>163</v>
      </c>
      <c r="E1430" s="151" t="s">
        <v>1</v>
      </c>
      <c r="F1430" s="152" t="s">
        <v>2230</v>
      </c>
      <c r="H1430" s="153">
        <v>437.8</v>
      </c>
      <c r="I1430" s="154"/>
      <c r="L1430" s="150"/>
      <c r="M1430" s="155"/>
      <c r="T1430" s="156"/>
      <c r="AT1430" s="151" t="s">
        <v>163</v>
      </c>
      <c r="AU1430" s="151" t="s">
        <v>85</v>
      </c>
      <c r="AV1430" s="12" t="s">
        <v>85</v>
      </c>
      <c r="AW1430" s="12" t="s">
        <v>32</v>
      </c>
      <c r="AX1430" s="12" t="s">
        <v>75</v>
      </c>
      <c r="AY1430" s="151" t="s">
        <v>153</v>
      </c>
    </row>
    <row r="1431" spans="2:65" s="12" customFormat="1" ht="36">
      <c r="B1431" s="150"/>
      <c r="D1431" s="146" t="s">
        <v>163</v>
      </c>
      <c r="E1431" s="151" t="s">
        <v>1</v>
      </c>
      <c r="F1431" s="152" t="s">
        <v>2231</v>
      </c>
      <c r="H1431" s="153">
        <v>322.60000000000002</v>
      </c>
      <c r="I1431" s="154"/>
      <c r="L1431" s="150"/>
      <c r="M1431" s="155"/>
      <c r="T1431" s="156"/>
      <c r="AT1431" s="151" t="s">
        <v>163</v>
      </c>
      <c r="AU1431" s="151" t="s">
        <v>85</v>
      </c>
      <c r="AV1431" s="12" t="s">
        <v>85</v>
      </c>
      <c r="AW1431" s="12" t="s">
        <v>32</v>
      </c>
      <c r="AX1431" s="12" t="s">
        <v>75</v>
      </c>
      <c r="AY1431" s="151" t="s">
        <v>153</v>
      </c>
    </row>
    <row r="1432" spans="2:65" s="12" customFormat="1" ht="36">
      <c r="B1432" s="150"/>
      <c r="D1432" s="146" t="s">
        <v>163</v>
      </c>
      <c r="E1432" s="151" t="s">
        <v>1</v>
      </c>
      <c r="F1432" s="152" t="s">
        <v>2232</v>
      </c>
      <c r="H1432" s="153">
        <v>274.89999999999998</v>
      </c>
      <c r="I1432" s="154"/>
      <c r="L1432" s="150"/>
      <c r="M1432" s="155"/>
      <c r="T1432" s="156"/>
      <c r="AT1432" s="151" t="s">
        <v>163</v>
      </c>
      <c r="AU1432" s="151" t="s">
        <v>85</v>
      </c>
      <c r="AV1432" s="12" t="s">
        <v>85</v>
      </c>
      <c r="AW1432" s="12" t="s">
        <v>32</v>
      </c>
      <c r="AX1432" s="12" t="s">
        <v>75</v>
      </c>
      <c r="AY1432" s="151" t="s">
        <v>153</v>
      </c>
    </row>
    <row r="1433" spans="2:65" s="13" customFormat="1" ht="12">
      <c r="B1433" s="157"/>
      <c r="D1433" s="146" t="s">
        <v>163</v>
      </c>
      <c r="E1433" s="158" t="s">
        <v>1</v>
      </c>
      <c r="F1433" s="159" t="s">
        <v>207</v>
      </c>
      <c r="H1433" s="160">
        <v>1374</v>
      </c>
      <c r="I1433" s="161"/>
      <c r="L1433" s="157"/>
      <c r="M1433" s="162"/>
      <c r="T1433" s="163"/>
      <c r="AT1433" s="158" t="s">
        <v>163</v>
      </c>
      <c r="AU1433" s="158" t="s">
        <v>85</v>
      </c>
      <c r="AV1433" s="13" t="s">
        <v>159</v>
      </c>
      <c r="AW1433" s="13" t="s">
        <v>32</v>
      </c>
      <c r="AX1433" s="13" t="s">
        <v>83</v>
      </c>
      <c r="AY1433" s="158" t="s">
        <v>153</v>
      </c>
    </row>
    <row r="1434" spans="2:65" s="1" customFormat="1" ht="24.25" customHeight="1">
      <c r="B1434" s="31"/>
      <c r="C1434" s="132" t="s">
        <v>2238</v>
      </c>
      <c r="D1434" s="132" t="s">
        <v>155</v>
      </c>
      <c r="E1434" s="133" t="s">
        <v>2239</v>
      </c>
      <c r="F1434" s="134" t="s">
        <v>2240</v>
      </c>
      <c r="G1434" s="135" t="s">
        <v>173</v>
      </c>
      <c r="H1434" s="136">
        <v>1374</v>
      </c>
      <c r="I1434" s="137"/>
      <c r="J1434" s="138">
        <f>ROUND(I1434*H1434,2)</f>
        <v>0</v>
      </c>
      <c r="K1434" s="139"/>
      <c r="L1434" s="31"/>
      <c r="M1434" s="140" t="s">
        <v>1</v>
      </c>
      <c r="N1434" s="141" t="s">
        <v>40</v>
      </c>
      <c r="P1434" s="142">
        <f>O1434*H1434</f>
        <v>0</v>
      </c>
      <c r="Q1434" s="142">
        <v>3.0000000000000001E-5</v>
      </c>
      <c r="R1434" s="142">
        <f>Q1434*H1434</f>
        <v>4.122E-2</v>
      </c>
      <c r="S1434" s="142">
        <v>0</v>
      </c>
      <c r="T1434" s="143">
        <f>S1434*H1434</f>
        <v>0</v>
      </c>
      <c r="AR1434" s="144" t="s">
        <v>253</v>
      </c>
      <c r="AT1434" s="144" t="s">
        <v>155</v>
      </c>
      <c r="AU1434" s="144" t="s">
        <v>85</v>
      </c>
      <c r="AY1434" s="16" t="s">
        <v>153</v>
      </c>
      <c r="BE1434" s="145">
        <f>IF(N1434="základní",J1434,0)</f>
        <v>0</v>
      </c>
      <c r="BF1434" s="145">
        <f>IF(N1434="snížená",J1434,0)</f>
        <v>0</v>
      </c>
      <c r="BG1434" s="145">
        <f>IF(N1434="zákl. přenesená",J1434,0)</f>
        <v>0</v>
      </c>
      <c r="BH1434" s="145">
        <f>IF(N1434="sníž. přenesená",J1434,0)</f>
        <v>0</v>
      </c>
      <c r="BI1434" s="145">
        <f>IF(N1434="nulová",J1434,0)</f>
        <v>0</v>
      </c>
      <c r="BJ1434" s="16" t="s">
        <v>83</v>
      </c>
      <c r="BK1434" s="145">
        <f>ROUND(I1434*H1434,2)</f>
        <v>0</v>
      </c>
      <c r="BL1434" s="16" t="s">
        <v>253</v>
      </c>
      <c r="BM1434" s="144" t="s">
        <v>2241</v>
      </c>
    </row>
    <row r="1435" spans="2:65" s="1" customFormat="1" ht="12">
      <c r="B1435" s="31"/>
      <c r="D1435" s="146" t="s">
        <v>161</v>
      </c>
      <c r="F1435" s="147" t="s">
        <v>2242</v>
      </c>
      <c r="I1435" s="148"/>
      <c r="L1435" s="31"/>
      <c r="M1435" s="149"/>
      <c r="T1435" s="55"/>
      <c r="AT1435" s="16" t="s">
        <v>161</v>
      </c>
      <c r="AU1435" s="16" t="s">
        <v>85</v>
      </c>
    </row>
    <row r="1436" spans="2:65" s="12" customFormat="1" ht="48">
      <c r="B1436" s="150"/>
      <c r="D1436" s="146" t="s">
        <v>163</v>
      </c>
      <c r="E1436" s="151" t="s">
        <v>1</v>
      </c>
      <c r="F1436" s="152" t="s">
        <v>2229</v>
      </c>
      <c r="H1436" s="153">
        <v>338.7</v>
      </c>
      <c r="I1436" s="154"/>
      <c r="L1436" s="150"/>
      <c r="M1436" s="155"/>
      <c r="T1436" s="156"/>
      <c r="AT1436" s="151" t="s">
        <v>163</v>
      </c>
      <c r="AU1436" s="151" t="s">
        <v>85</v>
      </c>
      <c r="AV1436" s="12" t="s">
        <v>85</v>
      </c>
      <c r="AW1436" s="12" t="s">
        <v>32</v>
      </c>
      <c r="AX1436" s="12" t="s">
        <v>75</v>
      </c>
      <c r="AY1436" s="151" t="s">
        <v>153</v>
      </c>
    </row>
    <row r="1437" spans="2:65" s="12" customFormat="1" ht="36">
      <c r="B1437" s="150"/>
      <c r="D1437" s="146" t="s">
        <v>163</v>
      </c>
      <c r="E1437" s="151" t="s">
        <v>1</v>
      </c>
      <c r="F1437" s="152" t="s">
        <v>2230</v>
      </c>
      <c r="H1437" s="153">
        <v>437.8</v>
      </c>
      <c r="I1437" s="154"/>
      <c r="L1437" s="150"/>
      <c r="M1437" s="155"/>
      <c r="T1437" s="156"/>
      <c r="AT1437" s="151" t="s">
        <v>163</v>
      </c>
      <c r="AU1437" s="151" t="s">
        <v>85</v>
      </c>
      <c r="AV1437" s="12" t="s">
        <v>85</v>
      </c>
      <c r="AW1437" s="12" t="s">
        <v>32</v>
      </c>
      <c r="AX1437" s="12" t="s">
        <v>75</v>
      </c>
      <c r="AY1437" s="151" t="s">
        <v>153</v>
      </c>
    </row>
    <row r="1438" spans="2:65" s="12" customFormat="1" ht="36">
      <c r="B1438" s="150"/>
      <c r="D1438" s="146" t="s">
        <v>163</v>
      </c>
      <c r="E1438" s="151" t="s">
        <v>1</v>
      </c>
      <c r="F1438" s="152" t="s">
        <v>2231</v>
      </c>
      <c r="H1438" s="153">
        <v>322.60000000000002</v>
      </c>
      <c r="I1438" s="154"/>
      <c r="L1438" s="150"/>
      <c r="M1438" s="155"/>
      <c r="T1438" s="156"/>
      <c r="AT1438" s="151" t="s">
        <v>163</v>
      </c>
      <c r="AU1438" s="151" t="s">
        <v>85</v>
      </c>
      <c r="AV1438" s="12" t="s">
        <v>85</v>
      </c>
      <c r="AW1438" s="12" t="s">
        <v>32</v>
      </c>
      <c r="AX1438" s="12" t="s">
        <v>75</v>
      </c>
      <c r="AY1438" s="151" t="s">
        <v>153</v>
      </c>
    </row>
    <row r="1439" spans="2:65" s="12" customFormat="1" ht="36">
      <c r="B1439" s="150"/>
      <c r="D1439" s="146" t="s">
        <v>163</v>
      </c>
      <c r="E1439" s="151" t="s">
        <v>1</v>
      </c>
      <c r="F1439" s="152" t="s">
        <v>2232</v>
      </c>
      <c r="H1439" s="153">
        <v>274.89999999999998</v>
      </c>
      <c r="I1439" s="154"/>
      <c r="L1439" s="150"/>
      <c r="M1439" s="155"/>
      <c r="T1439" s="156"/>
      <c r="AT1439" s="151" t="s">
        <v>163</v>
      </c>
      <c r="AU1439" s="151" t="s">
        <v>85</v>
      </c>
      <c r="AV1439" s="12" t="s">
        <v>85</v>
      </c>
      <c r="AW1439" s="12" t="s">
        <v>32</v>
      </c>
      <c r="AX1439" s="12" t="s">
        <v>75</v>
      </c>
      <c r="AY1439" s="151" t="s">
        <v>153</v>
      </c>
    </row>
    <row r="1440" spans="2:65" s="13" customFormat="1" ht="12">
      <c r="B1440" s="157"/>
      <c r="D1440" s="146" t="s">
        <v>163</v>
      </c>
      <c r="E1440" s="158" t="s">
        <v>1</v>
      </c>
      <c r="F1440" s="159" t="s">
        <v>207</v>
      </c>
      <c r="H1440" s="160">
        <v>1374</v>
      </c>
      <c r="I1440" s="161"/>
      <c r="L1440" s="157"/>
      <c r="M1440" s="162"/>
      <c r="T1440" s="163"/>
      <c r="AT1440" s="158" t="s">
        <v>163</v>
      </c>
      <c r="AU1440" s="158" t="s">
        <v>85</v>
      </c>
      <c r="AV1440" s="13" t="s">
        <v>159</v>
      </c>
      <c r="AW1440" s="13" t="s">
        <v>32</v>
      </c>
      <c r="AX1440" s="13" t="s">
        <v>83</v>
      </c>
      <c r="AY1440" s="158" t="s">
        <v>153</v>
      </c>
    </row>
    <row r="1441" spans="2:65" s="1" customFormat="1" ht="33" customHeight="1">
      <c r="B1441" s="31"/>
      <c r="C1441" s="132" t="s">
        <v>2243</v>
      </c>
      <c r="D1441" s="132" t="s">
        <v>155</v>
      </c>
      <c r="E1441" s="133" t="s">
        <v>2244</v>
      </c>
      <c r="F1441" s="134" t="s">
        <v>2245</v>
      </c>
      <c r="G1441" s="135" t="s">
        <v>173</v>
      </c>
      <c r="H1441" s="136">
        <v>1374</v>
      </c>
      <c r="I1441" s="137"/>
      <c r="J1441" s="138">
        <f>ROUND(I1441*H1441,2)</f>
        <v>0</v>
      </c>
      <c r="K1441" s="139"/>
      <c r="L1441" s="31"/>
      <c r="M1441" s="140" t="s">
        <v>1</v>
      </c>
      <c r="N1441" s="141" t="s">
        <v>40</v>
      </c>
      <c r="P1441" s="142">
        <f>O1441*H1441</f>
        <v>0</v>
      </c>
      <c r="Q1441" s="142">
        <v>7.5799999999999999E-3</v>
      </c>
      <c r="R1441" s="142">
        <f>Q1441*H1441</f>
        <v>10.41492</v>
      </c>
      <c r="S1441" s="142">
        <v>0</v>
      </c>
      <c r="T1441" s="143">
        <f>S1441*H1441</f>
        <v>0</v>
      </c>
      <c r="AR1441" s="144" t="s">
        <v>253</v>
      </c>
      <c r="AT1441" s="144" t="s">
        <v>155</v>
      </c>
      <c r="AU1441" s="144" t="s">
        <v>85</v>
      </c>
      <c r="AY1441" s="16" t="s">
        <v>153</v>
      </c>
      <c r="BE1441" s="145">
        <f>IF(N1441="základní",J1441,0)</f>
        <v>0</v>
      </c>
      <c r="BF1441" s="145">
        <f>IF(N1441="snížená",J1441,0)</f>
        <v>0</v>
      </c>
      <c r="BG1441" s="145">
        <f>IF(N1441="zákl. přenesená",J1441,0)</f>
        <v>0</v>
      </c>
      <c r="BH1441" s="145">
        <f>IF(N1441="sníž. přenesená",J1441,0)</f>
        <v>0</v>
      </c>
      <c r="BI1441" s="145">
        <f>IF(N1441="nulová",J1441,0)</f>
        <v>0</v>
      </c>
      <c r="BJ1441" s="16" t="s">
        <v>83</v>
      </c>
      <c r="BK1441" s="145">
        <f>ROUND(I1441*H1441,2)</f>
        <v>0</v>
      </c>
      <c r="BL1441" s="16" t="s">
        <v>253</v>
      </c>
      <c r="BM1441" s="144" t="s">
        <v>2246</v>
      </c>
    </row>
    <row r="1442" spans="2:65" s="1" customFormat="1" ht="24">
      <c r="B1442" s="31"/>
      <c r="D1442" s="146" t="s">
        <v>161</v>
      </c>
      <c r="F1442" s="147" t="s">
        <v>2247</v>
      </c>
      <c r="I1442" s="148"/>
      <c r="L1442" s="31"/>
      <c r="M1442" s="149"/>
      <c r="T1442" s="55"/>
      <c r="AT1442" s="16" t="s">
        <v>161</v>
      </c>
      <c r="AU1442" s="16" t="s">
        <v>85</v>
      </c>
    </row>
    <row r="1443" spans="2:65" s="12" customFormat="1" ht="48">
      <c r="B1443" s="150"/>
      <c r="D1443" s="146" t="s">
        <v>163</v>
      </c>
      <c r="E1443" s="151" t="s">
        <v>1</v>
      </c>
      <c r="F1443" s="152" t="s">
        <v>2229</v>
      </c>
      <c r="H1443" s="153">
        <v>338.7</v>
      </c>
      <c r="I1443" s="154"/>
      <c r="L1443" s="150"/>
      <c r="M1443" s="155"/>
      <c r="T1443" s="156"/>
      <c r="AT1443" s="151" t="s">
        <v>163</v>
      </c>
      <c r="AU1443" s="151" t="s">
        <v>85</v>
      </c>
      <c r="AV1443" s="12" t="s">
        <v>85</v>
      </c>
      <c r="AW1443" s="12" t="s">
        <v>32</v>
      </c>
      <c r="AX1443" s="12" t="s">
        <v>75</v>
      </c>
      <c r="AY1443" s="151" t="s">
        <v>153</v>
      </c>
    </row>
    <row r="1444" spans="2:65" s="12" customFormat="1" ht="36">
      <c r="B1444" s="150"/>
      <c r="D1444" s="146" t="s">
        <v>163</v>
      </c>
      <c r="E1444" s="151" t="s">
        <v>1</v>
      </c>
      <c r="F1444" s="152" t="s">
        <v>2230</v>
      </c>
      <c r="H1444" s="153">
        <v>437.8</v>
      </c>
      <c r="I1444" s="154"/>
      <c r="L1444" s="150"/>
      <c r="M1444" s="155"/>
      <c r="T1444" s="156"/>
      <c r="AT1444" s="151" t="s">
        <v>163</v>
      </c>
      <c r="AU1444" s="151" t="s">
        <v>85</v>
      </c>
      <c r="AV1444" s="12" t="s">
        <v>85</v>
      </c>
      <c r="AW1444" s="12" t="s">
        <v>32</v>
      </c>
      <c r="AX1444" s="12" t="s">
        <v>75</v>
      </c>
      <c r="AY1444" s="151" t="s">
        <v>153</v>
      </c>
    </row>
    <row r="1445" spans="2:65" s="12" customFormat="1" ht="36">
      <c r="B1445" s="150"/>
      <c r="D1445" s="146" t="s">
        <v>163</v>
      </c>
      <c r="E1445" s="151" t="s">
        <v>1</v>
      </c>
      <c r="F1445" s="152" t="s">
        <v>2231</v>
      </c>
      <c r="H1445" s="153">
        <v>322.60000000000002</v>
      </c>
      <c r="I1445" s="154"/>
      <c r="L1445" s="150"/>
      <c r="M1445" s="155"/>
      <c r="T1445" s="156"/>
      <c r="AT1445" s="151" t="s">
        <v>163</v>
      </c>
      <c r="AU1445" s="151" t="s">
        <v>85</v>
      </c>
      <c r="AV1445" s="12" t="s">
        <v>85</v>
      </c>
      <c r="AW1445" s="12" t="s">
        <v>32</v>
      </c>
      <c r="AX1445" s="12" t="s">
        <v>75</v>
      </c>
      <c r="AY1445" s="151" t="s">
        <v>153</v>
      </c>
    </row>
    <row r="1446" spans="2:65" s="12" customFormat="1" ht="36">
      <c r="B1446" s="150"/>
      <c r="D1446" s="146" t="s">
        <v>163</v>
      </c>
      <c r="E1446" s="151" t="s">
        <v>1</v>
      </c>
      <c r="F1446" s="152" t="s">
        <v>2232</v>
      </c>
      <c r="H1446" s="153">
        <v>274.89999999999998</v>
      </c>
      <c r="I1446" s="154"/>
      <c r="L1446" s="150"/>
      <c r="M1446" s="155"/>
      <c r="T1446" s="156"/>
      <c r="AT1446" s="151" t="s">
        <v>163</v>
      </c>
      <c r="AU1446" s="151" t="s">
        <v>85</v>
      </c>
      <c r="AV1446" s="12" t="s">
        <v>85</v>
      </c>
      <c r="AW1446" s="12" t="s">
        <v>32</v>
      </c>
      <c r="AX1446" s="12" t="s">
        <v>75</v>
      </c>
      <c r="AY1446" s="151" t="s">
        <v>153</v>
      </c>
    </row>
    <row r="1447" spans="2:65" s="13" customFormat="1" ht="12">
      <c r="B1447" s="157"/>
      <c r="D1447" s="146" t="s">
        <v>163</v>
      </c>
      <c r="E1447" s="158" t="s">
        <v>1</v>
      </c>
      <c r="F1447" s="159" t="s">
        <v>207</v>
      </c>
      <c r="H1447" s="160">
        <v>1374</v>
      </c>
      <c r="I1447" s="161"/>
      <c r="L1447" s="157"/>
      <c r="M1447" s="162"/>
      <c r="T1447" s="163"/>
      <c r="AT1447" s="158" t="s">
        <v>163</v>
      </c>
      <c r="AU1447" s="158" t="s">
        <v>85</v>
      </c>
      <c r="AV1447" s="13" t="s">
        <v>159</v>
      </c>
      <c r="AW1447" s="13" t="s">
        <v>32</v>
      </c>
      <c r="AX1447" s="13" t="s">
        <v>83</v>
      </c>
      <c r="AY1447" s="158" t="s">
        <v>153</v>
      </c>
    </row>
    <row r="1448" spans="2:65" s="1" customFormat="1" ht="24.25" customHeight="1">
      <c r="B1448" s="31"/>
      <c r="C1448" s="132" t="s">
        <v>2248</v>
      </c>
      <c r="D1448" s="132" t="s">
        <v>155</v>
      </c>
      <c r="E1448" s="133" t="s">
        <v>2249</v>
      </c>
      <c r="F1448" s="134" t="s">
        <v>2250</v>
      </c>
      <c r="G1448" s="135" t="s">
        <v>173</v>
      </c>
      <c r="H1448" s="136">
        <v>1374</v>
      </c>
      <c r="I1448" s="137"/>
      <c r="J1448" s="138">
        <f>ROUND(I1448*H1448,2)</f>
        <v>0</v>
      </c>
      <c r="K1448" s="139"/>
      <c r="L1448" s="31"/>
      <c r="M1448" s="140" t="s">
        <v>1</v>
      </c>
      <c r="N1448" s="141" t="s">
        <v>40</v>
      </c>
      <c r="P1448" s="142">
        <f>O1448*H1448</f>
        <v>0</v>
      </c>
      <c r="Q1448" s="142">
        <v>0</v>
      </c>
      <c r="R1448" s="142">
        <f>Q1448*H1448</f>
        <v>0</v>
      </c>
      <c r="S1448" s="142">
        <v>2.5000000000000001E-3</v>
      </c>
      <c r="T1448" s="143">
        <f>S1448*H1448</f>
        <v>3.4350000000000001</v>
      </c>
      <c r="AR1448" s="144" t="s">
        <v>253</v>
      </c>
      <c r="AT1448" s="144" t="s">
        <v>155</v>
      </c>
      <c r="AU1448" s="144" t="s">
        <v>85</v>
      </c>
      <c r="AY1448" s="16" t="s">
        <v>153</v>
      </c>
      <c r="BE1448" s="145">
        <f>IF(N1448="základní",J1448,0)</f>
        <v>0</v>
      </c>
      <c r="BF1448" s="145">
        <f>IF(N1448="snížená",J1448,0)</f>
        <v>0</v>
      </c>
      <c r="BG1448" s="145">
        <f>IF(N1448="zákl. přenesená",J1448,0)</f>
        <v>0</v>
      </c>
      <c r="BH1448" s="145">
        <f>IF(N1448="sníž. přenesená",J1448,0)</f>
        <v>0</v>
      </c>
      <c r="BI1448" s="145">
        <f>IF(N1448="nulová",J1448,0)</f>
        <v>0</v>
      </c>
      <c r="BJ1448" s="16" t="s">
        <v>83</v>
      </c>
      <c r="BK1448" s="145">
        <f>ROUND(I1448*H1448,2)</f>
        <v>0</v>
      </c>
      <c r="BL1448" s="16" t="s">
        <v>253</v>
      </c>
      <c r="BM1448" s="144" t="s">
        <v>2251</v>
      </c>
    </row>
    <row r="1449" spans="2:65" s="1" customFormat="1" ht="24">
      <c r="B1449" s="31"/>
      <c r="D1449" s="146" t="s">
        <v>161</v>
      </c>
      <c r="F1449" s="147" t="s">
        <v>2252</v>
      </c>
      <c r="I1449" s="148"/>
      <c r="L1449" s="31"/>
      <c r="M1449" s="149"/>
      <c r="T1449" s="55"/>
      <c r="AT1449" s="16" t="s">
        <v>161</v>
      </c>
      <c r="AU1449" s="16" t="s">
        <v>85</v>
      </c>
    </row>
    <row r="1450" spans="2:65" s="12" customFormat="1" ht="48">
      <c r="B1450" s="150"/>
      <c r="D1450" s="146" t="s">
        <v>163</v>
      </c>
      <c r="E1450" s="151" t="s">
        <v>1</v>
      </c>
      <c r="F1450" s="152" t="s">
        <v>2229</v>
      </c>
      <c r="H1450" s="153">
        <v>338.7</v>
      </c>
      <c r="I1450" s="154"/>
      <c r="L1450" s="150"/>
      <c r="M1450" s="155"/>
      <c r="T1450" s="156"/>
      <c r="AT1450" s="151" t="s">
        <v>163</v>
      </c>
      <c r="AU1450" s="151" t="s">
        <v>85</v>
      </c>
      <c r="AV1450" s="12" t="s">
        <v>85</v>
      </c>
      <c r="AW1450" s="12" t="s">
        <v>32</v>
      </c>
      <c r="AX1450" s="12" t="s">
        <v>75</v>
      </c>
      <c r="AY1450" s="151" t="s">
        <v>153</v>
      </c>
    </row>
    <row r="1451" spans="2:65" s="12" customFormat="1" ht="36">
      <c r="B1451" s="150"/>
      <c r="D1451" s="146" t="s">
        <v>163</v>
      </c>
      <c r="E1451" s="151" t="s">
        <v>1</v>
      </c>
      <c r="F1451" s="152" t="s">
        <v>2230</v>
      </c>
      <c r="H1451" s="153">
        <v>437.8</v>
      </c>
      <c r="I1451" s="154"/>
      <c r="L1451" s="150"/>
      <c r="M1451" s="155"/>
      <c r="T1451" s="156"/>
      <c r="AT1451" s="151" t="s">
        <v>163</v>
      </c>
      <c r="AU1451" s="151" t="s">
        <v>85</v>
      </c>
      <c r="AV1451" s="12" t="s">
        <v>85</v>
      </c>
      <c r="AW1451" s="12" t="s">
        <v>32</v>
      </c>
      <c r="AX1451" s="12" t="s">
        <v>75</v>
      </c>
      <c r="AY1451" s="151" t="s">
        <v>153</v>
      </c>
    </row>
    <row r="1452" spans="2:65" s="12" customFormat="1" ht="36">
      <c r="B1452" s="150"/>
      <c r="D1452" s="146" t="s">
        <v>163</v>
      </c>
      <c r="E1452" s="151" t="s">
        <v>1</v>
      </c>
      <c r="F1452" s="152" t="s">
        <v>2231</v>
      </c>
      <c r="H1452" s="153">
        <v>322.60000000000002</v>
      </c>
      <c r="I1452" s="154"/>
      <c r="L1452" s="150"/>
      <c r="M1452" s="155"/>
      <c r="T1452" s="156"/>
      <c r="AT1452" s="151" t="s">
        <v>163</v>
      </c>
      <c r="AU1452" s="151" t="s">
        <v>85</v>
      </c>
      <c r="AV1452" s="12" t="s">
        <v>85</v>
      </c>
      <c r="AW1452" s="12" t="s">
        <v>32</v>
      </c>
      <c r="AX1452" s="12" t="s">
        <v>75</v>
      </c>
      <c r="AY1452" s="151" t="s">
        <v>153</v>
      </c>
    </row>
    <row r="1453" spans="2:65" s="12" customFormat="1" ht="36">
      <c r="B1453" s="150"/>
      <c r="D1453" s="146" t="s">
        <v>163</v>
      </c>
      <c r="E1453" s="151" t="s">
        <v>1</v>
      </c>
      <c r="F1453" s="152" t="s">
        <v>2232</v>
      </c>
      <c r="H1453" s="153">
        <v>274.89999999999998</v>
      </c>
      <c r="I1453" s="154"/>
      <c r="L1453" s="150"/>
      <c r="M1453" s="155"/>
      <c r="T1453" s="156"/>
      <c r="AT1453" s="151" t="s">
        <v>163</v>
      </c>
      <c r="AU1453" s="151" t="s">
        <v>85</v>
      </c>
      <c r="AV1453" s="12" t="s">
        <v>85</v>
      </c>
      <c r="AW1453" s="12" t="s">
        <v>32</v>
      </c>
      <c r="AX1453" s="12" t="s">
        <v>75</v>
      </c>
      <c r="AY1453" s="151" t="s">
        <v>153</v>
      </c>
    </row>
    <row r="1454" spans="2:65" s="13" customFormat="1" ht="12">
      <c r="B1454" s="157"/>
      <c r="D1454" s="146" t="s">
        <v>163</v>
      </c>
      <c r="E1454" s="158" t="s">
        <v>1</v>
      </c>
      <c r="F1454" s="159" t="s">
        <v>207</v>
      </c>
      <c r="H1454" s="160">
        <v>1374</v>
      </c>
      <c r="I1454" s="161"/>
      <c r="L1454" s="157"/>
      <c r="M1454" s="162"/>
      <c r="T1454" s="163"/>
      <c r="AT1454" s="158" t="s">
        <v>163</v>
      </c>
      <c r="AU1454" s="158" t="s">
        <v>85</v>
      </c>
      <c r="AV1454" s="13" t="s">
        <v>159</v>
      </c>
      <c r="AW1454" s="13" t="s">
        <v>32</v>
      </c>
      <c r="AX1454" s="13" t="s">
        <v>83</v>
      </c>
      <c r="AY1454" s="158" t="s">
        <v>153</v>
      </c>
    </row>
    <row r="1455" spans="2:65" s="1" customFormat="1" ht="16.5" customHeight="1">
      <c r="B1455" s="31"/>
      <c r="C1455" s="132" t="s">
        <v>2253</v>
      </c>
      <c r="D1455" s="132" t="s">
        <v>155</v>
      </c>
      <c r="E1455" s="133" t="s">
        <v>2254</v>
      </c>
      <c r="F1455" s="134" t="s">
        <v>2255</v>
      </c>
      <c r="G1455" s="135" t="s">
        <v>173</v>
      </c>
      <c r="H1455" s="136">
        <v>1374</v>
      </c>
      <c r="I1455" s="137"/>
      <c r="J1455" s="138">
        <f>ROUND(I1455*H1455,2)</f>
        <v>0</v>
      </c>
      <c r="K1455" s="139"/>
      <c r="L1455" s="31"/>
      <c r="M1455" s="140" t="s">
        <v>1</v>
      </c>
      <c r="N1455" s="141" t="s">
        <v>40</v>
      </c>
      <c r="P1455" s="142">
        <f>O1455*H1455</f>
        <v>0</v>
      </c>
      <c r="Q1455" s="142">
        <v>2.9999999999999997E-4</v>
      </c>
      <c r="R1455" s="142">
        <f>Q1455*H1455</f>
        <v>0.41219999999999996</v>
      </c>
      <c r="S1455" s="142">
        <v>0</v>
      </c>
      <c r="T1455" s="143">
        <f>S1455*H1455</f>
        <v>0</v>
      </c>
      <c r="AR1455" s="144" t="s">
        <v>253</v>
      </c>
      <c r="AT1455" s="144" t="s">
        <v>155</v>
      </c>
      <c r="AU1455" s="144" t="s">
        <v>85</v>
      </c>
      <c r="AY1455" s="16" t="s">
        <v>153</v>
      </c>
      <c r="BE1455" s="145">
        <f>IF(N1455="základní",J1455,0)</f>
        <v>0</v>
      </c>
      <c r="BF1455" s="145">
        <f>IF(N1455="snížená",J1455,0)</f>
        <v>0</v>
      </c>
      <c r="BG1455" s="145">
        <f>IF(N1455="zákl. přenesená",J1455,0)</f>
        <v>0</v>
      </c>
      <c r="BH1455" s="145">
        <f>IF(N1455="sníž. přenesená",J1455,0)</f>
        <v>0</v>
      </c>
      <c r="BI1455" s="145">
        <f>IF(N1455="nulová",J1455,0)</f>
        <v>0</v>
      </c>
      <c r="BJ1455" s="16" t="s">
        <v>83</v>
      </c>
      <c r="BK1455" s="145">
        <f>ROUND(I1455*H1455,2)</f>
        <v>0</v>
      </c>
      <c r="BL1455" s="16" t="s">
        <v>253</v>
      </c>
      <c r="BM1455" s="144" t="s">
        <v>2256</v>
      </c>
    </row>
    <row r="1456" spans="2:65" s="1" customFormat="1" ht="24">
      <c r="B1456" s="31"/>
      <c r="D1456" s="146" t="s">
        <v>161</v>
      </c>
      <c r="F1456" s="147" t="s">
        <v>2257</v>
      </c>
      <c r="I1456" s="148"/>
      <c r="L1456" s="31"/>
      <c r="M1456" s="149"/>
      <c r="T1456" s="55"/>
      <c r="AT1456" s="16" t="s">
        <v>161</v>
      </c>
      <c r="AU1456" s="16" t="s">
        <v>85</v>
      </c>
    </row>
    <row r="1457" spans="2:65" s="12" customFormat="1" ht="48">
      <c r="B1457" s="150"/>
      <c r="D1457" s="146" t="s">
        <v>163</v>
      </c>
      <c r="E1457" s="151" t="s">
        <v>1</v>
      </c>
      <c r="F1457" s="152" t="s">
        <v>2229</v>
      </c>
      <c r="H1457" s="153">
        <v>338.7</v>
      </c>
      <c r="I1457" s="154"/>
      <c r="L1457" s="150"/>
      <c r="M1457" s="155"/>
      <c r="T1457" s="156"/>
      <c r="AT1457" s="151" t="s">
        <v>163</v>
      </c>
      <c r="AU1457" s="151" t="s">
        <v>85</v>
      </c>
      <c r="AV1457" s="12" t="s">
        <v>85</v>
      </c>
      <c r="AW1457" s="12" t="s">
        <v>32</v>
      </c>
      <c r="AX1457" s="12" t="s">
        <v>75</v>
      </c>
      <c r="AY1457" s="151" t="s">
        <v>153</v>
      </c>
    </row>
    <row r="1458" spans="2:65" s="12" customFormat="1" ht="36">
      <c r="B1458" s="150"/>
      <c r="D1458" s="146" t="s">
        <v>163</v>
      </c>
      <c r="E1458" s="151" t="s">
        <v>1</v>
      </c>
      <c r="F1458" s="152" t="s">
        <v>2230</v>
      </c>
      <c r="H1458" s="153">
        <v>437.8</v>
      </c>
      <c r="I1458" s="154"/>
      <c r="L1458" s="150"/>
      <c r="M1458" s="155"/>
      <c r="T1458" s="156"/>
      <c r="AT1458" s="151" t="s">
        <v>163</v>
      </c>
      <c r="AU1458" s="151" t="s">
        <v>85</v>
      </c>
      <c r="AV1458" s="12" t="s">
        <v>85</v>
      </c>
      <c r="AW1458" s="12" t="s">
        <v>32</v>
      </c>
      <c r="AX1458" s="12" t="s">
        <v>75</v>
      </c>
      <c r="AY1458" s="151" t="s">
        <v>153</v>
      </c>
    </row>
    <row r="1459" spans="2:65" s="12" customFormat="1" ht="36">
      <c r="B1459" s="150"/>
      <c r="D1459" s="146" t="s">
        <v>163</v>
      </c>
      <c r="E1459" s="151" t="s">
        <v>1</v>
      </c>
      <c r="F1459" s="152" t="s">
        <v>2231</v>
      </c>
      <c r="H1459" s="153">
        <v>322.60000000000002</v>
      </c>
      <c r="I1459" s="154"/>
      <c r="L1459" s="150"/>
      <c r="M1459" s="155"/>
      <c r="T1459" s="156"/>
      <c r="AT1459" s="151" t="s">
        <v>163</v>
      </c>
      <c r="AU1459" s="151" t="s">
        <v>85</v>
      </c>
      <c r="AV1459" s="12" t="s">
        <v>85</v>
      </c>
      <c r="AW1459" s="12" t="s">
        <v>32</v>
      </c>
      <c r="AX1459" s="12" t="s">
        <v>75</v>
      </c>
      <c r="AY1459" s="151" t="s">
        <v>153</v>
      </c>
    </row>
    <row r="1460" spans="2:65" s="12" customFormat="1" ht="36">
      <c r="B1460" s="150"/>
      <c r="D1460" s="146" t="s">
        <v>163</v>
      </c>
      <c r="E1460" s="151" t="s">
        <v>1</v>
      </c>
      <c r="F1460" s="152" t="s">
        <v>2232</v>
      </c>
      <c r="H1460" s="153">
        <v>274.89999999999998</v>
      </c>
      <c r="I1460" s="154"/>
      <c r="L1460" s="150"/>
      <c r="M1460" s="155"/>
      <c r="T1460" s="156"/>
      <c r="AT1460" s="151" t="s">
        <v>163</v>
      </c>
      <c r="AU1460" s="151" t="s">
        <v>85</v>
      </c>
      <c r="AV1460" s="12" t="s">
        <v>85</v>
      </c>
      <c r="AW1460" s="12" t="s">
        <v>32</v>
      </c>
      <c r="AX1460" s="12" t="s">
        <v>75</v>
      </c>
      <c r="AY1460" s="151" t="s">
        <v>153</v>
      </c>
    </row>
    <row r="1461" spans="2:65" s="13" customFormat="1" ht="12">
      <c r="B1461" s="157"/>
      <c r="D1461" s="146" t="s">
        <v>163</v>
      </c>
      <c r="E1461" s="158" t="s">
        <v>1</v>
      </c>
      <c r="F1461" s="159" t="s">
        <v>207</v>
      </c>
      <c r="H1461" s="160">
        <v>1374</v>
      </c>
      <c r="I1461" s="161"/>
      <c r="L1461" s="157"/>
      <c r="M1461" s="162"/>
      <c r="T1461" s="163"/>
      <c r="AT1461" s="158" t="s">
        <v>163</v>
      </c>
      <c r="AU1461" s="158" t="s">
        <v>85</v>
      </c>
      <c r="AV1461" s="13" t="s">
        <v>159</v>
      </c>
      <c r="AW1461" s="13" t="s">
        <v>32</v>
      </c>
      <c r="AX1461" s="13" t="s">
        <v>83</v>
      </c>
      <c r="AY1461" s="158" t="s">
        <v>153</v>
      </c>
    </row>
    <row r="1462" spans="2:65" s="1" customFormat="1" ht="21.75" customHeight="1">
      <c r="B1462" s="31"/>
      <c r="C1462" s="132" t="s">
        <v>2258</v>
      </c>
      <c r="D1462" s="132" t="s">
        <v>155</v>
      </c>
      <c r="E1462" s="133" t="s">
        <v>2259</v>
      </c>
      <c r="F1462" s="134" t="s">
        <v>2260</v>
      </c>
      <c r="G1462" s="135" t="s">
        <v>590</v>
      </c>
      <c r="H1462" s="136">
        <v>1391</v>
      </c>
      <c r="I1462" s="137"/>
      <c r="J1462" s="138">
        <f>ROUND(I1462*H1462,2)</f>
        <v>0</v>
      </c>
      <c r="K1462" s="139"/>
      <c r="L1462" s="31"/>
      <c r="M1462" s="140" t="s">
        <v>1</v>
      </c>
      <c r="N1462" s="141" t="s">
        <v>40</v>
      </c>
      <c r="P1462" s="142">
        <f>O1462*H1462</f>
        <v>0</v>
      </c>
      <c r="Q1462" s="142">
        <v>0</v>
      </c>
      <c r="R1462" s="142">
        <f>Q1462*H1462</f>
        <v>0</v>
      </c>
      <c r="S1462" s="142">
        <v>2.9999999999999997E-4</v>
      </c>
      <c r="T1462" s="143">
        <f>S1462*H1462</f>
        <v>0.41729999999999995</v>
      </c>
      <c r="AR1462" s="144" t="s">
        <v>253</v>
      </c>
      <c r="AT1462" s="144" t="s">
        <v>155</v>
      </c>
      <c r="AU1462" s="144" t="s">
        <v>85</v>
      </c>
      <c r="AY1462" s="16" t="s">
        <v>153</v>
      </c>
      <c r="BE1462" s="145">
        <f>IF(N1462="základní",J1462,0)</f>
        <v>0</v>
      </c>
      <c r="BF1462" s="145">
        <f>IF(N1462="snížená",J1462,0)</f>
        <v>0</v>
      </c>
      <c r="BG1462" s="145">
        <f>IF(N1462="zákl. přenesená",J1462,0)</f>
        <v>0</v>
      </c>
      <c r="BH1462" s="145">
        <f>IF(N1462="sníž. přenesená",J1462,0)</f>
        <v>0</v>
      </c>
      <c r="BI1462" s="145">
        <f>IF(N1462="nulová",J1462,0)</f>
        <v>0</v>
      </c>
      <c r="BJ1462" s="16" t="s">
        <v>83</v>
      </c>
      <c r="BK1462" s="145">
        <f>ROUND(I1462*H1462,2)</f>
        <v>0</v>
      </c>
      <c r="BL1462" s="16" t="s">
        <v>253</v>
      </c>
      <c r="BM1462" s="144" t="s">
        <v>2261</v>
      </c>
    </row>
    <row r="1463" spans="2:65" s="1" customFormat="1" ht="12">
      <c r="B1463" s="31"/>
      <c r="D1463" s="146" t="s">
        <v>161</v>
      </c>
      <c r="F1463" s="147" t="s">
        <v>2262</v>
      </c>
      <c r="I1463" s="148"/>
      <c r="L1463" s="31"/>
      <c r="M1463" s="149"/>
      <c r="T1463" s="55"/>
      <c r="AT1463" s="16" t="s">
        <v>161</v>
      </c>
      <c r="AU1463" s="16" t="s">
        <v>85</v>
      </c>
    </row>
    <row r="1464" spans="2:65" s="12" customFormat="1" ht="12">
      <c r="B1464" s="150"/>
      <c r="D1464" s="146" t="s">
        <v>163</v>
      </c>
      <c r="E1464" s="151" t="s">
        <v>1</v>
      </c>
      <c r="F1464" s="152" t="s">
        <v>2263</v>
      </c>
      <c r="H1464" s="153">
        <v>15.2</v>
      </c>
      <c r="I1464" s="154"/>
      <c r="L1464" s="150"/>
      <c r="M1464" s="155"/>
      <c r="T1464" s="156"/>
      <c r="AT1464" s="151" t="s">
        <v>163</v>
      </c>
      <c r="AU1464" s="151" t="s">
        <v>85</v>
      </c>
      <c r="AV1464" s="12" t="s">
        <v>85</v>
      </c>
      <c r="AW1464" s="12" t="s">
        <v>32</v>
      </c>
      <c r="AX1464" s="12" t="s">
        <v>75</v>
      </c>
      <c r="AY1464" s="151" t="s">
        <v>153</v>
      </c>
    </row>
    <row r="1465" spans="2:65" s="12" customFormat="1" ht="12">
      <c r="B1465" s="150"/>
      <c r="D1465" s="146" t="s">
        <v>163</v>
      </c>
      <c r="E1465" s="151" t="s">
        <v>1</v>
      </c>
      <c r="F1465" s="152" t="s">
        <v>2264</v>
      </c>
      <c r="H1465" s="153">
        <v>5.0999999999999996</v>
      </c>
      <c r="I1465" s="154"/>
      <c r="L1465" s="150"/>
      <c r="M1465" s="155"/>
      <c r="T1465" s="156"/>
      <c r="AT1465" s="151" t="s">
        <v>163</v>
      </c>
      <c r="AU1465" s="151" t="s">
        <v>85</v>
      </c>
      <c r="AV1465" s="12" t="s">
        <v>85</v>
      </c>
      <c r="AW1465" s="12" t="s">
        <v>32</v>
      </c>
      <c r="AX1465" s="12" t="s">
        <v>75</v>
      </c>
      <c r="AY1465" s="151" t="s">
        <v>153</v>
      </c>
    </row>
    <row r="1466" spans="2:65" s="12" customFormat="1" ht="12">
      <c r="B1466" s="150"/>
      <c r="D1466" s="146" t="s">
        <v>163</v>
      </c>
      <c r="E1466" s="151" t="s">
        <v>1</v>
      </c>
      <c r="F1466" s="152" t="s">
        <v>2265</v>
      </c>
      <c r="H1466" s="153">
        <v>31.3</v>
      </c>
      <c r="I1466" s="154"/>
      <c r="L1466" s="150"/>
      <c r="M1466" s="155"/>
      <c r="T1466" s="156"/>
      <c r="AT1466" s="151" t="s">
        <v>163</v>
      </c>
      <c r="AU1466" s="151" t="s">
        <v>85</v>
      </c>
      <c r="AV1466" s="12" t="s">
        <v>85</v>
      </c>
      <c r="AW1466" s="12" t="s">
        <v>32</v>
      </c>
      <c r="AX1466" s="12" t="s">
        <v>75</v>
      </c>
      <c r="AY1466" s="151" t="s">
        <v>153</v>
      </c>
    </row>
    <row r="1467" spans="2:65" s="12" customFormat="1" ht="12">
      <c r="B1467" s="150"/>
      <c r="D1467" s="146" t="s">
        <v>163</v>
      </c>
      <c r="E1467" s="151" t="s">
        <v>1</v>
      </c>
      <c r="F1467" s="152" t="s">
        <v>2266</v>
      </c>
      <c r="H1467" s="153">
        <v>8.4</v>
      </c>
      <c r="I1467" s="154"/>
      <c r="L1467" s="150"/>
      <c r="M1467" s="155"/>
      <c r="T1467" s="156"/>
      <c r="AT1467" s="151" t="s">
        <v>163</v>
      </c>
      <c r="AU1467" s="151" t="s">
        <v>85</v>
      </c>
      <c r="AV1467" s="12" t="s">
        <v>85</v>
      </c>
      <c r="AW1467" s="12" t="s">
        <v>32</v>
      </c>
      <c r="AX1467" s="12" t="s">
        <v>75</v>
      </c>
      <c r="AY1467" s="151" t="s">
        <v>153</v>
      </c>
    </row>
    <row r="1468" spans="2:65" s="12" customFormat="1" ht="12">
      <c r="B1468" s="150"/>
      <c r="D1468" s="146" t="s">
        <v>163</v>
      </c>
      <c r="E1468" s="151" t="s">
        <v>1</v>
      </c>
      <c r="F1468" s="152" t="s">
        <v>2267</v>
      </c>
      <c r="H1468" s="153">
        <v>8.6</v>
      </c>
      <c r="I1468" s="154"/>
      <c r="L1468" s="150"/>
      <c r="M1468" s="155"/>
      <c r="T1468" s="156"/>
      <c r="AT1468" s="151" t="s">
        <v>163</v>
      </c>
      <c r="AU1468" s="151" t="s">
        <v>85</v>
      </c>
      <c r="AV1468" s="12" t="s">
        <v>85</v>
      </c>
      <c r="AW1468" s="12" t="s">
        <v>32</v>
      </c>
      <c r="AX1468" s="12" t="s">
        <v>75</v>
      </c>
      <c r="AY1468" s="151" t="s">
        <v>153</v>
      </c>
    </row>
    <row r="1469" spans="2:65" s="12" customFormat="1" ht="12">
      <c r="B1469" s="150"/>
      <c r="D1469" s="146" t="s">
        <v>163</v>
      </c>
      <c r="E1469" s="151" t="s">
        <v>1</v>
      </c>
      <c r="F1469" s="152" t="s">
        <v>2268</v>
      </c>
      <c r="H1469" s="153">
        <v>8.6</v>
      </c>
      <c r="I1469" s="154"/>
      <c r="L1469" s="150"/>
      <c r="M1469" s="155"/>
      <c r="T1469" s="156"/>
      <c r="AT1469" s="151" t="s">
        <v>163</v>
      </c>
      <c r="AU1469" s="151" t="s">
        <v>85</v>
      </c>
      <c r="AV1469" s="12" t="s">
        <v>85</v>
      </c>
      <c r="AW1469" s="12" t="s">
        <v>32</v>
      </c>
      <c r="AX1469" s="12" t="s">
        <v>75</v>
      </c>
      <c r="AY1469" s="151" t="s">
        <v>153</v>
      </c>
    </row>
    <row r="1470" spans="2:65" s="12" customFormat="1" ht="12">
      <c r="B1470" s="150"/>
      <c r="D1470" s="146" t="s">
        <v>163</v>
      </c>
      <c r="E1470" s="151" t="s">
        <v>1</v>
      </c>
      <c r="F1470" s="152" t="s">
        <v>2269</v>
      </c>
      <c r="H1470" s="153">
        <v>9.1</v>
      </c>
      <c r="I1470" s="154"/>
      <c r="L1470" s="150"/>
      <c r="M1470" s="155"/>
      <c r="T1470" s="156"/>
      <c r="AT1470" s="151" t="s">
        <v>163</v>
      </c>
      <c r="AU1470" s="151" t="s">
        <v>85</v>
      </c>
      <c r="AV1470" s="12" t="s">
        <v>85</v>
      </c>
      <c r="AW1470" s="12" t="s">
        <v>32</v>
      </c>
      <c r="AX1470" s="12" t="s">
        <v>75</v>
      </c>
      <c r="AY1470" s="151" t="s">
        <v>153</v>
      </c>
    </row>
    <row r="1471" spans="2:65" s="12" customFormat="1" ht="12">
      <c r="B1471" s="150"/>
      <c r="D1471" s="146" t="s">
        <v>163</v>
      </c>
      <c r="E1471" s="151" t="s">
        <v>1</v>
      </c>
      <c r="F1471" s="152" t="s">
        <v>2270</v>
      </c>
      <c r="H1471" s="153">
        <v>19.8</v>
      </c>
      <c r="I1471" s="154"/>
      <c r="L1471" s="150"/>
      <c r="M1471" s="155"/>
      <c r="T1471" s="156"/>
      <c r="AT1471" s="151" t="s">
        <v>163</v>
      </c>
      <c r="AU1471" s="151" t="s">
        <v>85</v>
      </c>
      <c r="AV1471" s="12" t="s">
        <v>85</v>
      </c>
      <c r="AW1471" s="12" t="s">
        <v>32</v>
      </c>
      <c r="AX1471" s="12" t="s">
        <v>75</v>
      </c>
      <c r="AY1471" s="151" t="s">
        <v>153</v>
      </c>
    </row>
    <row r="1472" spans="2:65" s="12" customFormat="1" ht="12">
      <c r="B1472" s="150"/>
      <c r="D1472" s="146" t="s">
        <v>163</v>
      </c>
      <c r="E1472" s="151" t="s">
        <v>1</v>
      </c>
      <c r="F1472" s="152" t="s">
        <v>2271</v>
      </c>
      <c r="H1472" s="153">
        <v>8.4</v>
      </c>
      <c r="I1472" s="154"/>
      <c r="L1472" s="150"/>
      <c r="M1472" s="155"/>
      <c r="T1472" s="156"/>
      <c r="AT1472" s="151" t="s">
        <v>163</v>
      </c>
      <c r="AU1472" s="151" t="s">
        <v>85</v>
      </c>
      <c r="AV1472" s="12" t="s">
        <v>85</v>
      </c>
      <c r="AW1472" s="12" t="s">
        <v>32</v>
      </c>
      <c r="AX1472" s="12" t="s">
        <v>75</v>
      </c>
      <c r="AY1472" s="151" t="s">
        <v>153</v>
      </c>
    </row>
    <row r="1473" spans="2:51" s="12" customFormat="1" ht="12">
      <c r="B1473" s="150"/>
      <c r="D1473" s="146" t="s">
        <v>163</v>
      </c>
      <c r="E1473" s="151" t="s">
        <v>1</v>
      </c>
      <c r="F1473" s="152" t="s">
        <v>2272</v>
      </c>
      <c r="H1473" s="153">
        <v>20.399999999999999</v>
      </c>
      <c r="I1473" s="154"/>
      <c r="L1473" s="150"/>
      <c r="M1473" s="155"/>
      <c r="T1473" s="156"/>
      <c r="AT1473" s="151" t="s">
        <v>163</v>
      </c>
      <c r="AU1473" s="151" t="s">
        <v>85</v>
      </c>
      <c r="AV1473" s="12" t="s">
        <v>85</v>
      </c>
      <c r="AW1473" s="12" t="s">
        <v>32</v>
      </c>
      <c r="AX1473" s="12" t="s">
        <v>75</v>
      </c>
      <c r="AY1473" s="151" t="s">
        <v>153</v>
      </c>
    </row>
    <row r="1474" spans="2:51" s="12" customFormat="1" ht="12">
      <c r="B1474" s="150"/>
      <c r="D1474" s="146" t="s">
        <v>163</v>
      </c>
      <c r="E1474" s="151" t="s">
        <v>1</v>
      </c>
      <c r="F1474" s="152" t="s">
        <v>2273</v>
      </c>
      <c r="H1474" s="153">
        <v>13.4</v>
      </c>
      <c r="I1474" s="154"/>
      <c r="L1474" s="150"/>
      <c r="M1474" s="155"/>
      <c r="T1474" s="156"/>
      <c r="AT1474" s="151" t="s">
        <v>163</v>
      </c>
      <c r="AU1474" s="151" t="s">
        <v>85</v>
      </c>
      <c r="AV1474" s="12" t="s">
        <v>85</v>
      </c>
      <c r="AW1474" s="12" t="s">
        <v>32</v>
      </c>
      <c r="AX1474" s="12" t="s">
        <v>75</v>
      </c>
      <c r="AY1474" s="151" t="s">
        <v>153</v>
      </c>
    </row>
    <row r="1475" spans="2:51" s="12" customFormat="1" ht="12">
      <c r="B1475" s="150"/>
      <c r="D1475" s="146" t="s">
        <v>163</v>
      </c>
      <c r="E1475" s="151" t="s">
        <v>1</v>
      </c>
      <c r="F1475" s="152" t="s">
        <v>2274</v>
      </c>
      <c r="H1475" s="153">
        <v>16.399999999999999</v>
      </c>
      <c r="I1475" s="154"/>
      <c r="L1475" s="150"/>
      <c r="M1475" s="155"/>
      <c r="T1475" s="156"/>
      <c r="AT1475" s="151" t="s">
        <v>163</v>
      </c>
      <c r="AU1475" s="151" t="s">
        <v>85</v>
      </c>
      <c r="AV1475" s="12" t="s">
        <v>85</v>
      </c>
      <c r="AW1475" s="12" t="s">
        <v>32</v>
      </c>
      <c r="AX1475" s="12" t="s">
        <v>75</v>
      </c>
      <c r="AY1475" s="151" t="s">
        <v>153</v>
      </c>
    </row>
    <row r="1476" spans="2:51" s="12" customFormat="1" ht="12">
      <c r="B1476" s="150"/>
      <c r="D1476" s="146" t="s">
        <v>163</v>
      </c>
      <c r="E1476" s="151" t="s">
        <v>1</v>
      </c>
      <c r="F1476" s="152" t="s">
        <v>2275</v>
      </c>
      <c r="H1476" s="153">
        <v>13.4</v>
      </c>
      <c r="I1476" s="154"/>
      <c r="L1476" s="150"/>
      <c r="M1476" s="155"/>
      <c r="T1476" s="156"/>
      <c r="AT1476" s="151" t="s">
        <v>163</v>
      </c>
      <c r="AU1476" s="151" t="s">
        <v>85</v>
      </c>
      <c r="AV1476" s="12" t="s">
        <v>85</v>
      </c>
      <c r="AW1476" s="12" t="s">
        <v>32</v>
      </c>
      <c r="AX1476" s="12" t="s">
        <v>75</v>
      </c>
      <c r="AY1476" s="151" t="s">
        <v>153</v>
      </c>
    </row>
    <row r="1477" spans="2:51" s="12" customFormat="1" ht="12">
      <c r="B1477" s="150"/>
      <c r="D1477" s="146" t="s">
        <v>163</v>
      </c>
      <c r="E1477" s="151" t="s">
        <v>1</v>
      </c>
      <c r="F1477" s="152" t="s">
        <v>2276</v>
      </c>
      <c r="H1477" s="153">
        <v>4.5999999999999996</v>
      </c>
      <c r="I1477" s="154"/>
      <c r="L1477" s="150"/>
      <c r="M1477" s="155"/>
      <c r="T1477" s="156"/>
      <c r="AT1477" s="151" t="s">
        <v>163</v>
      </c>
      <c r="AU1477" s="151" t="s">
        <v>85</v>
      </c>
      <c r="AV1477" s="12" t="s">
        <v>85</v>
      </c>
      <c r="AW1477" s="12" t="s">
        <v>32</v>
      </c>
      <c r="AX1477" s="12" t="s">
        <v>75</v>
      </c>
      <c r="AY1477" s="151" t="s">
        <v>153</v>
      </c>
    </row>
    <row r="1478" spans="2:51" s="12" customFormat="1" ht="12">
      <c r="B1478" s="150"/>
      <c r="D1478" s="146" t="s">
        <v>163</v>
      </c>
      <c r="E1478" s="151" t="s">
        <v>1</v>
      </c>
      <c r="F1478" s="152" t="s">
        <v>2277</v>
      </c>
      <c r="H1478" s="153">
        <v>20.100000000000001</v>
      </c>
      <c r="I1478" s="154"/>
      <c r="L1478" s="150"/>
      <c r="M1478" s="155"/>
      <c r="T1478" s="156"/>
      <c r="AT1478" s="151" t="s">
        <v>163</v>
      </c>
      <c r="AU1478" s="151" t="s">
        <v>85</v>
      </c>
      <c r="AV1478" s="12" t="s">
        <v>85</v>
      </c>
      <c r="AW1478" s="12" t="s">
        <v>32</v>
      </c>
      <c r="AX1478" s="12" t="s">
        <v>75</v>
      </c>
      <c r="AY1478" s="151" t="s">
        <v>153</v>
      </c>
    </row>
    <row r="1479" spans="2:51" s="12" customFormat="1" ht="12">
      <c r="B1479" s="150"/>
      <c r="D1479" s="146" t="s">
        <v>163</v>
      </c>
      <c r="E1479" s="151" t="s">
        <v>1</v>
      </c>
      <c r="F1479" s="152" t="s">
        <v>2278</v>
      </c>
      <c r="H1479" s="153">
        <v>16.8</v>
      </c>
      <c r="I1479" s="154"/>
      <c r="L1479" s="150"/>
      <c r="M1479" s="155"/>
      <c r="T1479" s="156"/>
      <c r="AT1479" s="151" t="s">
        <v>163</v>
      </c>
      <c r="AU1479" s="151" t="s">
        <v>85</v>
      </c>
      <c r="AV1479" s="12" t="s">
        <v>85</v>
      </c>
      <c r="AW1479" s="12" t="s">
        <v>32</v>
      </c>
      <c r="AX1479" s="12" t="s">
        <v>75</v>
      </c>
      <c r="AY1479" s="151" t="s">
        <v>153</v>
      </c>
    </row>
    <row r="1480" spans="2:51" s="12" customFormat="1" ht="12">
      <c r="B1480" s="150"/>
      <c r="D1480" s="146" t="s">
        <v>163</v>
      </c>
      <c r="E1480" s="151" t="s">
        <v>1</v>
      </c>
      <c r="F1480" s="152" t="s">
        <v>2279</v>
      </c>
      <c r="H1480" s="153">
        <v>5.3</v>
      </c>
      <c r="I1480" s="154"/>
      <c r="L1480" s="150"/>
      <c r="M1480" s="155"/>
      <c r="T1480" s="156"/>
      <c r="AT1480" s="151" t="s">
        <v>163</v>
      </c>
      <c r="AU1480" s="151" t="s">
        <v>85</v>
      </c>
      <c r="AV1480" s="12" t="s">
        <v>85</v>
      </c>
      <c r="AW1480" s="12" t="s">
        <v>32</v>
      </c>
      <c r="AX1480" s="12" t="s">
        <v>75</v>
      </c>
      <c r="AY1480" s="151" t="s">
        <v>153</v>
      </c>
    </row>
    <row r="1481" spans="2:51" s="12" customFormat="1" ht="12">
      <c r="B1481" s="150"/>
      <c r="D1481" s="146" t="s">
        <v>163</v>
      </c>
      <c r="E1481" s="151" t="s">
        <v>1</v>
      </c>
      <c r="F1481" s="152" t="s">
        <v>2280</v>
      </c>
      <c r="H1481" s="153">
        <v>5</v>
      </c>
      <c r="I1481" s="154"/>
      <c r="L1481" s="150"/>
      <c r="M1481" s="155"/>
      <c r="T1481" s="156"/>
      <c r="AT1481" s="151" t="s">
        <v>163</v>
      </c>
      <c r="AU1481" s="151" t="s">
        <v>85</v>
      </c>
      <c r="AV1481" s="12" t="s">
        <v>85</v>
      </c>
      <c r="AW1481" s="12" t="s">
        <v>32</v>
      </c>
      <c r="AX1481" s="12" t="s">
        <v>75</v>
      </c>
      <c r="AY1481" s="151" t="s">
        <v>153</v>
      </c>
    </row>
    <row r="1482" spans="2:51" s="12" customFormat="1" ht="12">
      <c r="B1482" s="150"/>
      <c r="D1482" s="146" t="s">
        <v>163</v>
      </c>
      <c r="E1482" s="151" t="s">
        <v>1</v>
      </c>
      <c r="F1482" s="152" t="s">
        <v>2281</v>
      </c>
      <c r="H1482" s="153">
        <v>19.600000000000001</v>
      </c>
      <c r="I1482" s="154"/>
      <c r="L1482" s="150"/>
      <c r="M1482" s="155"/>
      <c r="T1482" s="156"/>
      <c r="AT1482" s="151" t="s">
        <v>163</v>
      </c>
      <c r="AU1482" s="151" t="s">
        <v>85</v>
      </c>
      <c r="AV1482" s="12" t="s">
        <v>85</v>
      </c>
      <c r="AW1482" s="12" t="s">
        <v>32</v>
      </c>
      <c r="AX1482" s="12" t="s">
        <v>75</v>
      </c>
      <c r="AY1482" s="151" t="s">
        <v>153</v>
      </c>
    </row>
    <row r="1483" spans="2:51" s="12" customFormat="1" ht="12">
      <c r="B1483" s="150"/>
      <c r="D1483" s="146" t="s">
        <v>163</v>
      </c>
      <c r="E1483" s="151" t="s">
        <v>1</v>
      </c>
      <c r="F1483" s="152" t="s">
        <v>2282</v>
      </c>
      <c r="H1483" s="153">
        <v>17.8</v>
      </c>
      <c r="I1483" s="154"/>
      <c r="L1483" s="150"/>
      <c r="M1483" s="155"/>
      <c r="T1483" s="156"/>
      <c r="AT1483" s="151" t="s">
        <v>163</v>
      </c>
      <c r="AU1483" s="151" t="s">
        <v>85</v>
      </c>
      <c r="AV1483" s="12" t="s">
        <v>85</v>
      </c>
      <c r="AW1483" s="12" t="s">
        <v>32</v>
      </c>
      <c r="AX1483" s="12" t="s">
        <v>75</v>
      </c>
      <c r="AY1483" s="151" t="s">
        <v>153</v>
      </c>
    </row>
    <row r="1484" spans="2:51" s="12" customFormat="1" ht="12">
      <c r="B1484" s="150"/>
      <c r="D1484" s="146" t="s">
        <v>163</v>
      </c>
      <c r="E1484" s="151" t="s">
        <v>1</v>
      </c>
      <c r="F1484" s="152" t="s">
        <v>2283</v>
      </c>
      <c r="H1484" s="153">
        <v>5.4</v>
      </c>
      <c r="I1484" s="154"/>
      <c r="L1484" s="150"/>
      <c r="M1484" s="155"/>
      <c r="T1484" s="156"/>
      <c r="AT1484" s="151" t="s">
        <v>163</v>
      </c>
      <c r="AU1484" s="151" t="s">
        <v>85</v>
      </c>
      <c r="AV1484" s="12" t="s">
        <v>85</v>
      </c>
      <c r="AW1484" s="12" t="s">
        <v>32</v>
      </c>
      <c r="AX1484" s="12" t="s">
        <v>75</v>
      </c>
      <c r="AY1484" s="151" t="s">
        <v>153</v>
      </c>
    </row>
    <row r="1485" spans="2:51" s="12" customFormat="1" ht="12">
      <c r="B1485" s="150"/>
      <c r="D1485" s="146" t="s">
        <v>163</v>
      </c>
      <c r="E1485" s="151" t="s">
        <v>1</v>
      </c>
      <c r="F1485" s="152" t="s">
        <v>2284</v>
      </c>
      <c r="H1485" s="153">
        <v>6.2</v>
      </c>
      <c r="I1485" s="154"/>
      <c r="L1485" s="150"/>
      <c r="M1485" s="155"/>
      <c r="T1485" s="156"/>
      <c r="AT1485" s="151" t="s">
        <v>163</v>
      </c>
      <c r="AU1485" s="151" t="s">
        <v>85</v>
      </c>
      <c r="AV1485" s="12" t="s">
        <v>85</v>
      </c>
      <c r="AW1485" s="12" t="s">
        <v>32</v>
      </c>
      <c r="AX1485" s="12" t="s">
        <v>75</v>
      </c>
      <c r="AY1485" s="151" t="s">
        <v>153</v>
      </c>
    </row>
    <row r="1486" spans="2:51" s="12" customFormat="1" ht="12">
      <c r="B1486" s="150"/>
      <c r="D1486" s="146" t="s">
        <v>163</v>
      </c>
      <c r="E1486" s="151" t="s">
        <v>1</v>
      </c>
      <c r="F1486" s="152" t="s">
        <v>2285</v>
      </c>
      <c r="H1486" s="153">
        <v>17.399999999999999</v>
      </c>
      <c r="I1486" s="154"/>
      <c r="L1486" s="150"/>
      <c r="M1486" s="155"/>
      <c r="T1486" s="156"/>
      <c r="AT1486" s="151" t="s">
        <v>163</v>
      </c>
      <c r="AU1486" s="151" t="s">
        <v>85</v>
      </c>
      <c r="AV1486" s="12" t="s">
        <v>85</v>
      </c>
      <c r="AW1486" s="12" t="s">
        <v>32</v>
      </c>
      <c r="AX1486" s="12" t="s">
        <v>75</v>
      </c>
      <c r="AY1486" s="151" t="s">
        <v>153</v>
      </c>
    </row>
    <row r="1487" spans="2:51" s="12" customFormat="1" ht="12">
      <c r="B1487" s="150"/>
      <c r="D1487" s="146" t="s">
        <v>163</v>
      </c>
      <c r="E1487" s="151" t="s">
        <v>1</v>
      </c>
      <c r="F1487" s="152" t="s">
        <v>2286</v>
      </c>
      <c r="H1487" s="153">
        <v>4.8</v>
      </c>
      <c r="I1487" s="154"/>
      <c r="L1487" s="150"/>
      <c r="M1487" s="155"/>
      <c r="T1487" s="156"/>
      <c r="AT1487" s="151" t="s">
        <v>163</v>
      </c>
      <c r="AU1487" s="151" t="s">
        <v>85</v>
      </c>
      <c r="AV1487" s="12" t="s">
        <v>85</v>
      </c>
      <c r="AW1487" s="12" t="s">
        <v>32</v>
      </c>
      <c r="AX1487" s="12" t="s">
        <v>75</v>
      </c>
      <c r="AY1487" s="151" t="s">
        <v>153</v>
      </c>
    </row>
    <row r="1488" spans="2:51" s="12" customFormat="1" ht="12">
      <c r="B1488" s="150"/>
      <c r="D1488" s="146" t="s">
        <v>163</v>
      </c>
      <c r="E1488" s="151" t="s">
        <v>1</v>
      </c>
      <c r="F1488" s="152" t="s">
        <v>2287</v>
      </c>
      <c r="H1488" s="153">
        <v>15.9</v>
      </c>
      <c r="I1488" s="154"/>
      <c r="L1488" s="150"/>
      <c r="M1488" s="155"/>
      <c r="T1488" s="156"/>
      <c r="AT1488" s="151" t="s">
        <v>163</v>
      </c>
      <c r="AU1488" s="151" t="s">
        <v>85</v>
      </c>
      <c r="AV1488" s="12" t="s">
        <v>85</v>
      </c>
      <c r="AW1488" s="12" t="s">
        <v>32</v>
      </c>
      <c r="AX1488" s="12" t="s">
        <v>75</v>
      </c>
      <c r="AY1488" s="151" t="s">
        <v>153</v>
      </c>
    </row>
    <row r="1489" spans="2:51" s="12" customFormat="1" ht="12">
      <c r="B1489" s="150"/>
      <c r="D1489" s="146" t="s">
        <v>163</v>
      </c>
      <c r="E1489" s="151" t="s">
        <v>1</v>
      </c>
      <c r="F1489" s="152" t="s">
        <v>2288</v>
      </c>
      <c r="H1489" s="153">
        <v>8.8000000000000007</v>
      </c>
      <c r="I1489" s="154"/>
      <c r="L1489" s="150"/>
      <c r="M1489" s="155"/>
      <c r="T1489" s="156"/>
      <c r="AT1489" s="151" t="s">
        <v>163</v>
      </c>
      <c r="AU1489" s="151" t="s">
        <v>85</v>
      </c>
      <c r="AV1489" s="12" t="s">
        <v>85</v>
      </c>
      <c r="AW1489" s="12" t="s">
        <v>32</v>
      </c>
      <c r="AX1489" s="12" t="s">
        <v>75</v>
      </c>
      <c r="AY1489" s="151" t="s">
        <v>153</v>
      </c>
    </row>
    <row r="1490" spans="2:51" s="12" customFormat="1" ht="12">
      <c r="B1490" s="150"/>
      <c r="D1490" s="146" t="s">
        <v>163</v>
      </c>
      <c r="E1490" s="151" t="s">
        <v>1</v>
      </c>
      <c r="F1490" s="152" t="s">
        <v>2289</v>
      </c>
      <c r="H1490" s="153">
        <v>7.1</v>
      </c>
      <c r="I1490" s="154"/>
      <c r="L1490" s="150"/>
      <c r="M1490" s="155"/>
      <c r="T1490" s="156"/>
      <c r="AT1490" s="151" t="s">
        <v>163</v>
      </c>
      <c r="AU1490" s="151" t="s">
        <v>85</v>
      </c>
      <c r="AV1490" s="12" t="s">
        <v>85</v>
      </c>
      <c r="AW1490" s="12" t="s">
        <v>32</v>
      </c>
      <c r="AX1490" s="12" t="s">
        <v>75</v>
      </c>
      <c r="AY1490" s="151" t="s">
        <v>153</v>
      </c>
    </row>
    <row r="1491" spans="2:51" s="12" customFormat="1" ht="12">
      <c r="B1491" s="150"/>
      <c r="D1491" s="146" t="s">
        <v>163</v>
      </c>
      <c r="E1491" s="151" t="s">
        <v>1</v>
      </c>
      <c r="F1491" s="152" t="s">
        <v>2290</v>
      </c>
      <c r="H1491" s="153">
        <v>15.6</v>
      </c>
      <c r="I1491" s="154"/>
      <c r="L1491" s="150"/>
      <c r="M1491" s="155"/>
      <c r="T1491" s="156"/>
      <c r="AT1491" s="151" t="s">
        <v>163</v>
      </c>
      <c r="AU1491" s="151" t="s">
        <v>85</v>
      </c>
      <c r="AV1491" s="12" t="s">
        <v>85</v>
      </c>
      <c r="AW1491" s="12" t="s">
        <v>32</v>
      </c>
      <c r="AX1491" s="12" t="s">
        <v>75</v>
      </c>
      <c r="AY1491" s="151" t="s">
        <v>153</v>
      </c>
    </row>
    <row r="1492" spans="2:51" s="12" customFormat="1" ht="12">
      <c r="B1492" s="150"/>
      <c r="D1492" s="146" t="s">
        <v>163</v>
      </c>
      <c r="E1492" s="151" t="s">
        <v>1</v>
      </c>
      <c r="F1492" s="152" t="s">
        <v>2291</v>
      </c>
      <c r="H1492" s="153">
        <v>16.2</v>
      </c>
      <c r="I1492" s="154"/>
      <c r="L1492" s="150"/>
      <c r="M1492" s="155"/>
      <c r="T1492" s="156"/>
      <c r="AT1492" s="151" t="s">
        <v>163</v>
      </c>
      <c r="AU1492" s="151" t="s">
        <v>85</v>
      </c>
      <c r="AV1492" s="12" t="s">
        <v>85</v>
      </c>
      <c r="AW1492" s="12" t="s">
        <v>32</v>
      </c>
      <c r="AX1492" s="12" t="s">
        <v>75</v>
      </c>
      <c r="AY1492" s="151" t="s">
        <v>153</v>
      </c>
    </row>
    <row r="1493" spans="2:51" s="12" customFormat="1" ht="12">
      <c r="B1493" s="150"/>
      <c r="D1493" s="146" t="s">
        <v>163</v>
      </c>
      <c r="E1493" s="151" t="s">
        <v>1</v>
      </c>
      <c r="F1493" s="152" t="s">
        <v>2292</v>
      </c>
      <c r="H1493" s="153">
        <v>16.2</v>
      </c>
      <c r="I1493" s="154"/>
      <c r="L1493" s="150"/>
      <c r="M1493" s="155"/>
      <c r="T1493" s="156"/>
      <c r="AT1493" s="151" t="s">
        <v>163</v>
      </c>
      <c r="AU1493" s="151" t="s">
        <v>85</v>
      </c>
      <c r="AV1493" s="12" t="s">
        <v>85</v>
      </c>
      <c r="AW1493" s="12" t="s">
        <v>32</v>
      </c>
      <c r="AX1493" s="12" t="s">
        <v>75</v>
      </c>
      <c r="AY1493" s="151" t="s">
        <v>153</v>
      </c>
    </row>
    <row r="1494" spans="2:51" s="12" customFormat="1" ht="12">
      <c r="B1494" s="150"/>
      <c r="D1494" s="146" t="s">
        <v>163</v>
      </c>
      <c r="E1494" s="151" t="s">
        <v>1</v>
      </c>
      <c r="F1494" s="152" t="s">
        <v>2293</v>
      </c>
      <c r="H1494" s="153">
        <v>16.8</v>
      </c>
      <c r="I1494" s="154"/>
      <c r="L1494" s="150"/>
      <c r="M1494" s="155"/>
      <c r="T1494" s="156"/>
      <c r="AT1494" s="151" t="s">
        <v>163</v>
      </c>
      <c r="AU1494" s="151" t="s">
        <v>85</v>
      </c>
      <c r="AV1494" s="12" t="s">
        <v>85</v>
      </c>
      <c r="AW1494" s="12" t="s">
        <v>32</v>
      </c>
      <c r="AX1494" s="12" t="s">
        <v>75</v>
      </c>
      <c r="AY1494" s="151" t="s">
        <v>153</v>
      </c>
    </row>
    <row r="1495" spans="2:51" s="12" customFormat="1" ht="12">
      <c r="B1495" s="150"/>
      <c r="D1495" s="146" t="s">
        <v>163</v>
      </c>
      <c r="E1495" s="151" t="s">
        <v>1</v>
      </c>
      <c r="F1495" s="152" t="s">
        <v>2294</v>
      </c>
      <c r="H1495" s="153">
        <v>15.6</v>
      </c>
      <c r="I1495" s="154"/>
      <c r="L1495" s="150"/>
      <c r="M1495" s="155"/>
      <c r="T1495" s="156"/>
      <c r="AT1495" s="151" t="s">
        <v>163</v>
      </c>
      <c r="AU1495" s="151" t="s">
        <v>85</v>
      </c>
      <c r="AV1495" s="12" t="s">
        <v>85</v>
      </c>
      <c r="AW1495" s="12" t="s">
        <v>32</v>
      </c>
      <c r="AX1495" s="12" t="s">
        <v>75</v>
      </c>
      <c r="AY1495" s="151" t="s">
        <v>153</v>
      </c>
    </row>
    <row r="1496" spans="2:51" s="12" customFormat="1" ht="12">
      <c r="B1496" s="150"/>
      <c r="D1496" s="146" t="s">
        <v>163</v>
      </c>
      <c r="E1496" s="151" t="s">
        <v>1</v>
      </c>
      <c r="F1496" s="152" t="s">
        <v>2295</v>
      </c>
      <c r="H1496" s="153">
        <v>16.2</v>
      </c>
      <c r="I1496" s="154"/>
      <c r="L1496" s="150"/>
      <c r="M1496" s="155"/>
      <c r="T1496" s="156"/>
      <c r="AT1496" s="151" t="s">
        <v>163</v>
      </c>
      <c r="AU1496" s="151" t="s">
        <v>85</v>
      </c>
      <c r="AV1496" s="12" t="s">
        <v>85</v>
      </c>
      <c r="AW1496" s="12" t="s">
        <v>32</v>
      </c>
      <c r="AX1496" s="12" t="s">
        <v>75</v>
      </c>
      <c r="AY1496" s="151" t="s">
        <v>153</v>
      </c>
    </row>
    <row r="1497" spans="2:51" s="12" customFormat="1" ht="12">
      <c r="B1497" s="150"/>
      <c r="D1497" s="146" t="s">
        <v>163</v>
      </c>
      <c r="E1497" s="151" t="s">
        <v>1</v>
      </c>
      <c r="F1497" s="152" t="s">
        <v>2296</v>
      </c>
      <c r="H1497" s="153">
        <v>18</v>
      </c>
      <c r="I1497" s="154"/>
      <c r="L1497" s="150"/>
      <c r="M1497" s="155"/>
      <c r="T1497" s="156"/>
      <c r="AT1497" s="151" t="s">
        <v>163</v>
      </c>
      <c r="AU1497" s="151" t="s">
        <v>85</v>
      </c>
      <c r="AV1497" s="12" t="s">
        <v>85</v>
      </c>
      <c r="AW1497" s="12" t="s">
        <v>32</v>
      </c>
      <c r="AX1497" s="12" t="s">
        <v>75</v>
      </c>
      <c r="AY1497" s="151" t="s">
        <v>153</v>
      </c>
    </row>
    <row r="1498" spans="2:51" s="12" customFormat="1" ht="12">
      <c r="B1498" s="150"/>
      <c r="D1498" s="146" t="s">
        <v>163</v>
      </c>
      <c r="E1498" s="151" t="s">
        <v>1</v>
      </c>
      <c r="F1498" s="152" t="s">
        <v>2297</v>
      </c>
      <c r="H1498" s="153">
        <v>9.6</v>
      </c>
      <c r="I1498" s="154"/>
      <c r="L1498" s="150"/>
      <c r="M1498" s="155"/>
      <c r="T1498" s="156"/>
      <c r="AT1498" s="151" t="s">
        <v>163</v>
      </c>
      <c r="AU1498" s="151" t="s">
        <v>85</v>
      </c>
      <c r="AV1498" s="12" t="s">
        <v>85</v>
      </c>
      <c r="AW1498" s="12" t="s">
        <v>32</v>
      </c>
      <c r="AX1498" s="12" t="s">
        <v>75</v>
      </c>
      <c r="AY1498" s="151" t="s">
        <v>153</v>
      </c>
    </row>
    <row r="1499" spans="2:51" s="12" customFormat="1" ht="12">
      <c r="B1499" s="150"/>
      <c r="D1499" s="146" t="s">
        <v>163</v>
      </c>
      <c r="E1499" s="151" t="s">
        <v>1</v>
      </c>
      <c r="F1499" s="152" t="s">
        <v>2298</v>
      </c>
      <c r="H1499" s="153">
        <v>20.2</v>
      </c>
      <c r="I1499" s="154"/>
      <c r="L1499" s="150"/>
      <c r="M1499" s="155"/>
      <c r="T1499" s="156"/>
      <c r="AT1499" s="151" t="s">
        <v>163</v>
      </c>
      <c r="AU1499" s="151" t="s">
        <v>85</v>
      </c>
      <c r="AV1499" s="12" t="s">
        <v>85</v>
      </c>
      <c r="AW1499" s="12" t="s">
        <v>32</v>
      </c>
      <c r="AX1499" s="12" t="s">
        <v>75</v>
      </c>
      <c r="AY1499" s="151" t="s">
        <v>153</v>
      </c>
    </row>
    <row r="1500" spans="2:51" s="12" customFormat="1" ht="12">
      <c r="B1500" s="150"/>
      <c r="D1500" s="146" t="s">
        <v>163</v>
      </c>
      <c r="E1500" s="151" t="s">
        <v>1</v>
      </c>
      <c r="F1500" s="152" t="s">
        <v>2299</v>
      </c>
      <c r="H1500" s="153">
        <v>9.6</v>
      </c>
      <c r="I1500" s="154"/>
      <c r="L1500" s="150"/>
      <c r="M1500" s="155"/>
      <c r="T1500" s="156"/>
      <c r="AT1500" s="151" t="s">
        <v>163</v>
      </c>
      <c r="AU1500" s="151" t="s">
        <v>85</v>
      </c>
      <c r="AV1500" s="12" t="s">
        <v>85</v>
      </c>
      <c r="AW1500" s="12" t="s">
        <v>32</v>
      </c>
      <c r="AX1500" s="12" t="s">
        <v>75</v>
      </c>
      <c r="AY1500" s="151" t="s">
        <v>153</v>
      </c>
    </row>
    <row r="1501" spans="2:51" s="12" customFormat="1" ht="12">
      <c r="B1501" s="150"/>
      <c r="D1501" s="146" t="s">
        <v>163</v>
      </c>
      <c r="E1501" s="151" t="s">
        <v>1</v>
      </c>
      <c r="F1501" s="152" t="s">
        <v>2300</v>
      </c>
      <c r="H1501" s="153">
        <v>18.399999999999999</v>
      </c>
      <c r="I1501" s="154"/>
      <c r="L1501" s="150"/>
      <c r="M1501" s="155"/>
      <c r="T1501" s="156"/>
      <c r="AT1501" s="151" t="s">
        <v>163</v>
      </c>
      <c r="AU1501" s="151" t="s">
        <v>85</v>
      </c>
      <c r="AV1501" s="12" t="s">
        <v>85</v>
      </c>
      <c r="AW1501" s="12" t="s">
        <v>32</v>
      </c>
      <c r="AX1501" s="12" t="s">
        <v>75</v>
      </c>
      <c r="AY1501" s="151" t="s">
        <v>153</v>
      </c>
    </row>
    <row r="1502" spans="2:51" s="12" customFormat="1" ht="12">
      <c r="B1502" s="150"/>
      <c r="D1502" s="146" t="s">
        <v>163</v>
      </c>
      <c r="E1502" s="151" t="s">
        <v>1</v>
      </c>
      <c r="F1502" s="152" t="s">
        <v>2301</v>
      </c>
      <c r="H1502" s="153">
        <v>9</v>
      </c>
      <c r="I1502" s="154"/>
      <c r="L1502" s="150"/>
      <c r="M1502" s="155"/>
      <c r="T1502" s="156"/>
      <c r="AT1502" s="151" t="s">
        <v>163</v>
      </c>
      <c r="AU1502" s="151" t="s">
        <v>85</v>
      </c>
      <c r="AV1502" s="12" t="s">
        <v>85</v>
      </c>
      <c r="AW1502" s="12" t="s">
        <v>32</v>
      </c>
      <c r="AX1502" s="12" t="s">
        <v>75</v>
      </c>
      <c r="AY1502" s="151" t="s">
        <v>153</v>
      </c>
    </row>
    <row r="1503" spans="2:51" s="12" customFormat="1" ht="12">
      <c r="B1503" s="150"/>
      <c r="D1503" s="146" t="s">
        <v>163</v>
      </c>
      <c r="E1503" s="151" t="s">
        <v>1</v>
      </c>
      <c r="F1503" s="152" t="s">
        <v>2302</v>
      </c>
      <c r="H1503" s="153">
        <v>18.2</v>
      </c>
      <c r="I1503" s="154"/>
      <c r="L1503" s="150"/>
      <c r="M1503" s="155"/>
      <c r="T1503" s="156"/>
      <c r="AT1503" s="151" t="s">
        <v>163</v>
      </c>
      <c r="AU1503" s="151" t="s">
        <v>85</v>
      </c>
      <c r="AV1503" s="12" t="s">
        <v>85</v>
      </c>
      <c r="AW1503" s="12" t="s">
        <v>32</v>
      </c>
      <c r="AX1503" s="12" t="s">
        <v>75</v>
      </c>
      <c r="AY1503" s="151" t="s">
        <v>153</v>
      </c>
    </row>
    <row r="1504" spans="2:51" s="12" customFormat="1" ht="12">
      <c r="B1504" s="150"/>
      <c r="D1504" s="146" t="s">
        <v>163</v>
      </c>
      <c r="E1504" s="151" t="s">
        <v>1</v>
      </c>
      <c r="F1504" s="152" t="s">
        <v>2303</v>
      </c>
      <c r="H1504" s="153">
        <v>9.6</v>
      </c>
      <c r="I1504" s="154"/>
      <c r="L1504" s="150"/>
      <c r="M1504" s="155"/>
      <c r="T1504" s="156"/>
      <c r="AT1504" s="151" t="s">
        <v>163</v>
      </c>
      <c r="AU1504" s="151" t="s">
        <v>85</v>
      </c>
      <c r="AV1504" s="12" t="s">
        <v>85</v>
      </c>
      <c r="AW1504" s="12" t="s">
        <v>32</v>
      </c>
      <c r="AX1504" s="12" t="s">
        <v>75</v>
      </c>
      <c r="AY1504" s="151" t="s">
        <v>153</v>
      </c>
    </row>
    <row r="1505" spans="2:51" s="12" customFormat="1" ht="12">
      <c r="B1505" s="150"/>
      <c r="D1505" s="146" t="s">
        <v>163</v>
      </c>
      <c r="E1505" s="151" t="s">
        <v>1</v>
      </c>
      <c r="F1505" s="152" t="s">
        <v>2304</v>
      </c>
      <c r="H1505" s="153">
        <v>20</v>
      </c>
      <c r="I1505" s="154"/>
      <c r="L1505" s="150"/>
      <c r="M1505" s="155"/>
      <c r="T1505" s="156"/>
      <c r="AT1505" s="151" t="s">
        <v>163</v>
      </c>
      <c r="AU1505" s="151" t="s">
        <v>85</v>
      </c>
      <c r="AV1505" s="12" t="s">
        <v>85</v>
      </c>
      <c r="AW1505" s="12" t="s">
        <v>32</v>
      </c>
      <c r="AX1505" s="12" t="s">
        <v>75</v>
      </c>
      <c r="AY1505" s="151" t="s">
        <v>153</v>
      </c>
    </row>
    <row r="1506" spans="2:51" s="12" customFormat="1" ht="12">
      <c r="B1506" s="150"/>
      <c r="D1506" s="146" t="s">
        <v>163</v>
      </c>
      <c r="E1506" s="151" t="s">
        <v>1</v>
      </c>
      <c r="F1506" s="152" t="s">
        <v>2305</v>
      </c>
      <c r="H1506" s="153">
        <v>5</v>
      </c>
      <c r="I1506" s="154"/>
      <c r="L1506" s="150"/>
      <c r="M1506" s="155"/>
      <c r="T1506" s="156"/>
      <c r="AT1506" s="151" t="s">
        <v>163</v>
      </c>
      <c r="AU1506" s="151" t="s">
        <v>85</v>
      </c>
      <c r="AV1506" s="12" t="s">
        <v>85</v>
      </c>
      <c r="AW1506" s="12" t="s">
        <v>32</v>
      </c>
      <c r="AX1506" s="12" t="s">
        <v>75</v>
      </c>
      <c r="AY1506" s="151" t="s">
        <v>153</v>
      </c>
    </row>
    <row r="1507" spans="2:51" s="12" customFormat="1" ht="12">
      <c r="B1507" s="150"/>
      <c r="D1507" s="146" t="s">
        <v>163</v>
      </c>
      <c r="E1507" s="151" t="s">
        <v>1</v>
      </c>
      <c r="F1507" s="152" t="s">
        <v>2306</v>
      </c>
      <c r="H1507" s="153">
        <v>20.2</v>
      </c>
      <c r="I1507" s="154"/>
      <c r="L1507" s="150"/>
      <c r="M1507" s="155"/>
      <c r="T1507" s="156"/>
      <c r="AT1507" s="151" t="s">
        <v>163</v>
      </c>
      <c r="AU1507" s="151" t="s">
        <v>85</v>
      </c>
      <c r="AV1507" s="12" t="s">
        <v>85</v>
      </c>
      <c r="AW1507" s="12" t="s">
        <v>32</v>
      </c>
      <c r="AX1507" s="12" t="s">
        <v>75</v>
      </c>
      <c r="AY1507" s="151" t="s">
        <v>153</v>
      </c>
    </row>
    <row r="1508" spans="2:51" s="12" customFormat="1" ht="12">
      <c r="B1508" s="150"/>
      <c r="D1508" s="146" t="s">
        <v>163</v>
      </c>
      <c r="E1508" s="151" t="s">
        <v>1</v>
      </c>
      <c r="F1508" s="152" t="s">
        <v>2307</v>
      </c>
      <c r="H1508" s="153">
        <v>13.2</v>
      </c>
      <c r="I1508" s="154"/>
      <c r="L1508" s="150"/>
      <c r="M1508" s="155"/>
      <c r="T1508" s="156"/>
      <c r="AT1508" s="151" t="s">
        <v>163</v>
      </c>
      <c r="AU1508" s="151" t="s">
        <v>85</v>
      </c>
      <c r="AV1508" s="12" t="s">
        <v>85</v>
      </c>
      <c r="AW1508" s="12" t="s">
        <v>32</v>
      </c>
      <c r="AX1508" s="12" t="s">
        <v>75</v>
      </c>
      <c r="AY1508" s="151" t="s">
        <v>153</v>
      </c>
    </row>
    <row r="1509" spans="2:51" s="12" customFormat="1" ht="12">
      <c r="B1509" s="150"/>
      <c r="D1509" s="146" t="s">
        <v>163</v>
      </c>
      <c r="E1509" s="151" t="s">
        <v>1</v>
      </c>
      <c r="F1509" s="152" t="s">
        <v>2308</v>
      </c>
      <c r="H1509" s="153">
        <v>16.600000000000001</v>
      </c>
      <c r="I1509" s="154"/>
      <c r="L1509" s="150"/>
      <c r="M1509" s="155"/>
      <c r="T1509" s="156"/>
      <c r="AT1509" s="151" t="s">
        <v>163</v>
      </c>
      <c r="AU1509" s="151" t="s">
        <v>85</v>
      </c>
      <c r="AV1509" s="12" t="s">
        <v>85</v>
      </c>
      <c r="AW1509" s="12" t="s">
        <v>32</v>
      </c>
      <c r="AX1509" s="12" t="s">
        <v>75</v>
      </c>
      <c r="AY1509" s="151" t="s">
        <v>153</v>
      </c>
    </row>
    <row r="1510" spans="2:51" s="12" customFormat="1" ht="12">
      <c r="B1510" s="150"/>
      <c r="D1510" s="146" t="s">
        <v>163</v>
      </c>
      <c r="E1510" s="151" t="s">
        <v>1</v>
      </c>
      <c r="F1510" s="152" t="s">
        <v>2309</v>
      </c>
      <c r="H1510" s="153">
        <v>3</v>
      </c>
      <c r="I1510" s="154"/>
      <c r="L1510" s="150"/>
      <c r="M1510" s="155"/>
      <c r="T1510" s="156"/>
      <c r="AT1510" s="151" t="s">
        <v>163</v>
      </c>
      <c r="AU1510" s="151" t="s">
        <v>85</v>
      </c>
      <c r="AV1510" s="12" t="s">
        <v>85</v>
      </c>
      <c r="AW1510" s="12" t="s">
        <v>32</v>
      </c>
      <c r="AX1510" s="12" t="s">
        <v>75</v>
      </c>
      <c r="AY1510" s="151" t="s">
        <v>153</v>
      </c>
    </row>
    <row r="1511" spans="2:51" s="12" customFormat="1" ht="12">
      <c r="B1511" s="150"/>
      <c r="D1511" s="146" t="s">
        <v>163</v>
      </c>
      <c r="E1511" s="151" t="s">
        <v>1</v>
      </c>
      <c r="F1511" s="152" t="s">
        <v>2310</v>
      </c>
      <c r="H1511" s="153">
        <v>19.8</v>
      </c>
      <c r="I1511" s="154"/>
      <c r="L1511" s="150"/>
      <c r="M1511" s="155"/>
      <c r="T1511" s="156"/>
      <c r="AT1511" s="151" t="s">
        <v>163</v>
      </c>
      <c r="AU1511" s="151" t="s">
        <v>85</v>
      </c>
      <c r="AV1511" s="12" t="s">
        <v>85</v>
      </c>
      <c r="AW1511" s="12" t="s">
        <v>32</v>
      </c>
      <c r="AX1511" s="12" t="s">
        <v>75</v>
      </c>
      <c r="AY1511" s="151" t="s">
        <v>153</v>
      </c>
    </row>
    <row r="1512" spans="2:51" s="12" customFormat="1" ht="12">
      <c r="B1512" s="150"/>
      <c r="D1512" s="146" t="s">
        <v>163</v>
      </c>
      <c r="E1512" s="151" t="s">
        <v>1</v>
      </c>
      <c r="F1512" s="152" t="s">
        <v>2311</v>
      </c>
      <c r="H1512" s="153">
        <v>19.2</v>
      </c>
      <c r="I1512" s="154"/>
      <c r="L1512" s="150"/>
      <c r="M1512" s="155"/>
      <c r="T1512" s="156"/>
      <c r="AT1512" s="151" t="s">
        <v>163</v>
      </c>
      <c r="AU1512" s="151" t="s">
        <v>85</v>
      </c>
      <c r="AV1512" s="12" t="s">
        <v>85</v>
      </c>
      <c r="AW1512" s="12" t="s">
        <v>32</v>
      </c>
      <c r="AX1512" s="12" t="s">
        <v>75</v>
      </c>
      <c r="AY1512" s="151" t="s">
        <v>153</v>
      </c>
    </row>
    <row r="1513" spans="2:51" s="12" customFormat="1" ht="12">
      <c r="B1513" s="150"/>
      <c r="D1513" s="146" t="s">
        <v>163</v>
      </c>
      <c r="E1513" s="151" t="s">
        <v>1</v>
      </c>
      <c r="F1513" s="152" t="s">
        <v>2312</v>
      </c>
      <c r="H1513" s="153">
        <v>20.399999999999999</v>
      </c>
      <c r="I1513" s="154"/>
      <c r="L1513" s="150"/>
      <c r="M1513" s="155"/>
      <c r="T1513" s="156"/>
      <c r="AT1513" s="151" t="s">
        <v>163</v>
      </c>
      <c r="AU1513" s="151" t="s">
        <v>85</v>
      </c>
      <c r="AV1513" s="12" t="s">
        <v>85</v>
      </c>
      <c r="AW1513" s="12" t="s">
        <v>32</v>
      </c>
      <c r="AX1513" s="12" t="s">
        <v>75</v>
      </c>
      <c r="AY1513" s="151" t="s">
        <v>153</v>
      </c>
    </row>
    <row r="1514" spans="2:51" s="12" customFormat="1" ht="12">
      <c r="B1514" s="150"/>
      <c r="D1514" s="146" t="s">
        <v>163</v>
      </c>
      <c r="E1514" s="151" t="s">
        <v>1</v>
      </c>
      <c r="F1514" s="152" t="s">
        <v>2313</v>
      </c>
      <c r="H1514" s="153">
        <v>14.6</v>
      </c>
      <c r="I1514" s="154"/>
      <c r="L1514" s="150"/>
      <c r="M1514" s="155"/>
      <c r="T1514" s="156"/>
      <c r="AT1514" s="151" t="s">
        <v>163</v>
      </c>
      <c r="AU1514" s="151" t="s">
        <v>85</v>
      </c>
      <c r="AV1514" s="12" t="s">
        <v>85</v>
      </c>
      <c r="AW1514" s="12" t="s">
        <v>32</v>
      </c>
      <c r="AX1514" s="12" t="s">
        <v>75</v>
      </c>
      <c r="AY1514" s="151" t="s">
        <v>153</v>
      </c>
    </row>
    <row r="1515" spans="2:51" s="12" customFormat="1" ht="12">
      <c r="B1515" s="150"/>
      <c r="D1515" s="146" t="s">
        <v>163</v>
      </c>
      <c r="E1515" s="151" t="s">
        <v>1</v>
      </c>
      <c r="F1515" s="152" t="s">
        <v>2314</v>
      </c>
      <c r="H1515" s="153">
        <v>12.4</v>
      </c>
      <c r="I1515" s="154"/>
      <c r="L1515" s="150"/>
      <c r="M1515" s="155"/>
      <c r="T1515" s="156"/>
      <c r="AT1515" s="151" t="s">
        <v>163</v>
      </c>
      <c r="AU1515" s="151" t="s">
        <v>85</v>
      </c>
      <c r="AV1515" s="12" t="s">
        <v>85</v>
      </c>
      <c r="AW1515" s="12" t="s">
        <v>32</v>
      </c>
      <c r="AX1515" s="12" t="s">
        <v>75</v>
      </c>
      <c r="AY1515" s="151" t="s">
        <v>153</v>
      </c>
    </row>
    <row r="1516" spans="2:51" s="12" customFormat="1" ht="12">
      <c r="B1516" s="150"/>
      <c r="D1516" s="146" t="s">
        <v>163</v>
      </c>
      <c r="E1516" s="151" t="s">
        <v>1</v>
      </c>
      <c r="F1516" s="152" t="s">
        <v>2315</v>
      </c>
      <c r="H1516" s="153">
        <v>6.4</v>
      </c>
      <c r="I1516" s="154"/>
      <c r="L1516" s="150"/>
      <c r="M1516" s="155"/>
      <c r="T1516" s="156"/>
      <c r="AT1516" s="151" t="s">
        <v>163</v>
      </c>
      <c r="AU1516" s="151" t="s">
        <v>85</v>
      </c>
      <c r="AV1516" s="12" t="s">
        <v>85</v>
      </c>
      <c r="AW1516" s="12" t="s">
        <v>32</v>
      </c>
      <c r="AX1516" s="12" t="s">
        <v>75</v>
      </c>
      <c r="AY1516" s="151" t="s">
        <v>153</v>
      </c>
    </row>
    <row r="1517" spans="2:51" s="12" customFormat="1" ht="12">
      <c r="B1517" s="150"/>
      <c r="D1517" s="146" t="s">
        <v>163</v>
      </c>
      <c r="E1517" s="151" t="s">
        <v>1</v>
      </c>
      <c r="F1517" s="152" t="s">
        <v>2316</v>
      </c>
      <c r="H1517" s="153">
        <v>21.2</v>
      </c>
      <c r="I1517" s="154"/>
      <c r="L1517" s="150"/>
      <c r="M1517" s="155"/>
      <c r="T1517" s="156"/>
      <c r="AT1517" s="151" t="s">
        <v>163</v>
      </c>
      <c r="AU1517" s="151" t="s">
        <v>85</v>
      </c>
      <c r="AV1517" s="12" t="s">
        <v>85</v>
      </c>
      <c r="AW1517" s="12" t="s">
        <v>32</v>
      </c>
      <c r="AX1517" s="12" t="s">
        <v>75</v>
      </c>
      <c r="AY1517" s="151" t="s">
        <v>153</v>
      </c>
    </row>
    <row r="1518" spans="2:51" s="12" customFormat="1" ht="12">
      <c r="B1518" s="150"/>
      <c r="D1518" s="146" t="s">
        <v>163</v>
      </c>
      <c r="E1518" s="151" t="s">
        <v>1</v>
      </c>
      <c r="F1518" s="152" t="s">
        <v>2317</v>
      </c>
      <c r="H1518" s="153">
        <v>17.2</v>
      </c>
      <c r="I1518" s="154"/>
      <c r="L1518" s="150"/>
      <c r="M1518" s="155"/>
      <c r="T1518" s="156"/>
      <c r="AT1518" s="151" t="s">
        <v>163</v>
      </c>
      <c r="AU1518" s="151" t="s">
        <v>85</v>
      </c>
      <c r="AV1518" s="12" t="s">
        <v>85</v>
      </c>
      <c r="AW1518" s="12" t="s">
        <v>32</v>
      </c>
      <c r="AX1518" s="12" t="s">
        <v>75</v>
      </c>
      <c r="AY1518" s="151" t="s">
        <v>153</v>
      </c>
    </row>
    <row r="1519" spans="2:51" s="12" customFormat="1" ht="12">
      <c r="B1519" s="150"/>
      <c r="D1519" s="146" t="s">
        <v>163</v>
      </c>
      <c r="E1519" s="151" t="s">
        <v>1</v>
      </c>
      <c r="F1519" s="152" t="s">
        <v>2318</v>
      </c>
      <c r="H1519" s="153">
        <v>5</v>
      </c>
      <c r="I1519" s="154"/>
      <c r="L1519" s="150"/>
      <c r="M1519" s="155"/>
      <c r="T1519" s="156"/>
      <c r="AT1519" s="151" t="s">
        <v>163</v>
      </c>
      <c r="AU1519" s="151" t="s">
        <v>85</v>
      </c>
      <c r="AV1519" s="12" t="s">
        <v>85</v>
      </c>
      <c r="AW1519" s="12" t="s">
        <v>32</v>
      </c>
      <c r="AX1519" s="12" t="s">
        <v>75</v>
      </c>
      <c r="AY1519" s="151" t="s">
        <v>153</v>
      </c>
    </row>
    <row r="1520" spans="2:51" s="12" customFormat="1" ht="12">
      <c r="B1520" s="150"/>
      <c r="D1520" s="146" t="s">
        <v>163</v>
      </c>
      <c r="E1520" s="151" t="s">
        <v>1</v>
      </c>
      <c r="F1520" s="152" t="s">
        <v>2319</v>
      </c>
      <c r="H1520" s="153">
        <v>8.6</v>
      </c>
      <c r="I1520" s="154"/>
      <c r="L1520" s="150"/>
      <c r="M1520" s="155"/>
      <c r="T1520" s="156"/>
      <c r="AT1520" s="151" t="s">
        <v>163</v>
      </c>
      <c r="AU1520" s="151" t="s">
        <v>85</v>
      </c>
      <c r="AV1520" s="12" t="s">
        <v>85</v>
      </c>
      <c r="AW1520" s="12" t="s">
        <v>32</v>
      </c>
      <c r="AX1520" s="12" t="s">
        <v>75</v>
      </c>
      <c r="AY1520" s="151" t="s">
        <v>153</v>
      </c>
    </row>
    <row r="1521" spans="2:51" s="12" customFormat="1" ht="12">
      <c r="B1521" s="150"/>
      <c r="D1521" s="146" t="s">
        <v>163</v>
      </c>
      <c r="E1521" s="151" t="s">
        <v>1</v>
      </c>
      <c r="F1521" s="152" t="s">
        <v>2320</v>
      </c>
      <c r="H1521" s="153">
        <v>6.9</v>
      </c>
      <c r="I1521" s="154"/>
      <c r="L1521" s="150"/>
      <c r="M1521" s="155"/>
      <c r="T1521" s="156"/>
      <c r="AT1521" s="151" t="s">
        <v>163</v>
      </c>
      <c r="AU1521" s="151" t="s">
        <v>85</v>
      </c>
      <c r="AV1521" s="12" t="s">
        <v>85</v>
      </c>
      <c r="AW1521" s="12" t="s">
        <v>32</v>
      </c>
      <c r="AX1521" s="12" t="s">
        <v>75</v>
      </c>
      <c r="AY1521" s="151" t="s">
        <v>153</v>
      </c>
    </row>
    <row r="1522" spans="2:51" s="12" customFormat="1" ht="12">
      <c r="B1522" s="150"/>
      <c r="D1522" s="146" t="s">
        <v>163</v>
      </c>
      <c r="E1522" s="151" t="s">
        <v>1</v>
      </c>
      <c r="F1522" s="152" t="s">
        <v>2321</v>
      </c>
      <c r="H1522" s="153">
        <v>18.399999999999999</v>
      </c>
      <c r="I1522" s="154"/>
      <c r="L1522" s="150"/>
      <c r="M1522" s="155"/>
      <c r="T1522" s="156"/>
      <c r="AT1522" s="151" t="s">
        <v>163</v>
      </c>
      <c r="AU1522" s="151" t="s">
        <v>85</v>
      </c>
      <c r="AV1522" s="12" t="s">
        <v>85</v>
      </c>
      <c r="AW1522" s="12" t="s">
        <v>32</v>
      </c>
      <c r="AX1522" s="12" t="s">
        <v>75</v>
      </c>
      <c r="AY1522" s="151" t="s">
        <v>153</v>
      </c>
    </row>
    <row r="1523" spans="2:51" s="12" customFormat="1" ht="12">
      <c r="B1523" s="150"/>
      <c r="D1523" s="146" t="s">
        <v>163</v>
      </c>
      <c r="E1523" s="151" t="s">
        <v>1</v>
      </c>
      <c r="F1523" s="152" t="s">
        <v>2322</v>
      </c>
      <c r="H1523" s="153">
        <v>11.8</v>
      </c>
      <c r="I1523" s="154"/>
      <c r="L1523" s="150"/>
      <c r="M1523" s="155"/>
      <c r="T1523" s="156"/>
      <c r="AT1523" s="151" t="s">
        <v>163</v>
      </c>
      <c r="AU1523" s="151" t="s">
        <v>85</v>
      </c>
      <c r="AV1523" s="12" t="s">
        <v>85</v>
      </c>
      <c r="AW1523" s="12" t="s">
        <v>32</v>
      </c>
      <c r="AX1523" s="12" t="s">
        <v>75</v>
      </c>
      <c r="AY1523" s="151" t="s">
        <v>153</v>
      </c>
    </row>
    <row r="1524" spans="2:51" s="12" customFormat="1" ht="12">
      <c r="B1524" s="150"/>
      <c r="D1524" s="146" t="s">
        <v>163</v>
      </c>
      <c r="E1524" s="151" t="s">
        <v>1</v>
      </c>
      <c r="F1524" s="152" t="s">
        <v>2323</v>
      </c>
      <c r="H1524" s="153">
        <v>7</v>
      </c>
      <c r="I1524" s="154"/>
      <c r="L1524" s="150"/>
      <c r="M1524" s="155"/>
      <c r="T1524" s="156"/>
      <c r="AT1524" s="151" t="s">
        <v>163</v>
      </c>
      <c r="AU1524" s="151" t="s">
        <v>85</v>
      </c>
      <c r="AV1524" s="12" t="s">
        <v>85</v>
      </c>
      <c r="AW1524" s="12" t="s">
        <v>32</v>
      </c>
      <c r="AX1524" s="12" t="s">
        <v>75</v>
      </c>
      <c r="AY1524" s="151" t="s">
        <v>153</v>
      </c>
    </row>
    <row r="1525" spans="2:51" s="12" customFormat="1" ht="12">
      <c r="B1525" s="150"/>
      <c r="D1525" s="146" t="s">
        <v>163</v>
      </c>
      <c r="E1525" s="151" t="s">
        <v>1</v>
      </c>
      <c r="F1525" s="152" t="s">
        <v>2324</v>
      </c>
      <c r="H1525" s="153">
        <v>3.2</v>
      </c>
      <c r="I1525" s="154"/>
      <c r="L1525" s="150"/>
      <c r="M1525" s="155"/>
      <c r="T1525" s="156"/>
      <c r="AT1525" s="151" t="s">
        <v>163</v>
      </c>
      <c r="AU1525" s="151" t="s">
        <v>85</v>
      </c>
      <c r="AV1525" s="12" t="s">
        <v>85</v>
      </c>
      <c r="AW1525" s="12" t="s">
        <v>32</v>
      </c>
      <c r="AX1525" s="12" t="s">
        <v>75</v>
      </c>
      <c r="AY1525" s="151" t="s">
        <v>153</v>
      </c>
    </row>
    <row r="1526" spans="2:51" s="12" customFormat="1" ht="12">
      <c r="B1526" s="150"/>
      <c r="D1526" s="146" t="s">
        <v>163</v>
      </c>
      <c r="E1526" s="151" t="s">
        <v>1</v>
      </c>
      <c r="F1526" s="152" t="s">
        <v>2325</v>
      </c>
      <c r="H1526" s="153">
        <v>14.8</v>
      </c>
      <c r="I1526" s="154"/>
      <c r="L1526" s="150"/>
      <c r="M1526" s="155"/>
      <c r="T1526" s="156"/>
      <c r="AT1526" s="151" t="s">
        <v>163</v>
      </c>
      <c r="AU1526" s="151" t="s">
        <v>85</v>
      </c>
      <c r="AV1526" s="12" t="s">
        <v>85</v>
      </c>
      <c r="AW1526" s="12" t="s">
        <v>32</v>
      </c>
      <c r="AX1526" s="12" t="s">
        <v>75</v>
      </c>
      <c r="AY1526" s="151" t="s">
        <v>153</v>
      </c>
    </row>
    <row r="1527" spans="2:51" s="12" customFormat="1" ht="12">
      <c r="B1527" s="150"/>
      <c r="D1527" s="146" t="s">
        <v>163</v>
      </c>
      <c r="E1527" s="151" t="s">
        <v>1</v>
      </c>
      <c r="F1527" s="152" t="s">
        <v>2326</v>
      </c>
      <c r="H1527" s="153">
        <v>12.3</v>
      </c>
      <c r="I1527" s="154"/>
      <c r="L1527" s="150"/>
      <c r="M1527" s="155"/>
      <c r="T1527" s="156"/>
      <c r="AT1527" s="151" t="s">
        <v>163</v>
      </c>
      <c r="AU1527" s="151" t="s">
        <v>85</v>
      </c>
      <c r="AV1527" s="12" t="s">
        <v>85</v>
      </c>
      <c r="AW1527" s="12" t="s">
        <v>32</v>
      </c>
      <c r="AX1527" s="12" t="s">
        <v>75</v>
      </c>
      <c r="AY1527" s="151" t="s">
        <v>153</v>
      </c>
    </row>
    <row r="1528" spans="2:51" s="12" customFormat="1" ht="12">
      <c r="B1528" s="150"/>
      <c r="D1528" s="146" t="s">
        <v>163</v>
      </c>
      <c r="E1528" s="151" t="s">
        <v>1</v>
      </c>
      <c r="F1528" s="152" t="s">
        <v>2327</v>
      </c>
      <c r="H1528" s="153">
        <v>3.2</v>
      </c>
      <c r="I1528" s="154"/>
      <c r="L1528" s="150"/>
      <c r="M1528" s="155"/>
      <c r="T1528" s="156"/>
      <c r="AT1528" s="151" t="s">
        <v>163</v>
      </c>
      <c r="AU1528" s="151" t="s">
        <v>85</v>
      </c>
      <c r="AV1528" s="12" t="s">
        <v>85</v>
      </c>
      <c r="AW1528" s="12" t="s">
        <v>32</v>
      </c>
      <c r="AX1528" s="12" t="s">
        <v>75</v>
      </c>
      <c r="AY1528" s="151" t="s">
        <v>153</v>
      </c>
    </row>
    <row r="1529" spans="2:51" s="12" customFormat="1" ht="12">
      <c r="B1529" s="150"/>
      <c r="D1529" s="146" t="s">
        <v>163</v>
      </c>
      <c r="E1529" s="151" t="s">
        <v>1</v>
      </c>
      <c r="F1529" s="152" t="s">
        <v>2328</v>
      </c>
      <c r="H1529" s="153">
        <v>15.2</v>
      </c>
      <c r="I1529" s="154"/>
      <c r="L1529" s="150"/>
      <c r="M1529" s="155"/>
      <c r="T1529" s="156"/>
      <c r="AT1529" s="151" t="s">
        <v>163</v>
      </c>
      <c r="AU1529" s="151" t="s">
        <v>85</v>
      </c>
      <c r="AV1529" s="12" t="s">
        <v>85</v>
      </c>
      <c r="AW1529" s="12" t="s">
        <v>32</v>
      </c>
      <c r="AX1529" s="12" t="s">
        <v>75</v>
      </c>
      <c r="AY1529" s="151" t="s">
        <v>153</v>
      </c>
    </row>
    <row r="1530" spans="2:51" s="12" customFormat="1" ht="12">
      <c r="B1530" s="150"/>
      <c r="D1530" s="146" t="s">
        <v>163</v>
      </c>
      <c r="E1530" s="151" t="s">
        <v>1</v>
      </c>
      <c r="F1530" s="152" t="s">
        <v>2329</v>
      </c>
      <c r="H1530" s="153">
        <v>14.6</v>
      </c>
      <c r="I1530" s="154"/>
      <c r="L1530" s="150"/>
      <c r="M1530" s="155"/>
      <c r="T1530" s="156"/>
      <c r="AT1530" s="151" t="s">
        <v>163</v>
      </c>
      <c r="AU1530" s="151" t="s">
        <v>85</v>
      </c>
      <c r="AV1530" s="12" t="s">
        <v>85</v>
      </c>
      <c r="AW1530" s="12" t="s">
        <v>32</v>
      </c>
      <c r="AX1530" s="12" t="s">
        <v>75</v>
      </c>
      <c r="AY1530" s="151" t="s">
        <v>153</v>
      </c>
    </row>
    <row r="1531" spans="2:51" s="12" customFormat="1" ht="12">
      <c r="B1531" s="150"/>
      <c r="D1531" s="146" t="s">
        <v>163</v>
      </c>
      <c r="E1531" s="151" t="s">
        <v>1</v>
      </c>
      <c r="F1531" s="152" t="s">
        <v>2330</v>
      </c>
      <c r="H1531" s="153">
        <v>3.2</v>
      </c>
      <c r="I1531" s="154"/>
      <c r="L1531" s="150"/>
      <c r="M1531" s="155"/>
      <c r="T1531" s="156"/>
      <c r="AT1531" s="151" t="s">
        <v>163</v>
      </c>
      <c r="AU1531" s="151" t="s">
        <v>85</v>
      </c>
      <c r="AV1531" s="12" t="s">
        <v>85</v>
      </c>
      <c r="AW1531" s="12" t="s">
        <v>32</v>
      </c>
      <c r="AX1531" s="12" t="s">
        <v>75</v>
      </c>
      <c r="AY1531" s="151" t="s">
        <v>153</v>
      </c>
    </row>
    <row r="1532" spans="2:51" s="12" customFormat="1" ht="12">
      <c r="B1532" s="150"/>
      <c r="D1532" s="146" t="s">
        <v>163</v>
      </c>
      <c r="E1532" s="151" t="s">
        <v>1</v>
      </c>
      <c r="F1532" s="152" t="s">
        <v>2331</v>
      </c>
      <c r="H1532" s="153">
        <v>14.2</v>
      </c>
      <c r="I1532" s="154"/>
      <c r="L1532" s="150"/>
      <c r="M1532" s="155"/>
      <c r="T1532" s="156"/>
      <c r="AT1532" s="151" t="s">
        <v>163</v>
      </c>
      <c r="AU1532" s="151" t="s">
        <v>85</v>
      </c>
      <c r="AV1532" s="12" t="s">
        <v>85</v>
      </c>
      <c r="AW1532" s="12" t="s">
        <v>32</v>
      </c>
      <c r="AX1532" s="12" t="s">
        <v>75</v>
      </c>
      <c r="AY1532" s="151" t="s">
        <v>153</v>
      </c>
    </row>
    <row r="1533" spans="2:51" s="12" customFormat="1" ht="12">
      <c r="B1533" s="150"/>
      <c r="D1533" s="146" t="s">
        <v>163</v>
      </c>
      <c r="E1533" s="151" t="s">
        <v>1</v>
      </c>
      <c r="F1533" s="152" t="s">
        <v>2332</v>
      </c>
      <c r="H1533" s="153">
        <v>15</v>
      </c>
      <c r="I1533" s="154"/>
      <c r="L1533" s="150"/>
      <c r="M1533" s="155"/>
      <c r="T1533" s="156"/>
      <c r="AT1533" s="151" t="s">
        <v>163</v>
      </c>
      <c r="AU1533" s="151" t="s">
        <v>85</v>
      </c>
      <c r="AV1533" s="12" t="s">
        <v>85</v>
      </c>
      <c r="AW1533" s="12" t="s">
        <v>32</v>
      </c>
      <c r="AX1533" s="12" t="s">
        <v>75</v>
      </c>
      <c r="AY1533" s="151" t="s">
        <v>153</v>
      </c>
    </row>
    <row r="1534" spans="2:51" s="12" customFormat="1" ht="12">
      <c r="B1534" s="150"/>
      <c r="D1534" s="146" t="s">
        <v>163</v>
      </c>
      <c r="E1534" s="151" t="s">
        <v>1</v>
      </c>
      <c r="F1534" s="152" t="s">
        <v>2333</v>
      </c>
      <c r="H1534" s="153">
        <v>3.2</v>
      </c>
      <c r="I1534" s="154"/>
      <c r="L1534" s="150"/>
      <c r="M1534" s="155"/>
      <c r="T1534" s="156"/>
      <c r="AT1534" s="151" t="s">
        <v>163</v>
      </c>
      <c r="AU1534" s="151" t="s">
        <v>85</v>
      </c>
      <c r="AV1534" s="12" t="s">
        <v>85</v>
      </c>
      <c r="AW1534" s="12" t="s">
        <v>32</v>
      </c>
      <c r="AX1534" s="12" t="s">
        <v>75</v>
      </c>
      <c r="AY1534" s="151" t="s">
        <v>153</v>
      </c>
    </row>
    <row r="1535" spans="2:51" s="12" customFormat="1" ht="12">
      <c r="B1535" s="150"/>
      <c r="D1535" s="146" t="s">
        <v>163</v>
      </c>
      <c r="E1535" s="151" t="s">
        <v>1</v>
      </c>
      <c r="F1535" s="152" t="s">
        <v>2334</v>
      </c>
      <c r="H1535" s="153">
        <v>12.3</v>
      </c>
      <c r="I1535" s="154"/>
      <c r="L1535" s="150"/>
      <c r="M1535" s="155"/>
      <c r="T1535" s="156"/>
      <c r="AT1535" s="151" t="s">
        <v>163</v>
      </c>
      <c r="AU1535" s="151" t="s">
        <v>85</v>
      </c>
      <c r="AV1535" s="12" t="s">
        <v>85</v>
      </c>
      <c r="AW1535" s="12" t="s">
        <v>32</v>
      </c>
      <c r="AX1535" s="12" t="s">
        <v>75</v>
      </c>
      <c r="AY1535" s="151" t="s">
        <v>153</v>
      </c>
    </row>
    <row r="1536" spans="2:51" s="12" customFormat="1" ht="12">
      <c r="B1536" s="150"/>
      <c r="D1536" s="146" t="s">
        <v>163</v>
      </c>
      <c r="E1536" s="151" t="s">
        <v>1</v>
      </c>
      <c r="F1536" s="152" t="s">
        <v>2335</v>
      </c>
      <c r="H1536" s="153">
        <v>14.8</v>
      </c>
      <c r="I1536" s="154"/>
      <c r="L1536" s="150"/>
      <c r="M1536" s="155"/>
      <c r="T1536" s="156"/>
      <c r="AT1536" s="151" t="s">
        <v>163</v>
      </c>
      <c r="AU1536" s="151" t="s">
        <v>85</v>
      </c>
      <c r="AV1536" s="12" t="s">
        <v>85</v>
      </c>
      <c r="AW1536" s="12" t="s">
        <v>32</v>
      </c>
      <c r="AX1536" s="12" t="s">
        <v>75</v>
      </c>
      <c r="AY1536" s="151" t="s">
        <v>153</v>
      </c>
    </row>
    <row r="1537" spans="2:51" s="12" customFormat="1" ht="12">
      <c r="B1537" s="150"/>
      <c r="D1537" s="146" t="s">
        <v>163</v>
      </c>
      <c r="E1537" s="151" t="s">
        <v>1</v>
      </c>
      <c r="F1537" s="152" t="s">
        <v>2336</v>
      </c>
      <c r="H1537" s="153">
        <v>13.2</v>
      </c>
      <c r="I1537" s="154"/>
      <c r="L1537" s="150"/>
      <c r="M1537" s="155"/>
      <c r="T1537" s="156"/>
      <c r="AT1537" s="151" t="s">
        <v>163</v>
      </c>
      <c r="AU1537" s="151" t="s">
        <v>85</v>
      </c>
      <c r="AV1537" s="12" t="s">
        <v>85</v>
      </c>
      <c r="AW1537" s="12" t="s">
        <v>32</v>
      </c>
      <c r="AX1537" s="12" t="s">
        <v>75</v>
      </c>
      <c r="AY1537" s="151" t="s">
        <v>153</v>
      </c>
    </row>
    <row r="1538" spans="2:51" s="12" customFormat="1" ht="12">
      <c r="B1538" s="150"/>
      <c r="D1538" s="146" t="s">
        <v>163</v>
      </c>
      <c r="E1538" s="151" t="s">
        <v>1</v>
      </c>
      <c r="F1538" s="152" t="s">
        <v>2337</v>
      </c>
      <c r="H1538" s="153">
        <v>15.9</v>
      </c>
      <c r="I1538" s="154"/>
      <c r="L1538" s="150"/>
      <c r="M1538" s="155"/>
      <c r="T1538" s="156"/>
      <c r="AT1538" s="151" t="s">
        <v>163</v>
      </c>
      <c r="AU1538" s="151" t="s">
        <v>85</v>
      </c>
      <c r="AV1538" s="12" t="s">
        <v>85</v>
      </c>
      <c r="AW1538" s="12" t="s">
        <v>32</v>
      </c>
      <c r="AX1538" s="12" t="s">
        <v>75</v>
      </c>
      <c r="AY1538" s="151" t="s">
        <v>153</v>
      </c>
    </row>
    <row r="1539" spans="2:51" s="12" customFormat="1" ht="12">
      <c r="B1539" s="150"/>
      <c r="D1539" s="146" t="s">
        <v>163</v>
      </c>
      <c r="E1539" s="151" t="s">
        <v>1</v>
      </c>
      <c r="F1539" s="152" t="s">
        <v>2338</v>
      </c>
      <c r="H1539" s="153">
        <v>3</v>
      </c>
      <c r="I1539" s="154"/>
      <c r="L1539" s="150"/>
      <c r="M1539" s="155"/>
      <c r="T1539" s="156"/>
      <c r="AT1539" s="151" t="s">
        <v>163</v>
      </c>
      <c r="AU1539" s="151" t="s">
        <v>85</v>
      </c>
      <c r="AV1539" s="12" t="s">
        <v>85</v>
      </c>
      <c r="AW1539" s="12" t="s">
        <v>32</v>
      </c>
      <c r="AX1539" s="12" t="s">
        <v>75</v>
      </c>
      <c r="AY1539" s="151" t="s">
        <v>153</v>
      </c>
    </row>
    <row r="1540" spans="2:51" s="12" customFormat="1" ht="12">
      <c r="B1540" s="150"/>
      <c r="D1540" s="146" t="s">
        <v>163</v>
      </c>
      <c r="E1540" s="151" t="s">
        <v>1</v>
      </c>
      <c r="F1540" s="152" t="s">
        <v>2339</v>
      </c>
      <c r="H1540" s="153">
        <v>19.2</v>
      </c>
      <c r="I1540" s="154"/>
      <c r="L1540" s="150"/>
      <c r="M1540" s="155"/>
      <c r="T1540" s="156"/>
      <c r="AT1540" s="151" t="s">
        <v>163</v>
      </c>
      <c r="AU1540" s="151" t="s">
        <v>85</v>
      </c>
      <c r="AV1540" s="12" t="s">
        <v>85</v>
      </c>
      <c r="AW1540" s="12" t="s">
        <v>32</v>
      </c>
      <c r="AX1540" s="12" t="s">
        <v>75</v>
      </c>
      <c r="AY1540" s="151" t="s">
        <v>153</v>
      </c>
    </row>
    <row r="1541" spans="2:51" s="12" customFormat="1" ht="12">
      <c r="B1541" s="150"/>
      <c r="D1541" s="146" t="s">
        <v>163</v>
      </c>
      <c r="E1541" s="151" t="s">
        <v>1</v>
      </c>
      <c r="F1541" s="152" t="s">
        <v>2340</v>
      </c>
      <c r="H1541" s="153">
        <v>15.8</v>
      </c>
      <c r="I1541" s="154"/>
      <c r="L1541" s="150"/>
      <c r="M1541" s="155"/>
      <c r="T1541" s="156"/>
      <c r="AT1541" s="151" t="s">
        <v>163</v>
      </c>
      <c r="AU1541" s="151" t="s">
        <v>85</v>
      </c>
      <c r="AV1541" s="12" t="s">
        <v>85</v>
      </c>
      <c r="AW1541" s="12" t="s">
        <v>32</v>
      </c>
      <c r="AX1541" s="12" t="s">
        <v>75</v>
      </c>
      <c r="AY1541" s="151" t="s">
        <v>153</v>
      </c>
    </row>
    <row r="1542" spans="2:51" s="12" customFormat="1" ht="12">
      <c r="B1542" s="150"/>
      <c r="D1542" s="146" t="s">
        <v>163</v>
      </c>
      <c r="E1542" s="151" t="s">
        <v>1</v>
      </c>
      <c r="F1542" s="152" t="s">
        <v>2341</v>
      </c>
      <c r="H1542" s="153">
        <v>12.4</v>
      </c>
      <c r="I1542" s="154"/>
      <c r="L1542" s="150"/>
      <c r="M1542" s="155"/>
      <c r="T1542" s="156"/>
      <c r="AT1542" s="151" t="s">
        <v>163</v>
      </c>
      <c r="AU1542" s="151" t="s">
        <v>85</v>
      </c>
      <c r="AV1542" s="12" t="s">
        <v>85</v>
      </c>
      <c r="AW1542" s="12" t="s">
        <v>32</v>
      </c>
      <c r="AX1542" s="12" t="s">
        <v>75</v>
      </c>
      <c r="AY1542" s="151" t="s">
        <v>153</v>
      </c>
    </row>
    <row r="1543" spans="2:51" s="12" customFormat="1" ht="12">
      <c r="B1543" s="150"/>
      <c r="D1543" s="146" t="s">
        <v>163</v>
      </c>
      <c r="E1543" s="151" t="s">
        <v>1</v>
      </c>
      <c r="F1543" s="152" t="s">
        <v>2342</v>
      </c>
      <c r="H1543" s="153">
        <v>5.2</v>
      </c>
      <c r="I1543" s="154"/>
      <c r="L1543" s="150"/>
      <c r="M1543" s="155"/>
      <c r="T1543" s="156"/>
      <c r="AT1543" s="151" t="s">
        <v>163</v>
      </c>
      <c r="AU1543" s="151" t="s">
        <v>85</v>
      </c>
      <c r="AV1543" s="12" t="s">
        <v>85</v>
      </c>
      <c r="AW1543" s="12" t="s">
        <v>32</v>
      </c>
      <c r="AX1543" s="12" t="s">
        <v>75</v>
      </c>
      <c r="AY1543" s="151" t="s">
        <v>153</v>
      </c>
    </row>
    <row r="1544" spans="2:51" s="12" customFormat="1" ht="12">
      <c r="B1544" s="150"/>
      <c r="D1544" s="146" t="s">
        <v>163</v>
      </c>
      <c r="E1544" s="151" t="s">
        <v>1</v>
      </c>
      <c r="F1544" s="152" t="s">
        <v>2343</v>
      </c>
      <c r="H1544" s="153">
        <v>13.2</v>
      </c>
      <c r="I1544" s="154"/>
      <c r="L1544" s="150"/>
      <c r="M1544" s="155"/>
      <c r="T1544" s="156"/>
      <c r="AT1544" s="151" t="s">
        <v>163</v>
      </c>
      <c r="AU1544" s="151" t="s">
        <v>85</v>
      </c>
      <c r="AV1544" s="12" t="s">
        <v>85</v>
      </c>
      <c r="AW1544" s="12" t="s">
        <v>32</v>
      </c>
      <c r="AX1544" s="12" t="s">
        <v>75</v>
      </c>
      <c r="AY1544" s="151" t="s">
        <v>153</v>
      </c>
    </row>
    <row r="1545" spans="2:51" s="12" customFormat="1" ht="12">
      <c r="B1545" s="150"/>
      <c r="D1545" s="146" t="s">
        <v>163</v>
      </c>
      <c r="E1545" s="151" t="s">
        <v>1</v>
      </c>
      <c r="F1545" s="152" t="s">
        <v>2344</v>
      </c>
      <c r="H1545" s="153">
        <v>13.4</v>
      </c>
      <c r="I1545" s="154"/>
      <c r="L1545" s="150"/>
      <c r="M1545" s="155"/>
      <c r="T1545" s="156"/>
      <c r="AT1545" s="151" t="s">
        <v>163</v>
      </c>
      <c r="AU1545" s="151" t="s">
        <v>85</v>
      </c>
      <c r="AV1545" s="12" t="s">
        <v>85</v>
      </c>
      <c r="AW1545" s="12" t="s">
        <v>32</v>
      </c>
      <c r="AX1545" s="12" t="s">
        <v>75</v>
      </c>
      <c r="AY1545" s="151" t="s">
        <v>153</v>
      </c>
    </row>
    <row r="1546" spans="2:51" s="12" customFormat="1" ht="12">
      <c r="B1546" s="150"/>
      <c r="D1546" s="146" t="s">
        <v>163</v>
      </c>
      <c r="E1546" s="151" t="s">
        <v>1</v>
      </c>
      <c r="F1546" s="152" t="s">
        <v>2345</v>
      </c>
      <c r="H1546" s="153">
        <v>2.8</v>
      </c>
      <c r="I1546" s="154"/>
      <c r="L1546" s="150"/>
      <c r="M1546" s="155"/>
      <c r="T1546" s="156"/>
      <c r="AT1546" s="151" t="s">
        <v>163</v>
      </c>
      <c r="AU1546" s="151" t="s">
        <v>85</v>
      </c>
      <c r="AV1546" s="12" t="s">
        <v>85</v>
      </c>
      <c r="AW1546" s="12" t="s">
        <v>32</v>
      </c>
      <c r="AX1546" s="12" t="s">
        <v>75</v>
      </c>
      <c r="AY1546" s="151" t="s">
        <v>153</v>
      </c>
    </row>
    <row r="1547" spans="2:51" s="12" customFormat="1" ht="12">
      <c r="B1547" s="150"/>
      <c r="D1547" s="146" t="s">
        <v>163</v>
      </c>
      <c r="E1547" s="151" t="s">
        <v>1</v>
      </c>
      <c r="F1547" s="152" t="s">
        <v>2346</v>
      </c>
      <c r="H1547" s="153">
        <v>17</v>
      </c>
      <c r="I1547" s="154"/>
      <c r="L1547" s="150"/>
      <c r="M1547" s="155"/>
      <c r="T1547" s="156"/>
      <c r="AT1547" s="151" t="s">
        <v>163</v>
      </c>
      <c r="AU1547" s="151" t="s">
        <v>85</v>
      </c>
      <c r="AV1547" s="12" t="s">
        <v>85</v>
      </c>
      <c r="AW1547" s="12" t="s">
        <v>32</v>
      </c>
      <c r="AX1547" s="12" t="s">
        <v>75</v>
      </c>
      <c r="AY1547" s="151" t="s">
        <v>153</v>
      </c>
    </row>
    <row r="1548" spans="2:51" s="12" customFormat="1" ht="12">
      <c r="B1548" s="150"/>
      <c r="D1548" s="146" t="s">
        <v>163</v>
      </c>
      <c r="E1548" s="151" t="s">
        <v>1</v>
      </c>
      <c r="F1548" s="152" t="s">
        <v>2347</v>
      </c>
      <c r="H1548" s="153">
        <v>12.6</v>
      </c>
      <c r="I1548" s="154"/>
      <c r="L1548" s="150"/>
      <c r="M1548" s="155"/>
      <c r="T1548" s="156"/>
      <c r="AT1548" s="151" t="s">
        <v>163</v>
      </c>
      <c r="AU1548" s="151" t="s">
        <v>85</v>
      </c>
      <c r="AV1548" s="12" t="s">
        <v>85</v>
      </c>
      <c r="AW1548" s="12" t="s">
        <v>32</v>
      </c>
      <c r="AX1548" s="12" t="s">
        <v>75</v>
      </c>
      <c r="AY1548" s="151" t="s">
        <v>153</v>
      </c>
    </row>
    <row r="1549" spans="2:51" s="12" customFormat="1" ht="12">
      <c r="B1549" s="150"/>
      <c r="D1549" s="146" t="s">
        <v>163</v>
      </c>
      <c r="E1549" s="151" t="s">
        <v>1</v>
      </c>
      <c r="F1549" s="152" t="s">
        <v>2348</v>
      </c>
      <c r="H1549" s="153">
        <v>3.8</v>
      </c>
      <c r="I1549" s="154"/>
      <c r="L1549" s="150"/>
      <c r="M1549" s="155"/>
      <c r="T1549" s="156"/>
      <c r="AT1549" s="151" t="s">
        <v>163</v>
      </c>
      <c r="AU1549" s="151" t="s">
        <v>85</v>
      </c>
      <c r="AV1549" s="12" t="s">
        <v>85</v>
      </c>
      <c r="AW1549" s="12" t="s">
        <v>32</v>
      </c>
      <c r="AX1549" s="12" t="s">
        <v>75</v>
      </c>
      <c r="AY1549" s="151" t="s">
        <v>153</v>
      </c>
    </row>
    <row r="1550" spans="2:51" s="12" customFormat="1" ht="12">
      <c r="B1550" s="150"/>
      <c r="D1550" s="146" t="s">
        <v>163</v>
      </c>
      <c r="E1550" s="151" t="s">
        <v>1</v>
      </c>
      <c r="F1550" s="152" t="s">
        <v>2349</v>
      </c>
      <c r="H1550" s="153">
        <v>13.8</v>
      </c>
      <c r="I1550" s="154"/>
      <c r="L1550" s="150"/>
      <c r="M1550" s="155"/>
      <c r="T1550" s="156"/>
      <c r="AT1550" s="151" t="s">
        <v>163</v>
      </c>
      <c r="AU1550" s="151" t="s">
        <v>85</v>
      </c>
      <c r="AV1550" s="12" t="s">
        <v>85</v>
      </c>
      <c r="AW1550" s="12" t="s">
        <v>32</v>
      </c>
      <c r="AX1550" s="12" t="s">
        <v>75</v>
      </c>
      <c r="AY1550" s="151" t="s">
        <v>153</v>
      </c>
    </row>
    <row r="1551" spans="2:51" s="12" customFormat="1" ht="12">
      <c r="B1551" s="150"/>
      <c r="D1551" s="146" t="s">
        <v>163</v>
      </c>
      <c r="E1551" s="151" t="s">
        <v>1</v>
      </c>
      <c r="F1551" s="152" t="s">
        <v>2350</v>
      </c>
      <c r="H1551" s="153">
        <v>21.4</v>
      </c>
      <c r="I1551" s="154"/>
      <c r="L1551" s="150"/>
      <c r="M1551" s="155"/>
      <c r="T1551" s="156"/>
      <c r="AT1551" s="151" t="s">
        <v>163</v>
      </c>
      <c r="AU1551" s="151" t="s">
        <v>85</v>
      </c>
      <c r="AV1551" s="12" t="s">
        <v>85</v>
      </c>
      <c r="AW1551" s="12" t="s">
        <v>32</v>
      </c>
      <c r="AX1551" s="12" t="s">
        <v>75</v>
      </c>
      <c r="AY1551" s="151" t="s">
        <v>153</v>
      </c>
    </row>
    <row r="1552" spans="2:51" s="12" customFormat="1" ht="12">
      <c r="B1552" s="150"/>
      <c r="D1552" s="146" t="s">
        <v>163</v>
      </c>
      <c r="E1552" s="151" t="s">
        <v>1</v>
      </c>
      <c r="F1552" s="152" t="s">
        <v>2351</v>
      </c>
      <c r="H1552" s="153">
        <v>5.4</v>
      </c>
      <c r="I1552" s="154"/>
      <c r="L1552" s="150"/>
      <c r="M1552" s="155"/>
      <c r="T1552" s="156"/>
      <c r="AT1552" s="151" t="s">
        <v>163</v>
      </c>
      <c r="AU1552" s="151" t="s">
        <v>85</v>
      </c>
      <c r="AV1552" s="12" t="s">
        <v>85</v>
      </c>
      <c r="AW1552" s="12" t="s">
        <v>32</v>
      </c>
      <c r="AX1552" s="12" t="s">
        <v>75</v>
      </c>
      <c r="AY1552" s="151" t="s">
        <v>153</v>
      </c>
    </row>
    <row r="1553" spans="2:51" s="12" customFormat="1" ht="12">
      <c r="B1553" s="150"/>
      <c r="D1553" s="146" t="s">
        <v>163</v>
      </c>
      <c r="E1553" s="151" t="s">
        <v>1</v>
      </c>
      <c r="F1553" s="152" t="s">
        <v>2352</v>
      </c>
      <c r="H1553" s="153">
        <v>10.4</v>
      </c>
      <c r="I1553" s="154"/>
      <c r="L1553" s="150"/>
      <c r="M1553" s="155"/>
      <c r="T1553" s="156"/>
      <c r="AT1553" s="151" t="s">
        <v>163</v>
      </c>
      <c r="AU1553" s="151" t="s">
        <v>85</v>
      </c>
      <c r="AV1553" s="12" t="s">
        <v>85</v>
      </c>
      <c r="AW1553" s="12" t="s">
        <v>32</v>
      </c>
      <c r="AX1553" s="12" t="s">
        <v>75</v>
      </c>
      <c r="AY1553" s="151" t="s">
        <v>153</v>
      </c>
    </row>
    <row r="1554" spans="2:51" s="12" customFormat="1" ht="12">
      <c r="B1554" s="150"/>
      <c r="D1554" s="146" t="s">
        <v>163</v>
      </c>
      <c r="E1554" s="151" t="s">
        <v>1</v>
      </c>
      <c r="F1554" s="152" t="s">
        <v>2353</v>
      </c>
      <c r="H1554" s="153">
        <v>19.2</v>
      </c>
      <c r="I1554" s="154"/>
      <c r="L1554" s="150"/>
      <c r="M1554" s="155"/>
      <c r="T1554" s="156"/>
      <c r="AT1554" s="151" t="s">
        <v>163</v>
      </c>
      <c r="AU1554" s="151" t="s">
        <v>85</v>
      </c>
      <c r="AV1554" s="12" t="s">
        <v>85</v>
      </c>
      <c r="AW1554" s="12" t="s">
        <v>32</v>
      </c>
      <c r="AX1554" s="12" t="s">
        <v>75</v>
      </c>
      <c r="AY1554" s="151" t="s">
        <v>153</v>
      </c>
    </row>
    <row r="1555" spans="2:51" s="12" customFormat="1" ht="12">
      <c r="B1555" s="150"/>
      <c r="D1555" s="146" t="s">
        <v>163</v>
      </c>
      <c r="E1555" s="151" t="s">
        <v>1</v>
      </c>
      <c r="F1555" s="152" t="s">
        <v>2354</v>
      </c>
      <c r="H1555" s="153">
        <v>7</v>
      </c>
      <c r="I1555" s="154"/>
      <c r="L1555" s="150"/>
      <c r="M1555" s="155"/>
      <c r="T1555" s="156"/>
      <c r="AT1555" s="151" t="s">
        <v>163</v>
      </c>
      <c r="AU1555" s="151" t="s">
        <v>85</v>
      </c>
      <c r="AV1555" s="12" t="s">
        <v>85</v>
      </c>
      <c r="AW1555" s="12" t="s">
        <v>32</v>
      </c>
      <c r="AX1555" s="12" t="s">
        <v>75</v>
      </c>
      <c r="AY1555" s="151" t="s">
        <v>153</v>
      </c>
    </row>
    <row r="1556" spans="2:51" s="12" customFormat="1" ht="12">
      <c r="B1556" s="150"/>
      <c r="D1556" s="146" t="s">
        <v>163</v>
      </c>
      <c r="E1556" s="151" t="s">
        <v>1</v>
      </c>
      <c r="F1556" s="152" t="s">
        <v>2355</v>
      </c>
      <c r="H1556" s="153">
        <v>16.2</v>
      </c>
      <c r="I1556" s="154"/>
      <c r="L1556" s="150"/>
      <c r="M1556" s="155"/>
      <c r="T1556" s="156"/>
      <c r="AT1556" s="151" t="s">
        <v>163</v>
      </c>
      <c r="AU1556" s="151" t="s">
        <v>85</v>
      </c>
      <c r="AV1556" s="12" t="s">
        <v>85</v>
      </c>
      <c r="AW1556" s="12" t="s">
        <v>32</v>
      </c>
      <c r="AX1556" s="12" t="s">
        <v>75</v>
      </c>
      <c r="AY1556" s="151" t="s">
        <v>153</v>
      </c>
    </row>
    <row r="1557" spans="2:51" s="12" customFormat="1" ht="12">
      <c r="B1557" s="150"/>
      <c r="D1557" s="146" t="s">
        <v>163</v>
      </c>
      <c r="E1557" s="151" t="s">
        <v>1</v>
      </c>
      <c r="F1557" s="152" t="s">
        <v>2356</v>
      </c>
      <c r="H1557" s="153">
        <v>15.6</v>
      </c>
      <c r="I1557" s="154"/>
      <c r="L1557" s="150"/>
      <c r="M1557" s="155"/>
      <c r="T1557" s="156"/>
      <c r="AT1557" s="151" t="s">
        <v>163</v>
      </c>
      <c r="AU1557" s="151" t="s">
        <v>85</v>
      </c>
      <c r="AV1557" s="12" t="s">
        <v>85</v>
      </c>
      <c r="AW1557" s="12" t="s">
        <v>32</v>
      </c>
      <c r="AX1557" s="12" t="s">
        <v>75</v>
      </c>
      <c r="AY1557" s="151" t="s">
        <v>153</v>
      </c>
    </row>
    <row r="1558" spans="2:51" s="12" customFormat="1" ht="12">
      <c r="B1558" s="150"/>
      <c r="D1558" s="146" t="s">
        <v>163</v>
      </c>
      <c r="E1558" s="151" t="s">
        <v>1</v>
      </c>
      <c r="F1558" s="152" t="s">
        <v>2357</v>
      </c>
      <c r="H1558" s="153">
        <v>3</v>
      </c>
      <c r="I1558" s="154"/>
      <c r="L1558" s="150"/>
      <c r="M1558" s="155"/>
      <c r="T1558" s="156"/>
      <c r="AT1558" s="151" t="s">
        <v>163</v>
      </c>
      <c r="AU1558" s="151" t="s">
        <v>85</v>
      </c>
      <c r="AV1558" s="12" t="s">
        <v>85</v>
      </c>
      <c r="AW1558" s="12" t="s">
        <v>32</v>
      </c>
      <c r="AX1558" s="12" t="s">
        <v>75</v>
      </c>
      <c r="AY1558" s="151" t="s">
        <v>153</v>
      </c>
    </row>
    <row r="1559" spans="2:51" s="12" customFormat="1" ht="12">
      <c r="B1559" s="150"/>
      <c r="D1559" s="146" t="s">
        <v>163</v>
      </c>
      <c r="E1559" s="151" t="s">
        <v>1</v>
      </c>
      <c r="F1559" s="152" t="s">
        <v>2358</v>
      </c>
      <c r="H1559" s="153">
        <v>16</v>
      </c>
      <c r="I1559" s="154"/>
      <c r="L1559" s="150"/>
      <c r="M1559" s="155"/>
      <c r="T1559" s="156"/>
      <c r="AT1559" s="151" t="s">
        <v>163</v>
      </c>
      <c r="AU1559" s="151" t="s">
        <v>85</v>
      </c>
      <c r="AV1559" s="12" t="s">
        <v>85</v>
      </c>
      <c r="AW1559" s="12" t="s">
        <v>32</v>
      </c>
      <c r="AX1559" s="12" t="s">
        <v>75</v>
      </c>
      <c r="AY1559" s="151" t="s">
        <v>153</v>
      </c>
    </row>
    <row r="1560" spans="2:51" s="12" customFormat="1" ht="12">
      <c r="B1560" s="150"/>
      <c r="D1560" s="146" t="s">
        <v>163</v>
      </c>
      <c r="E1560" s="151" t="s">
        <v>1</v>
      </c>
      <c r="F1560" s="152" t="s">
        <v>2359</v>
      </c>
      <c r="H1560" s="153">
        <v>12.3</v>
      </c>
      <c r="I1560" s="154"/>
      <c r="L1560" s="150"/>
      <c r="M1560" s="155"/>
      <c r="T1560" s="156"/>
      <c r="AT1560" s="151" t="s">
        <v>163</v>
      </c>
      <c r="AU1560" s="151" t="s">
        <v>85</v>
      </c>
      <c r="AV1560" s="12" t="s">
        <v>85</v>
      </c>
      <c r="AW1560" s="12" t="s">
        <v>32</v>
      </c>
      <c r="AX1560" s="12" t="s">
        <v>75</v>
      </c>
      <c r="AY1560" s="151" t="s">
        <v>153</v>
      </c>
    </row>
    <row r="1561" spans="2:51" s="12" customFormat="1" ht="12">
      <c r="B1561" s="150"/>
      <c r="D1561" s="146" t="s">
        <v>163</v>
      </c>
      <c r="E1561" s="151" t="s">
        <v>1</v>
      </c>
      <c r="F1561" s="152" t="s">
        <v>2360</v>
      </c>
      <c r="H1561" s="153">
        <v>2.9</v>
      </c>
      <c r="I1561" s="154"/>
      <c r="L1561" s="150"/>
      <c r="M1561" s="155"/>
      <c r="T1561" s="156"/>
      <c r="AT1561" s="151" t="s">
        <v>163</v>
      </c>
      <c r="AU1561" s="151" t="s">
        <v>85</v>
      </c>
      <c r="AV1561" s="12" t="s">
        <v>85</v>
      </c>
      <c r="AW1561" s="12" t="s">
        <v>32</v>
      </c>
      <c r="AX1561" s="12" t="s">
        <v>75</v>
      </c>
      <c r="AY1561" s="151" t="s">
        <v>153</v>
      </c>
    </row>
    <row r="1562" spans="2:51" s="12" customFormat="1" ht="12">
      <c r="B1562" s="150"/>
      <c r="D1562" s="146" t="s">
        <v>163</v>
      </c>
      <c r="E1562" s="151" t="s">
        <v>1</v>
      </c>
      <c r="F1562" s="152" t="s">
        <v>2361</v>
      </c>
      <c r="H1562" s="153">
        <v>15.2</v>
      </c>
      <c r="I1562" s="154"/>
      <c r="L1562" s="150"/>
      <c r="M1562" s="155"/>
      <c r="T1562" s="156"/>
      <c r="AT1562" s="151" t="s">
        <v>163</v>
      </c>
      <c r="AU1562" s="151" t="s">
        <v>85</v>
      </c>
      <c r="AV1562" s="12" t="s">
        <v>85</v>
      </c>
      <c r="AW1562" s="12" t="s">
        <v>32</v>
      </c>
      <c r="AX1562" s="12" t="s">
        <v>75</v>
      </c>
      <c r="AY1562" s="151" t="s">
        <v>153</v>
      </c>
    </row>
    <row r="1563" spans="2:51" s="12" customFormat="1" ht="12">
      <c r="B1563" s="150"/>
      <c r="D1563" s="146" t="s">
        <v>163</v>
      </c>
      <c r="E1563" s="151" t="s">
        <v>1</v>
      </c>
      <c r="F1563" s="152" t="s">
        <v>2362</v>
      </c>
      <c r="H1563" s="153">
        <v>15</v>
      </c>
      <c r="I1563" s="154"/>
      <c r="L1563" s="150"/>
      <c r="M1563" s="155"/>
      <c r="T1563" s="156"/>
      <c r="AT1563" s="151" t="s">
        <v>163</v>
      </c>
      <c r="AU1563" s="151" t="s">
        <v>85</v>
      </c>
      <c r="AV1563" s="12" t="s">
        <v>85</v>
      </c>
      <c r="AW1563" s="12" t="s">
        <v>32</v>
      </c>
      <c r="AX1563" s="12" t="s">
        <v>75</v>
      </c>
      <c r="AY1563" s="151" t="s">
        <v>153</v>
      </c>
    </row>
    <row r="1564" spans="2:51" s="12" customFormat="1" ht="12">
      <c r="B1564" s="150"/>
      <c r="D1564" s="146" t="s">
        <v>163</v>
      </c>
      <c r="E1564" s="151" t="s">
        <v>1</v>
      </c>
      <c r="F1564" s="152" t="s">
        <v>2363</v>
      </c>
      <c r="H1564" s="153">
        <v>2.9</v>
      </c>
      <c r="I1564" s="154"/>
      <c r="L1564" s="150"/>
      <c r="M1564" s="155"/>
      <c r="T1564" s="156"/>
      <c r="AT1564" s="151" t="s">
        <v>163</v>
      </c>
      <c r="AU1564" s="151" t="s">
        <v>85</v>
      </c>
      <c r="AV1564" s="12" t="s">
        <v>85</v>
      </c>
      <c r="AW1564" s="12" t="s">
        <v>32</v>
      </c>
      <c r="AX1564" s="12" t="s">
        <v>75</v>
      </c>
      <c r="AY1564" s="151" t="s">
        <v>153</v>
      </c>
    </row>
    <row r="1565" spans="2:51" s="12" customFormat="1" ht="12">
      <c r="B1565" s="150"/>
      <c r="D1565" s="146" t="s">
        <v>163</v>
      </c>
      <c r="E1565" s="151" t="s">
        <v>1</v>
      </c>
      <c r="F1565" s="152" t="s">
        <v>2364</v>
      </c>
      <c r="H1565" s="153">
        <v>14.4</v>
      </c>
      <c r="I1565" s="154"/>
      <c r="L1565" s="150"/>
      <c r="M1565" s="155"/>
      <c r="T1565" s="156"/>
      <c r="AT1565" s="151" t="s">
        <v>163</v>
      </c>
      <c r="AU1565" s="151" t="s">
        <v>85</v>
      </c>
      <c r="AV1565" s="12" t="s">
        <v>85</v>
      </c>
      <c r="AW1565" s="12" t="s">
        <v>32</v>
      </c>
      <c r="AX1565" s="12" t="s">
        <v>75</v>
      </c>
      <c r="AY1565" s="151" t="s">
        <v>153</v>
      </c>
    </row>
    <row r="1566" spans="2:51" s="12" customFormat="1" ht="12">
      <c r="B1566" s="150"/>
      <c r="D1566" s="146" t="s">
        <v>163</v>
      </c>
      <c r="E1566" s="151" t="s">
        <v>1</v>
      </c>
      <c r="F1566" s="152" t="s">
        <v>2365</v>
      </c>
      <c r="H1566" s="153">
        <v>15.2</v>
      </c>
      <c r="I1566" s="154"/>
      <c r="L1566" s="150"/>
      <c r="M1566" s="155"/>
      <c r="T1566" s="156"/>
      <c r="AT1566" s="151" t="s">
        <v>163</v>
      </c>
      <c r="AU1566" s="151" t="s">
        <v>85</v>
      </c>
      <c r="AV1566" s="12" t="s">
        <v>85</v>
      </c>
      <c r="AW1566" s="12" t="s">
        <v>32</v>
      </c>
      <c r="AX1566" s="12" t="s">
        <v>75</v>
      </c>
      <c r="AY1566" s="151" t="s">
        <v>153</v>
      </c>
    </row>
    <row r="1567" spans="2:51" s="12" customFormat="1" ht="12">
      <c r="B1567" s="150"/>
      <c r="D1567" s="146" t="s">
        <v>163</v>
      </c>
      <c r="E1567" s="151" t="s">
        <v>1</v>
      </c>
      <c r="F1567" s="152" t="s">
        <v>2366</v>
      </c>
      <c r="H1567" s="153">
        <v>3</v>
      </c>
      <c r="I1567" s="154"/>
      <c r="L1567" s="150"/>
      <c r="M1567" s="155"/>
      <c r="T1567" s="156"/>
      <c r="AT1567" s="151" t="s">
        <v>163</v>
      </c>
      <c r="AU1567" s="151" t="s">
        <v>85</v>
      </c>
      <c r="AV1567" s="12" t="s">
        <v>85</v>
      </c>
      <c r="AW1567" s="12" t="s">
        <v>32</v>
      </c>
      <c r="AX1567" s="12" t="s">
        <v>75</v>
      </c>
      <c r="AY1567" s="151" t="s">
        <v>153</v>
      </c>
    </row>
    <row r="1568" spans="2:51" s="12" customFormat="1" ht="12">
      <c r="B1568" s="150"/>
      <c r="D1568" s="146" t="s">
        <v>163</v>
      </c>
      <c r="E1568" s="151" t="s">
        <v>1</v>
      </c>
      <c r="F1568" s="152" t="s">
        <v>2367</v>
      </c>
      <c r="H1568" s="153">
        <v>12.3</v>
      </c>
      <c r="I1568" s="154"/>
      <c r="L1568" s="150"/>
      <c r="M1568" s="155"/>
      <c r="T1568" s="156"/>
      <c r="AT1568" s="151" t="s">
        <v>163</v>
      </c>
      <c r="AU1568" s="151" t="s">
        <v>85</v>
      </c>
      <c r="AV1568" s="12" t="s">
        <v>85</v>
      </c>
      <c r="AW1568" s="12" t="s">
        <v>32</v>
      </c>
      <c r="AX1568" s="12" t="s">
        <v>75</v>
      </c>
      <c r="AY1568" s="151" t="s">
        <v>153</v>
      </c>
    </row>
    <row r="1569" spans="2:65" s="12" customFormat="1" ht="12">
      <c r="B1569" s="150"/>
      <c r="D1569" s="146" t="s">
        <v>163</v>
      </c>
      <c r="E1569" s="151" t="s">
        <v>1</v>
      </c>
      <c r="F1569" s="152" t="s">
        <v>2368</v>
      </c>
      <c r="H1569" s="153">
        <v>14.8</v>
      </c>
      <c r="I1569" s="154"/>
      <c r="L1569" s="150"/>
      <c r="M1569" s="155"/>
      <c r="T1569" s="156"/>
      <c r="AT1569" s="151" t="s">
        <v>163</v>
      </c>
      <c r="AU1569" s="151" t="s">
        <v>85</v>
      </c>
      <c r="AV1569" s="12" t="s">
        <v>85</v>
      </c>
      <c r="AW1569" s="12" t="s">
        <v>32</v>
      </c>
      <c r="AX1569" s="12" t="s">
        <v>75</v>
      </c>
      <c r="AY1569" s="151" t="s">
        <v>153</v>
      </c>
    </row>
    <row r="1570" spans="2:65" s="12" customFormat="1" ht="12">
      <c r="B1570" s="150"/>
      <c r="D1570" s="146" t="s">
        <v>163</v>
      </c>
      <c r="E1570" s="151" t="s">
        <v>1</v>
      </c>
      <c r="F1570" s="152" t="s">
        <v>2369</v>
      </c>
      <c r="H1570" s="153">
        <v>12.9</v>
      </c>
      <c r="I1570" s="154"/>
      <c r="L1570" s="150"/>
      <c r="M1570" s="155"/>
      <c r="T1570" s="156"/>
      <c r="AT1570" s="151" t="s">
        <v>163</v>
      </c>
      <c r="AU1570" s="151" t="s">
        <v>85</v>
      </c>
      <c r="AV1570" s="12" t="s">
        <v>85</v>
      </c>
      <c r="AW1570" s="12" t="s">
        <v>32</v>
      </c>
      <c r="AX1570" s="12" t="s">
        <v>75</v>
      </c>
      <c r="AY1570" s="151" t="s">
        <v>153</v>
      </c>
    </row>
    <row r="1571" spans="2:65" s="12" customFormat="1" ht="12">
      <c r="B1571" s="150"/>
      <c r="D1571" s="146" t="s">
        <v>163</v>
      </c>
      <c r="E1571" s="151" t="s">
        <v>1</v>
      </c>
      <c r="F1571" s="152" t="s">
        <v>2370</v>
      </c>
      <c r="H1571" s="153">
        <v>18.2</v>
      </c>
      <c r="I1571" s="154"/>
      <c r="L1571" s="150"/>
      <c r="M1571" s="155"/>
      <c r="T1571" s="156"/>
      <c r="AT1571" s="151" t="s">
        <v>163</v>
      </c>
      <c r="AU1571" s="151" t="s">
        <v>85</v>
      </c>
      <c r="AV1571" s="12" t="s">
        <v>85</v>
      </c>
      <c r="AW1571" s="12" t="s">
        <v>32</v>
      </c>
      <c r="AX1571" s="12" t="s">
        <v>75</v>
      </c>
      <c r="AY1571" s="151" t="s">
        <v>153</v>
      </c>
    </row>
    <row r="1572" spans="2:65" s="12" customFormat="1" ht="12">
      <c r="B1572" s="150"/>
      <c r="D1572" s="146" t="s">
        <v>163</v>
      </c>
      <c r="E1572" s="151" t="s">
        <v>1</v>
      </c>
      <c r="F1572" s="152" t="s">
        <v>2371</v>
      </c>
      <c r="H1572" s="153">
        <v>20.2</v>
      </c>
      <c r="I1572" s="154"/>
      <c r="L1572" s="150"/>
      <c r="M1572" s="155"/>
      <c r="T1572" s="156"/>
      <c r="AT1572" s="151" t="s">
        <v>163</v>
      </c>
      <c r="AU1572" s="151" t="s">
        <v>85</v>
      </c>
      <c r="AV1572" s="12" t="s">
        <v>85</v>
      </c>
      <c r="AW1572" s="12" t="s">
        <v>32</v>
      </c>
      <c r="AX1572" s="12" t="s">
        <v>75</v>
      </c>
      <c r="AY1572" s="151" t="s">
        <v>153</v>
      </c>
    </row>
    <row r="1573" spans="2:65" s="12" customFormat="1" ht="12">
      <c r="B1573" s="150"/>
      <c r="D1573" s="146" t="s">
        <v>163</v>
      </c>
      <c r="E1573" s="151" t="s">
        <v>1</v>
      </c>
      <c r="F1573" s="152" t="s">
        <v>2372</v>
      </c>
      <c r="H1573" s="153">
        <v>21.2</v>
      </c>
      <c r="I1573" s="154"/>
      <c r="L1573" s="150"/>
      <c r="M1573" s="155"/>
      <c r="T1573" s="156"/>
      <c r="AT1573" s="151" t="s">
        <v>163</v>
      </c>
      <c r="AU1573" s="151" t="s">
        <v>85</v>
      </c>
      <c r="AV1573" s="12" t="s">
        <v>85</v>
      </c>
      <c r="AW1573" s="12" t="s">
        <v>32</v>
      </c>
      <c r="AX1573" s="12" t="s">
        <v>75</v>
      </c>
      <c r="AY1573" s="151" t="s">
        <v>153</v>
      </c>
    </row>
    <row r="1574" spans="2:65" s="13" customFormat="1" ht="12">
      <c r="B1574" s="157"/>
      <c r="D1574" s="146" t="s">
        <v>163</v>
      </c>
      <c r="E1574" s="158" t="s">
        <v>1</v>
      </c>
      <c r="F1574" s="159" t="s">
        <v>207</v>
      </c>
      <c r="H1574" s="160">
        <v>1391.0000000000009</v>
      </c>
      <c r="I1574" s="161"/>
      <c r="L1574" s="157"/>
      <c r="M1574" s="162"/>
      <c r="T1574" s="163"/>
      <c r="AT1574" s="158" t="s">
        <v>163</v>
      </c>
      <c r="AU1574" s="158" t="s">
        <v>85</v>
      </c>
      <c r="AV1574" s="13" t="s">
        <v>159</v>
      </c>
      <c r="AW1574" s="13" t="s">
        <v>32</v>
      </c>
      <c r="AX1574" s="13" t="s">
        <v>83</v>
      </c>
      <c r="AY1574" s="158" t="s">
        <v>153</v>
      </c>
    </row>
    <row r="1575" spans="2:65" s="1" customFormat="1" ht="24.25" customHeight="1">
      <c r="B1575" s="31"/>
      <c r="C1575" s="132" t="s">
        <v>2373</v>
      </c>
      <c r="D1575" s="132" t="s">
        <v>155</v>
      </c>
      <c r="E1575" s="133" t="s">
        <v>2374</v>
      </c>
      <c r="F1575" s="134" t="s">
        <v>2375</v>
      </c>
      <c r="G1575" s="135" t="s">
        <v>590</v>
      </c>
      <c r="H1575" s="136">
        <v>1133.4000000000001</v>
      </c>
      <c r="I1575" s="137"/>
      <c r="J1575" s="138">
        <f>ROUND(I1575*H1575,2)</f>
        <v>0</v>
      </c>
      <c r="K1575" s="139"/>
      <c r="L1575" s="31"/>
      <c r="M1575" s="140" t="s">
        <v>1</v>
      </c>
      <c r="N1575" s="141" t="s">
        <v>40</v>
      </c>
      <c r="P1575" s="142">
        <f>O1575*H1575</f>
        <v>0</v>
      </c>
      <c r="Q1575" s="142">
        <v>5.0000000000000002E-5</v>
      </c>
      <c r="R1575" s="142">
        <f>Q1575*H1575</f>
        <v>5.6670000000000005E-2</v>
      </c>
      <c r="S1575" s="142">
        <v>0</v>
      </c>
      <c r="T1575" s="143">
        <f>S1575*H1575</f>
        <v>0</v>
      </c>
      <c r="AR1575" s="144" t="s">
        <v>253</v>
      </c>
      <c r="AT1575" s="144" t="s">
        <v>155</v>
      </c>
      <c r="AU1575" s="144" t="s">
        <v>85</v>
      </c>
      <c r="AY1575" s="16" t="s">
        <v>153</v>
      </c>
      <c r="BE1575" s="145">
        <f>IF(N1575="základní",J1575,0)</f>
        <v>0</v>
      </c>
      <c r="BF1575" s="145">
        <f>IF(N1575="snížená",J1575,0)</f>
        <v>0</v>
      </c>
      <c r="BG1575" s="145">
        <f>IF(N1575="zákl. přenesená",J1575,0)</f>
        <v>0</v>
      </c>
      <c r="BH1575" s="145">
        <f>IF(N1575="sníž. přenesená",J1575,0)</f>
        <v>0</v>
      </c>
      <c r="BI1575" s="145">
        <f>IF(N1575="nulová",J1575,0)</f>
        <v>0</v>
      </c>
      <c r="BJ1575" s="16" t="s">
        <v>83</v>
      </c>
      <c r="BK1575" s="145">
        <f>ROUND(I1575*H1575,2)</f>
        <v>0</v>
      </c>
      <c r="BL1575" s="16" t="s">
        <v>253</v>
      </c>
      <c r="BM1575" s="144" t="s">
        <v>2376</v>
      </c>
    </row>
    <row r="1576" spans="2:65" s="1" customFormat="1" ht="24">
      <c r="B1576" s="31"/>
      <c r="D1576" s="146" t="s">
        <v>161</v>
      </c>
      <c r="F1576" s="147" t="s">
        <v>2377</v>
      </c>
      <c r="I1576" s="148"/>
      <c r="L1576" s="31"/>
      <c r="M1576" s="149"/>
      <c r="T1576" s="55"/>
      <c r="AT1576" s="16" t="s">
        <v>161</v>
      </c>
      <c r="AU1576" s="16" t="s">
        <v>85</v>
      </c>
    </row>
    <row r="1577" spans="2:65" s="12" customFormat="1" ht="12">
      <c r="B1577" s="150"/>
      <c r="D1577" s="146" t="s">
        <v>163</v>
      </c>
      <c r="E1577" s="151" t="s">
        <v>1</v>
      </c>
      <c r="F1577" s="152" t="s">
        <v>2265</v>
      </c>
      <c r="H1577" s="153">
        <v>31.3</v>
      </c>
      <c r="I1577" s="154"/>
      <c r="L1577" s="150"/>
      <c r="M1577" s="155"/>
      <c r="T1577" s="156"/>
      <c r="AT1577" s="151" t="s">
        <v>163</v>
      </c>
      <c r="AU1577" s="151" t="s">
        <v>85</v>
      </c>
      <c r="AV1577" s="12" t="s">
        <v>85</v>
      </c>
      <c r="AW1577" s="12" t="s">
        <v>32</v>
      </c>
      <c r="AX1577" s="12" t="s">
        <v>75</v>
      </c>
      <c r="AY1577" s="151" t="s">
        <v>153</v>
      </c>
    </row>
    <row r="1578" spans="2:65" s="12" customFormat="1" ht="12">
      <c r="B1578" s="150"/>
      <c r="D1578" s="146" t="s">
        <v>163</v>
      </c>
      <c r="E1578" s="151" t="s">
        <v>1</v>
      </c>
      <c r="F1578" s="152" t="s">
        <v>2273</v>
      </c>
      <c r="H1578" s="153">
        <v>13.4</v>
      </c>
      <c r="I1578" s="154"/>
      <c r="L1578" s="150"/>
      <c r="M1578" s="155"/>
      <c r="T1578" s="156"/>
      <c r="AT1578" s="151" t="s">
        <v>163</v>
      </c>
      <c r="AU1578" s="151" t="s">
        <v>85</v>
      </c>
      <c r="AV1578" s="12" t="s">
        <v>85</v>
      </c>
      <c r="AW1578" s="12" t="s">
        <v>32</v>
      </c>
      <c r="AX1578" s="12" t="s">
        <v>75</v>
      </c>
      <c r="AY1578" s="151" t="s">
        <v>153</v>
      </c>
    </row>
    <row r="1579" spans="2:65" s="12" customFormat="1" ht="12">
      <c r="B1579" s="150"/>
      <c r="D1579" s="146" t="s">
        <v>163</v>
      </c>
      <c r="E1579" s="151" t="s">
        <v>1</v>
      </c>
      <c r="F1579" s="152" t="s">
        <v>2274</v>
      </c>
      <c r="H1579" s="153">
        <v>16.399999999999999</v>
      </c>
      <c r="I1579" s="154"/>
      <c r="L1579" s="150"/>
      <c r="M1579" s="155"/>
      <c r="T1579" s="156"/>
      <c r="AT1579" s="151" t="s">
        <v>163</v>
      </c>
      <c r="AU1579" s="151" t="s">
        <v>85</v>
      </c>
      <c r="AV1579" s="12" t="s">
        <v>85</v>
      </c>
      <c r="AW1579" s="12" t="s">
        <v>32</v>
      </c>
      <c r="AX1579" s="12" t="s">
        <v>75</v>
      </c>
      <c r="AY1579" s="151" t="s">
        <v>153</v>
      </c>
    </row>
    <row r="1580" spans="2:65" s="12" customFormat="1" ht="12">
      <c r="B1580" s="150"/>
      <c r="D1580" s="146" t="s">
        <v>163</v>
      </c>
      <c r="E1580" s="151" t="s">
        <v>1</v>
      </c>
      <c r="F1580" s="152" t="s">
        <v>2275</v>
      </c>
      <c r="H1580" s="153">
        <v>13.4</v>
      </c>
      <c r="I1580" s="154"/>
      <c r="L1580" s="150"/>
      <c r="M1580" s="155"/>
      <c r="T1580" s="156"/>
      <c r="AT1580" s="151" t="s">
        <v>163</v>
      </c>
      <c r="AU1580" s="151" t="s">
        <v>85</v>
      </c>
      <c r="AV1580" s="12" t="s">
        <v>85</v>
      </c>
      <c r="AW1580" s="12" t="s">
        <v>32</v>
      </c>
      <c r="AX1580" s="12" t="s">
        <v>75</v>
      </c>
      <c r="AY1580" s="151" t="s">
        <v>153</v>
      </c>
    </row>
    <row r="1581" spans="2:65" s="12" customFormat="1" ht="12">
      <c r="B1581" s="150"/>
      <c r="D1581" s="146" t="s">
        <v>163</v>
      </c>
      <c r="E1581" s="151" t="s">
        <v>1</v>
      </c>
      <c r="F1581" s="152" t="s">
        <v>2276</v>
      </c>
      <c r="H1581" s="153">
        <v>4.5999999999999996</v>
      </c>
      <c r="I1581" s="154"/>
      <c r="L1581" s="150"/>
      <c r="M1581" s="155"/>
      <c r="T1581" s="156"/>
      <c r="AT1581" s="151" t="s">
        <v>163</v>
      </c>
      <c r="AU1581" s="151" t="s">
        <v>85</v>
      </c>
      <c r="AV1581" s="12" t="s">
        <v>85</v>
      </c>
      <c r="AW1581" s="12" t="s">
        <v>32</v>
      </c>
      <c r="AX1581" s="12" t="s">
        <v>75</v>
      </c>
      <c r="AY1581" s="151" t="s">
        <v>153</v>
      </c>
    </row>
    <row r="1582" spans="2:65" s="12" customFormat="1" ht="12">
      <c r="B1582" s="150"/>
      <c r="D1582" s="146" t="s">
        <v>163</v>
      </c>
      <c r="E1582" s="151" t="s">
        <v>1</v>
      </c>
      <c r="F1582" s="152" t="s">
        <v>2277</v>
      </c>
      <c r="H1582" s="153">
        <v>20.100000000000001</v>
      </c>
      <c r="I1582" s="154"/>
      <c r="L1582" s="150"/>
      <c r="M1582" s="155"/>
      <c r="T1582" s="156"/>
      <c r="AT1582" s="151" t="s">
        <v>163</v>
      </c>
      <c r="AU1582" s="151" t="s">
        <v>85</v>
      </c>
      <c r="AV1582" s="12" t="s">
        <v>85</v>
      </c>
      <c r="AW1582" s="12" t="s">
        <v>32</v>
      </c>
      <c r="AX1582" s="12" t="s">
        <v>75</v>
      </c>
      <c r="AY1582" s="151" t="s">
        <v>153</v>
      </c>
    </row>
    <row r="1583" spans="2:65" s="12" customFormat="1" ht="12">
      <c r="B1583" s="150"/>
      <c r="D1583" s="146" t="s">
        <v>163</v>
      </c>
      <c r="E1583" s="151" t="s">
        <v>1</v>
      </c>
      <c r="F1583" s="152" t="s">
        <v>2278</v>
      </c>
      <c r="H1583" s="153">
        <v>16.8</v>
      </c>
      <c r="I1583" s="154"/>
      <c r="L1583" s="150"/>
      <c r="M1583" s="155"/>
      <c r="T1583" s="156"/>
      <c r="AT1583" s="151" t="s">
        <v>163</v>
      </c>
      <c r="AU1583" s="151" t="s">
        <v>85</v>
      </c>
      <c r="AV1583" s="12" t="s">
        <v>85</v>
      </c>
      <c r="AW1583" s="12" t="s">
        <v>32</v>
      </c>
      <c r="AX1583" s="12" t="s">
        <v>75</v>
      </c>
      <c r="AY1583" s="151" t="s">
        <v>153</v>
      </c>
    </row>
    <row r="1584" spans="2:65" s="12" customFormat="1" ht="12">
      <c r="B1584" s="150"/>
      <c r="D1584" s="146" t="s">
        <v>163</v>
      </c>
      <c r="E1584" s="151" t="s">
        <v>1</v>
      </c>
      <c r="F1584" s="152" t="s">
        <v>2279</v>
      </c>
      <c r="H1584" s="153">
        <v>5.3</v>
      </c>
      <c r="I1584" s="154"/>
      <c r="L1584" s="150"/>
      <c r="M1584" s="155"/>
      <c r="T1584" s="156"/>
      <c r="AT1584" s="151" t="s">
        <v>163</v>
      </c>
      <c r="AU1584" s="151" t="s">
        <v>85</v>
      </c>
      <c r="AV1584" s="12" t="s">
        <v>85</v>
      </c>
      <c r="AW1584" s="12" t="s">
        <v>32</v>
      </c>
      <c r="AX1584" s="12" t="s">
        <v>75</v>
      </c>
      <c r="AY1584" s="151" t="s">
        <v>153</v>
      </c>
    </row>
    <row r="1585" spans="2:51" s="12" customFormat="1" ht="12">
      <c r="B1585" s="150"/>
      <c r="D1585" s="146" t="s">
        <v>163</v>
      </c>
      <c r="E1585" s="151" t="s">
        <v>1</v>
      </c>
      <c r="F1585" s="152" t="s">
        <v>2280</v>
      </c>
      <c r="H1585" s="153">
        <v>5</v>
      </c>
      <c r="I1585" s="154"/>
      <c r="L1585" s="150"/>
      <c r="M1585" s="155"/>
      <c r="T1585" s="156"/>
      <c r="AT1585" s="151" t="s">
        <v>163</v>
      </c>
      <c r="AU1585" s="151" t="s">
        <v>85</v>
      </c>
      <c r="AV1585" s="12" t="s">
        <v>85</v>
      </c>
      <c r="AW1585" s="12" t="s">
        <v>32</v>
      </c>
      <c r="AX1585" s="12" t="s">
        <v>75</v>
      </c>
      <c r="AY1585" s="151" t="s">
        <v>153</v>
      </c>
    </row>
    <row r="1586" spans="2:51" s="12" customFormat="1" ht="12">
      <c r="B1586" s="150"/>
      <c r="D1586" s="146" t="s">
        <v>163</v>
      </c>
      <c r="E1586" s="151" t="s">
        <v>1</v>
      </c>
      <c r="F1586" s="152" t="s">
        <v>2281</v>
      </c>
      <c r="H1586" s="153">
        <v>19.600000000000001</v>
      </c>
      <c r="I1586" s="154"/>
      <c r="L1586" s="150"/>
      <c r="M1586" s="155"/>
      <c r="T1586" s="156"/>
      <c r="AT1586" s="151" t="s">
        <v>163</v>
      </c>
      <c r="AU1586" s="151" t="s">
        <v>85</v>
      </c>
      <c r="AV1586" s="12" t="s">
        <v>85</v>
      </c>
      <c r="AW1586" s="12" t="s">
        <v>32</v>
      </c>
      <c r="AX1586" s="12" t="s">
        <v>75</v>
      </c>
      <c r="AY1586" s="151" t="s">
        <v>153</v>
      </c>
    </row>
    <row r="1587" spans="2:51" s="12" customFormat="1" ht="12">
      <c r="B1587" s="150"/>
      <c r="D1587" s="146" t="s">
        <v>163</v>
      </c>
      <c r="E1587" s="151" t="s">
        <v>1</v>
      </c>
      <c r="F1587" s="152" t="s">
        <v>2282</v>
      </c>
      <c r="H1587" s="153">
        <v>17.8</v>
      </c>
      <c r="I1587" s="154"/>
      <c r="L1587" s="150"/>
      <c r="M1587" s="155"/>
      <c r="T1587" s="156"/>
      <c r="AT1587" s="151" t="s">
        <v>163</v>
      </c>
      <c r="AU1587" s="151" t="s">
        <v>85</v>
      </c>
      <c r="AV1587" s="12" t="s">
        <v>85</v>
      </c>
      <c r="AW1587" s="12" t="s">
        <v>32</v>
      </c>
      <c r="AX1587" s="12" t="s">
        <v>75</v>
      </c>
      <c r="AY1587" s="151" t="s">
        <v>153</v>
      </c>
    </row>
    <row r="1588" spans="2:51" s="12" customFormat="1" ht="12">
      <c r="B1588" s="150"/>
      <c r="D1588" s="146" t="s">
        <v>163</v>
      </c>
      <c r="E1588" s="151" t="s">
        <v>1</v>
      </c>
      <c r="F1588" s="152" t="s">
        <v>2283</v>
      </c>
      <c r="H1588" s="153">
        <v>5.4</v>
      </c>
      <c r="I1588" s="154"/>
      <c r="L1588" s="150"/>
      <c r="M1588" s="155"/>
      <c r="T1588" s="156"/>
      <c r="AT1588" s="151" t="s">
        <v>163</v>
      </c>
      <c r="AU1588" s="151" t="s">
        <v>85</v>
      </c>
      <c r="AV1588" s="12" t="s">
        <v>85</v>
      </c>
      <c r="AW1588" s="12" t="s">
        <v>32</v>
      </c>
      <c r="AX1588" s="12" t="s">
        <v>75</v>
      </c>
      <c r="AY1588" s="151" t="s">
        <v>153</v>
      </c>
    </row>
    <row r="1589" spans="2:51" s="12" customFormat="1" ht="12">
      <c r="B1589" s="150"/>
      <c r="D1589" s="146" t="s">
        <v>163</v>
      </c>
      <c r="E1589" s="151" t="s">
        <v>1</v>
      </c>
      <c r="F1589" s="152" t="s">
        <v>2284</v>
      </c>
      <c r="H1589" s="153">
        <v>6.2</v>
      </c>
      <c r="I1589" s="154"/>
      <c r="L1589" s="150"/>
      <c r="M1589" s="155"/>
      <c r="T1589" s="156"/>
      <c r="AT1589" s="151" t="s">
        <v>163</v>
      </c>
      <c r="AU1589" s="151" t="s">
        <v>85</v>
      </c>
      <c r="AV1589" s="12" t="s">
        <v>85</v>
      </c>
      <c r="AW1589" s="12" t="s">
        <v>32</v>
      </c>
      <c r="AX1589" s="12" t="s">
        <v>75</v>
      </c>
      <c r="AY1589" s="151" t="s">
        <v>153</v>
      </c>
    </row>
    <row r="1590" spans="2:51" s="12" customFormat="1" ht="12">
      <c r="B1590" s="150"/>
      <c r="D1590" s="146" t="s">
        <v>163</v>
      </c>
      <c r="E1590" s="151" t="s">
        <v>1</v>
      </c>
      <c r="F1590" s="152" t="s">
        <v>2285</v>
      </c>
      <c r="H1590" s="153">
        <v>17.399999999999999</v>
      </c>
      <c r="I1590" s="154"/>
      <c r="L1590" s="150"/>
      <c r="M1590" s="155"/>
      <c r="T1590" s="156"/>
      <c r="AT1590" s="151" t="s">
        <v>163</v>
      </c>
      <c r="AU1590" s="151" t="s">
        <v>85</v>
      </c>
      <c r="AV1590" s="12" t="s">
        <v>85</v>
      </c>
      <c r="AW1590" s="12" t="s">
        <v>32</v>
      </c>
      <c r="AX1590" s="12" t="s">
        <v>75</v>
      </c>
      <c r="AY1590" s="151" t="s">
        <v>153</v>
      </c>
    </row>
    <row r="1591" spans="2:51" s="12" customFormat="1" ht="12">
      <c r="B1591" s="150"/>
      <c r="D1591" s="146" t="s">
        <v>163</v>
      </c>
      <c r="E1591" s="151" t="s">
        <v>1</v>
      </c>
      <c r="F1591" s="152" t="s">
        <v>2286</v>
      </c>
      <c r="H1591" s="153">
        <v>4.8</v>
      </c>
      <c r="I1591" s="154"/>
      <c r="L1591" s="150"/>
      <c r="M1591" s="155"/>
      <c r="T1591" s="156"/>
      <c r="AT1591" s="151" t="s">
        <v>163</v>
      </c>
      <c r="AU1591" s="151" t="s">
        <v>85</v>
      </c>
      <c r="AV1591" s="12" t="s">
        <v>85</v>
      </c>
      <c r="AW1591" s="12" t="s">
        <v>32</v>
      </c>
      <c r="AX1591" s="12" t="s">
        <v>75</v>
      </c>
      <c r="AY1591" s="151" t="s">
        <v>153</v>
      </c>
    </row>
    <row r="1592" spans="2:51" s="12" customFormat="1" ht="12">
      <c r="B1592" s="150"/>
      <c r="D1592" s="146" t="s">
        <v>163</v>
      </c>
      <c r="E1592" s="151" t="s">
        <v>1</v>
      </c>
      <c r="F1592" s="152" t="s">
        <v>2287</v>
      </c>
      <c r="H1592" s="153">
        <v>15.9</v>
      </c>
      <c r="I1592" s="154"/>
      <c r="L1592" s="150"/>
      <c r="M1592" s="155"/>
      <c r="T1592" s="156"/>
      <c r="AT1592" s="151" t="s">
        <v>163</v>
      </c>
      <c r="AU1592" s="151" t="s">
        <v>85</v>
      </c>
      <c r="AV1592" s="12" t="s">
        <v>85</v>
      </c>
      <c r="AW1592" s="12" t="s">
        <v>32</v>
      </c>
      <c r="AX1592" s="12" t="s">
        <v>75</v>
      </c>
      <c r="AY1592" s="151" t="s">
        <v>153</v>
      </c>
    </row>
    <row r="1593" spans="2:51" s="12" customFormat="1" ht="12">
      <c r="B1593" s="150"/>
      <c r="D1593" s="146" t="s">
        <v>163</v>
      </c>
      <c r="E1593" s="151" t="s">
        <v>1</v>
      </c>
      <c r="F1593" s="152" t="s">
        <v>2295</v>
      </c>
      <c r="H1593" s="153">
        <v>16.2</v>
      </c>
      <c r="I1593" s="154"/>
      <c r="L1593" s="150"/>
      <c r="M1593" s="155"/>
      <c r="T1593" s="156"/>
      <c r="AT1593" s="151" t="s">
        <v>163</v>
      </c>
      <c r="AU1593" s="151" t="s">
        <v>85</v>
      </c>
      <c r="AV1593" s="12" t="s">
        <v>85</v>
      </c>
      <c r="AW1593" s="12" t="s">
        <v>32</v>
      </c>
      <c r="AX1593" s="12" t="s">
        <v>75</v>
      </c>
      <c r="AY1593" s="151" t="s">
        <v>153</v>
      </c>
    </row>
    <row r="1594" spans="2:51" s="12" customFormat="1" ht="12">
      <c r="B1594" s="150"/>
      <c r="D1594" s="146" t="s">
        <v>163</v>
      </c>
      <c r="E1594" s="151" t="s">
        <v>1</v>
      </c>
      <c r="F1594" s="152" t="s">
        <v>2296</v>
      </c>
      <c r="H1594" s="153">
        <v>18</v>
      </c>
      <c r="I1594" s="154"/>
      <c r="L1594" s="150"/>
      <c r="M1594" s="155"/>
      <c r="T1594" s="156"/>
      <c r="AT1594" s="151" t="s">
        <v>163</v>
      </c>
      <c r="AU1594" s="151" t="s">
        <v>85</v>
      </c>
      <c r="AV1594" s="12" t="s">
        <v>85</v>
      </c>
      <c r="AW1594" s="12" t="s">
        <v>32</v>
      </c>
      <c r="AX1594" s="12" t="s">
        <v>75</v>
      </c>
      <c r="AY1594" s="151" t="s">
        <v>153</v>
      </c>
    </row>
    <row r="1595" spans="2:51" s="12" customFormat="1" ht="12">
      <c r="B1595" s="150"/>
      <c r="D1595" s="146" t="s">
        <v>163</v>
      </c>
      <c r="E1595" s="151" t="s">
        <v>1</v>
      </c>
      <c r="F1595" s="152" t="s">
        <v>2297</v>
      </c>
      <c r="H1595" s="153">
        <v>9.6</v>
      </c>
      <c r="I1595" s="154"/>
      <c r="L1595" s="150"/>
      <c r="M1595" s="155"/>
      <c r="T1595" s="156"/>
      <c r="AT1595" s="151" t="s">
        <v>163</v>
      </c>
      <c r="AU1595" s="151" t="s">
        <v>85</v>
      </c>
      <c r="AV1595" s="12" t="s">
        <v>85</v>
      </c>
      <c r="AW1595" s="12" t="s">
        <v>32</v>
      </c>
      <c r="AX1595" s="12" t="s">
        <v>75</v>
      </c>
      <c r="AY1595" s="151" t="s">
        <v>153</v>
      </c>
    </row>
    <row r="1596" spans="2:51" s="12" customFormat="1" ht="12">
      <c r="B1596" s="150"/>
      <c r="D1596" s="146" t="s">
        <v>163</v>
      </c>
      <c r="E1596" s="151" t="s">
        <v>1</v>
      </c>
      <c r="F1596" s="152" t="s">
        <v>2298</v>
      </c>
      <c r="H1596" s="153">
        <v>20.2</v>
      </c>
      <c r="I1596" s="154"/>
      <c r="L1596" s="150"/>
      <c r="M1596" s="155"/>
      <c r="T1596" s="156"/>
      <c r="AT1596" s="151" t="s">
        <v>163</v>
      </c>
      <c r="AU1596" s="151" t="s">
        <v>85</v>
      </c>
      <c r="AV1596" s="12" t="s">
        <v>85</v>
      </c>
      <c r="AW1596" s="12" t="s">
        <v>32</v>
      </c>
      <c r="AX1596" s="12" t="s">
        <v>75</v>
      </c>
      <c r="AY1596" s="151" t="s">
        <v>153</v>
      </c>
    </row>
    <row r="1597" spans="2:51" s="12" customFormat="1" ht="12">
      <c r="B1597" s="150"/>
      <c r="D1597" s="146" t="s">
        <v>163</v>
      </c>
      <c r="E1597" s="151" t="s">
        <v>1</v>
      </c>
      <c r="F1597" s="152" t="s">
        <v>2299</v>
      </c>
      <c r="H1597" s="153">
        <v>9.6</v>
      </c>
      <c r="I1597" s="154"/>
      <c r="L1597" s="150"/>
      <c r="M1597" s="155"/>
      <c r="T1597" s="156"/>
      <c r="AT1597" s="151" t="s">
        <v>163</v>
      </c>
      <c r="AU1597" s="151" t="s">
        <v>85</v>
      </c>
      <c r="AV1597" s="12" t="s">
        <v>85</v>
      </c>
      <c r="AW1597" s="12" t="s">
        <v>32</v>
      </c>
      <c r="AX1597" s="12" t="s">
        <v>75</v>
      </c>
      <c r="AY1597" s="151" t="s">
        <v>153</v>
      </c>
    </row>
    <row r="1598" spans="2:51" s="12" customFormat="1" ht="12">
      <c r="B1598" s="150"/>
      <c r="D1598" s="146" t="s">
        <v>163</v>
      </c>
      <c r="E1598" s="151" t="s">
        <v>1</v>
      </c>
      <c r="F1598" s="152" t="s">
        <v>2300</v>
      </c>
      <c r="H1598" s="153">
        <v>18.399999999999999</v>
      </c>
      <c r="I1598" s="154"/>
      <c r="L1598" s="150"/>
      <c r="M1598" s="155"/>
      <c r="T1598" s="156"/>
      <c r="AT1598" s="151" t="s">
        <v>163</v>
      </c>
      <c r="AU1598" s="151" t="s">
        <v>85</v>
      </c>
      <c r="AV1598" s="12" t="s">
        <v>85</v>
      </c>
      <c r="AW1598" s="12" t="s">
        <v>32</v>
      </c>
      <c r="AX1598" s="12" t="s">
        <v>75</v>
      </c>
      <c r="AY1598" s="151" t="s">
        <v>153</v>
      </c>
    </row>
    <row r="1599" spans="2:51" s="12" customFormat="1" ht="12">
      <c r="B1599" s="150"/>
      <c r="D1599" s="146" t="s">
        <v>163</v>
      </c>
      <c r="E1599" s="151" t="s">
        <v>1</v>
      </c>
      <c r="F1599" s="152" t="s">
        <v>2301</v>
      </c>
      <c r="H1599" s="153">
        <v>9</v>
      </c>
      <c r="I1599" s="154"/>
      <c r="L1599" s="150"/>
      <c r="M1599" s="155"/>
      <c r="T1599" s="156"/>
      <c r="AT1599" s="151" t="s">
        <v>163</v>
      </c>
      <c r="AU1599" s="151" t="s">
        <v>85</v>
      </c>
      <c r="AV1599" s="12" t="s">
        <v>85</v>
      </c>
      <c r="AW1599" s="12" t="s">
        <v>32</v>
      </c>
      <c r="AX1599" s="12" t="s">
        <v>75</v>
      </c>
      <c r="AY1599" s="151" t="s">
        <v>153</v>
      </c>
    </row>
    <row r="1600" spans="2:51" s="12" customFormat="1" ht="12">
      <c r="B1600" s="150"/>
      <c r="D1600" s="146" t="s">
        <v>163</v>
      </c>
      <c r="E1600" s="151" t="s">
        <v>1</v>
      </c>
      <c r="F1600" s="152" t="s">
        <v>2302</v>
      </c>
      <c r="H1600" s="153">
        <v>18.2</v>
      </c>
      <c r="I1600" s="154"/>
      <c r="L1600" s="150"/>
      <c r="M1600" s="155"/>
      <c r="T1600" s="156"/>
      <c r="AT1600" s="151" t="s">
        <v>163</v>
      </c>
      <c r="AU1600" s="151" t="s">
        <v>85</v>
      </c>
      <c r="AV1600" s="12" t="s">
        <v>85</v>
      </c>
      <c r="AW1600" s="12" t="s">
        <v>32</v>
      </c>
      <c r="AX1600" s="12" t="s">
        <v>75</v>
      </c>
      <c r="AY1600" s="151" t="s">
        <v>153</v>
      </c>
    </row>
    <row r="1601" spans="2:51" s="12" customFormat="1" ht="12">
      <c r="B1601" s="150"/>
      <c r="D1601" s="146" t="s">
        <v>163</v>
      </c>
      <c r="E1601" s="151" t="s">
        <v>1</v>
      </c>
      <c r="F1601" s="152" t="s">
        <v>2303</v>
      </c>
      <c r="H1601" s="153">
        <v>9.6</v>
      </c>
      <c r="I1601" s="154"/>
      <c r="L1601" s="150"/>
      <c r="M1601" s="155"/>
      <c r="T1601" s="156"/>
      <c r="AT1601" s="151" t="s">
        <v>163</v>
      </c>
      <c r="AU1601" s="151" t="s">
        <v>85</v>
      </c>
      <c r="AV1601" s="12" t="s">
        <v>85</v>
      </c>
      <c r="AW1601" s="12" t="s">
        <v>32</v>
      </c>
      <c r="AX1601" s="12" t="s">
        <v>75</v>
      </c>
      <c r="AY1601" s="151" t="s">
        <v>153</v>
      </c>
    </row>
    <row r="1602" spans="2:51" s="12" customFormat="1" ht="12">
      <c r="B1602" s="150"/>
      <c r="D1602" s="146" t="s">
        <v>163</v>
      </c>
      <c r="E1602" s="151" t="s">
        <v>1</v>
      </c>
      <c r="F1602" s="152" t="s">
        <v>2304</v>
      </c>
      <c r="H1602" s="153">
        <v>20</v>
      </c>
      <c r="I1602" s="154"/>
      <c r="L1602" s="150"/>
      <c r="M1602" s="155"/>
      <c r="T1602" s="156"/>
      <c r="AT1602" s="151" t="s">
        <v>163</v>
      </c>
      <c r="AU1602" s="151" t="s">
        <v>85</v>
      </c>
      <c r="AV1602" s="12" t="s">
        <v>85</v>
      </c>
      <c r="AW1602" s="12" t="s">
        <v>32</v>
      </c>
      <c r="AX1602" s="12" t="s">
        <v>75</v>
      </c>
      <c r="AY1602" s="151" t="s">
        <v>153</v>
      </c>
    </row>
    <row r="1603" spans="2:51" s="12" customFormat="1" ht="12">
      <c r="B1603" s="150"/>
      <c r="D1603" s="146" t="s">
        <v>163</v>
      </c>
      <c r="E1603" s="151" t="s">
        <v>1</v>
      </c>
      <c r="F1603" s="152" t="s">
        <v>2305</v>
      </c>
      <c r="H1603" s="153">
        <v>5</v>
      </c>
      <c r="I1603" s="154"/>
      <c r="L1603" s="150"/>
      <c r="M1603" s="155"/>
      <c r="T1603" s="156"/>
      <c r="AT1603" s="151" t="s">
        <v>163</v>
      </c>
      <c r="AU1603" s="151" t="s">
        <v>85</v>
      </c>
      <c r="AV1603" s="12" t="s">
        <v>85</v>
      </c>
      <c r="AW1603" s="12" t="s">
        <v>32</v>
      </c>
      <c r="AX1603" s="12" t="s">
        <v>75</v>
      </c>
      <c r="AY1603" s="151" t="s">
        <v>153</v>
      </c>
    </row>
    <row r="1604" spans="2:51" s="12" customFormat="1" ht="12">
      <c r="B1604" s="150"/>
      <c r="D1604" s="146" t="s">
        <v>163</v>
      </c>
      <c r="E1604" s="151" t="s">
        <v>1</v>
      </c>
      <c r="F1604" s="152" t="s">
        <v>2306</v>
      </c>
      <c r="H1604" s="153">
        <v>20.2</v>
      </c>
      <c r="I1604" s="154"/>
      <c r="L1604" s="150"/>
      <c r="M1604" s="155"/>
      <c r="T1604" s="156"/>
      <c r="AT1604" s="151" t="s">
        <v>163</v>
      </c>
      <c r="AU1604" s="151" t="s">
        <v>85</v>
      </c>
      <c r="AV1604" s="12" t="s">
        <v>85</v>
      </c>
      <c r="AW1604" s="12" t="s">
        <v>32</v>
      </c>
      <c r="AX1604" s="12" t="s">
        <v>75</v>
      </c>
      <c r="AY1604" s="151" t="s">
        <v>153</v>
      </c>
    </row>
    <row r="1605" spans="2:51" s="12" customFormat="1" ht="12">
      <c r="B1605" s="150"/>
      <c r="D1605" s="146" t="s">
        <v>163</v>
      </c>
      <c r="E1605" s="151" t="s">
        <v>1</v>
      </c>
      <c r="F1605" s="152" t="s">
        <v>2307</v>
      </c>
      <c r="H1605" s="153">
        <v>13.2</v>
      </c>
      <c r="I1605" s="154"/>
      <c r="L1605" s="150"/>
      <c r="M1605" s="155"/>
      <c r="T1605" s="156"/>
      <c r="AT1605" s="151" t="s">
        <v>163</v>
      </c>
      <c r="AU1605" s="151" t="s">
        <v>85</v>
      </c>
      <c r="AV1605" s="12" t="s">
        <v>85</v>
      </c>
      <c r="AW1605" s="12" t="s">
        <v>32</v>
      </c>
      <c r="AX1605" s="12" t="s">
        <v>75</v>
      </c>
      <c r="AY1605" s="151" t="s">
        <v>153</v>
      </c>
    </row>
    <row r="1606" spans="2:51" s="12" customFormat="1" ht="12">
      <c r="B1606" s="150"/>
      <c r="D1606" s="146" t="s">
        <v>163</v>
      </c>
      <c r="E1606" s="151" t="s">
        <v>1</v>
      </c>
      <c r="F1606" s="152" t="s">
        <v>2308</v>
      </c>
      <c r="H1606" s="153">
        <v>16.600000000000001</v>
      </c>
      <c r="I1606" s="154"/>
      <c r="L1606" s="150"/>
      <c r="M1606" s="155"/>
      <c r="T1606" s="156"/>
      <c r="AT1606" s="151" t="s">
        <v>163</v>
      </c>
      <c r="AU1606" s="151" t="s">
        <v>85</v>
      </c>
      <c r="AV1606" s="12" t="s">
        <v>85</v>
      </c>
      <c r="AW1606" s="12" t="s">
        <v>32</v>
      </c>
      <c r="AX1606" s="12" t="s">
        <v>75</v>
      </c>
      <c r="AY1606" s="151" t="s">
        <v>153</v>
      </c>
    </row>
    <row r="1607" spans="2:51" s="12" customFormat="1" ht="12">
      <c r="B1607" s="150"/>
      <c r="D1607" s="146" t="s">
        <v>163</v>
      </c>
      <c r="E1607" s="151" t="s">
        <v>1</v>
      </c>
      <c r="F1607" s="152" t="s">
        <v>2309</v>
      </c>
      <c r="H1607" s="153">
        <v>3</v>
      </c>
      <c r="I1607" s="154"/>
      <c r="L1607" s="150"/>
      <c r="M1607" s="155"/>
      <c r="T1607" s="156"/>
      <c r="AT1607" s="151" t="s">
        <v>163</v>
      </c>
      <c r="AU1607" s="151" t="s">
        <v>85</v>
      </c>
      <c r="AV1607" s="12" t="s">
        <v>85</v>
      </c>
      <c r="AW1607" s="12" t="s">
        <v>32</v>
      </c>
      <c r="AX1607" s="12" t="s">
        <v>75</v>
      </c>
      <c r="AY1607" s="151" t="s">
        <v>153</v>
      </c>
    </row>
    <row r="1608" spans="2:51" s="12" customFormat="1" ht="12">
      <c r="B1608" s="150"/>
      <c r="D1608" s="146" t="s">
        <v>163</v>
      </c>
      <c r="E1608" s="151" t="s">
        <v>1</v>
      </c>
      <c r="F1608" s="152" t="s">
        <v>2310</v>
      </c>
      <c r="H1608" s="153">
        <v>19.8</v>
      </c>
      <c r="I1608" s="154"/>
      <c r="L1608" s="150"/>
      <c r="M1608" s="155"/>
      <c r="T1608" s="156"/>
      <c r="AT1608" s="151" t="s">
        <v>163</v>
      </c>
      <c r="AU1608" s="151" t="s">
        <v>85</v>
      </c>
      <c r="AV1608" s="12" t="s">
        <v>85</v>
      </c>
      <c r="AW1608" s="12" t="s">
        <v>32</v>
      </c>
      <c r="AX1608" s="12" t="s">
        <v>75</v>
      </c>
      <c r="AY1608" s="151" t="s">
        <v>153</v>
      </c>
    </row>
    <row r="1609" spans="2:51" s="12" customFormat="1" ht="12">
      <c r="B1609" s="150"/>
      <c r="D1609" s="146" t="s">
        <v>163</v>
      </c>
      <c r="E1609" s="151" t="s">
        <v>1</v>
      </c>
      <c r="F1609" s="152" t="s">
        <v>2311</v>
      </c>
      <c r="H1609" s="153">
        <v>19.2</v>
      </c>
      <c r="I1609" s="154"/>
      <c r="L1609" s="150"/>
      <c r="M1609" s="155"/>
      <c r="T1609" s="156"/>
      <c r="AT1609" s="151" t="s">
        <v>163</v>
      </c>
      <c r="AU1609" s="151" t="s">
        <v>85</v>
      </c>
      <c r="AV1609" s="12" t="s">
        <v>85</v>
      </c>
      <c r="AW1609" s="12" t="s">
        <v>32</v>
      </c>
      <c r="AX1609" s="12" t="s">
        <v>75</v>
      </c>
      <c r="AY1609" s="151" t="s">
        <v>153</v>
      </c>
    </row>
    <row r="1610" spans="2:51" s="12" customFormat="1" ht="12">
      <c r="B1610" s="150"/>
      <c r="D1610" s="146" t="s">
        <v>163</v>
      </c>
      <c r="E1610" s="151" t="s">
        <v>1</v>
      </c>
      <c r="F1610" s="152" t="s">
        <v>2312</v>
      </c>
      <c r="H1610" s="153">
        <v>20.399999999999999</v>
      </c>
      <c r="I1610" s="154"/>
      <c r="L1610" s="150"/>
      <c r="M1610" s="155"/>
      <c r="T1610" s="156"/>
      <c r="AT1610" s="151" t="s">
        <v>163</v>
      </c>
      <c r="AU1610" s="151" t="s">
        <v>85</v>
      </c>
      <c r="AV1610" s="12" t="s">
        <v>85</v>
      </c>
      <c r="AW1610" s="12" t="s">
        <v>32</v>
      </c>
      <c r="AX1610" s="12" t="s">
        <v>75</v>
      </c>
      <c r="AY1610" s="151" t="s">
        <v>153</v>
      </c>
    </row>
    <row r="1611" spans="2:51" s="12" customFormat="1" ht="12">
      <c r="B1611" s="150"/>
      <c r="D1611" s="146" t="s">
        <v>163</v>
      </c>
      <c r="E1611" s="151" t="s">
        <v>1</v>
      </c>
      <c r="F1611" s="152" t="s">
        <v>2313</v>
      </c>
      <c r="H1611" s="153">
        <v>14.6</v>
      </c>
      <c r="I1611" s="154"/>
      <c r="L1611" s="150"/>
      <c r="M1611" s="155"/>
      <c r="T1611" s="156"/>
      <c r="AT1611" s="151" t="s">
        <v>163</v>
      </c>
      <c r="AU1611" s="151" t="s">
        <v>85</v>
      </c>
      <c r="AV1611" s="12" t="s">
        <v>85</v>
      </c>
      <c r="AW1611" s="12" t="s">
        <v>32</v>
      </c>
      <c r="AX1611" s="12" t="s">
        <v>75</v>
      </c>
      <c r="AY1611" s="151" t="s">
        <v>153</v>
      </c>
    </row>
    <row r="1612" spans="2:51" s="12" customFormat="1" ht="12">
      <c r="B1612" s="150"/>
      <c r="D1612" s="146" t="s">
        <v>163</v>
      </c>
      <c r="E1612" s="151" t="s">
        <v>1</v>
      </c>
      <c r="F1612" s="152" t="s">
        <v>2314</v>
      </c>
      <c r="H1612" s="153">
        <v>12.4</v>
      </c>
      <c r="I1612" s="154"/>
      <c r="L1612" s="150"/>
      <c r="M1612" s="155"/>
      <c r="T1612" s="156"/>
      <c r="AT1612" s="151" t="s">
        <v>163</v>
      </c>
      <c r="AU1612" s="151" t="s">
        <v>85</v>
      </c>
      <c r="AV1612" s="12" t="s">
        <v>85</v>
      </c>
      <c r="AW1612" s="12" t="s">
        <v>32</v>
      </c>
      <c r="AX1612" s="12" t="s">
        <v>75</v>
      </c>
      <c r="AY1612" s="151" t="s">
        <v>153</v>
      </c>
    </row>
    <row r="1613" spans="2:51" s="12" customFormat="1" ht="12">
      <c r="B1613" s="150"/>
      <c r="D1613" s="146" t="s">
        <v>163</v>
      </c>
      <c r="E1613" s="151" t="s">
        <v>1</v>
      </c>
      <c r="F1613" s="152" t="s">
        <v>2315</v>
      </c>
      <c r="H1613" s="153">
        <v>6.4</v>
      </c>
      <c r="I1613" s="154"/>
      <c r="L1613" s="150"/>
      <c r="M1613" s="155"/>
      <c r="T1613" s="156"/>
      <c r="AT1613" s="151" t="s">
        <v>163</v>
      </c>
      <c r="AU1613" s="151" t="s">
        <v>85</v>
      </c>
      <c r="AV1613" s="12" t="s">
        <v>85</v>
      </c>
      <c r="AW1613" s="12" t="s">
        <v>32</v>
      </c>
      <c r="AX1613" s="12" t="s">
        <v>75</v>
      </c>
      <c r="AY1613" s="151" t="s">
        <v>153</v>
      </c>
    </row>
    <row r="1614" spans="2:51" s="12" customFormat="1" ht="12">
      <c r="B1614" s="150"/>
      <c r="D1614" s="146" t="s">
        <v>163</v>
      </c>
      <c r="E1614" s="151" t="s">
        <v>1</v>
      </c>
      <c r="F1614" s="152" t="s">
        <v>2316</v>
      </c>
      <c r="H1614" s="153">
        <v>21.2</v>
      </c>
      <c r="I1614" s="154"/>
      <c r="L1614" s="150"/>
      <c r="M1614" s="155"/>
      <c r="T1614" s="156"/>
      <c r="AT1614" s="151" t="s">
        <v>163</v>
      </c>
      <c r="AU1614" s="151" t="s">
        <v>85</v>
      </c>
      <c r="AV1614" s="12" t="s">
        <v>85</v>
      </c>
      <c r="AW1614" s="12" t="s">
        <v>32</v>
      </c>
      <c r="AX1614" s="12" t="s">
        <v>75</v>
      </c>
      <c r="AY1614" s="151" t="s">
        <v>153</v>
      </c>
    </row>
    <row r="1615" spans="2:51" s="12" customFormat="1" ht="12">
      <c r="B1615" s="150"/>
      <c r="D1615" s="146" t="s">
        <v>163</v>
      </c>
      <c r="E1615" s="151" t="s">
        <v>1</v>
      </c>
      <c r="F1615" s="152" t="s">
        <v>2317</v>
      </c>
      <c r="H1615" s="153">
        <v>17.2</v>
      </c>
      <c r="I1615" s="154"/>
      <c r="L1615" s="150"/>
      <c r="M1615" s="155"/>
      <c r="T1615" s="156"/>
      <c r="AT1615" s="151" t="s">
        <v>163</v>
      </c>
      <c r="AU1615" s="151" t="s">
        <v>85</v>
      </c>
      <c r="AV1615" s="12" t="s">
        <v>85</v>
      </c>
      <c r="AW1615" s="12" t="s">
        <v>32</v>
      </c>
      <c r="AX1615" s="12" t="s">
        <v>75</v>
      </c>
      <c r="AY1615" s="151" t="s">
        <v>153</v>
      </c>
    </row>
    <row r="1616" spans="2:51" s="12" customFormat="1" ht="12">
      <c r="B1616" s="150"/>
      <c r="D1616" s="146" t="s">
        <v>163</v>
      </c>
      <c r="E1616" s="151" t="s">
        <v>1</v>
      </c>
      <c r="F1616" s="152" t="s">
        <v>2318</v>
      </c>
      <c r="H1616" s="153">
        <v>5</v>
      </c>
      <c r="I1616" s="154"/>
      <c r="L1616" s="150"/>
      <c r="M1616" s="155"/>
      <c r="T1616" s="156"/>
      <c r="AT1616" s="151" t="s">
        <v>163</v>
      </c>
      <c r="AU1616" s="151" t="s">
        <v>85</v>
      </c>
      <c r="AV1616" s="12" t="s">
        <v>85</v>
      </c>
      <c r="AW1616" s="12" t="s">
        <v>32</v>
      </c>
      <c r="AX1616" s="12" t="s">
        <v>75</v>
      </c>
      <c r="AY1616" s="151" t="s">
        <v>153</v>
      </c>
    </row>
    <row r="1617" spans="2:51" s="12" customFormat="1" ht="12">
      <c r="B1617" s="150"/>
      <c r="D1617" s="146" t="s">
        <v>163</v>
      </c>
      <c r="E1617" s="151" t="s">
        <v>1</v>
      </c>
      <c r="F1617" s="152" t="s">
        <v>2321</v>
      </c>
      <c r="H1617" s="153">
        <v>18.399999999999999</v>
      </c>
      <c r="I1617" s="154"/>
      <c r="L1617" s="150"/>
      <c r="M1617" s="155"/>
      <c r="T1617" s="156"/>
      <c r="AT1617" s="151" t="s">
        <v>163</v>
      </c>
      <c r="AU1617" s="151" t="s">
        <v>85</v>
      </c>
      <c r="AV1617" s="12" t="s">
        <v>85</v>
      </c>
      <c r="AW1617" s="12" t="s">
        <v>32</v>
      </c>
      <c r="AX1617" s="12" t="s">
        <v>75</v>
      </c>
      <c r="AY1617" s="151" t="s">
        <v>153</v>
      </c>
    </row>
    <row r="1618" spans="2:51" s="12" customFormat="1" ht="12">
      <c r="B1618" s="150"/>
      <c r="D1618" s="146" t="s">
        <v>163</v>
      </c>
      <c r="E1618" s="151" t="s">
        <v>1</v>
      </c>
      <c r="F1618" s="152" t="s">
        <v>2322</v>
      </c>
      <c r="H1618" s="153">
        <v>11.8</v>
      </c>
      <c r="I1618" s="154"/>
      <c r="L1618" s="150"/>
      <c r="M1618" s="155"/>
      <c r="T1618" s="156"/>
      <c r="AT1618" s="151" t="s">
        <v>163</v>
      </c>
      <c r="AU1618" s="151" t="s">
        <v>85</v>
      </c>
      <c r="AV1618" s="12" t="s">
        <v>85</v>
      </c>
      <c r="AW1618" s="12" t="s">
        <v>32</v>
      </c>
      <c r="AX1618" s="12" t="s">
        <v>75</v>
      </c>
      <c r="AY1618" s="151" t="s">
        <v>153</v>
      </c>
    </row>
    <row r="1619" spans="2:51" s="12" customFormat="1" ht="12">
      <c r="B1619" s="150"/>
      <c r="D1619" s="146" t="s">
        <v>163</v>
      </c>
      <c r="E1619" s="151" t="s">
        <v>1</v>
      </c>
      <c r="F1619" s="152" t="s">
        <v>2323</v>
      </c>
      <c r="H1619" s="153">
        <v>7</v>
      </c>
      <c r="I1619" s="154"/>
      <c r="L1619" s="150"/>
      <c r="M1619" s="155"/>
      <c r="T1619" s="156"/>
      <c r="AT1619" s="151" t="s">
        <v>163</v>
      </c>
      <c r="AU1619" s="151" t="s">
        <v>85</v>
      </c>
      <c r="AV1619" s="12" t="s">
        <v>85</v>
      </c>
      <c r="AW1619" s="12" t="s">
        <v>32</v>
      </c>
      <c r="AX1619" s="12" t="s">
        <v>75</v>
      </c>
      <c r="AY1619" s="151" t="s">
        <v>153</v>
      </c>
    </row>
    <row r="1620" spans="2:51" s="12" customFormat="1" ht="12">
      <c r="B1620" s="150"/>
      <c r="D1620" s="146" t="s">
        <v>163</v>
      </c>
      <c r="E1620" s="151" t="s">
        <v>1</v>
      </c>
      <c r="F1620" s="152" t="s">
        <v>2324</v>
      </c>
      <c r="H1620" s="153">
        <v>3.2</v>
      </c>
      <c r="I1620" s="154"/>
      <c r="L1620" s="150"/>
      <c r="M1620" s="155"/>
      <c r="T1620" s="156"/>
      <c r="AT1620" s="151" t="s">
        <v>163</v>
      </c>
      <c r="AU1620" s="151" t="s">
        <v>85</v>
      </c>
      <c r="AV1620" s="12" t="s">
        <v>85</v>
      </c>
      <c r="AW1620" s="12" t="s">
        <v>32</v>
      </c>
      <c r="AX1620" s="12" t="s">
        <v>75</v>
      </c>
      <c r="AY1620" s="151" t="s">
        <v>153</v>
      </c>
    </row>
    <row r="1621" spans="2:51" s="12" customFormat="1" ht="12">
      <c r="B1621" s="150"/>
      <c r="D1621" s="146" t="s">
        <v>163</v>
      </c>
      <c r="E1621" s="151" t="s">
        <v>1</v>
      </c>
      <c r="F1621" s="152" t="s">
        <v>2325</v>
      </c>
      <c r="H1621" s="153">
        <v>14.8</v>
      </c>
      <c r="I1621" s="154"/>
      <c r="L1621" s="150"/>
      <c r="M1621" s="155"/>
      <c r="T1621" s="156"/>
      <c r="AT1621" s="151" t="s">
        <v>163</v>
      </c>
      <c r="AU1621" s="151" t="s">
        <v>85</v>
      </c>
      <c r="AV1621" s="12" t="s">
        <v>85</v>
      </c>
      <c r="AW1621" s="12" t="s">
        <v>32</v>
      </c>
      <c r="AX1621" s="12" t="s">
        <v>75</v>
      </c>
      <c r="AY1621" s="151" t="s">
        <v>153</v>
      </c>
    </row>
    <row r="1622" spans="2:51" s="12" customFormat="1" ht="12">
      <c r="B1622" s="150"/>
      <c r="D1622" s="146" t="s">
        <v>163</v>
      </c>
      <c r="E1622" s="151" t="s">
        <v>1</v>
      </c>
      <c r="F1622" s="152" t="s">
        <v>2326</v>
      </c>
      <c r="H1622" s="153">
        <v>12.3</v>
      </c>
      <c r="I1622" s="154"/>
      <c r="L1622" s="150"/>
      <c r="M1622" s="155"/>
      <c r="T1622" s="156"/>
      <c r="AT1622" s="151" t="s">
        <v>163</v>
      </c>
      <c r="AU1622" s="151" t="s">
        <v>85</v>
      </c>
      <c r="AV1622" s="12" t="s">
        <v>85</v>
      </c>
      <c r="AW1622" s="12" t="s">
        <v>32</v>
      </c>
      <c r="AX1622" s="12" t="s">
        <v>75</v>
      </c>
      <c r="AY1622" s="151" t="s">
        <v>153</v>
      </c>
    </row>
    <row r="1623" spans="2:51" s="12" customFormat="1" ht="12">
      <c r="B1623" s="150"/>
      <c r="D1623" s="146" t="s">
        <v>163</v>
      </c>
      <c r="E1623" s="151" t="s">
        <v>1</v>
      </c>
      <c r="F1623" s="152" t="s">
        <v>2327</v>
      </c>
      <c r="H1623" s="153">
        <v>3.2</v>
      </c>
      <c r="I1623" s="154"/>
      <c r="L1623" s="150"/>
      <c r="M1623" s="155"/>
      <c r="T1623" s="156"/>
      <c r="AT1623" s="151" t="s">
        <v>163</v>
      </c>
      <c r="AU1623" s="151" t="s">
        <v>85</v>
      </c>
      <c r="AV1623" s="12" t="s">
        <v>85</v>
      </c>
      <c r="AW1623" s="12" t="s">
        <v>32</v>
      </c>
      <c r="AX1623" s="12" t="s">
        <v>75</v>
      </c>
      <c r="AY1623" s="151" t="s">
        <v>153</v>
      </c>
    </row>
    <row r="1624" spans="2:51" s="12" customFormat="1" ht="12">
      <c r="B1624" s="150"/>
      <c r="D1624" s="146" t="s">
        <v>163</v>
      </c>
      <c r="E1624" s="151" t="s">
        <v>1</v>
      </c>
      <c r="F1624" s="152" t="s">
        <v>2328</v>
      </c>
      <c r="H1624" s="153">
        <v>15.2</v>
      </c>
      <c r="I1624" s="154"/>
      <c r="L1624" s="150"/>
      <c r="M1624" s="155"/>
      <c r="T1624" s="156"/>
      <c r="AT1624" s="151" t="s">
        <v>163</v>
      </c>
      <c r="AU1624" s="151" t="s">
        <v>85</v>
      </c>
      <c r="AV1624" s="12" t="s">
        <v>85</v>
      </c>
      <c r="AW1624" s="12" t="s">
        <v>32</v>
      </c>
      <c r="AX1624" s="12" t="s">
        <v>75</v>
      </c>
      <c r="AY1624" s="151" t="s">
        <v>153</v>
      </c>
    </row>
    <row r="1625" spans="2:51" s="12" customFormat="1" ht="12">
      <c r="B1625" s="150"/>
      <c r="D1625" s="146" t="s">
        <v>163</v>
      </c>
      <c r="E1625" s="151" t="s">
        <v>1</v>
      </c>
      <c r="F1625" s="152" t="s">
        <v>2329</v>
      </c>
      <c r="H1625" s="153">
        <v>14.6</v>
      </c>
      <c r="I1625" s="154"/>
      <c r="L1625" s="150"/>
      <c r="M1625" s="155"/>
      <c r="T1625" s="156"/>
      <c r="AT1625" s="151" t="s">
        <v>163</v>
      </c>
      <c r="AU1625" s="151" t="s">
        <v>85</v>
      </c>
      <c r="AV1625" s="12" t="s">
        <v>85</v>
      </c>
      <c r="AW1625" s="12" t="s">
        <v>32</v>
      </c>
      <c r="AX1625" s="12" t="s">
        <v>75</v>
      </c>
      <c r="AY1625" s="151" t="s">
        <v>153</v>
      </c>
    </row>
    <row r="1626" spans="2:51" s="12" customFormat="1" ht="12">
      <c r="B1626" s="150"/>
      <c r="D1626" s="146" t="s">
        <v>163</v>
      </c>
      <c r="E1626" s="151" t="s">
        <v>1</v>
      </c>
      <c r="F1626" s="152" t="s">
        <v>2330</v>
      </c>
      <c r="H1626" s="153">
        <v>3.2</v>
      </c>
      <c r="I1626" s="154"/>
      <c r="L1626" s="150"/>
      <c r="M1626" s="155"/>
      <c r="T1626" s="156"/>
      <c r="AT1626" s="151" t="s">
        <v>163</v>
      </c>
      <c r="AU1626" s="151" t="s">
        <v>85</v>
      </c>
      <c r="AV1626" s="12" t="s">
        <v>85</v>
      </c>
      <c r="AW1626" s="12" t="s">
        <v>32</v>
      </c>
      <c r="AX1626" s="12" t="s">
        <v>75</v>
      </c>
      <c r="AY1626" s="151" t="s">
        <v>153</v>
      </c>
    </row>
    <row r="1627" spans="2:51" s="12" customFormat="1" ht="12">
      <c r="B1627" s="150"/>
      <c r="D1627" s="146" t="s">
        <v>163</v>
      </c>
      <c r="E1627" s="151" t="s">
        <v>1</v>
      </c>
      <c r="F1627" s="152" t="s">
        <v>2331</v>
      </c>
      <c r="H1627" s="153">
        <v>14.2</v>
      </c>
      <c r="I1627" s="154"/>
      <c r="L1627" s="150"/>
      <c r="M1627" s="155"/>
      <c r="T1627" s="156"/>
      <c r="AT1627" s="151" t="s">
        <v>163</v>
      </c>
      <c r="AU1627" s="151" t="s">
        <v>85</v>
      </c>
      <c r="AV1627" s="12" t="s">
        <v>85</v>
      </c>
      <c r="AW1627" s="12" t="s">
        <v>32</v>
      </c>
      <c r="AX1627" s="12" t="s">
        <v>75</v>
      </c>
      <c r="AY1627" s="151" t="s">
        <v>153</v>
      </c>
    </row>
    <row r="1628" spans="2:51" s="12" customFormat="1" ht="12">
      <c r="B1628" s="150"/>
      <c r="D1628" s="146" t="s">
        <v>163</v>
      </c>
      <c r="E1628" s="151" t="s">
        <v>1</v>
      </c>
      <c r="F1628" s="152" t="s">
        <v>2332</v>
      </c>
      <c r="H1628" s="153">
        <v>15</v>
      </c>
      <c r="I1628" s="154"/>
      <c r="L1628" s="150"/>
      <c r="M1628" s="155"/>
      <c r="T1628" s="156"/>
      <c r="AT1628" s="151" t="s">
        <v>163</v>
      </c>
      <c r="AU1628" s="151" t="s">
        <v>85</v>
      </c>
      <c r="AV1628" s="12" t="s">
        <v>85</v>
      </c>
      <c r="AW1628" s="12" t="s">
        <v>32</v>
      </c>
      <c r="AX1628" s="12" t="s">
        <v>75</v>
      </c>
      <c r="AY1628" s="151" t="s">
        <v>153</v>
      </c>
    </row>
    <row r="1629" spans="2:51" s="12" customFormat="1" ht="12">
      <c r="B1629" s="150"/>
      <c r="D1629" s="146" t="s">
        <v>163</v>
      </c>
      <c r="E1629" s="151" t="s">
        <v>1</v>
      </c>
      <c r="F1629" s="152" t="s">
        <v>2333</v>
      </c>
      <c r="H1629" s="153">
        <v>3.2</v>
      </c>
      <c r="I1629" s="154"/>
      <c r="L1629" s="150"/>
      <c r="M1629" s="155"/>
      <c r="T1629" s="156"/>
      <c r="AT1629" s="151" t="s">
        <v>163</v>
      </c>
      <c r="AU1629" s="151" t="s">
        <v>85</v>
      </c>
      <c r="AV1629" s="12" t="s">
        <v>85</v>
      </c>
      <c r="AW1629" s="12" t="s">
        <v>32</v>
      </c>
      <c r="AX1629" s="12" t="s">
        <v>75</v>
      </c>
      <c r="AY1629" s="151" t="s">
        <v>153</v>
      </c>
    </row>
    <row r="1630" spans="2:51" s="12" customFormat="1" ht="12">
      <c r="B1630" s="150"/>
      <c r="D1630" s="146" t="s">
        <v>163</v>
      </c>
      <c r="E1630" s="151" t="s">
        <v>1</v>
      </c>
      <c r="F1630" s="152" t="s">
        <v>2334</v>
      </c>
      <c r="H1630" s="153">
        <v>12.3</v>
      </c>
      <c r="I1630" s="154"/>
      <c r="L1630" s="150"/>
      <c r="M1630" s="155"/>
      <c r="T1630" s="156"/>
      <c r="AT1630" s="151" t="s">
        <v>163</v>
      </c>
      <c r="AU1630" s="151" t="s">
        <v>85</v>
      </c>
      <c r="AV1630" s="12" t="s">
        <v>85</v>
      </c>
      <c r="AW1630" s="12" t="s">
        <v>32</v>
      </c>
      <c r="AX1630" s="12" t="s">
        <v>75</v>
      </c>
      <c r="AY1630" s="151" t="s">
        <v>153</v>
      </c>
    </row>
    <row r="1631" spans="2:51" s="12" customFormat="1" ht="12">
      <c r="B1631" s="150"/>
      <c r="D1631" s="146" t="s">
        <v>163</v>
      </c>
      <c r="E1631" s="151" t="s">
        <v>1</v>
      </c>
      <c r="F1631" s="152" t="s">
        <v>2335</v>
      </c>
      <c r="H1631" s="153">
        <v>14.8</v>
      </c>
      <c r="I1631" s="154"/>
      <c r="L1631" s="150"/>
      <c r="M1631" s="155"/>
      <c r="T1631" s="156"/>
      <c r="AT1631" s="151" t="s">
        <v>163</v>
      </c>
      <c r="AU1631" s="151" t="s">
        <v>85</v>
      </c>
      <c r="AV1631" s="12" t="s">
        <v>85</v>
      </c>
      <c r="AW1631" s="12" t="s">
        <v>32</v>
      </c>
      <c r="AX1631" s="12" t="s">
        <v>75</v>
      </c>
      <c r="AY1631" s="151" t="s">
        <v>153</v>
      </c>
    </row>
    <row r="1632" spans="2:51" s="12" customFormat="1" ht="12">
      <c r="B1632" s="150"/>
      <c r="D1632" s="146" t="s">
        <v>163</v>
      </c>
      <c r="E1632" s="151" t="s">
        <v>1</v>
      </c>
      <c r="F1632" s="152" t="s">
        <v>2336</v>
      </c>
      <c r="H1632" s="153">
        <v>13.2</v>
      </c>
      <c r="I1632" s="154"/>
      <c r="L1632" s="150"/>
      <c r="M1632" s="155"/>
      <c r="T1632" s="156"/>
      <c r="AT1632" s="151" t="s">
        <v>163</v>
      </c>
      <c r="AU1632" s="151" t="s">
        <v>85</v>
      </c>
      <c r="AV1632" s="12" t="s">
        <v>85</v>
      </c>
      <c r="AW1632" s="12" t="s">
        <v>32</v>
      </c>
      <c r="AX1632" s="12" t="s">
        <v>75</v>
      </c>
      <c r="AY1632" s="151" t="s">
        <v>153</v>
      </c>
    </row>
    <row r="1633" spans="2:51" s="12" customFormat="1" ht="12">
      <c r="B1633" s="150"/>
      <c r="D1633" s="146" t="s">
        <v>163</v>
      </c>
      <c r="E1633" s="151" t="s">
        <v>1</v>
      </c>
      <c r="F1633" s="152" t="s">
        <v>2337</v>
      </c>
      <c r="H1633" s="153">
        <v>15.9</v>
      </c>
      <c r="I1633" s="154"/>
      <c r="L1633" s="150"/>
      <c r="M1633" s="155"/>
      <c r="T1633" s="156"/>
      <c r="AT1633" s="151" t="s">
        <v>163</v>
      </c>
      <c r="AU1633" s="151" t="s">
        <v>85</v>
      </c>
      <c r="AV1633" s="12" t="s">
        <v>85</v>
      </c>
      <c r="AW1633" s="12" t="s">
        <v>32</v>
      </c>
      <c r="AX1633" s="12" t="s">
        <v>75</v>
      </c>
      <c r="AY1633" s="151" t="s">
        <v>153</v>
      </c>
    </row>
    <row r="1634" spans="2:51" s="12" customFormat="1" ht="12">
      <c r="B1634" s="150"/>
      <c r="D1634" s="146" t="s">
        <v>163</v>
      </c>
      <c r="E1634" s="151" t="s">
        <v>1</v>
      </c>
      <c r="F1634" s="152" t="s">
        <v>2338</v>
      </c>
      <c r="H1634" s="153">
        <v>3</v>
      </c>
      <c r="I1634" s="154"/>
      <c r="L1634" s="150"/>
      <c r="M1634" s="155"/>
      <c r="T1634" s="156"/>
      <c r="AT1634" s="151" t="s">
        <v>163</v>
      </c>
      <c r="AU1634" s="151" t="s">
        <v>85</v>
      </c>
      <c r="AV1634" s="12" t="s">
        <v>85</v>
      </c>
      <c r="AW1634" s="12" t="s">
        <v>32</v>
      </c>
      <c r="AX1634" s="12" t="s">
        <v>75</v>
      </c>
      <c r="AY1634" s="151" t="s">
        <v>153</v>
      </c>
    </row>
    <row r="1635" spans="2:51" s="12" customFormat="1" ht="12">
      <c r="B1635" s="150"/>
      <c r="D1635" s="146" t="s">
        <v>163</v>
      </c>
      <c r="E1635" s="151" t="s">
        <v>1</v>
      </c>
      <c r="F1635" s="152" t="s">
        <v>2339</v>
      </c>
      <c r="H1635" s="153">
        <v>19.2</v>
      </c>
      <c r="I1635" s="154"/>
      <c r="L1635" s="150"/>
      <c r="M1635" s="155"/>
      <c r="T1635" s="156"/>
      <c r="AT1635" s="151" t="s">
        <v>163</v>
      </c>
      <c r="AU1635" s="151" t="s">
        <v>85</v>
      </c>
      <c r="AV1635" s="12" t="s">
        <v>85</v>
      </c>
      <c r="AW1635" s="12" t="s">
        <v>32</v>
      </c>
      <c r="AX1635" s="12" t="s">
        <v>75</v>
      </c>
      <c r="AY1635" s="151" t="s">
        <v>153</v>
      </c>
    </row>
    <row r="1636" spans="2:51" s="12" customFormat="1" ht="12">
      <c r="B1636" s="150"/>
      <c r="D1636" s="146" t="s">
        <v>163</v>
      </c>
      <c r="E1636" s="151" t="s">
        <v>1</v>
      </c>
      <c r="F1636" s="152" t="s">
        <v>2340</v>
      </c>
      <c r="H1636" s="153">
        <v>15.8</v>
      </c>
      <c r="I1636" s="154"/>
      <c r="L1636" s="150"/>
      <c r="M1636" s="155"/>
      <c r="T1636" s="156"/>
      <c r="AT1636" s="151" t="s">
        <v>163</v>
      </c>
      <c r="AU1636" s="151" t="s">
        <v>85</v>
      </c>
      <c r="AV1636" s="12" t="s">
        <v>85</v>
      </c>
      <c r="AW1636" s="12" t="s">
        <v>32</v>
      </c>
      <c r="AX1636" s="12" t="s">
        <v>75</v>
      </c>
      <c r="AY1636" s="151" t="s">
        <v>153</v>
      </c>
    </row>
    <row r="1637" spans="2:51" s="12" customFormat="1" ht="12">
      <c r="B1637" s="150"/>
      <c r="D1637" s="146" t="s">
        <v>163</v>
      </c>
      <c r="E1637" s="151" t="s">
        <v>1</v>
      </c>
      <c r="F1637" s="152" t="s">
        <v>2341</v>
      </c>
      <c r="H1637" s="153">
        <v>12.4</v>
      </c>
      <c r="I1637" s="154"/>
      <c r="L1637" s="150"/>
      <c r="M1637" s="155"/>
      <c r="T1637" s="156"/>
      <c r="AT1637" s="151" t="s">
        <v>163</v>
      </c>
      <c r="AU1637" s="151" t="s">
        <v>85</v>
      </c>
      <c r="AV1637" s="12" t="s">
        <v>85</v>
      </c>
      <c r="AW1637" s="12" t="s">
        <v>32</v>
      </c>
      <c r="AX1637" s="12" t="s">
        <v>75</v>
      </c>
      <c r="AY1637" s="151" t="s">
        <v>153</v>
      </c>
    </row>
    <row r="1638" spans="2:51" s="12" customFormat="1" ht="12">
      <c r="B1638" s="150"/>
      <c r="D1638" s="146" t="s">
        <v>163</v>
      </c>
      <c r="E1638" s="151" t="s">
        <v>1</v>
      </c>
      <c r="F1638" s="152" t="s">
        <v>2342</v>
      </c>
      <c r="H1638" s="153">
        <v>5.2</v>
      </c>
      <c r="I1638" s="154"/>
      <c r="L1638" s="150"/>
      <c r="M1638" s="155"/>
      <c r="T1638" s="156"/>
      <c r="AT1638" s="151" t="s">
        <v>163</v>
      </c>
      <c r="AU1638" s="151" t="s">
        <v>85</v>
      </c>
      <c r="AV1638" s="12" t="s">
        <v>85</v>
      </c>
      <c r="AW1638" s="12" t="s">
        <v>32</v>
      </c>
      <c r="AX1638" s="12" t="s">
        <v>75</v>
      </c>
      <c r="AY1638" s="151" t="s">
        <v>153</v>
      </c>
    </row>
    <row r="1639" spans="2:51" s="12" customFormat="1" ht="12">
      <c r="B1639" s="150"/>
      <c r="D1639" s="146" t="s">
        <v>163</v>
      </c>
      <c r="E1639" s="151" t="s">
        <v>1</v>
      </c>
      <c r="F1639" s="152" t="s">
        <v>2343</v>
      </c>
      <c r="H1639" s="153">
        <v>13.2</v>
      </c>
      <c r="I1639" s="154"/>
      <c r="L1639" s="150"/>
      <c r="M1639" s="155"/>
      <c r="T1639" s="156"/>
      <c r="AT1639" s="151" t="s">
        <v>163</v>
      </c>
      <c r="AU1639" s="151" t="s">
        <v>85</v>
      </c>
      <c r="AV1639" s="12" t="s">
        <v>85</v>
      </c>
      <c r="AW1639" s="12" t="s">
        <v>32</v>
      </c>
      <c r="AX1639" s="12" t="s">
        <v>75</v>
      </c>
      <c r="AY1639" s="151" t="s">
        <v>153</v>
      </c>
    </row>
    <row r="1640" spans="2:51" s="12" customFormat="1" ht="12">
      <c r="B1640" s="150"/>
      <c r="D1640" s="146" t="s">
        <v>163</v>
      </c>
      <c r="E1640" s="151" t="s">
        <v>1</v>
      </c>
      <c r="F1640" s="152" t="s">
        <v>2344</v>
      </c>
      <c r="H1640" s="153">
        <v>13.4</v>
      </c>
      <c r="I1640" s="154"/>
      <c r="L1640" s="150"/>
      <c r="M1640" s="155"/>
      <c r="T1640" s="156"/>
      <c r="AT1640" s="151" t="s">
        <v>163</v>
      </c>
      <c r="AU1640" s="151" t="s">
        <v>85</v>
      </c>
      <c r="AV1640" s="12" t="s">
        <v>85</v>
      </c>
      <c r="AW1640" s="12" t="s">
        <v>32</v>
      </c>
      <c r="AX1640" s="12" t="s">
        <v>75</v>
      </c>
      <c r="AY1640" s="151" t="s">
        <v>153</v>
      </c>
    </row>
    <row r="1641" spans="2:51" s="12" customFormat="1" ht="12">
      <c r="B1641" s="150"/>
      <c r="D1641" s="146" t="s">
        <v>163</v>
      </c>
      <c r="E1641" s="151" t="s">
        <v>1</v>
      </c>
      <c r="F1641" s="152" t="s">
        <v>2345</v>
      </c>
      <c r="H1641" s="153">
        <v>2.8</v>
      </c>
      <c r="I1641" s="154"/>
      <c r="L1641" s="150"/>
      <c r="M1641" s="155"/>
      <c r="T1641" s="156"/>
      <c r="AT1641" s="151" t="s">
        <v>163</v>
      </c>
      <c r="AU1641" s="151" t="s">
        <v>85</v>
      </c>
      <c r="AV1641" s="12" t="s">
        <v>85</v>
      </c>
      <c r="AW1641" s="12" t="s">
        <v>32</v>
      </c>
      <c r="AX1641" s="12" t="s">
        <v>75</v>
      </c>
      <c r="AY1641" s="151" t="s">
        <v>153</v>
      </c>
    </row>
    <row r="1642" spans="2:51" s="12" customFormat="1" ht="12">
      <c r="B1642" s="150"/>
      <c r="D1642" s="146" t="s">
        <v>163</v>
      </c>
      <c r="E1642" s="151" t="s">
        <v>1</v>
      </c>
      <c r="F1642" s="152" t="s">
        <v>2346</v>
      </c>
      <c r="H1642" s="153">
        <v>17</v>
      </c>
      <c r="I1642" s="154"/>
      <c r="L1642" s="150"/>
      <c r="M1642" s="155"/>
      <c r="T1642" s="156"/>
      <c r="AT1642" s="151" t="s">
        <v>163</v>
      </c>
      <c r="AU1642" s="151" t="s">
        <v>85</v>
      </c>
      <c r="AV1642" s="12" t="s">
        <v>85</v>
      </c>
      <c r="AW1642" s="12" t="s">
        <v>32</v>
      </c>
      <c r="AX1642" s="12" t="s">
        <v>75</v>
      </c>
      <c r="AY1642" s="151" t="s">
        <v>153</v>
      </c>
    </row>
    <row r="1643" spans="2:51" s="12" customFormat="1" ht="12">
      <c r="B1643" s="150"/>
      <c r="D1643" s="146" t="s">
        <v>163</v>
      </c>
      <c r="E1643" s="151" t="s">
        <v>1</v>
      </c>
      <c r="F1643" s="152" t="s">
        <v>2347</v>
      </c>
      <c r="H1643" s="153">
        <v>12.6</v>
      </c>
      <c r="I1643" s="154"/>
      <c r="L1643" s="150"/>
      <c r="M1643" s="155"/>
      <c r="T1643" s="156"/>
      <c r="AT1643" s="151" t="s">
        <v>163</v>
      </c>
      <c r="AU1643" s="151" t="s">
        <v>85</v>
      </c>
      <c r="AV1643" s="12" t="s">
        <v>85</v>
      </c>
      <c r="AW1643" s="12" t="s">
        <v>32</v>
      </c>
      <c r="AX1643" s="12" t="s">
        <v>75</v>
      </c>
      <c r="AY1643" s="151" t="s">
        <v>153</v>
      </c>
    </row>
    <row r="1644" spans="2:51" s="12" customFormat="1" ht="12">
      <c r="B1644" s="150"/>
      <c r="D1644" s="146" t="s">
        <v>163</v>
      </c>
      <c r="E1644" s="151" t="s">
        <v>1</v>
      </c>
      <c r="F1644" s="152" t="s">
        <v>2348</v>
      </c>
      <c r="H1644" s="153">
        <v>3.8</v>
      </c>
      <c r="I1644" s="154"/>
      <c r="L1644" s="150"/>
      <c r="M1644" s="155"/>
      <c r="T1644" s="156"/>
      <c r="AT1644" s="151" t="s">
        <v>163</v>
      </c>
      <c r="AU1644" s="151" t="s">
        <v>85</v>
      </c>
      <c r="AV1644" s="12" t="s">
        <v>85</v>
      </c>
      <c r="AW1644" s="12" t="s">
        <v>32</v>
      </c>
      <c r="AX1644" s="12" t="s">
        <v>75</v>
      </c>
      <c r="AY1644" s="151" t="s">
        <v>153</v>
      </c>
    </row>
    <row r="1645" spans="2:51" s="12" customFormat="1" ht="12">
      <c r="B1645" s="150"/>
      <c r="D1645" s="146" t="s">
        <v>163</v>
      </c>
      <c r="E1645" s="151" t="s">
        <v>1</v>
      </c>
      <c r="F1645" s="152" t="s">
        <v>2349</v>
      </c>
      <c r="H1645" s="153">
        <v>13.8</v>
      </c>
      <c r="I1645" s="154"/>
      <c r="L1645" s="150"/>
      <c r="M1645" s="155"/>
      <c r="T1645" s="156"/>
      <c r="AT1645" s="151" t="s">
        <v>163</v>
      </c>
      <c r="AU1645" s="151" t="s">
        <v>85</v>
      </c>
      <c r="AV1645" s="12" t="s">
        <v>85</v>
      </c>
      <c r="AW1645" s="12" t="s">
        <v>32</v>
      </c>
      <c r="AX1645" s="12" t="s">
        <v>75</v>
      </c>
      <c r="AY1645" s="151" t="s">
        <v>153</v>
      </c>
    </row>
    <row r="1646" spans="2:51" s="12" customFormat="1" ht="12">
      <c r="B1646" s="150"/>
      <c r="D1646" s="146" t="s">
        <v>163</v>
      </c>
      <c r="E1646" s="151" t="s">
        <v>1</v>
      </c>
      <c r="F1646" s="152" t="s">
        <v>2350</v>
      </c>
      <c r="H1646" s="153">
        <v>21.4</v>
      </c>
      <c r="I1646" s="154"/>
      <c r="L1646" s="150"/>
      <c r="M1646" s="155"/>
      <c r="T1646" s="156"/>
      <c r="AT1646" s="151" t="s">
        <v>163</v>
      </c>
      <c r="AU1646" s="151" t="s">
        <v>85</v>
      </c>
      <c r="AV1646" s="12" t="s">
        <v>85</v>
      </c>
      <c r="AW1646" s="12" t="s">
        <v>32</v>
      </c>
      <c r="AX1646" s="12" t="s">
        <v>75</v>
      </c>
      <c r="AY1646" s="151" t="s">
        <v>153</v>
      </c>
    </row>
    <row r="1647" spans="2:51" s="12" customFormat="1" ht="12">
      <c r="B1647" s="150"/>
      <c r="D1647" s="146" t="s">
        <v>163</v>
      </c>
      <c r="E1647" s="151" t="s">
        <v>1</v>
      </c>
      <c r="F1647" s="152" t="s">
        <v>2351</v>
      </c>
      <c r="H1647" s="153">
        <v>5.4</v>
      </c>
      <c r="I1647" s="154"/>
      <c r="L1647" s="150"/>
      <c r="M1647" s="155"/>
      <c r="T1647" s="156"/>
      <c r="AT1647" s="151" t="s">
        <v>163</v>
      </c>
      <c r="AU1647" s="151" t="s">
        <v>85</v>
      </c>
      <c r="AV1647" s="12" t="s">
        <v>85</v>
      </c>
      <c r="AW1647" s="12" t="s">
        <v>32</v>
      </c>
      <c r="AX1647" s="12" t="s">
        <v>75</v>
      </c>
      <c r="AY1647" s="151" t="s">
        <v>153</v>
      </c>
    </row>
    <row r="1648" spans="2:51" s="12" customFormat="1" ht="12">
      <c r="B1648" s="150"/>
      <c r="D1648" s="146" t="s">
        <v>163</v>
      </c>
      <c r="E1648" s="151" t="s">
        <v>1</v>
      </c>
      <c r="F1648" s="152" t="s">
        <v>2353</v>
      </c>
      <c r="H1648" s="153">
        <v>19.2</v>
      </c>
      <c r="I1648" s="154"/>
      <c r="L1648" s="150"/>
      <c r="M1648" s="155"/>
      <c r="T1648" s="156"/>
      <c r="AT1648" s="151" t="s">
        <v>163</v>
      </c>
      <c r="AU1648" s="151" t="s">
        <v>85</v>
      </c>
      <c r="AV1648" s="12" t="s">
        <v>85</v>
      </c>
      <c r="AW1648" s="12" t="s">
        <v>32</v>
      </c>
      <c r="AX1648" s="12" t="s">
        <v>75</v>
      </c>
      <c r="AY1648" s="151" t="s">
        <v>153</v>
      </c>
    </row>
    <row r="1649" spans="2:51" s="12" customFormat="1" ht="12">
      <c r="B1649" s="150"/>
      <c r="D1649" s="146" t="s">
        <v>163</v>
      </c>
      <c r="E1649" s="151" t="s">
        <v>1</v>
      </c>
      <c r="F1649" s="152" t="s">
        <v>2354</v>
      </c>
      <c r="H1649" s="153">
        <v>7</v>
      </c>
      <c r="I1649" s="154"/>
      <c r="L1649" s="150"/>
      <c r="M1649" s="155"/>
      <c r="T1649" s="156"/>
      <c r="AT1649" s="151" t="s">
        <v>163</v>
      </c>
      <c r="AU1649" s="151" t="s">
        <v>85</v>
      </c>
      <c r="AV1649" s="12" t="s">
        <v>85</v>
      </c>
      <c r="AW1649" s="12" t="s">
        <v>32</v>
      </c>
      <c r="AX1649" s="12" t="s">
        <v>75</v>
      </c>
      <c r="AY1649" s="151" t="s">
        <v>153</v>
      </c>
    </row>
    <row r="1650" spans="2:51" s="12" customFormat="1" ht="12">
      <c r="B1650" s="150"/>
      <c r="D1650" s="146" t="s">
        <v>163</v>
      </c>
      <c r="E1650" s="151" t="s">
        <v>1</v>
      </c>
      <c r="F1650" s="152" t="s">
        <v>2357</v>
      </c>
      <c r="H1650" s="153">
        <v>3</v>
      </c>
      <c r="I1650" s="154"/>
      <c r="L1650" s="150"/>
      <c r="M1650" s="155"/>
      <c r="T1650" s="156"/>
      <c r="AT1650" s="151" t="s">
        <v>163</v>
      </c>
      <c r="AU1650" s="151" t="s">
        <v>85</v>
      </c>
      <c r="AV1650" s="12" t="s">
        <v>85</v>
      </c>
      <c r="AW1650" s="12" t="s">
        <v>32</v>
      </c>
      <c r="AX1650" s="12" t="s">
        <v>75</v>
      </c>
      <c r="AY1650" s="151" t="s">
        <v>153</v>
      </c>
    </row>
    <row r="1651" spans="2:51" s="12" customFormat="1" ht="12">
      <c r="B1651" s="150"/>
      <c r="D1651" s="146" t="s">
        <v>163</v>
      </c>
      <c r="E1651" s="151" t="s">
        <v>1</v>
      </c>
      <c r="F1651" s="152" t="s">
        <v>2358</v>
      </c>
      <c r="H1651" s="153">
        <v>16</v>
      </c>
      <c r="I1651" s="154"/>
      <c r="L1651" s="150"/>
      <c r="M1651" s="155"/>
      <c r="T1651" s="156"/>
      <c r="AT1651" s="151" t="s">
        <v>163</v>
      </c>
      <c r="AU1651" s="151" t="s">
        <v>85</v>
      </c>
      <c r="AV1651" s="12" t="s">
        <v>85</v>
      </c>
      <c r="AW1651" s="12" t="s">
        <v>32</v>
      </c>
      <c r="AX1651" s="12" t="s">
        <v>75</v>
      </c>
      <c r="AY1651" s="151" t="s">
        <v>153</v>
      </c>
    </row>
    <row r="1652" spans="2:51" s="12" customFormat="1" ht="12">
      <c r="B1652" s="150"/>
      <c r="D1652" s="146" t="s">
        <v>163</v>
      </c>
      <c r="E1652" s="151" t="s">
        <v>1</v>
      </c>
      <c r="F1652" s="152" t="s">
        <v>2359</v>
      </c>
      <c r="H1652" s="153">
        <v>12.3</v>
      </c>
      <c r="I1652" s="154"/>
      <c r="L1652" s="150"/>
      <c r="M1652" s="155"/>
      <c r="T1652" s="156"/>
      <c r="AT1652" s="151" t="s">
        <v>163</v>
      </c>
      <c r="AU1652" s="151" t="s">
        <v>85</v>
      </c>
      <c r="AV1652" s="12" t="s">
        <v>85</v>
      </c>
      <c r="AW1652" s="12" t="s">
        <v>32</v>
      </c>
      <c r="AX1652" s="12" t="s">
        <v>75</v>
      </c>
      <c r="AY1652" s="151" t="s">
        <v>153</v>
      </c>
    </row>
    <row r="1653" spans="2:51" s="12" customFormat="1" ht="12">
      <c r="B1653" s="150"/>
      <c r="D1653" s="146" t="s">
        <v>163</v>
      </c>
      <c r="E1653" s="151" t="s">
        <v>1</v>
      </c>
      <c r="F1653" s="152" t="s">
        <v>2360</v>
      </c>
      <c r="H1653" s="153">
        <v>2.9</v>
      </c>
      <c r="I1653" s="154"/>
      <c r="L1653" s="150"/>
      <c r="M1653" s="155"/>
      <c r="T1653" s="156"/>
      <c r="AT1653" s="151" t="s">
        <v>163</v>
      </c>
      <c r="AU1653" s="151" t="s">
        <v>85</v>
      </c>
      <c r="AV1653" s="12" t="s">
        <v>85</v>
      </c>
      <c r="AW1653" s="12" t="s">
        <v>32</v>
      </c>
      <c r="AX1653" s="12" t="s">
        <v>75</v>
      </c>
      <c r="AY1653" s="151" t="s">
        <v>153</v>
      </c>
    </row>
    <row r="1654" spans="2:51" s="12" customFormat="1" ht="12">
      <c r="B1654" s="150"/>
      <c r="D1654" s="146" t="s">
        <v>163</v>
      </c>
      <c r="E1654" s="151" t="s">
        <v>1</v>
      </c>
      <c r="F1654" s="152" t="s">
        <v>2361</v>
      </c>
      <c r="H1654" s="153">
        <v>15.2</v>
      </c>
      <c r="I1654" s="154"/>
      <c r="L1654" s="150"/>
      <c r="M1654" s="155"/>
      <c r="T1654" s="156"/>
      <c r="AT1654" s="151" t="s">
        <v>163</v>
      </c>
      <c r="AU1654" s="151" t="s">
        <v>85</v>
      </c>
      <c r="AV1654" s="12" t="s">
        <v>85</v>
      </c>
      <c r="AW1654" s="12" t="s">
        <v>32</v>
      </c>
      <c r="AX1654" s="12" t="s">
        <v>75</v>
      </c>
      <c r="AY1654" s="151" t="s">
        <v>153</v>
      </c>
    </row>
    <row r="1655" spans="2:51" s="12" customFormat="1" ht="12">
      <c r="B1655" s="150"/>
      <c r="D1655" s="146" t="s">
        <v>163</v>
      </c>
      <c r="E1655" s="151" t="s">
        <v>1</v>
      </c>
      <c r="F1655" s="152" t="s">
        <v>2362</v>
      </c>
      <c r="H1655" s="153">
        <v>15</v>
      </c>
      <c r="I1655" s="154"/>
      <c r="L1655" s="150"/>
      <c r="M1655" s="155"/>
      <c r="T1655" s="156"/>
      <c r="AT1655" s="151" t="s">
        <v>163</v>
      </c>
      <c r="AU1655" s="151" t="s">
        <v>85</v>
      </c>
      <c r="AV1655" s="12" t="s">
        <v>85</v>
      </c>
      <c r="AW1655" s="12" t="s">
        <v>32</v>
      </c>
      <c r="AX1655" s="12" t="s">
        <v>75</v>
      </c>
      <c r="AY1655" s="151" t="s">
        <v>153</v>
      </c>
    </row>
    <row r="1656" spans="2:51" s="12" customFormat="1" ht="12">
      <c r="B1656" s="150"/>
      <c r="D1656" s="146" t="s">
        <v>163</v>
      </c>
      <c r="E1656" s="151" t="s">
        <v>1</v>
      </c>
      <c r="F1656" s="152" t="s">
        <v>2363</v>
      </c>
      <c r="H1656" s="153">
        <v>2.9</v>
      </c>
      <c r="I1656" s="154"/>
      <c r="L1656" s="150"/>
      <c r="M1656" s="155"/>
      <c r="T1656" s="156"/>
      <c r="AT1656" s="151" t="s">
        <v>163</v>
      </c>
      <c r="AU1656" s="151" t="s">
        <v>85</v>
      </c>
      <c r="AV1656" s="12" t="s">
        <v>85</v>
      </c>
      <c r="AW1656" s="12" t="s">
        <v>32</v>
      </c>
      <c r="AX1656" s="12" t="s">
        <v>75</v>
      </c>
      <c r="AY1656" s="151" t="s">
        <v>153</v>
      </c>
    </row>
    <row r="1657" spans="2:51" s="12" customFormat="1" ht="12">
      <c r="B1657" s="150"/>
      <c r="D1657" s="146" t="s">
        <v>163</v>
      </c>
      <c r="E1657" s="151" t="s">
        <v>1</v>
      </c>
      <c r="F1657" s="152" t="s">
        <v>2364</v>
      </c>
      <c r="H1657" s="153">
        <v>14.4</v>
      </c>
      <c r="I1657" s="154"/>
      <c r="L1657" s="150"/>
      <c r="M1657" s="155"/>
      <c r="T1657" s="156"/>
      <c r="AT1657" s="151" t="s">
        <v>163</v>
      </c>
      <c r="AU1657" s="151" t="s">
        <v>85</v>
      </c>
      <c r="AV1657" s="12" t="s">
        <v>85</v>
      </c>
      <c r="AW1657" s="12" t="s">
        <v>32</v>
      </c>
      <c r="AX1657" s="12" t="s">
        <v>75</v>
      </c>
      <c r="AY1657" s="151" t="s">
        <v>153</v>
      </c>
    </row>
    <row r="1658" spans="2:51" s="12" customFormat="1" ht="12">
      <c r="B1658" s="150"/>
      <c r="D1658" s="146" t="s">
        <v>163</v>
      </c>
      <c r="E1658" s="151" t="s">
        <v>1</v>
      </c>
      <c r="F1658" s="152" t="s">
        <v>2365</v>
      </c>
      <c r="H1658" s="153">
        <v>15.2</v>
      </c>
      <c r="I1658" s="154"/>
      <c r="L1658" s="150"/>
      <c r="M1658" s="155"/>
      <c r="T1658" s="156"/>
      <c r="AT1658" s="151" t="s">
        <v>163</v>
      </c>
      <c r="AU1658" s="151" t="s">
        <v>85</v>
      </c>
      <c r="AV1658" s="12" t="s">
        <v>85</v>
      </c>
      <c r="AW1658" s="12" t="s">
        <v>32</v>
      </c>
      <c r="AX1658" s="12" t="s">
        <v>75</v>
      </c>
      <c r="AY1658" s="151" t="s">
        <v>153</v>
      </c>
    </row>
    <row r="1659" spans="2:51" s="12" customFormat="1" ht="12">
      <c r="B1659" s="150"/>
      <c r="D1659" s="146" t="s">
        <v>163</v>
      </c>
      <c r="E1659" s="151" t="s">
        <v>1</v>
      </c>
      <c r="F1659" s="152" t="s">
        <v>2366</v>
      </c>
      <c r="H1659" s="153">
        <v>3</v>
      </c>
      <c r="I1659" s="154"/>
      <c r="L1659" s="150"/>
      <c r="M1659" s="155"/>
      <c r="T1659" s="156"/>
      <c r="AT1659" s="151" t="s">
        <v>163</v>
      </c>
      <c r="AU1659" s="151" t="s">
        <v>85</v>
      </c>
      <c r="AV1659" s="12" t="s">
        <v>85</v>
      </c>
      <c r="AW1659" s="12" t="s">
        <v>32</v>
      </c>
      <c r="AX1659" s="12" t="s">
        <v>75</v>
      </c>
      <c r="AY1659" s="151" t="s">
        <v>153</v>
      </c>
    </row>
    <row r="1660" spans="2:51" s="12" customFormat="1" ht="12">
      <c r="B1660" s="150"/>
      <c r="D1660" s="146" t="s">
        <v>163</v>
      </c>
      <c r="E1660" s="151" t="s">
        <v>1</v>
      </c>
      <c r="F1660" s="152" t="s">
        <v>2367</v>
      </c>
      <c r="H1660" s="153">
        <v>12.3</v>
      </c>
      <c r="I1660" s="154"/>
      <c r="L1660" s="150"/>
      <c r="M1660" s="155"/>
      <c r="T1660" s="156"/>
      <c r="AT1660" s="151" t="s">
        <v>163</v>
      </c>
      <c r="AU1660" s="151" t="s">
        <v>85</v>
      </c>
      <c r="AV1660" s="12" t="s">
        <v>85</v>
      </c>
      <c r="AW1660" s="12" t="s">
        <v>32</v>
      </c>
      <c r="AX1660" s="12" t="s">
        <v>75</v>
      </c>
      <c r="AY1660" s="151" t="s">
        <v>153</v>
      </c>
    </row>
    <row r="1661" spans="2:51" s="12" customFormat="1" ht="12">
      <c r="B1661" s="150"/>
      <c r="D1661" s="146" t="s">
        <v>163</v>
      </c>
      <c r="E1661" s="151" t="s">
        <v>1</v>
      </c>
      <c r="F1661" s="152" t="s">
        <v>2368</v>
      </c>
      <c r="H1661" s="153">
        <v>14.8</v>
      </c>
      <c r="I1661" s="154"/>
      <c r="L1661" s="150"/>
      <c r="M1661" s="155"/>
      <c r="T1661" s="156"/>
      <c r="AT1661" s="151" t="s">
        <v>163</v>
      </c>
      <c r="AU1661" s="151" t="s">
        <v>85</v>
      </c>
      <c r="AV1661" s="12" t="s">
        <v>85</v>
      </c>
      <c r="AW1661" s="12" t="s">
        <v>32</v>
      </c>
      <c r="AX1661" s="12" t="s">
        <v>75</v>
      </c>
      <c r="AY1661" s="151" t="s">
        <v>153</v>
      </c>
    </row>
    <row r="1662" spans="2:51" s="12" customFormat="1" ht="12">
      <c r="B1662" s="150"/>
      <c r="D1662" s="146" t="s">
        <v>163</v>
      </c>
      <c r="E1662" s="151" t="s">
        <v>1</v>
      </c>
      <c r="F1662" s="152" t="s">
        <v>2369</v>
      </c>
      <c r="H1662" s="153">
        <v>12.9</v>
      </c>
      <c r="I1662" s="154"/>
      <c r="L1662" s="150"/>
      <c r="M1662" s="155"/>
      <c r="T1662" s="156"/>
      <c r="AT1662" s="151" t="s">
        <v>163</v>
      </c>
      <c r="AU1662" s="151" t="s">
        <v>85</v>
      </c>
      <c r="AV1662" s="12" t="s">
        <v>85</v>
      </c>
      <c r="AW1662" s="12" t="s">
        <v>32</v>
      </c>
      <c r="AX1662" s="12" t="s">
        <v>75</v>
      </c>
      <c r="AY1662" s="151" t="s">
        <v>153</v>
      </c>
    </row>
    <row r="1663" spans="2:51" s="12" customFormat="1" ht="12">
      <c r="B1663" s="150"/>
      <c r="D1663" s="146" t="s">
        <v>163</v>
      </c>
      <c r="E1663" s="151" t="s">
        <v>1</v>
      </c>
      <c r="F1663" s="152" t="s">
        <v>2370</v>
      </c>
      <c r="H1663" s="153">
        <v>18.2</v>
      </c>
      <c r="I1663" s="154"/>
      <c r="L1663" s="150"/>
      <c r="M1663" s="155"/>
      <c r="T1663" s="156"/>
      <c r="AT1663" s="151" t="s">
        <v>163</v>
      </c>
      <c r="AU1663" s="151" t="s">
        <v>85</v>
      </c>
      <c r="AV1663" s="12" t="s">
        <v>85</v>
      </c>
      <c r="AW1663" s="12" t="s">
        <v>32</v>
      </c>
      <c r="AX1663" s="12" t="s">
        <v>75</v>
      </c>
      <c r="AY1663" s="151" t="s">
        <v>153</v>
      </c>
    </row>
    <row r="1664" spans="2:51" s="12" customFormat="1" ht="12">
      <c r="B1664" s="150"/>
      <c r="D1664" s="146" t="s">
        <v>163</v>
      </c>
      <c r="E1664" s="151" t="s">
        <v>1</v>
      </c>
      <c r="F1664" s="152" t="s">
        <v>2371</v>
      </c>
      <c r="H1664" s="153">
        <v>20.2</v>
      </c>
      <c r="I1664" s="154"/>
      <c r="L1664" s="150"/>
      <c r="M1664" s="155"/>
      <c r="T1664" s="156"/>
      <c r="AT1664" s="151" t="s">
        <v>163</v>
      </c>
      <c r="AU1664" s="151" t="s">
        <v>85</v>
      </c>
      <c r="AV1664" s="12" t="s">
        <v>85</v>
      </c>
      <c r="AW1664" s="12" t="s">
        <v>32</v>
      </c>
      <c r="AX1664" s="12" t="s">
        <v>75</v>
      </c>
      <c r="AY1664" s="151" t="s">
        <v>153</v>
      </c>
    </row>
    <row r="1665" spans="2:65" s="12" customFormat="1" ht="12">
      <c r="B1665" s="150"/>
      <c r="D1665" s="146" t="s">
        <v>163</v>
      </c>
      <c r="E1665" s="151" t="s">
        <v>1</v>
      </c>
      <c r="F1665" s="152" t="s">
        <v>2372</v>
      </c>
      <c r="H1665" s="153">
        <v>21.2</v>
      </c>
      <c r="I1665" s="154"/>
      <c r="L1665" s="150"/>
      <c r="M1665" s="155"/>
      <c r="T1665" s="156"/>
      <c r="AT1665" s="151" t="s">
        <v>163</v>
      </c>
      <c r="AU1665" s="151" t="s">
        <v>85</v>
      </c>
      <c r="AV1665" s="12" t="s">
        <v>85</v>
      </c>
      <c r="AW1665" s="12" t="s">
        <v>32</v>
      </c>
      <c r="AX1665" s="12" t="s">
        <v>75</v>
      </c>
      <c r="AY1665" s="151" t="s">
        <v>153</v>
      </c>
    </row>
    <row r="1666" spans="2:65" s="13" customFormat="1" ht="12">
      <c r="B1666" s="157"/>
      <c r="D1666" s="146" t="s">
        <v>163</v>
      </c>
      <c r="E1666" s="158" t="s">
        <v>1</v>
      </c>
      <c r="F1666" s="159" t="s">
        <v>207</v>
      </c>
      <c r="H1666" s="160">
        <v>1133.4000000000001</v>
      </c>
      <c r="I1666" s="161"/>
      <c r="L1666" s="157"/>
      <c r="M1666" s="162"/>
      <c r="T1666" s="163"/>
      <c r="AT1666" s="158" t="s">
        <v>163</v>
      </c>
      <c r="AU1666" s="158" t="s">
        <v>85</v>
      </c>
      <c r="AV1666" s="13" t="s">
        <v>159</v>
      </c>
      <c r="AW1666" s="13" t="s">
        <v>32</v>
      </c>
      <c r="AX1666" s="13" t="s">
        <v>83</v>
      </c>
      <c r="AY1666" s="158" t="s">
        <v>153</v>
      </c>
    </row>
    <row r="1667" spans="2:65" s="1" customFormat="1" ht="24.25" customHeight="1">
      <c r="B1667" s="31"/>
      <c r="C1667" s="164" t="s">
        <v>2378</v>
      </c>
      <c r="D1667" s="164" t="s">
        <v>216</v>
      </c>
      <c r="E1667" s="165" t="s">
        <v>2379</v>
      </c>
      <c r="F1667" s="166" t="s">
        <v>2380</v>
      </c>
      <c r="G1667" s="167" t="s">
        <v>173</v>
      </c>
      <c r="H1667" s="168">
        <v>1650.242</v>
      </c>
      <c r="I1667" s="169"/>
      <c r="J1667" s="170">
        <f>ROUND(I1667*H1667,2)</f>
        <v>0</v>
      </c>
      <c r="K1667" s="171"/>
      <c r="L1667" s="172"/>
      <c r="M1667" s="173" t="s">
        <v>1</v>
      </c>
      <c r="N1667" s="174" t="s">
        <v>40</v>
      </c>
      <c r="P1667" s="142">
        <f>O1667*H1667</f>
        <v>0</v>
      </c>
      <c r="Q1667" s="142">
        <v>2.5999999999999999E-3</v>
      </c>
      <c r="R1667" s="142">
        <f>Q1667*H1667</f>
        <v>4.2906291999999997</v>
      </c>
      <c r="S1667" s="142">
        <v>0</v>
      </c>
      <c r="T1667" s="143">
        <f>S1667*H1667</f>
        <v>0</v>
      </c>
      <c r="AR1667" s="144" t="s">
        <v>351</v>
      </c>
      <c r="AT1667" s="144" t="s">
        <v>216</v>
      </c>
      <c r="AU1667" s="144" t="s">
        <v>85</v>
      </c>
      <c r="AY1667" s="16" t="s">
        <v>153</v>
      </c>
      <c r="BE1667" s="145">
        <f>IF(N1667="základní",J1667,0)</f>
        <v>0</v>
      </c>
      <c r="BF1667" s="145">
        <f>IF(N1667="snížená",J1667,0)</f>
        <v>0</v>
      </c>
      <c r="BG1667" s="145">
        <f>IF(N1667="zákl. přenesená",J1667,0)</f>
        <v>0</v>
      </c>
      <c r="BH1667" s="145">
        <f>IF(N1667="sníž. přenesená",J1667,0)</f>
        <v>0</v>
      </c>
      <c r="BI1667" s="145">
        <f>IF(N1667="nulová",J1667,0)</f>
        <v>0</v>
      </c>
      <c r="BJ1667" s="16" t="s">
        <v>83</v>
      </c>
      <c r="BK1667" s="145">
        <f>ROUND(I1667*H1667,2)</f>
        <v>0</v>
      </c>
      <c r="BL1667" s="16" t="s">
        <v>253</v>
      </c>
      <c r="BM1667" s="144" t="s">
        <v>2381</v>
      </c>
    </row>
    <row r="1668" spans="2:65" s="12" customFormat="1" ht="12">
      <c r="B1668" s="150"/>
      <c r="D1668" s="146" t="s">
        <v>163</v>
      </c>
      <c r="E1668" s="151" t="s">
        <v>1</v>
      </c>
      <c r="F1668" s="152" t="s">
        <v>2382</v>
      </c>
      <c r="H1668" s="153">
        <v>1374</v>
      </c>
      <c r="I1668" s="154"/>
      <c r="L1668" s="150"/>
      <c r="M1668" s="155"/>
      <c r="T1668" s="156"/>
      <c r="AT1668" s="151" t="s">
        <v>163</v>
      </c>
      <c r="AU1668" s="151" t="s">
        <v>85</v>
      </c>
      <c r="AV1668" s="12" t="s">
        <v>85</v>
      </c>
      <c r="AW1668" s="12" t="s">
        <v>32</v>
      </c>
      <c r="AX1668" s="12" t="s">
        <v>75</v>
      </c>
      <c r="AY1668" s="151" t="s">
        <v>153</v>
      </c>
    </row>
    <row r="1669" spans="2:65" s="12" customFormat="1" ht="12">
      <c r="B1669" s="150"/>
      <c r="D1669" s="146" t="s">
        <v>163</v>
      </c>
      <c r="E1669" s="151" t="s">
        <v>1</v>
      </c>
      <c r="F1669" s="152" t="s">
        <v>2383</v>
      </c>
      <c r="H1669" s="153">
        <v>113.34</v>
      </c>
      <c r="I1669" s="154"/>
      <c r="L1669" s="150"/>
      <c r="M1669" s="155"/>
      <c r="T1669" s="156"/>
      <c r="AT1669" s="151" t="s">
        <v>163</v>
      </c>
      <c r="AU1669" s="151" t="s">
        <v>85</v>
      </c>
      <c r="AV1669" s="12" t="s">
        <v>85</v>
      </c>
      <c r="AW1669" s="12" t="s">
        <v>32</v>
      </c>
      <c r="AX1669" s="12" t="s">
        <v>75</v>
      </c>
      <c r="AY1669" s="151" t="s">
        <v>153</v>
      </c>
    </row>
    <row r="1670" spans="2:65" s="12" customFormat="1" ht="12">
      <c r="B1670" s="150"/>
      <c r="D1670" s="146" t="s">
        <v>163</v>
      </c>
      <c r="E1670" s="151" t="s">
        <v>1</v>
      </c>
      <c r="F1670" s="152" t="s">
        <v>2384</v>
      </c>
      <c r="H1670" s="153">
        <v>12.88</v>
      </c>
      <c r="I1670" s="154"/>
      <c r="L1670" s="150"/>
      <c r="M1670" s="155"/>
      <c r="T1670" s="156"/>
      <c r="AT1670" s="151" t="s">
        <v>163</v>
      </c>
      <c r="AU1670" s="151" t="s">
        <v>85</v>
      </c>
      <c r="AV1670" s="12" t="s">
        <v>85</v>
      </c>
      <c r="AW1670" s="12" t="s">
        <v>32</v>
      </c>
      <c r="AX1670" s="12" t="s">
        <v>75</v>
      </c>
      <c r="AY1670" s="151" t="s">
        <v>153</v>
      </c>
    </row>
    <row r="1671" spans="2:65" s="13" customFormat="1" ht="12">
      <c r="B1671" s="157"/>
      <c r="D1671" s="146" t="s">
        <v>163</v>
      </c>
      <c r="E1671" s="158" t="s">
        <v>1</v>
      </c>
      <c r="F1671" s="159" t="s">
        <v>207</v>
      </c>
      <c r="H1671" s="160">
        <v>1500.22</v>
      </c>
      <c r="I1671" s="161"/>
      <c r="L1671" s="157"/>
      <c r="M1671" s="162"/>
      <c r="T1671" s="163"/>
      <c r="AT1671" s="158" t="s">
        <v>163</v>
      </c>
      <c r="AU1671" s="158" t="s">
        <v>85</v>
      </c>
      <c r="AV1671" s="13" t="s">
        <v>159</v>
      </c>
      <c r="AW1671" s="13" t="s">
        <v>32</v>
      </c>
      <c r="AX1671" s="13" t="s">
        <v>83</v>
      </c>
      <c r="AY1671" s="158" t="s">
        <v>153</v>
      </c>
    </row>
    <row r="1672" spans="2:65" s="12" customFormat="1" ht="12">
      <c r="B1672" s="150"/>
      <c r="D1672" s="146" t="s">
        <v>163</v>
      </c>
      <c r="F1672" s="152" t="s">
        <v>2385</v>
      </c>
      <c r="H1672" s="153">
        <v>1650.242</v>
      </c>
      <c r="I1672" s="154"/>
      <c r="L1672" s="150"/>
      <c r="M1672" s="155"/>
      <c r="T1672" s="156"/>
      <c r="AT1672" s="151" t="s">
        <v>163</v>
      </c>
      <c r="AU1672" s="151" t="s">
        <v>85</v>
      </c>
      <c r="AV1672" s="12" t="s">
        <v>85</v>
      </c>
      <c r="AW1672" s="12" t="s">
        <v>4</v>
      </c>
      <c r="AX1672" s="12" t="s">
        <v>83</v>
      </c>
      <c r="AY1672" s="151" t="s">
        <v>153</v>
      </c>
    </row>
    <row r="1673" spans="2:65" s="1" customFormat="1" ht="16.5" customHeight="1">
      <c r="B1673" s="31"/>
      <c r="C1673" s="132" t="s">
        <v>2386</v>
      </c>
      <c r="D1673" s="132" t="s">
        <v>155</v>
      </c>
      <c r="E1673" s="133" t="s">
        <v>2387</v>
      </c>
      <c r="F1673" s="134" t="s">
        <v>2388</v>
      </c>
      <c r="G1673" s="135" t="s">
        <v>590</v>
      </c>
      <c r="H1673" s="136">
        <v>257.60000000000002</v>
      </c>
      <c r="I1673" s="137"/>
      <c r="J1673" s="138">
        <f>ROUND(I1673*H1673,2)</f>
        <v>0</v>
      </c>
      <c r="K1673" s="139"/>
      <c r="L1673" s="31"/>
      <c r="M1673" s="140" t="s">
        <v>1</v>
      </c>
      <c r="N1673" s="141" t="s">
        <v>40</v>
      </c>
      <c r="P1673" s="142">
        <f>O1673*H1673</f>
        <v>0</v>
      </c>
      <c r="Q1673" s="142">
        <v>1.0000000000000001E-5</v>
      </c>
      <c r="R1673" s="142">
        <f>Q1673*H1673</f>
        <v>2.5760000000000006E-3</v>
      </c>
      <c r="S1673" s="142">
        <v>0</v>
      </c>
      <c r="T1673" s="143">
        <f>S1673*H1673</f>
        <v>0</v>
      </c>
      <c r="AR1673" s="144" t="s">
        <v>253</v>
      </c>
      <c r="AT1673" s="144" t="s">
        <v>155</v>
      </c>
      <c r="AU1673" s="144" t="s">
        <v>85</v>
      </c>
      <c r="AY1673" s="16" t="s">
        <v>153</v>
      </c>
      <c r="BE1673" s="145">
        <f>IF(N1673="základní",J1673,0)</f>
        <v>0</v>
      </c>
      <c r="BF1673" s="145">
        <f>IF(N1673="snížená",J1673,0)</f>
        <v>0</v>
      </c>
      <c r="BG1673" s="145">
        <f>IF(N1673="zákl. přenesená",J1673,0)</f>
        <v>0</v>
      </c>
      <c r="BH1673" s="145">
        <f>IF(N1673="sníž. přenesená",J1673,0)</f>
        <v>0</v>
      </c>
      <c r="BI1673" s="145">
        <f>IF(N1673="nulová",J1673,0)</f>
        <v>0</v>
      </c>
      <c r="BJ1673" s="16" t="s">
        <v>83</v>
      </c>
      <c r="BK1673" s="145">
        <f>ROUND(I1673*H1673,2)</f>
        <v>0</v>
      </c>
      <c r="BL1673" s="16" t="s">
        <v>253</v>
      </c>
      <c r="BM1673" s="144" t="s">
        <v>2389</v>
      </c>
    </row>
    <row r="1674" spans="2:65" s="1" customFormat="1" ht="12">
      <c r="B1674" s="31"/>
      <c r="D1674" s="146" t="s">
        <v>161</v>
      </c>
      <c r="F1674" s="147" t="s">
        <v>2390</v>
      </c>
      <c r="I1674" s="148"/>
      <c r="L1674" s="31"/>
      <c r="M1674" s="149"/>
      <c r="T1674" s="55"/>
      <c r="AT1674" s="16" t="s">
        <v>161</v>
      </c>
      <c r="AU1674" s="16" t="s">
        <v>85</v>
      </c>
    </row>
    <row r="1675" spans="2:65" s="12" customFormat="1" ht="12">
      <c r="B1675" s="150"/>
      <c r="D1675" s="146" t="s">
        <v>163</v>
      </c>
      <c r="E1675" s="151" t="s">
        <v>1</v>
      </c>
      <c r="F1675" s="152" t="s">
        <v>2263</v>
      </c>
      <c r="H1675" s="153">
        <v>15.2</v>
      </c>
      <c r="I1675" s="154"/>
      <c r="L1675" s="150"/>
      <c r="M1675" s="155"/>
      <c r="T1675" s="156"/>
      <c r="AT1675" s="151" t="s">
        <v>163</v>
      </c>
      <c r="AU1675" s="151" t="s">
        <v>85</v>
      </c>
      <c r="AV1675" s="12" t="s">
        <v>85</v>
      </c>
      <c r="AW1675" s="12" t="s">
        <v>32</v>
      </c>
      <c r="AX1675" s="12" t="s">
        <v>75</v>
      </c>
      <c r="AY1675" s="151" t="s">
        <v>153</v>
      </c>
    </row>
    <row r="1676" spans="2:65" s="12" customFormat="1" ht="12">
      <c r="B1676" s="150"/>
      <c r="D1676" s="146" t="s">
        <v>163</v>
      </c>
      <c r="E1676" s="151" t="s">
        <v>1</v>
      </c>
      <c r="F1676" s="152" t="s">
        <v>2264</v>
      </c>
      <c r="H1676" s="153">
        <v>5.0999999999999996</v>
      </c>
      <c r="I1676" s="154"/>
      <c r="L1676" s="150"/>
      <c r="M1676" s="155"/>
      <c r="T1676" s="156"/>
      <c r="AT1676" s="151" t="s">
        <v>163</v>
      </c>
      <c r="AU1676" s="151" t="s">
        <v>85</v>
      </c>
      <c r="AV1676" s="12" t="s">
        <v>85</v>
      </c>
      <c r="AW1676" s="12" t="s">
        <v>32</v>
      </c>
      <c r="AX1676" s="12" t="s">
        <v>75</v>
      </c>
      <c r="AY1676" s="151" t="s">
        <v>153</v>
      </c>
    </row>
    <row r="1677" spans="2:65" s="12" customFormat="1" ht="12">
      <c r="B1677" s="150"/>
      <c r="D1677" s="146" t="s">
        <v>163</v>
      </c>
      <c r="E1677" s="151" t="s">
        <v>1</v>
      </c>
      <c r="F1677" s="152" t="s">
        <v>2266</v>
      </c>
      <c r="H1677" s="153">
        <v>8.4</v>
      </c>
      <c r="I1677" s="154"/>
      <c r="L1677" s="150"/>
      <c r="M1677" s="155"/>
      <c r="T1677" s="156"/>
      <c r="AT1677" s="151" t="s">
        <v>163</v>
      </c>
      <c r="AU1677" s="151" t="s">
        <v>85</v>
      </c>
      <c r="AV1677" s="12" t="s">
        <v>85</v>
      </c>
      <c r="AW1677" s="12" t="s">
        <v>32</v>
      </c>
      <c r="AX1677" s="12" t="s">
        <v>75</v>
      </c>
      <c r="AY1677" s="151" t="s">
        <v>153</v>
      </c>
    </row>
    <row r="1678" spans="2:65" s="12" customFormat="1" ht="12">
      <c r="B1678" s="150"/>
      <c r="D1678" s="146" t="s">
        <v>163</v>
      </c>
      <c r="E1678" s="151" t="s">
        <v>1</v>
      </c>
      <c r="F1678" s="152" t="s">
        <v>2267</v>
      </c>
      <c r="H1678" s="153">
        <v>8.6</v>
      </c>
      <c r="I1678" s="154"/>
      <c r="L1678" s="150"/>
      <c r="M1678" s="155"/>
      <c r="T1678" s="156"/>
      <c r="AT1678" s="151" t="s">
        <v>163</v>
      </c>
      <c r="AU1678" s="151" t="s">
        <v>85</v>
      </c>
      <c r="AV1678" s="12" t="s">
        <v>85</v>
      </c>
      <c r="AW1678" s="12" t="s">
        <v>32</v>
      </c>
      <c r="AX1678" s="12" t="s">
        <v>75</v>
      </c>
      <c r="AY1678" s="151" t="s">
        <v>153</v>
      </c>
    </row>
    <row r="1679" spans="2:65" s="12" customFormat="1" ht="12">
      <c r="B1679" s="150"/>
      <c r="D1679" s="146" t="s">
        <v>163</v>
      </c>
      <c r="E1679" s="151" t="s">
        <v>1</v>
      </c>
      <c r="F1679" s="152" t="s">
        <v>2268</v>
      </c>
      <c r="H1679" s="153">
        <v>8.6</v>
      </c>
      <c r="I1679" s="154"/>
      <c r="L1679" s="150"/>
      <c r="M1679" s="155"/>
      <c r="T1679" s="156"/>
      <c r="AT1679" s="151" t="s">
        <v>163</v>
      </c>
      <c r="AU1679" s="151" t="s">
        <v>85</v>
      </c>
      <c r="AV1679" s="12" t="s">
        <v>85</v>
      </c>
      <c r="AW1679" s="12" t="s">
        <v>32</v>
      </c>
      <c r="AX1679" s="12" t="s">
        <v>75</v>
      </c>
      <c r="AY1679" s="151" t="s">
        <v>153</v>
      </c>
    </row>
    <row r="1680" spans="2:65" s="12" customFormat="1" ht="12">
      <c r="B1680" s="150"/>
      <c r="D1680" s="146" t="s">
        <v>163</v>
      </c>
      <c r="E1680" s="151" t="s">
        <v>1</v>
      </c>
      <c r="F1680" s="152" t="s">
        <v>2269</v>
      </c>
      <c r="H1680" s="153">
        <v>9.1</v>
      </c>
      <c r="I1680" s="154"/>
      <c r="L1680" s="150"/>
      <c r="M1680" s="155"/>
      <c r="T1680" s="156"/>
      <c r="AT1680" s="151" t="s">
        <v>163</v>
      </c>
      <c r="AU1680" s="151" t="s">
        <v>85</v>
      </c>
      <c r="AV1680" s="12" t="s">
        <v>85</v>
      </c>
      <c r="AW1680" s="12" t="s">
        <v>32</v>
      </c>
      <c r="AX1680" s="12" t="s">
        <v>75</v>
      </c>
      <c r="AY1680" s="151" t="s">
        <v>153</v>
      </c>
    </row>
    <row r="1681" spans="2:51" s="12" customFormat="1" ht="12">
      <c r="B1681" s="150"/>
      <c r="D1681" s="146" t="s">
        <v>163</v>
      </c>
      <c r="E1681" s="151" t="s">
        <v>1</v>
      </c>
      <c r="F1681" s="152" t="s">
        <v>2270</v>
      </c>
      <c r="H1681" s="153">
        <v>19.8</v>
      </c>
      <c r="I1681" s="154"/>
      <c r="L1681" s="150"/>
      <c r="M1681" s="155"/>
      <c r="T1681" s="156"/>
      <c r="AT1681" s="151" t="s">
        <v>163</v>
      </c>
      <c r="AU1681" s="151" t="s">
        <v>85</v>
      </c>
      <c r="AV1681" s="12" t="s">
        <v>85</v>
      </c>
      <c r="AW1681" s="12" t="s">
        <v>32</v>
      </c>
      <c r="AX1681" s="12" t="s">
        <v>75</v>
      </c>
      <c r="AY1681" s="151" t="s">
        <v>153</v>
      </c>
    </row>
    <row r="1682" spans="2:51" s="12" customFormat="1" ht="12">
      <c r="B1682" s="150"/>
      <c r="D1682" s="146" t="s">
        <v>163</v>
      </c>
      <c r="E1682" s="151" t="s">
        <v>1</v>
      </c>
      <c r="F1682" s="152" t="s">
        <v>2271</v>
      </c>
      <c r="H1682" s="153">
        <v>8.4</v>
      </c>
      <c r="I1682" s="154"/>
      <c r="L1682" s="150"/>
      <c r="M1682" s="155"/>
      <c r="T1682" s="156"/>
      <c r="AT1682" s="151" t="s">
        <v>163</v>
      </c>
      <c r="AU1682" s="151" t="s">
        <v>85</v>
      </c>
      <c r="AV1682" s="12" t="s">
        <v>85</v>
      </c>
      <c r="AW1682" s="12" t="s">
        <v>32</v>
      </c>
      <c r="AX1682" s="12" t="s">
        <v>75</v>
      </c>
      <c r="AY1682" s="151" t="s">
        <v>153</v>
      </c>
    </row>
    <row r="1683" spans="2:51" s="12" customFormat="1" ht="12">
      <c r="B1683" s="150"/>
      <c r="D1683" s="146" t="s">
        <v>163</v>
      </c>
      <c r="E1683" s="151" t="s">
        <v>1</v>
      </c>
      <c r="F1683" s="152" t="s">
        <v>2272</v>
      </c>
      <c r="H1683" s="153">
        <v>20.399999999999999</v>
      </c>
      <c r="I1683" s="154"/>
      <c r="L1683" s="150"/>
      <c r="M1683" s="155"/>
      <c r="T1683" s="156"/>
      <c r="AT1683" s="151" t="s">
        <v>163</v>
      </c>
      <c r="AU1683" s="151" t="s">
        <v>85</v>
      </c>
      <c r="AV1683" s="12" t="s">
        <v>85</v>
      </c>
      <c r="AW1683" s="12" t="s">
        <v>32</v>
      </c>
      <c r="AX1683" s="12" t="s">
        <v>75</v>
      </c>
      <c r="AY1683" s="151" t="s">
        <v>153</v>
      </c>
    </row>
    <row r="1684" spans="2:51" s="12" customFormat="1" ht="12">
      <c r="B1684" s="150"/>
      <c r="D1684" s="146" t="s">
        <v>163</v>
      </c>
      <c r="E1684" s="151" t="s">
        <v>1</v>
      </c>
      <c r="F1684" s="152" t="s">
        <v>2288</v>
      </c>
      <c r="H1684" s="153">
        <v>8.8000000000000007</v>
      </c>
      <c r="I1684" s="154"/>
      <c r="L1684" s="150"/>
      <c r="M1684" s="155"/>
      <c r="T1684" s="156"/>
      <c r="AT1684" s="151" t="s">
        <v>163</v>
      </c>
      <c r="AU1684" s="151" t="s">
        <v>85</v>
      </c>
      <c r="AV1684" s="12" t="s">
        <v>85</v>
      </c>
      <c r="AW1684" s="12" t="s">
        <v>32</v>
      </c>
      <c r="AX1684" s="12" t="s">
        <v>75</v>
      </c>
      <c r="AY1684" s="151" t="s">
        <v>153</v>
      </c>
    </row>
    <row r="1685" spans="2:51" s="12" customFormat="1" ht="12">
      <c r="B1685" s="150"/>
      <c r="D1685" s="146" t="s">
        <v>163</v>
      </c>
      <c r="E1685" s="151" t="s">
        <v>1</v>
      </c>
      <c r="F1685" s="152" t="s">
        <v>2289</v>
      </c>
      <c r="H1685" s="153">
        <v>7.1</v>
      </c>
      <c r="I1685" s="154"/>
      <c r="L1685" s="150"/>
      <c r="M1685" s="155"/>
      <c r="T1685" s="156"/>
      <c r="AT1685" s="151" t="s">
        <v>163</v>
      </c>
      <c r="AU1685" s="151" t="s">
        <v>85</v>
      </c>
      <c r="AV1685" s="12" t="s">
        <v>85</v>
      </c>
      <c r="AW1685" s="12" t="s">
        <v>32</v>
      </c>
      <c r="AX1685" s="12" t="s">
        <v>75</v>
      </c>
      <c r="AY1685" s="151" t="s">
        <v>153</v>
      </c>
    </row>
    <row r="1686" spans="2:51" s="12" customFormat="1" ht="12">
      <c r="B1686" s="150"/>
      <c r="D1686" s="146" t="s">
        <v>163</v>
      </c>
      <c r="E1686" s="151" t="s">
        <v>1</v>
      </c>
      <c r="F1686" s="152" t="s">
        <v>2290</v>
      </c>
      <c r="H1686" s="153">
        <v>15.6</v>
      </c>
      <c r="I1686" s="154"/>
      <c r="L1686" s="150"/>
      <c r="M1686" s="155"/>
      <c r="T1686" s="156"/>
      <c r="AT1686" s="151" t="s">
        <v>163</v>
      </c>
      <c r="AU1686" s="151" t="s">
        <v>85</v>
      </c>
      <c r="AV1686" s="12" t="s">
        <v>85</v>
      </c>
      <c r="AW1686" s="12" t="s">
        <v>32</v>
      </c>
      <c r="AX1686" s="12" t="s">
        <v>75</v>
      </c>
      <c r="AY1686" s="151" t="s">
        <v>153</v>
      </c>
    </row>
    <row r="1687" spans="2:51" s="12" customFormat="1" ht="12">
      <c r="B1687" s="150"/>
      <c r="D1687" s="146" t="s">
        <v>163</v>
      </c>
      <c r="E1687" s="151" t="s">
        <v>1</v>
      </c>
      <c r="F1687" s="152" t="s">
        <v>2291</v>
      </c>
      <c r="H1687" s="153">
        <v>16.2</v>
      </c>
      <c r="I1687" s="154"/>
      <c r="L1687" s="150"/>
      <c r="M1687" s="155"/>
      <c r="T1687" s="156"/>
      <c r="AT1687" s="151" t="s">
        <v>163</v>
      </c>
      <c r="AU1687" s="151" t="s">
        <v>85</v>
      </c>
      <c r="AV1687" s="12" t="s">
        <v>85</v>
      </c>
      <c r="AW1687" s="12" t="s">
        <v>32</v>
      </c>
      <c r="AX1687" s="12" t="s">
        <v>75</v>
      </c>
      <c r="AY1687" s="151" t="s">
        <v>153</v>
      </c>
    </row>
    <row r="1688" spans="2:51" s="12" customFormat="1" ht="12">
      <c r="B1688" s="150"/>
      <c r="D1688" s="146" t="s">
        <v>163</v>
      </c>
      <c r="E1688" s="151" t="s">
        <v>1</v>
      </c>
      <c r="F1688" s="152" t="s">
        <v>2292</v>
      </c>
      <c r="H1688" s="153">
        <v>16.2</v>
      </c>
      <c r="I1688" s="154"/>
      <c r="L1688" s="150"/>
      <c r="M1688" s="155"/>
      <c r="T1688" s="156"/>
      <c r="AT1688" s="151" t="s">
        <v>163</v>
      </c>
      <c r="AU1688" s="151" t="s">
        <v>85</v>
      </c>
      <c r="AV1688" s="12" t="s">
        <v>85</v>
      </c>
      <c r="AW1688" s="12" t="s">
        <v>32</v>
      </c>
      <c r="AX1688" s="12" t="s">
        <v>75</v>
      </c>
      <c r="AY1688" s="151" t="s">
        <v>153</v>
      </c>
    </row>
    <row r="1689" spans="2:51" s="12" customFormat="1" ht="12">
      <c r="B1689" s="150"/>
      <c r="D1689" s="146" t="s">
        <v>163</v>
      </c>
      <c r="E1689" s="151" t="s">
        <v>1</v>
      </c>
      <c r="F1689" s="152" t="s">
        <v>2293</v>
      </c>
      <c r="H1689" s="153">
        <v>16.8</v>
      </c>
      <c r="I1689" s="154"/>
      <c r="L1689" s="150"/>
      <c r="M1689" s="155"/>
      <c r="T1689" s="156"/>
      <c r="AT1689" s="151" t="s">
        <v>163</v>
      </c>
      <c r="AU1689" s="151" t="s">
        <v>85</v>
      </c>
      <c r="AV1689" s="12" t="s">
        <v>85</v>
      </c>
      <c r="AW1689" s="12" t="s">
        <v>32</v>
      </c>
      <c r="AX1689" s="12" t="s">
        <v>75</v>
      </c>
      <c r="AY1689" s="151" t="s">
        <v>153</v>
      </c>
    </row>
    <row r="1690" spans="2:51" s="12" customFormat="1" ht="12">
      <c r="B1690" s="150"/>
      <c r="D1690" s="146" t="s">
        <v>163</v>
      </c>
      <c r="E1690" s="151" t="s">
        <v>1</v>
      </c>
      <c r="F1690" s="152" t="s">
        <v>2294</v>
      </c>
      <c r="H1690" s="153">
        <v>15.6</v>
      </c>
      <c r="I1690" s="154"/>
      <c r="L1690" s="150"/>
      <c r="M1690" s="155"/>
      <c r="T1690" s="156"/>
      <c r="AT1690" s="151" t="s">
        <v>163</v>
      </c>
      <c r="AU1690" s="151" t="s">
        <v>85</v>
      </c>
      <c r="AV1690" s="12" t="s">
        <v>85</v>
      </c>
      <c r="AW1690" s="12" t="s">
        <v>32</v>
      </c>
      <c r="AX1690" s="12" t="s">
        <v>75</v>
      </c>
      <c r="AY1690" s="151" t="s">
        <v>153</v>
      </c>
    </row>
    <row r="1691" spans="2:51" s="12" customFormat="1" ht="12">
      <c r="B1691" s="150"/>
      <c r="D1691" s="146" t="s">
        <v>163</v>
      </c>
      <c r="E1691" s="151" t="s">
        <v>1</v>
      </c>
      <c r="F1691" s="152" t="s">
        <v>2319</v>
      </c>
      <c r="H1691" s="153">
        <v>8.6</v>
      </c>
      <c r="I1691" s="154"/>
      <c r="L1691" s="150"/>
      <c r="M1691" s="155"/>
      <c r="T1691" s="156"/>
      <c r="AT1691" s="151" t="s">
        <v>163</v>
      </c>
      <c r="AU1691" s="151" t="s">
        <v>85</v>
      </c>
      <c r="AV1691" s="12" t="s">
        <v>85</v>
      </c>
      <c r="AW1691" s="12" t="s">
        <v>32</v>
      </c>
      <c r="AX1691" s="12" t="s">
        <v>75</v>
      </c>
      <c r="AY1691" s="151" t="s">
        <v>153</v>
      </c>
    </row>
    <row r="1692" spans="2:51" s="12" customFormat="1" ht="12">
      <c r="B1692" s="150"/>
      <c r="D1692" s="146" t="s">
        <v>163</v>
      </c>
      <c r="E1692" s="151" t="s">
        <v>1</v>
      </c>
      <c r="F1692" s="152" t="s">
        <v>2320</v>
      </c>
      <c r="H1692" s="153">
        <v>6.9</v>
      </c>
      <c r="I1692" s="154"/>
      <c r="L1692" s="150"/>
      <c r="M1692" s="155"/>
      <c r="T1692" s="156"/>
      <c r="AT1692" s="151" t="s">
        <v>163</v>
      </c>
      <c r="AU1692" s="151" t="s">
        <v>85</v>
      </c>
      <c r="AV1692" s="12" t="s">
        <v>85</v>
      </c>
      <c r="AW1692" s="12" t="s">
        <v>32</v>
      </c>
      <c r="AX1692" s="12" t="s">
        <v>75</v>
      </c>
      <c r="AY1692" s="151" t="s">
        <v>153</v>
      </c>
    </row>
    <row r="1693" spans="2:51" s="12" customFormat="1" ht="12">
      <c r="B1693" s="150"/>
      <c r="D1693" s="146" t="s">
        <v>163</v>
      </c>
      <c r="E1693" s="151" t="s">
        <v>1</v>
      </c>
      <c r="F1693" s="152" t="s">
        <v>2352</v>
      </c>
      <c r="H1693" s="153">
        <v>10.4</v>
      </c>
      <c r="I1693" s="154"/>
      <c r="L1693" s="150"/>
      <c r="M1693" s="155"/>
      <c r="T1693" s="156"/>
      <c r="AT1693" s="151" t="s">
        <v>163</v>
      </c>
      <c r="AU1693" s="151" t="s">
        <v>85</v>
      </c>
      <c r="AV1693" s="12" t="s">
        <v>85</v>
      </c>
      <c r="AW1693" s="12" t="s">
        <v>32</v>
      </c>
      <c r="AX1693" s="12" t="s">
        <v>75</v>
      </c>
      <c r="AY1693" s="151" t="s">
        <v>153</v>
      </c>
    </row>
    <row r="1694" spans="2:51" s="12" customFormat="1" ht="12">
      <c r="B1694" s="150"/>
      <c r="D1694" s="146" t="s">
        <v>163</v>
      </c>
      <c r="E1694" s="151" t="s">
        <v>1</v>
      </c>
      <c r="F1694" s="152" t="s">
        <v>2355</v>
      </c>
      <c r="H1694" s="153">
        <v>16.2</v>
      </c>
      <c r="I1694" s="154"/>
      <c r="L1694" s="150"/>
      <c r="M1694" s="155"/>
      <c r="T1694" s="156"/>
      <c r="AT1694" s="151" t="s">
        <v>163</v>
      </c>
      <c r="AU1694" s="151" t="s">
        <v>85</v>
      </c>
      <c r="AV1694" s="12" t="s">
        <v>85</v>
      </c>
      <c r="AW1694" s="12" t="s">
        <v>32</v>
      </c>
      <c r="AX1694" s="12" t="s">
        <v>75</v>
      </c>
      <c r="AY1694" s="151" t="s">
        <v>153</v>
      </c>
    </row>
    <row r="1695" spans="2:51" s="12" customFormat="1" ht="12">
      <c r="B1695" s="150"/>
      <c r="D1695" s="146" t="s">
        <v>163</v>
      </c>
      <c r="E1695" s="151" t="s">
        <v>1</v>
      </c>
      <c r="F1695" s="152" t="s">
        <v>2356</v>
      </c>
      <c r="H1695" s="153">
        <v>15.6</v>
      </c>
      <c r="I1695" s="154"/>
      <c r="L1695" s="150"/>
      <c r="M1695" s="155"/>
      <c r="T1695" s="156"/>
      <c r="AT1695" s="151" t="s">
        <v>163</v>
      </c>
      <c r="AU1695" s="151" t="s">
        <v>85</v>
      </c>
      <c r="AV1695" s="12" t="s">
        <v>85</v>
      </c>
      <c r="AW1695" s="12" t="s">
        <v>32</v>
      </c>
      <c r="AX1695" s="12" t="s">
        <v>75</v>
      </c>
      <c r="AY1695" s="151" t="s">
        <v>153</v>
      </c>
    </row>
    <row r="1696" spans="2:51" s="13" customFormat="1" ht="12">
      <c r="B1696" s="157"/>
      <c r="D1696" s="146" t="s">
        <v>163</v>
      </c>
      <c r="E1696" s="158" t="s">
        <v>1</v>
      </c>
      <c r="F1696" s="159" t="s">
        <v>207</v>
      </c>
      <c r="H1696" s="160">
        <v>257.59999999999997</v>
      </c>
      <c r="I1696" s="161"/>
      <c r="L1696" s="157"/>
      <c r="M1696" s="162"/>
      <c r="T1696" s="163"/>
      <c r="AT1696" s="158" t="s">
        <v>163</v>
      </c>
      <c r="AU1696" s="158" t="s">
        <v>85</v>
      </c>
      <c r="AV1696" s="13" t="s">
        <v>159</v>
      </c>
      <c r="AW1696" s="13" t="s">
        <v>32</v>
      </c>
      <c r="AX1696" s="13" t="s">
        <v>83</v>
      </c>
      <c r="AY1696" s="158" t="s">
        <v>153</v>
      </c>
    </row>
    <row r="1697" spans="2:65" s="1" customFormat="1" ht="16.5" customHeight="1">
      <c r="B1697" s="31"/>
      <c r="C1697" s="164" t="s">
        <v>2391</v>
      </c>
      <c r="D1697" s="164" t="s">
        <v>216</v>
      </c>
      <c r="E1697" s="165" t="s">
        <v>2392</v>
      </c>
      <c r="F1697" s="166" t="s">
        <v>2393</v>
      </c>
      <c r="G1697" s="167" t="s">
        <v>590</v>
      </c>
      <c r="H1697" s="168">
        <v>262.75200000000001</v>
      </c>
      <c r="I1697" s="169"/>
      <c r="J1697" s="170">
        <f>ROUND(I1697*H1697,2)</f>
        <v>0</v>
      </c>
      <c r="K1697" s="171"/>
      <c r="L1697" s="172"/>
      <c r="M1697" s="173" t="s">
        <v>1</v>
      </c>
      <c r="N1697" s="174" t="s">
        <v>40</v>
      </c>
      <c r="P1697" s="142">
        <f>O1697*H1697</f>
        <v>0</v>
      </c>
      <c r="Q1697" s="142">
        <v>2.7999999999999998E-4</v>
      </c>
      <c r="R1697" s="142">
        <f>Q1697*H1697</f>
        <v>7.3570559999999993E-2</v>
      </c>
      <c r="S1697" s="142">
        <v>0</v>
      </c>
      <c r="T1697" s="143">
        <f>S1697*H1697</f>
        <v>0</v>
      </c>
      <c r="AR1697" s="144" t="s">
        <v>351</v>
      </c>
      <c r="AT1697" s="144" t="s">
        <v>216</v>
      </c>
      <c r="AU1697" s="144" t="s">
        <v>85</v>
      </c>
      <c r="AY1697" s="16" t="s">
        <v>153</v>
      </c>
      <c r="BE1697" s="145">
        <f>IF(N1697="základní",J1697,0)</f>
        <v>0</v>
      </c>
      <c r="BF1697" s="145">
        <f>IF(N1697="snížená",J1697,0)</f>
        <v>0</v>
      </c>
      <c r="BG1697" s="145">
        <f>IF(N1697="zákl. přenesená",J1697,0)</f>
        <v>0</v>
      </c>
      <c r="BH1697" s="145">
        <f>IF(N1697="sníž. přenesená",J1697,0)</f>
        <v>0</v>
      </c>
      <c r="BI1697" s="145">
        <f>IF(N1697="nulová",J1697,0)</f>
        <v>0</v>
      </c>
      <c r="BJ1697" s="16" t="s">
        <v>83</v>
      </c>
      <c r="BK1697" s="145">
        <f>ROUND(I1697*H1697,2)</f>
        <v>0</v>
      </c>
      <c r="BL1697" s="16" t="s">
        <v>253</v>
      </c>
      <c r="BM1697" s="144" t="s">
        <v>2394</v>
      </c>
    </row>
    <row r="1698" spans="2:65" s="1" customFormat="1" ht="12">
      <c r="B1698" s="31"/>
      <c r="D1698" s="146" t="s">
        <v>161</v>
      </c>
      <c r="F1698" s="147" t="s">
        <v>2393</v>
      </c>
      <c r="I1698" s="148"/>
      <c r="L1698" s="31"/>
      <c r="M1698" s="149"/>
      <c r="T1698" s="55"/>
      <c r="AT1698" s="16" t="s">
        <v>161</v>
      </c>
      <c r="AU1698" s="16" t="s">
        <v>85</v>
      </c>
    </row>
    <row r="1699" spans="2:65" s="12" customFormat="1" ht="12">
      <c r="B1699" s="150"/>
      <c r="D1699" s="146" t="s">
        <v>163</v>
      </c>
      <c r="E1699" s="151" t="s">
        <v>1</v>
      </c>
      <c r="F1699" s="152" t="s">
        <v>2263</v>
      </c>
      <c r="H1699" s="153">
        <v>15.2</v>
      </c>
      <c r="I1699" s="154"/>
      <c r="L1699" s="150"/>
      <c r="M1699" s="155"/>
      <c r="T1699" s="156"/>
      <c r="AT1699" s="151" t="s">
        <v>163</v>
      </c>
      <c r="AU1699" s="151" t="s">
        <v>85</v>
      </c>
      <c r="AV1699" s="12" t="s">
        <v>85</v>
      </c>
      <c r="AW1699" s="12" t="s">
        <v>32</v>
      </c>
      <c r="AX1699" s="12" t="s">
        <v>75</v>
      </c>
      <c r="AY1699" s="151" t="s">
        <v>153</v>
      </c>
    </row>
    <row r="1700" spans="2:65" s="12" customFormat="1" ht="12">
      <c r="B1700" s="150"/>
      <c r="D1700" s="146" t="s">
        <v>163</v>
      </c>
      <c r="E1700" s="151" t="s">
        <v>1</v>
      </c>
      <c r="F1700" s="152" t="s">
        <v>2264</v>
      </c>
      <c r="H1700" s="153">
        <v>5.0999999999999996</v>
      </c>
      <c r="I1700" s="154"/>
      <c r="L1700" s="150"/>
      <c r="M1700" s="155"/>
      <c r="T1700" s="156"/>
      <c r="AT1700" s="151" t="s">
        <v>163</v>
      </c>
      <c r="AU1700" s="151" t="s">
        <v>85</v>
      </c>
      <c r="AV1700" s="12" t="s">
        <v>85</v>
      </c>
      <c r="AW1700" s="12" t="s">
        <v>32</v>
      </c>
      <c r="AX1700" s="12" t="s">
        <v>75</v>
      </c>
      <c r="AY1700" s="151" t="s">
        <v>153</v>
      </c>
    </row>
    <row r="1701" spans="2:65" s="12" customFormat="1" ht="12">
      <c r="B1701" s="150"/>
      <c r="D1701" s="146" t="s">
        <v>163</v>
      </c>
      <c r="E1701" s="151" t="s">
        <v>1</v>
      </c>
      <c r="F1701" s="152" t="s">
        <v>2266</v>
      </c>
      <c r="H1701" s="153">
        <v>8.4</v>
      </c>
      <c r="I1701" s="154"/>
      <c r="L1701" s="150"/>
      <c r="M1701" s="155"/>
      <c r="T1701" s="156"/>
      <c r="AT1701" s="151" t="s">
        <v>163</v>
      </c>
      <c r="AU1701" s="151" t="s">
        <v>85</v>
      </c>
      <c r="AV1701" s="12" t="s">
        <v>85</v>
      </c>
      <c r="AW1701" s="12" t="s">
        <v>32</v>
      </c>
      <c r="AX1701" s="12" t="s">
        <v>75</v>
      </c>
      <c r="AY1701" s="151" t="s">
        <v>153</v>
      </c>
    </row>
    <row r="1702" spans="2:65" s="12" customFormat="1" ht="12">
      <c r="B1702" s="150"/>
      <c r="D1702" s="146" t="s">
        <v>163</v>
      </c>
      <c r="E1702" s="151" t="s">
        <v>1</v>
      </c>
      <c r="F1702" s="152" t="s">
        <v>2267</v>
      </c>
      <c r="H1702" s="153">
        <v>8.6</v>
      </c>
      <c r="I1702" s="154"/>
      <c r="L1702" s="150"/>
      <c r="M1702" s="155"/>
      <c r="T1702" s="156"/>
      <c r="AT1702" s="151" t="s">
        <v>163</v>
      </c>
      <c r="AU1702" s="151" t="s">
        <v>85</v>
      </c>
      <c r="AV1702" s="12" t="s">
        <v>85</v>
      </c>
      <c r="AW1702" s="12" t="s">
        <v>32</v>
      </c>
      <c r="AX1702" s="12" t="s">
        <v>75</v>
      </c>
      <c r="AY1702" s="151" t="s">
        <v>153</v>
      </c>
    </row>
    <row r="1703" spans="2:65" s="12" customFormat="1" ht="12">
      <c r="B1703" s="150"/>
      <c r="D1703" s="146" t="s">
        <v>163</v>
      </c>
      <c r="E1703" s="151" t="s">
        <v>1</v>
      </c>
      <c r="F1703" s="152" t="s">
        <v>2268</v>
      </c>
      <c r="H1703" s="153">
        <v>8.6</v>
      </c>
      <c r="I1703" s="154"/>
      <c r="L1703" s="150"/>
      <c r="M1703" s="155"/>
      <c r="T1703" s="156"/>
      <c r="AT1703" s="151" t="s">
        <v>163</v>
      </c>
      <c r="AU1703" s="151" t="s">
        <v>85</v>
      </c>
      <c r="AV1703" s="12" t="s">
        <v>85</v>
      </c>
      <c r="AW1703" s="12" t="s">
        <v>32</v>
      </c>
      <c r="AX1703" s="12" t="s">
        <v>75</v>
      </c>
      <c r="AY1703" s="151" t="s">
        <v>153</v>
      </c>
    </row>
    <row r="1704" spans="2:65" s="12" customFormat="1" ht="12">
      <c r="B1704" s="150"/>
      <c r="D1704" s="146" t="s">
        <v>163</v>
      </c>
      <c r="E1704" s="151" t="s">
        <v>1</v>
      </c>
      <c r="F1704" s="152" t="s">
        <v>2269</v>
      </c>
      <c r="H1704" s="153">
        <v>9.1</v>
      </c>
      <c r="I1704" s="154"/>
      <c r="L1704" s="150"/>
      <c r="M1704" s="155"/>
      <c r="T1704" s="156"/>
      <c r="AT1704" s="151" t="s">
        <v>163</v>
      </c>
      <c r="AU1704" s="151" t="s">
        <v>85</v>
      </c>
      <c r="AV1704" s="12" t="s">
        <v>85</v>
      </c>
      <c r="AW1704" s="12" t="s">
        <v>32</v>
      </c>
      <c r="AX1704" s="12" t="s">
        <v>75</v>
      </c>
      <c r="AY1704" s="151" t="s">
        <v>153</v>
      </c>
    </row>
    <row r="1705" spans="2:65" s="12" customFormat="1" ht="12">
      <c r="B1705" s="150"/>
      <c r="D1705" s="146" t="s">
        <v>163</v>
      </c>
      <c r="E1705" s="151" t="s">
        <v>1</v>
      </c>
      <c r="F1705" s="152" t="s">
        <v>2270</v>
      </c>
      <c r="H1705" s="153">
        <v>19.8</v>
      </c>
      <c r="I1705" s="154"/>
      <c r="L1705" s="150"/>
      <c r="M1705" s="155"/>
      <c r="T1705" s="156"/>
      <c r="AT1705" s="151" t="s">
        <v>163</v>
      </c>
      <c r="AU1705" s="151" t="s">
        <v>85</v>
      </c>
      <c r="AV1705" s="12" t="s">
        <v>85</v>
      </c>
      <c r="AW1705" s="12" t="s">
        <v>32</v>
      </c>
      <c r="AX1705" s="12" t="s">
        <v>75</v>
      </c>
      <c r="AY1705" s="151" t="s">
        <v>153</v>
      </c>
    </row>
    <row r="1706" spans="2:65" s="12" customFormat="1" ht="12">
      <c r="B1706" s="150"/>
      <c r="D1706" s="146" t="s">
        <v>163</v>
      </c>
      <c r="E1706" s="151" t="s">
        <v>1</v>
      </c>
      <c r="F1706" s="152" t="s">
        <v>2271</v>
      </c>
      <c r="H1706" s="153">
        <v>8.4</v>
      </c>
      <c r="I1706" s="154"/>
      <c r="L1706" s="150"/>
      <c r="M1706" s="155"/>
      <c r="T1706" s="156"/>
      <c r="AT1706" s="151" t="s">
        <v>163</v>
      </c>
      <c r="AU1706" s="151" t="s">
        <v>85</v>
      </c>
      <c r="AV1706" s="12" t="s">
        <v>85</v>
      </c>
      <c r="AW1706" s="12" t="s">
        <v>32</v>
      </c>
      <c r="AX1706" s="12" t="s">
        <v>75</v>
      </c>
      <c r="AY1706" s="151" t="s">
        <v>153</v>
      </c>
    </row>
    <row r="1707" spans="2:65" s="12" customFormat="1" ht="12">
      <c r="B1707" s="150"/>
      <c r="D1707" s="146" t="s">
        <v>163</v>
      </c>
      <c r="E1707" s="151" t="s">
        <v>1</v>
      </c>
      <c r="F1707" s="152" t="s">
        <v>2272</v>
      </c>
      <c r="H1707" s="153">
        <v>20.399999999999999</v>
      </c>
      <c r="I1707" s="154"/>
      <c r="L1707" s="150"/>
      <c r="M1707" s="155"/>
      <c r="T1707" s="156"/>
      <c r="AT1707" s="151" t="s">
        <v>163</v>
      </c>
      <c r="AU1707" s="151" t="s">
        <v>85</v>
      </c>
      <c r="AV1707" s="12" t="s">
        <v>85</v>
      </c>
      <c r="AW1707" s="12" t="s">
        <v>32</v>
      </c>
      <c r="AX1707" s="12" t="s">
        <v>75</v>
      </c>
      <c r="AY1707" s="151" t="s">
        <v>153</v>
      </c>
    </row>
    <row r="1708" spans="2:65" s="12" customFormat="1" ht="12">
      <c r="B1708" s="150"/>
      <c r="D1708" s="146" t="s">
        <v>163</v>
      </c>
      <c r="E1708" s="151" t="s">
        <v>1</v>
      </c>
      <c r="F1708" s="152" t="s">
        <v>2288</v>
      </c>
      <c r="H1708" s="153">
        <v>8.8000000000000007</v>
      </c>
      <c r="I1708" s="154"/>
      <c r="L1708" s="150"/>
      <c r="M1708" s="155"/>
      <c r="T1708" s="156"/>
      <c r="AT1708" s="151" t="s">
        <v>163</v>
      </c>
      <c r="AU1708" s="151" t="s">
        <v>85</v>
      </c>
      <c r="AV1708" s="12" t="s">
        <v>85</v>
      </c>
      <c r="AW1708" s="12" t="s">
        <v>32</v>
      </c>
      <c r="AX1708" s="12" t="s">
        <v>75</v>
      </c>
      <c r="AY1708" s="151" t="s">
        <v>153</v>
      </c>
    </row>
    <row r="1709" spans="2:65" s="12" customFormat="1" ht="12">
      <c r="B1709" s="150"/>
      <c r="D1709" s="146" t="s">
        <v>163</v>
      </c>
      <c r="E1709" s="151" t="s">
        <v>1</v>
      </c>
      <c r="F1709" s="152" t="s">
        <v>2289</v>
      </c>
      <c r="H1709" s="153">
        <v>7.1</v>
      </c>
      <c r="I1709" s="154"/>
      <c r="L1709" s="150"/>
      <c r="M1709" s="155"/>
      <c r="T1709" s="156"/>
      <c r="AT1709" s="151" t="s">
        <v>163</v>
      </c>
      <c r="AU1709" s="151" t="s">
        <v>85</v>
      </c>
      <c r="AV1709" s="12" t="s">
        <v>85</v>
      </c>
      <c r="AW1709" s="12" t="s">
        <v>32</v>
      </c>
      <c r="AX1709" s="12" t="s">
        <v>75</v>
      </c>
      <c r="AY1709" s="151" t="s">
        <v>153</v>
      </c>
    </row>
    <row r="1710" spans="2:65" s="12" customFormat="1" ht="12">
      <c r="B1710" s="150"/>
      <c r="D1710" s="146" t="s">
        <v>163</v>
      </c>
      <c r="E1710" s="151" t="s">
        <v>1</v>
      </c>
      <c r="F1710" s="152" t="s">
        <v>2290</v>
      </c>
      <c r="H1710" s="153">
        <v>15.6</v>
      </c>
      <c r="I1710" s="154"/>
      <c r="L1710" s="150"/>
      <c r="M1710" s="155"/>
      <c r="T1710" s="156"/>
      <c r="AT1710" s="151" t="s">
        <v>163</v>
      </c>
      <c r="AU1710" s="151" t="s">
        <v>85</v>
      </c>
      <c r="AV1710" s="12" t="s">
        <v>85</v>
      </c>
      <c r="AW1710" s="12" t="s">
        <v>32</v>
      </c>
      <c r="AX1710" s="12" t="s">
        <v>75</v>
      </c>
      <c r="AY1710" s="151" t="s">
        <v>153</v>
      </c>
    </row>
    <row r="1711" spans="2:65" s="12" customFormat="1" ht="12">
      <c r="B1711" s="150"/>
      <c r="D1711" s="146" t="s">
        <v>163</v>
      </c>
      <c r="E1711" s="151" t="s">
        <v>1</v>
      </c>
      <c r="F1711" s="152" t="s">
        <v>2291</v>
      </c>
      <c r="H1711" s="153">
        <v>16.2</v>
      </c>
      <c r="I1711" s="154"/>
      <c r="L1711" s="150"/>
      <c r="M1711" s="155"/>
      <c r="T1711" s="156"/>
      <c r="AT1711" s="151" t="s">
        <v>163</v>
      </c>
      <c r="AU1711" s="151" t="s">
        <v>85</v>
      </c>
      <c r="AV1711" s="12" t="s">
        <v>85</v>
      </c>
      <c r="AW1711" s="12" t="s">
        <v>32</v>
      </c>
      <c r="AX1711" s="12" t="s">
        <v>75</v>
      </c>
      <c r="AY1711" s="151" t="s">
        <v>153</v>
      </c>
    </row>
    <row r="1712" spans="2:65" s="12" customFormat="1" ht="12">
      <c r="B1712" s="150"/>
      <c r="D1712" s="146" t="s">
        <v>163</v>
      </c>
      <c r="E1712" s="151" t="s">
        <v>1</v>
      </c>
      <c r="F1712" s="152" t="s">
        <v>2292</v>
      </c>
      <c r="H1712" s="153">
        <v>16.2</v>
      </c>
      <c r="I1712" s="154"/>
      <c r="L1712" s="150"/>
      <c r="M1712" s="155"/>
      <c r="T1712" s="156"/>
      <c r="AT1712" s="151" t="s">
        <v>163</v>
      </c>
      <c r="AU1712" s="151" t="s">
        <v>85</v>
      </c>
      <c r="AV1712" s="12" t="s">
        <v>85</v>
      </c>
      <c r="AW1712" s="12" t="s">
        <v>32</v>
      </c>
      <c r="AX1712" s="12" t="s">
        <v>75</v>
      </c>
      <c r="AY1712" s="151" t="s">
        <v>153</v>
      </c>
    </row>
    <row r="1713" spans="2:65" s="12" customFormat="1" ht="12">
      <c r="B1713" s="150"/>
      <c r="D1713" s="146" t="s">
        <v>163</v>
      </c>
      <c r="E1713" s="151" t="s">
        <v>1</v>
      </c>
      <c r="F1713" s="152" t="s">
        <v>2293</v>
      </c>
      <c r="H1713" s="153">
        <v>16.8</v>
      </c>
      <c r="I1713" s="154"/>
      <c r="L1713" s="150"/>
      <c r="M1713" s="155"/>
      <c r="T1713" s="156"/>
      <c r="AT1713" s="151" t="s">
        <v>163</v>
      </c>
      <c r="AU1713" s="151" t="s">
        <v>85</v>
      </c>
      <c r="AV1713" s="12" t="s">
        <v>85</v>
      </c>
      <c r="AW1713" s="12" t="s">
        <v>32</v>
      </c>
      <c r="AX1713" s="12" t="s">
        <v>75</v>
      </c>
      <c r="AY1713" s="151" t="s">
        <v>153</v>
      </c>
    </row>
    <row r="1714" spans="2:65" s="12" customFormat="1" ht="12">
      <c r="B1714" s="150"/>
      <c r="D1714" s="146" t="s">
        <v>163</v>
      </c>
      <c r="E1714" s="151" t="s">
        <v>1</v>
      </c>
      <c r="F1714" s="152" t="s">
        <v>2294</v>
      </c>
      <c r="H1714" s="153">
        <v>15.6</v>
      </c>
      <c r="I1714" s="154"/>
      <c r="L1714" s="150"/>
      <c r="M1714" s="155"/>
      <c r="T1714" s="156"/>
      <c r="AT1714" s="151" t="s">
        <v>163</v>
      </c>
      <c r="AU1714" s="151" t="s">
        <v>85</v>
      </c>
      <c r="AV1714" s="12" t="s">
        <v>85</v>
      </c>
      <c r="AW1714" s="12" t="s">
        <v>32</v>
      </c>
      <c r="AX1714" s="12" t="s">
        <v>75</v>
      </c>
      <c r="AY1714" s="151" t="s">
        <v>153</v>
      </c>
    </row>
    <row r="1715" spans="2:65" s="12" customFormat="1" ht="12">
      <c r="B1715" s="150"/>
      <c r="D1715" s="146" t="s">
        <v>163</v>
      </c>
      <c r="E1715" s="151" t="s">
        <v>1</v>
      </c>
      <c r="F1715" s="152" t="s">
        <v>2319</v>
      </c>
      <c r="H1715" s="153">
        <v>8.6</v>
      </c>
      <c r="I1715" s="154"/>
      <c r="L1715" s="150"/>
      <c r="M1715" s="155"/>
      <c r="T1715" s="156"/>
      <c r="AT1715" s="151" t="s">
        <v>163</v>
      </c>
      <c r="AU1715" s="151" t="s">
        <v>85</v>
      </c>
      <c r="AV1715" s="12" t="s">
        <v>85</v>
      </c>
      <c r="AW1715" s="12" t="s">
        <v>32</v>
      </c>
      <c r="AX1715" s="12" t="s">
        <v>75</v>
      </c>
      <c r="AY1715" s="151" t="s">
        <v>153</v>
      </c>
    </row>
    <row r="1716" spans="2:65" s="12" customFormat="1" ht="12">
      <c r="B1716" s="150"/>
      <c r="D1716" s="146" t="s">
        <v>163</v>
      </c>
      <c r="E1716" s="151" t="s">
        <v>1</v>
      </c>
      <c r="F1716" s="152" t="s">
        <v>2320</v>
      </c>
      <c r="H1716" s="153">
        <v>6.9</v>
      </c>
      <c r="I1716" s="154"/>
      <c r="L1716" s="150"/>
      <c r="M1716" s="155"/>
      <c r="T1716" s="156"/>
      <c r="AT1716" s="151" t="s">
        <v>163</v>
      </c>
      <c r="AU1716" s="151" t="s">
        <v>85</v>
      </c>
      <c r="AV1716" s="12" t="s">
        <v>85</v>
      </c>
      <c r="AW1716" s="12" t="s">
        <v>32</v>
      </c>
      <c r="AX1716" s="12" t="s">
        <v>75</v>
      </c>
      <c r="AY1716" s="151" t="s">
        <v>153</v>
      </c>
    </row>
    <row r="1717" spans="2:65" s="12" customFormat="1" ht="12">
      <c r="B1717" s="150"/>
      <c r="D1717" s="146" t="s">
        <v>163</v>
      </c>
      <c r="E1717" s="151" t="s">
        <v>1</v>
      </c>
      <c r="F1717" s="152" t="s">
        <v>2352</v>
      </c>
      <c r="H1717" s="153">
        <v>10.4</v>
      </c>
      <c r="I1717" s="154"/>
      <c r="L1717" s="150"/>
      <c r="M1717" s="155"/>
      <c r="T1717" s="156"/>
      <c r="AT1717" s="151" t="s">
        <v>163</v>
      </c>
      <c r="AU1717" s="151" t="s">
        <v>85</v>
      </c>
      <c r="AV1717" s="12" t="s">
        <v>85</v>
      </c>
      <c r="AW1717" s="12" t="s">
        <v>32</v>
      </c>
      <c r="AX1717" s="12" t="s">
        <v>75</v>
      </c>
      <c r="AY1717" s="151" t="s">
        <v>153</v>
      </c>
    </row>
    <row r="1718" spans="2:65" s="12" customFormat="1" ht="12">
      <c r="B1718" s="150"/>
      <c r="D1718" s="146" t="s">
        <v>163</v>
      </c>
      <c r="E1718" s="151" t="s">
        <v>1</v>
      </c>
      <c r="F1718" s="152" t="s">
        <v>2355</v>
      </c>
      <c r="H1718" s="153">
        <v>16.2</v>
      </c>
      <c r="I1718" s="154"/>
      <c r="L1718" s="150"/>
      <c r="M1718" s="155"/>
      <c r="T1718" s="156"/>
      <c r="AT1718" s="151" t="s">
        <v>163</v>
      </c>
      <c r="AU1718" s="151" t="s">
        <v>85</v>
      </c>
      <c r="AV1718" s="12" t="s">
        <v>85</v>
      </c>
      <c r="AW1718" s="12" t="s">
        <v>32</v>
      </c>
      <c r="AX1718" s="12" t="s">
        <v>75</v>
      </c>
      <c r="AY1718" s="151" t="s">
        <v>153</v>
      </c>
    </row>
    <row r="1719" spans="2:65" s="12" customFormat="1" ht="12">
      <c r="B1719" s="150"/>
      <c r="D1719" s="146" t="s">
        <v>163</v>
      </c>
      <c r="E1719" s="151" t="s">
        <v>1</v>
      </c>
      <c r="F1719" s="152" t="s">
        <v>2356</v>
      </c>
      <c r="H1719" s="153">
        <v>15.6</v>
      </c>
      <c r="I1719" s="154"/>
      <c r="L1719" s="150"/>
      <c r="M1719" s="155"/>
      <c r="T1719" s="156"/>
      <c r="AT1719" s="151" t="s">
        <v>163</v>
      </c>
      <c r="AU1719" s="151" t="s">
        <v>85</v>
      </c>
      <c r="AV1719" s="12" t="s">
        <v>85</v>
      </c>
      <c r="AW1719" s="12" t="s">
        <v>32</v>
      </c>
      <c r="AX1719" s="12" t="s">
        <v>75</v>
      </c>
      <c r="AY1719" s="151" t="s">
        <v>153</v>
      </c>
    </row>
    <row r="1720" spans="2:65" s="13" customFormat="1" ht="12">
      <c r="B1720" s="157"/>
      <c r="D1720" s="146" t="s">
        <v>163</v>
      </c>
      <c r="E1720" s="158" t="s">
        <v>1</v>
      </c>
      <c r="F1720" s="159" t="s">
        <v>207</v>
      </c>
      <c r="H1720" s="160">
        <v>257.59999999999997</v>
      </c>
      <c r="I1720" s="161"/>
      <c r="L1720" s="157"/>
      <c r="M1720" s="162"/>
      <c r="T1720" s="163"/>
      <c r="AT1720" s="158" t="s">
        <v>163</v>
      </c>
      <c r="AU1720" s="158" t="s">
        <v>85</v>
      </c>
      <c r="AV1720" s="13" t="s">
        <v>159</v>
      </c>
      <c r="AW1720" s="13" t="s">
        <v>32</v>
      </c>
      <c r="AX1720" s="13" t="s">
        <v>83</v>
      </c>
      <c r="AY1720" s="158" t="s">
        <v>153</v>
      </c>
    </row>
    <row r="1721" spans="2:65" s="12" customFormat="1" ht="12">
      <c r="B1721" s="150"/>
      <c r="D1721" s="146" t="s">
        <v>163</v>
      </c>
      <c r="F1721" s="152" t="s">
        <v>2395</v>
      </c>
      <c r="H1721" s="153">
        <v>262.75200000000001</v>
      </c>
      <c r="I1721" s="154"/>
      <c r="L1721" s="150"/>
      <c r="M1721" s="155"/>
      <c r="T1721" s="156"/>
      <c r="AT1721" s="151" t="s">
        <v>163</v>
      </c>
      <c r="AU1721" s="151" t="s">
        <v>85</v>
      </c>
      <c r="AV1721" s="12" t="s">
        <v>85</v>
      </c>
      <c r="AW1721" s="12" t="s">
        <v>4</v>
      </c>
      <c r="AX1721" s="12" t="s">
        <v>83</v>
      </c>
      <c r="AY1721" s="151" t="s">
        <v>153</v>
      </c>
    </row>
    <row r="1722" spans="2:65" s="1" customFormat="1" ht="16.5" customHeight="1">
      <c r="B1722" s="31"/>
      <c r="C1722" s="132" t="s">
        <v>2396</v>
      </c>
      <c r="D1722" s="132" t="s">
        <v>155</v>
      </c>
      <c r="E1722" s="133" t="s">
        <v>2397</v>
      </c>
      <c r="F1722" s="134" t="s">
        <v>2398</v>
      </c>
      <c r="G1722" s="135" t="s">
        <v>590</v>
      </c>
      <c r="H1722" s="136">
        <v>129.5</v>
      </c>
      <c r="I1722" s="137"/>
      <c r="J1722" s="138">
        <f>ROUND(I1722*H1722,2)</f>
        <v>0</v>
      </c>
      <c r="K1722" s="139"/>
      <c r="L1722" s="31"/>
      <c r="M1722" s="140" t="s">
        <v>1</v>
      </c>
      <c r="N1722" s="141" t="s">
        <v>40</v>
      </c>
      <c r="P1722" s="142">
        <f>O1722*H1722</f>
        <v>0</v>
      </c>
      <c r="Q1722" s="142">
        <v>0</v>
      </c>
      <c r="R1722" s="142">
        <f>Q1722*H1722</f>
        <v>0</v>
      </c>
      <c r="S1722" s="142">
        <v>0</v>
      </c>
      <c r="T1722" s="143">
        <f>S1722*H1722</f>
        <v>0</v>
      </c>
      <c r="AR1722" s="144" t="s">
        <v>253</v>
      </c>
      <c r="AT1722" s="144" t="s">
        <v>155</v>
      </c>
      <c r="AU1722" s="144" t="s">
        <v>85</v>
      </c>
      <c r="AY1722" s="16" t="s">
        <v>153</v>
      </c>
      <c r="BE1722" s="145">
        <f>IF(N1722="základní",J1722,0)</f>
        <v>0</v>
      </c>
      <c r="BF1722" s="145">
        <f>IF(N1722="snížená",J1722,0)</f>
        <v>0</v>
      </c>
      <c r="BG1722" s="145">
        <f>IF(N1722="zákl. přenesená",J1722,0)</f>
        <v>0</v>
      </c>
      <c r="BH1722" s="145">
        <f>IF(N1722="sníž. přenesená",J1722,0)</f>
        <v>0</v>
      </c>
      <c r="BI1722" s="145">
        <f>IF(N1722="nulová",J1722,0)</f>
        <v>0</v>
      </c>
      <c r="BJ1722" s="16" t="s">
        <v>83</v>
      </c>
      <c r="BK1722" s="145">
        <f>ROUND(I1722*H1722,2)</f>
        <v>0</v>
      </c>
      <c r="BL1722" s="16" t="s">
        <v>253</v>
      </c>
      <c r="BM1722" s="144" t="s">
        <v>2399</v>
      </c>
    </row>
    <row r="1723" spans="2:65" s="1" customFormat="1" ht="12">
      <c r="B1723" s="31"/>
      <c r="D1723" s="146" t="s">
        <v>161</v>
      </c>
      <c r="F1723" s="147" t="s">
        <v>2400</v>
      </c>
      <c r="I1723" s="148"/>
      <c r="L1723" s="31"/>
      <c r="M1723" s="149"/>
      <c r="T1723" s="55"/>
      <c r="AT1723" s="16" t="s">
        <v>161</v>
      </c>
      <c r="AU1723" s="16" t="s">
        <v>85</v>
      </c>
    </row>
    <row r="1724" spans="2:65" s="12" customFormat="1" ht="12">
      <c r="B1724" s="150"/>
      <c r="D1724" s="146" t="s">
        <v>163</v>
      </c>
      <c r="E1724" s="151" t="s">
        <v>1</v>
      </c>
      <c r="F1724" s="152" t="s">
        <v>2401</v>
      </c>
      <c r="H1724" s="153">
        <v>7</v>
      </c>
      <c r="I1724" s="154"/>
      <c r="L1724" s="150"/>
      <c r="M1724" s="155"/>
      <c r="T1724" s="156"/>
      <c r="AT1724" s="151" t="s">
        <v>163</v>
      </c>
      <c r="AU1724" s="151" t="s">
        <v>85</v>
      </c>
      <c r="AV1724" s="12" t="s">
        <v>85</v>
      </c>
      <c r="AW1724" s="12" t="s">
        <v>32</v>
      </c>
      <c r="AX1724" s="12" t="s">
        <v>75</v>
      </c>
      <c r="AY1724" s="151" t="s">
        <v>153</v>
      </c>
    </row>
    <row r="1725" spans="2:65" s="12" customFormat="1" ht="12">
      <c r="B1725" s="150"/>
      <c r="D1725" s="146" t="s">
        <v>163</v>
      </c>
      <c r="E1725" s="151" t="s">
        <v>1</v>
      </c>
      <c r="F1725" s="152" t="s">
        <v>2402</v>
      </c>
      <c r="H1725" s="153">
        <v>82.4</v>
      </c>
      <c r="I1725" s="154"/>
      <c r="L1725" s="150"/>
      <c r="M1725" s="155"/>
      <c r="T1725" s="156"/>
      <c r="AT1725" s="151" t="s">
        <v>163</v>
      </c>
      <c r="AU1725" s="151" t="s">
        <v>85</v>
      </c>
      <c r="AV1725" s="12" t="s">
        <v>85</v>
      </c>
      <c r="AW1725" s="12" t="s">
        <v>32</v>
      </c>
      <c r="AX1725" s="12" t="s">
        <v>75</v>
      </c>
      <c r="AY1725" s="151" t="s">
        <v>153</v>
      </c>
    </row>
    <row r="1726" spans="2:65" s="12" customFormat="1" ht="12">
      <c r="B1726" s="150"/>
      <c r="D1726" s="146" t="s">
        <v>163</v>
      </c>
      <c r="E1726" s="151" t="s">
        <v>1</v>
      </c>
      <c r="F1726" s="152" t="s">
        <v>2403</v>
      </c>
      <c r="H1726" s="153">
        <v>8.1</v>
      </c>
      <c r="I1726" s="154"/>
      <c r="L1726" s="150"/>
      <c r="M1726" s="155"/>
      <c r="T1726" s="156"/>
      <c r="AT1726" s="151" t="s">
        <v>163</v>
      </c>
      <c r="AU1726" s="151" t="s">
        <v>85</v>
      </c>
      <c r="AV1726" s="12" t="s">
        <v>85</v>
      </c>
      <c r="AW1726" s="12" t="s">
        <v>32</v>
      </c>
      <c r="AX1726" s="12" t="s">
        <v>75</v>
      </c>
      <c r="AY1726" s="151" t="s">
        <v>153</v>
      </c>
    </row>
    <row r="1727" spans="2:65" s="12" customFormat="1" ht="12">
      <c r="B1727" s="150"/>
      <c r="D1727" s="146" t="s">
        <v>163</v>
      </c>
      <c r="E1727" s="151" t="s">
        <v>1</v>
      </c>
      <c r="F1727" s="152" t="s">
        <v>2404</v>
      </c>
      <c r="H1727" s="153">
        <v>4.4000000000000004</v>
      </c>
      <c r="I1727" s="154"/>
      <c r="L1727" s="150"/>
      <c r="M1727" s="155"/>
      <c r="T1727" s="156"/>
      <c r="AT1727" s="151" t="s">
        <v>163</v>
      </c>
      <c r="AU1727" s="151" t="s">
        <v>85</v>
      </c>
      <c r="AV1727" s="12" t="s">
        <v>85</v>
      </c>
      <c r="AW1727" s="12" t="s">
        <v>32</v>
      </c>
      <c r="AX1727" s="12" t="s">
        <v>75</v>
      </c>
      <c r="AY1727" s="151" t="s">
        <v>153</v>
      </c>
    </row>
    <row r="1728" spans="2:65" s="12" customFormat="1" ht="12">
      <c r="B1728" s="150"/>
      <c r="D1728" s="146" t="s">
        <v>163</v>
      </c>
      <c r="E1728" s="151" t="s">
        <v>1</v>
      </c>
      <c r="F1728" s="152" t="s">
        <v>2405</v>
      </c>
      <c r="H1728" s="153">
        <v>14.4</v>
      </c>
      <c r="I1728" s="154"/>
      <c r="L1728" s="150"/>
      <c r="M1728" s="155"/>
      <c r="T1728" s="156"/>
      <c r="AT1728" s="151" t="s">
        <v>163</v>
      </c>
      <c r="AU1728" s="151" t="s">
        <v>85</v>
      </c>
      <c r="AV1728" s="12" t="s">
        <v>85</v>
      </c>
      <c r="AW1728" s="12" t="s">
        <v>32</v>
      </c>
      <c r="AX1728" s="12" t="s">
        <v>75</v>
      </c>
      <c r="AY1728" s="151" t="s">
        <v>153</v>
      </c>
    </row>
    <row r="1729" spans="2:65" s="12" customFormat="1" ht="12">
      <c r="B1729" s="150"/>
      <c r="D1729" s="146" t="s">
        <v>163</v>
      </c>
      <c r="E1729" s="151" t="s">
        <v>1</v>
      </c>
      <c r="F1729" s="152" t="s">
        <v>2406</v>
      </c>
      <c r="H1729" s="153">
        <v>11.2</v>
      </c>
      <c r="I1729" s="154"/>
      <c r="L1729" s="150"/>
      <c r="M1729" s="155"/>
      <c r="T1729" s="156"/>
      <c r="AT1729" s="151" t="s">
        <v>163</v>
      </c>
      <c r="AU1729" s="151" t="s">
        <v>85</v>
      </c>
      <c r="AV1729" s="12" t="s">
        <v>85</v>
      </c>
      <c r="AW1729" s="12" t="s">
        <v>32</v>
      </c>
      <c r="AX1729" s="12" t="s">
        <v>75</v>
      </c>
      <c r="AY1729" s="151" t="s">
        <v>153</v>
      </c>
    </row>
    <row r="1730" spans="2:65" s="12" customFormat="1" ht="12">
      <c r="B1730" s="150"/>
      <c r="D1730" s="146" t="s">
        <v>163</v>
      </c>
      <c r="E1730" s="151" t="s">
        <v>1</v>
      </c>
      <c r="F1730" s="152" t="s">
        <v>2407</v>
      </c>
      <c r="H1730" s="153">
        <v>2</v>
      </c>
      <c r="I1730" s="154"/>
      <c r="L1730" s="150"/>
      <c r="M1730" s="155"/>
      <c r="T1730" s="156"/>
      <c r="AT1730" s="151" t="s">
        <v>163</v>
      </c>
      <c r="AU1730" s="151" t="s">
        <v>85</v>
      </c>
      <c r="AV1730" s="12" t="s">
        <v>85</v>
      </c>
      <c r="AW1730" s="12" t="s">
        <v>32</v>
      </c>
      <c r="AX1730" s="12" t="s">
        <v>75</v>
      </c>
      <c r="AY1730" s="151" t="s">
        <v>153</v>
      </c>
    </row>
    <row r="1731" spans="2:65" s="13" customFormat="1" ht="12">
      <c r="B1731" s="157"/>
      <c r="D1731" s="146" t="s">
        <v>163</v>
      </c>
      <c r="E1731" s="158" t="s">
        <v>1</v>
      </c>
      <c r="F1731" s="159" t="s">
        <v>207</v>
      </c>
      <c r="H1731" s="160">
        <v>129.5</v>
      </c>
      <c r="I1731" s="161"/>
      <c r="L1731" s="157"/>
      <c r="M1731" s="162"/>
      <c r="T1731" s="163"/>
      <c r="AT1731" s="158" t="s">
        <v>163</v>
      </c>
      <c r="AU1731" s="158" t="s">
        <v>85</v>
      </c>
      <c r="AV1731" s="13" t="s">
        <v>159</v>
      </c>
      <c r="AW1731" s="13" t="s">
        <v>32</v>
      </c>
      <c r="AX1731" s="13" t="s">
        <v>83</v>
      </c>
      <c r="AY1731" s="158" t="s">
        <v>153</v>
      </c>
    </row>
    <row r="1732" spans="2:65" s="1" customFormat="1" ht="16.5" customHeight="1">
      <c r="B1732" s="31"/>
      <c r="C1732" s="164" t="s">
        <v>2408</v>
      </c>
      <c r="D1732" s="164" t="s">
        <v>216</v>
      </c>
      <c r="E1732" s="165" t="s">
        <v>2409</v>
      </c>
      <c r="F1732" s="166" t="s">
        <v>2410</v>
      </c>
      <c r="G1732" s="167" t="s">
        <v>590</v>
      </c>
      <c r="H1732" s="168">
        <v>132.09</v>
      </c>
      <c r="I1732" s="169"/>
      <c r="J1732" s="170">
        <f>ROUND(I1732*H1732,2)</f>
        <v>0</v>
      </c>
      <c r="K1732" s="171"/>
      <c r="L1732" s="172"/>
      <c r="M1732" s="173" t="s">
        <v>1</v>
      </c>
      <c r="N1732" s="174" t="s">
        <v>40</v>
      </c>
      <c r="P1732" s="142">
        <f>O1732*H1732</f>
        <v>0</v>
      </c>
      <c r="Q1732" s="142">
        <v>4.0000000000000002E-4</v>
      </c>
      <c r="R1732" s="142">
        <f>Q1732*H1732</f>
        <v>5.2836000000000001E-2</v>
      </c>
      <c r="S1732" s="142">
        <v>0</v>
      </c>
      <c r="T1732" s="143">
        <f>S1732*H1732</f>
        <v>0</v>
      </c>
      <c r="AR1732" s="144" t="s">
        <v>351</v>
      </c>
      <c r="AT1732" s="144" t="s">
        <v>216</v>
      </c>
      <c r="AU1732" s="144" t="s">
        <v>85</v>
      </c>
      <c r="AY1732" s="16" t="s">
        <v>153</v>
      </c>
      <c r="BE1732" s="145">
        <f>IF(N1732="základní",J1732,0)</f>
        <v>0</v>
      </c>
      <c r="BF1732" s="145">
        <f>IF(N1732="snížená",J1732,0)</f>
        <v>0</v>
      </c>
      <c r="BG1732" s="145">
        <f>IF(N1732="zákl. přenesená",J1732,0)</f>
        <v>0</v>
      </c>
      <c r="BH1732" s="145">
        <f>IF(N1732="sníž. přenesená",J1732,0)</f>
        <v>0</v>
      </c>
      <c r="BI1732" s="145">
        <f>IF(N1732="nulová",J1732,0)</f>
        <v>0</v>
      </c>
      <c r="BJ1732" s="16" t="s">
        <v>83</v>
      </c>
      <c r="BK1732" s="145">
        <f>ROUND(I1732*H1732,2)</f>
        <v>0</v>
      </c>
      <c r="BL1732" s="16" t="s">
        <v>253</v>
      </c>
      <c r="BM1732" s="144" t="s">
        <v>2411</v>
      </c>
    </row>
    <row r="1733" spans="2:65" s="1" customFormat="1" ht="12">
      <c r="B1733" s="31"/>
      <c r="D1733" s="146" t="s">
        <v>161</v>
      </c>
      <c r="F1733" s="147" t="s">
        <v>2410</v>
      </c>
      <c r="I1733" s="148"/>
      <c r="L1733" s="31"/>
      <c r="M1733" s="149"/>
      <c r="T1733" s="55"/>
      <c r="AT1733" s="16" t="s">
        <v>161</v>
      </c>
      <c r="AU1733" s="16" t="s">
        <v>85</v>
      </c>
    </row>
    <row r="1734" spans="2:65" s="12" customFormat="1" ht="12">
      <c r="B1734" s="150"/>
      <c r="D1734" s="146" t="s">
        <v>163</v>
      </c>
      <c r="E1734" s="151" t="s">
        <v>1</v>
      </c>
      <c r="F1734" s="152" t="s">
        <v>2401</v>
      </c>
      <c r="H1734" s="153">
        <v>7</v>
      </c>
      <c r="I1734" s="154"/>
      <c r="L1734" s="150"/>
      <c r="M1734" s="155"/>
      <c r="T1734" s="156"/>
      <c r="AT1734" s="151" t="s">
        <v>163</v>
      </c>
      <c r="AU1734" s="151" t="s">
        <v>85</v>
      </c>
      <c r="AV1734" s="12" t="s">
        <v>85</v>
      </c>
      <c r="AW1734" s="12" t="s">
        <v>32</v>
      </c>
      <c r="AX1734" s="12" t="s">
        <v>75</v>
      </c>
      <c r="AY1734" s="151" t="s">
        <v>153</v>
      </c>
    </row>
    <row r="1735" spans="2:65" s="12" customFormat="1" ht="12">
      <c r="B1735" s="150"/>
      <c r="D1735" s="146" t="s">
        <v>163</v>
      </c>
      <c r="E1735" s="151" t="s">
        <v>1</v>
      </c>
      <c r="F1735" s="152" t="s">
        <v>2402</v>
      </c>
      <c r="H1735" s="153">
        <v>82.4</v>
      </c>
      <c r="I1735" s="154"/>
      <c r="L1735" s="150"/>
      <c r="M1735" s="155"/>
      <c r="T1735" s="156"/>
      <c r="AT1735" s="151" t="s">
        <v>163</v>
      </c>
      <c r="AU1735" s="151" t="s">
        <v>85</v>
      </c>
      <c r="AV1735" s="12" t="s">
        <v>85</v>
      </c>
      <c r="AW1735" s="12" t="s">
        <v>32</v>
      </c>
      <c r="AX1735" s="12" t="s">
        <v>75</v>
      </c>
      <c r="AY1735" s="151" t="s">
        <v>153</v>
      </c>
    </row>
    <row r="1736" spans="2:65" s="12" customFormat="1" ht="12">
      <c r="B1736" s="150"/>
      <c r="D1736" s="146" t="s">
        <v>163</v>
      </c>
      <c r="E1736" s="151" t="s">
        <v>1</v>
      </c>
      <c r="F1736" s="152" t="s">
        <v>2403</v>
      </c>
      <c r="H1736" s="153">
        <v>8.1</v>
      </c>
      <c r="I1736" s="154"/>
      <c r="L1736" s="150"/>
      <c r="M1736" s="155"/>
      <c r="T1736" s="156"/>
      <c r="AT1736" s="151" t="s">
        <v>163</v>
      </c>
      <c r="AU1736" s="151" t="s">
        <v>85</v>
      </c>
      <c r="AV1736" s="12" t="s">
        <v>85</v>
      </c>
      <c r="AW1736" s="12" t="s">
        <v>32</v>
      </c>
      <c r="AX1736" s="12" t="s">
        <v>75</v>
      </c>
      <c r="AY1736" s="151" t="s">
        <v>153</v>
      </c>
    </row>
    <row r="1737" spans="2:65" s="12" customFormat="1" ht="12">
      <c r="B1737" s="150"/>
      <c r="D1737" s="146" t="s">
        <v>163</v>
      </c>
      <c r="E1737" s="151" t="s">
        <v>1</v>
      </c>
      <c r="F1737" s="152" t="s">
        <v>2404</v>
      </c>
      <c r="H1737" s="153">
        <v>4.4000000000000004</v>
      </c>
      <c r="I1737" s="154"/>
      <c r="L1737" s="150"/>
      <c r="M1737" s="155"/>
      <c r="T1737" s="156"/>
      <c r="AT1737" s="151" t="s">
        <v>163</v>
      </c>
      <c r="AU1737" s="151" t="s">
        <v>85</v>
      </c>
      <c r="AV1737" s="12" t="s">
        <v>85</v>
      </c>
      <c r="AW1737" s="12" t="s">
        <v>32</v>
      </c>
      <c r="AX1737" s="12" t="s">
        <v>75</v>
      </c>
      <c r="AY1737" s="151" t="s">
        <v>153</v>
      </c>
    </row>
    <row r="1738" spans="2:65" s="12" customFormat="1" ht="12">
      <c r="B1738" s="150"/>
      <c r="D1738" s="146" t="s">
        <v>163</v>
      </c>
      <c r="E1738" s="151" t="s">
        <v>1</v>
      </c>
      <c r="F1738" s="152" t="s">
        <v>2405</v>
      </c>
      <c r="H1738" s="153">
        <v>14.4</v>
      </c>
      <c r="I1738" s="154"/>
      <c r="L1738" s="150"/>
      <c r="M1738" s="155"/>
      <c r="T1738" s="156"/>
      <c r="AT1738" s="151" t="s">
        <v>163</v>
      </c>
      <c r="AU1738" s="151" t="s">
        <v>85</v>
      </c>
      <c r="AV1738" s="12" t="s">
        <v>85</v>
      </c>
      <c r="AW1738" s="12" t="s">
        <v>32</v>
      </c>
      <c r="AX1738" s="12" t="s">
        <v>75</v>
      </c>
      <c r="AY1738" s="151" t="s">
        <v>153</v>
      </c>
    </row>
    <row r="1739" spans="2:65" s="12" customFormat="1" ht="12">
      <c r="B1739" s="150"/>
      <c r="D1739" s="146" t="s">
        <v>163</v>
      </c>
      <c r="E1739" s="151" t="s">
        <v>1</v>
      </c>
      <c r="F1739" s="152" t="s">
        <v>2406</v>
      </c>
      <c r="H1739" s="153">
        <v>11.2</v>
      </c>
      <c r="I1739" s="154"/>
      <c r="L1739" s="150"/>
      <c r="M1739" s="155"/>
      <c r="T1739" s="156"/>
      <c r="AT1739" s="151" t="s">
        <v>163</v>
      </c>
      <c r="AU1739" s="151" t="s">
        <v>85</v>
      </c>
      <c r="AV1739" s="12" t="s">
        <v>85</v>
      </c>
      <c r="AW1739" s="12" t="s">
        <v>32</v>
      </c>
      <c r="AX1739" s="12" t="s">
        <v>75</v>
      </c>
      <c r="AY1739" s="151" t="s">
        <v>153</v>
      </c>
    </row>
    <row r="1740" spans="2:65" s="12" customFormat="1" ht="12">
      <c r="B1740" s="150"/>
      <c r="D1740" s="146" t="s">
        <v>163</v>
      </c>
      <c r="E1740" s="151" t="s">
        <v>1</v>
      </c>
      <c r="F1740" s="152" t="s">
        <v>2407</v>
      </c>
      <c r="H1740" s="153">
        <v>2</v>
      </c>
      <c r="I1740" s="154"/>
      <c r="L1740" s="150"/>
      <c r="M1740" s="155"/>
      <c r="T1740" s="156"/>
      <c r="AT1740" s="151" t="s">
        <v>163</v>
      </c>
      <c r="AU1740" s="151" t="s">
        <v>85</v>
      </c>
      <c r="AV1740" s="12" t="s">
        <v>85</v>
      </c>
      <c r="AW1740" s="12" t="s">
        <v>32</v>
      </c>
      <c r="AX1740" s="12" t="s">
        <v>75</v>
      </c>
      <c r="AY1740" s="151" t="s">
        <v>153</v>
      </c>
    </row>
    <row r="1741" spans="2:65" s="13" customFormat="1" ht="12">
      <c r="B1741" s="157"/>
      <c r="D1741" s="146" t="s">
        <v>163</v>
      </c>
      <c r="E1741" s="158" t="s">
        <v>1</v>
      </c>
      <c r="F1741" s="159" t="s">
        <v>207</v>
      </c>
      <c r="H1741" s="160">
        <v>129.5</v>
      </c>
      <c r="I1741" s="161"/>
      <c r="L1741" s="157"/>
      <c r="M1741" s="162"/>
      <c r="T1741" s="163"/>
      <c r="AT1741" s="158" t="s">
        <v>163</v>
      </c>
      <c r="AU1741" s="158" t="s">
        <v>85</v>
      </c>
      <c r="AV1741" s="13" t="s">
        <v>159</v>
      </c>
      <c r="AW1741" s="13" t="s">
        <v>32</v>
      </c>
      <c r="AX1741" s="13" t="s">
        <v>83</v>
      </c>
      <c r="AY1741" s="158" t="s">
        <v>153</v>
      </c>
    </row>
    <row r="1742" spans="2:65" s="12" customFormat="1" ht="12">
      <c r="B1742" s="150"/>
      <c r="D1742" s="146" t="s">
        <v>163</v>
      </c>
      <c r="F1742" s="152" t="s">
        <v>2412</v>
      </c>
      <c r="H1742" s="153">
        <v>132.09</v>
      </c>
      <c r="I1742" s="154"/>
      <c r="L1742" s="150"/>
      <c r="M1742" s="155"/>
      <c r="T1742" s="156"/>
      <c r="AT1742" s="151" t="s">
        <v>163</v>
      </c>
      <c r="AU1742" s="151" t="s">
        <v>85</v>
      </c>
      <c r="AV1742" s="12" t="s">
        <v>85</v>
      </c>
      <c r="AW1742" s="12" t="s">
        <v>4</v>
      </c>
      <c r="AX1742" s="12" t="s">
        <v>83</v>
      </c>
      <c r="AY1742" s="151" t="s">
        <v>153</v>
      </c>
    </row>
    <row r="1743" spans="2:65" s="1" customFormat="1" ht="24.25" customHeight="1">
      <c r="B1743" s="31"/>
      <c r="C1743" s="132" t="s">
        <v>2413</v>
      </c>
      <c r="D1743" s="132" t="s">
        <v>155</v>
      </c>
      <c r="E1743" s="133" t="s">
        <v>2414</v>
      </c>
      <c r="F1743" s="134" t="s">
        <v>2415</v>
      </c>
      <c r="G1743" s="135" t="s">
        <v>590</v>
      </c>
      <c r="H1743" s="136">
        <v>257.60000000000002</v>
      </c>
      <c r="I1743" s="137"/>
      <c r="J1743" s="138">
        <f>ROUND(I1743*H1743,2)</f>
        <v>0</v>
      </c>
      <c r="K1743" s="139"/>
      <c r="L1743" s="31"/>
      <c r="M1743" s="140" t="s">
        <v>1</v>
      </c>
      <c r="N1743" s="141" t="s">
        <v>40</v>
      </c>
      <c r="P1743" s="142">
        <f>O1743*H1743</f>
        <v>0</v>
      </c>
      <c r="Q1743" s="142">
        <v>0</v>
      </c>
      <c r="R1743" s="142">
        <f>Q1743*H1743</f>
        <v>0</v>
      </c>
      <c r="S1743" s="142">
        <v>0</v>
      </c>
      <c r="T1743" s="143">
        <f>S1743*H1743</f>
        <v>0</v>
      </c>
      <c r="AR1743" s="144" t="s">
        <v>253</v>
      </c>
      <c r="AT1743" s="144" t="s">
        <v>155</v>
      </c>
      <c r="AU1743" s="144" t="s">
        <v>85</v>
      </c>
      <c r="AY1743" s="16" t="s">
        <v>153</v>
      </c>
      <c r="BE1743" s="145">
        <f>IF(N1743="základní",J1743,0)</f>
        <v>0</v>
      </c>
      <c r="BF1743" s="145">
        <f>IF(N1743="snížená",J1743,0)</f>
        <v>0</v>
      </c>
      <c r="BG1743" s="145">
        <f>IF(N1743="zákl. přenesená",J1743,0)</f>
        <v>0</v>
      </c>
      <c r="BH1743" s="145">
        <f>IF(N1743="sníž. přenesená",J1743,0)</f>
        <v>0</v>
      </c>
      <c r="BI1743" s="145">
        <f>IF(N1743="nulová",J1743,0)</f>
        <v>0</v>
      </c>
      <c r="BJ1743" s="16" t="s">
        <v>83</v>
      </c>
      <c r="BK1743" s="145">
        <f>ROUND(I1743*H1743,2)</f>
        <v>0</v>
      </c>
      <c r="BL1743" s="16" t="s">
        <v>253</v>
      </c>
      <c r="BM1743" s="144" t="s">
        <v>2416</v>
      </c>
    </row>
    <row r="1744" spans="2:65" s="1" customFormat="1" ht="24">
      <c r="B1744" s="31"/>
      <c r="D1744" s="146" t="s">
        <v>161</v>
      </c>
      <c r="F1744" s="147" t="s">
        <v>2415</v>
      </c>
      <c r="I1744" s="148"/>
      <c r="L1744" s="31"/>
      <c r="M1744" s="149"/>
      <c r="T1744" s="55"/>
      <c r="AT1744" s="16" t="s">
        <v>161</v>
      </c>
      <c r="AU1744" s="16" t="s">
        <v>85</v>
      </c>
    </row>
    <row r="1745" spans="2:51" s="12" customFormat="1" ht="12">
      <c r="B1745" s="150"/>
      <c r="D1745" s="146" t="s">
        <v>163</v>
      </c>
      <c r="E1745" s="151" t="s">
        <v>1</v>
      </c>
      <c r="F1745" s="152" t="s">
        <v>2263</v>
      </c>
      <c r="H1745" s="153">
        <v>15.2</v>
      </c>
      <c r="I1745" s="154"/>
      <c r="L1745" s="150"/>
      <c r="M1745" s="155"/>
      <c r="T1745" s="156"/>
      <c r="AT1745" s="151" t="s">
        <v>163</v>
      </c>
      <c r="AU1745" s="151" t="s">
        <v>85</v>
      </c>
      <c r="AV1745" s="12" t="s">
        <v>85</v>
      </c>
      <c r="AW1745" s="12" t="s">
        <v>32</v>
      </c>
      <c r="AX1745" s="12" t="s">
        <v>75</v>
      </c>
      <c r="AY1745" s="151" t="s">
        <v>153</v>
      </c>
    </row>
    <row r="1746" spans="2:51" s="12" customFormat="1" ht="12">
      <c r="B1746" s="150"/>
      <c r="D1746" s="146" t="s">
        <v>163</v>
      </c>
      <c r="E1746" s="151" t="s">
        <v>1</v>
      </c>
      <c r="F1746" s="152" t="s">
        <v>2264</v>
      </c>
      <c r="H1746" s="153">
        <v>5.0999999999999996</v>
      </c>
      <c r="I1746" s="154"/>
      <c r="L1746" s="150"/>
      <c r="M1746" s="155"/>
      <c r="T1746" s="156"/>
      <c r="AT1746" s="151" t="s">
        <v>163</v>
      </c>
      <c r="AU1746" s="151" t="s">
        <v>85</v>
      </c>
      <c r="AV1746" s="12" t="s">
        <v>85</v>
      </c>
      <c r="AW1746" s="12" t="s">
        <v>32</v>
      </c>
      <c r="AX1746" s="12" t="s">
        <v>75</v>
      </c>
      <c r="AY1746" s="151" t="s">
        <v>153</v>
      </c>
    </row>
    <row r="1747" spans="2:51" s="12" customFormat="1" ht="12">
      <c r="B1747" s="150"/>
      <c r="D1747" s="146" t="s">
        <v>163</v>
      </c>
      <c r="E1747" s="151" t="s">
        <v>1</v>
      </c>
      <c r="F1747" s="152" t="s">
        <v>2266</v>
      </c>
      <c r="H1747" s="153">
        <v>8.4</v>
      </c>
      <c r="I1747" s="154"/>
      <c r="L1747" s="150"/>
      <c r="M1747" s="155"/>
      <c r="T1747" s="156"/>
      <c r="AT1747" s="151" t="s">
        <v>163</v>
      </c>
      <c r="AU1747" s="151" t="s">
        <v>85</v>
      </c>
      <c r="AV1747" s="12" t="s">
        <v>85</v>
      </c>
      <c r="AW1747" s="12" t="s">
        <v>32</v>
      </c>
      <c r="AX1747" s="12" t="s">
        <v>75</v>
      </c>
      <c r="AY1747" s="151" t="s">
        <v>153</v>
      </c>
    </row>
    <row r="1748" spans="2:51" s="12" customFormat="1" ht="12">
      <c r="B1748" s="150"/>
      <c r="D1748" s="146" t="s">
        <v>163</v>
      </c>
      <c r="E1748" s="151" t="s">
        <v>1</v>
      </c>
      <c r="F1748" s="152" t="s">
        <v>2267</v>
      </c>
      <c r="H1748" s="153">
        <v>8.6</v>
      </c>
      <c r="I1748" s="154"/>
      <c r="L1748" s="150"/>
      <c r="M1748" s="155"/>
      <c r="T1748" s="156"/>
      <c r="AT1748" s="151" t="s">
        <v>163</v>
      </c>
      <c r="AU1748" s="151" t="s">
        <v>85</v>
      </c>
      <c r="AV1748" s="12" t="s">
        <v>85</v>
      </c>
      <c r="AW1748" s="12" t="s">
        <v>32</v>
      </c>
      <c r="AX1748" s="12" t="s">
        <v>75</v>
      </c>
      <c r="AY1748" s="151" t="s">
        <v>153</v>
      </c>
    </row>
    <row r="1749" spans="2:51" s="12" customFormat="1" ht="12">
      <c r="B1749" s="150"/>
      <c r="D1749" s="146" t="s">
        <v>163</v>
      </c>
      <c r="E1749" s="151" t="s">
        <v>1</v>
      </c>
      <c r="F1749" s="152" t="s">
        <v>2268</v>
      </c>
      <c r="H1749" s="153">
        <v>8.6</v>
      </c>
      <c r="I1749" s="154"/>
      <c r="L1749" s="150"/>
      <c r="M1749" s="155"/>
      <c r="T1749" s="156"/>
      <c r="AT1749" s="151" t="s">
        <v>163</v>
      </c>
      <c r="AU1749" s="151" t="s">
        <v>85</v>
      </c>
      <c r="AV1749" s="12" t="s">
        <v>85</v>
      </c>
      <c r="AW1749" s="12" t="s">
        <v>32</v>
      </c>
      <c r="AX1749" s="12" t="s">
        <v>75</v>
      </c>
      <c r="AY1749" s="151" t="s">
        <v>153</v>
      </c>
    </row>
    <row r="1750" spans="2:51" s="12" customFormat="1" ht="12">
      <c r="B1750" s="150"/>
      <c r="D1750" s="146" t="s">
        <v>163</v>
      </c>
      <c r="E1750" s="151" t="s">
        <v>1</v>
      </c>
      <c r="F1750" s="152" t="s">
        <v>2269</v>
      </c>
      <c r="H1750" s="153">
        <v>9.1</v>
      </c>
      <c r="I1750" s="154"/>
      <c r="L1750" s="150"/>
      <c r="M1750" s="155"/>
      <c r="T1750" s="156"/>
      <c r="AT1750" s="151" t="s">
        <v>163</v>
      </c>
      <c r="AU1750" s="151" t="s">
        <v>85</v>
      </c>
      <c r="AV1750" s="12" t="s">
        <v>85</v>
      </c>
      <c r="AW1750" s="12" t="s">
        <v>32</v>
      </c>
      <c r="AX1750" s="12" t="s">
        <v>75</v>
      </c>
      <c r="AY1750" s="151" t="s">
        <v>153</v>
      </c>
    </row>
    <row r="1751" spans="2:51" s="12" customFormat="1" ht="12">
      <c r="B1751" s="150"/>
      <c r="D1751" s="146" t="s">
        <v>163</v>
      </c>
      <c r="E1751" s="151" t="s">
        <v>1</v>
      </c>
      <c r="F1751" s="152" t="s">
        <v>2270</v>
      </c>
      <c r="H1751" s="153">
        <v>19.8</v>
      </c>
      <c r="I1751" s="154"/>
      <c r="L1751" s="150"/>
      <c r="M1751" s="155"/>
      <c r="T1751" s="156"/>
      <c r="AT1751" s="151" t="s">
        <v>163</v>
      </c>
      <c r="AU1751" s="151" t="s">
        <v>85</v>
      </c>
      <c r="AV1751" s="12" t="s">
        <v>85</v>
      </c>
      <c r="AW1751" s="12" t="s">
        <v>32</v>
      </c>
      <c r="AX1751" s="12" t="s">
        <v>75</v>
      </c>
      <c r="AY1751" s="151" t="s">
        <v>153</v>
      </c>
    </row>
    <row r="1752" spans="2:51" s="12" customFormat="1" ht="12">
      <c r="B1752" s="150"/>
      <c r="D1752" s="146" t="s">
        <v>163</v>
      </c>
      <c r="E1752" s="151" t="s">
        <v>1</v>
      </c>
      <c r="F1752" s="152" t="s">
        <v>2271</v>
      </c>
      <c r="H1752" s="153">
        <v>8.4</v>
      </c>
      <c r="I1752" s="154"/>
      <c r="L1752" s="150"/>
      <c r="M1752" s="155"/>
      <c r="T1752" s="156"/>
      <c r="AT1752" s="151" t="s">
        <v>163</v>
      </c>
      <c r="AU1752" s="151" t="s">
        <v>85</v>
      </c>
      <c r="AV1752" s="12" t="s">
        <v>85</v>
      </c>
      <c r="AW1752" s="12" t="s">
        <v>32</v>
      </c>
      <c r="AX1752" s="12" t="s">
        <v>75</v>
      </c>
      <c r="AY1752" s="151" t="s">
        <v>153</v>
      </c>
    </row>
    <row r="1753" spans="2:51" s="12" customFormat="1" ht="12">
      <c r="B1753" s="150"/>
      <c r="D1753" s="146" t="s">
        <v>163</v>
      </c>
      <c r="E1753" s="151" t="s">
        <v>1</v>
      </c>
      <c r="F1753" s="152" t="s">
        <v>2272</v>
      </c>
      <c r="H1753" s="153">
        <v>20.399999999999999</v>
      </c>
      <c r="I1753" s="154"/>
      <c r="L1753" s="150"/>
      <c r="M1753" s="155"/>
      <c r="T1753" s="156"/>
      <c r="AT1753" s="151" t="s">
        <v>163</v>
      </c>
      <c r="AU1753" s="151" t="s">
        <v>85</v>
      </c>
      <c r="AV1753" s="12" t="s">
        <v>85</v>
      </c>
      <c r="AW1753" s="12" t="s">
        <v>32</v>
      </c>
      <c r="AX1753" s="12" t="s">
        <v>75</v>
      </c>
      <c r="AY1753" s="151" t="s">
        <v>153</v>
      </c>
    </row>
    <row r="1754" spans="2:51" s="12" customFormat="1" ht="12">
      <c r="B1754" s="150"/>
      <c r="D1754" s="146" t="s">
        <v>163</v>
      </c>
      <c r="E1754" s="151" t="s">
        <v>1</v>
      </c>
      <c r="F1754" s="152" t="s">
        <v>2288</v>
      </c>
      <c r="H1754" s="153">
        <v>8.8000000000000007</v>
      </c>
      <c r="I1754" s="154"/>
      <c r="L1754" s="150"/>
      <c r="M1754" s="155"/>
      <c r="T1754" s="156"/>
      <c r="AT1754" s="151" t="s">
        <v>163</v>
      </c>
      <c r="AU1754" s="151" t="s">
        <v>85</v>
      </c>
      <c r="AV1754" s="12" t="s">
        <v>85</v>
      </c>
      <c r="AW1754" s="12" t="s">
        <v>32</v>
      </c>
      <c r="AX1754" s="12" t="s">
        <v>75</v>
      </c>
      <c r="AY1754" s="151" t="s">
        <v>153</v>
      </c>
    </row>
    <row r="1755" spans="2:51" s="12" customFormat="1" ht="12">
      <c r="B1755" s="150"/>
      <c r="D1755" s="146" t="s">
        <v>163</v>
      </c>
      <c r="E1755" s="151" t="s">
        <v>1</v>
      </c>
      <c r="F1755" s="152" t="s">
        <v>2289</v>
      </c>
      <c r="H1755" s="153">
        <v>7.1</v>
      </c>
      <c r="I1755" s="154"/>
      <c r="L1755" s="150"/>
      <c r="M1755" s="155"/>
      <c r="T1755" s="156"/>
      <c r="AT1755" s="151" t="s">
        <v>163</v>
      </c>
      <c r="AU1755" s="151" t="s">
        <v>85</v>
      </c>
      <c r="AV1755" s="12" t="s">
        <v>85</v>
      </c>
      <c r="AW1755" s="12" t="s">
        <v>32</v>
      </c>
      <c r="AX1755" s="12" t="s">
        <v>75</v>
      </c>
      <c r="AY1755" s="151" t="s">
        <v>153</v>
      </c>
    </row>
    <row r="1756" spans="2:51" s="12" customFormat="1" ht="12">
      <c r="B1756" s="150"/>
      <c r="D1756" s="146" t="s">
        <v>163</v>
      </c>
      <c r="E1756" s="151" t="s">
        <v>1</v>
      </c>
      <c r="F1756" s="152" t="s">
        <v>2290</v>
      </c>
      <c r="H1756" s="153">
        <v>15.6</v>
      </c>
      <c r="I1756" s="154"/>
      <c r="L1756" s="150"/>
      <c r="M1756" s="155"/>
      <c r="T1756" s="156"/>
      <c r="AT1756" s="151" t="s">
        <v>163</v>
      </c>
      <c r="AU1756" s="151" t="s">
        <v>85</v>
      </c>
      <c r="AV1756" s="12" t="s">
        <v>85</v>
      </c>
      <c r="AW1756" s="12" t="s">
        <v>32</v>
      </c>
      <c r="AX1756" s="12" t="s">
        <v>75</v>
      </c>
      <c r="AY1756" s="151" t="s">
        <v>153</v>
      </c>
    </row>
    <row r="1757" spans="2:51" s="12" customFormat="1" ht="12">
      <c r="B1757" s="150"/>
      <c r="D1757" s="146" t="s">
        <v>163</v>
      </c>
      <c r="E1757" s="151" t="s">
        <v>1</v>
      </c>
      <c r="F1757" s="152" t="s">
        <v>2291</v>
      </c>
      <c r="H1757" s="153">
        <v>16.2</v>
      </c>
      <c r="I1757" s="154"/>
      <c r="L1757" s="150"/>
      <c r="M1757" s="155"/>
      <c r="T1757" s="156"/>
      <c r="AT1757" s="151" t="s">
        <v>163</v>
      </c>
      <c r="AU1757" s="151" t="s">
        <v>85</v>
      </c>
      <c r="AV1757" s="12" t="s">
        <v>85</v>
      </c>
      <c r="AW1757" s="12" t="s">
        <v>32</v>
      </c>
      <c r="AX1757" s="12" t="s">
        <v>75</v>
      </c>
      <c r="AY1757" s="151" t="s">
        <v>153</v>
      </c>
    </row>
    <row r="1758" spans="2:51" s="12" customFormat="1" ht="12">
      <c r="B1758" s="150"/>
      <c r="D1758" s="146" t="s">
        <v>163</v>
      </c>
      <c r="E1758" s="151" t="s">
        <v>1</v>
      </c>
      <c r="F1758" s="152" t="s">
        <v>2292</v>
      </c>
      <c r="H1758" s="153">
        <v>16.2</v>
      </c>
      <c r="I1758" s="154"/>
      <c r="L1758" s="150"/>
      <c r="M1758" s="155"/>
      <c r="T1758" s="156"/>
      <c r="AT1758" s="151" t="s">
        <v>163</v>
      </c>
      <c r="AU1758" s="151" t="s">
        <v>85</v>
      </c>
      <c r="AV1758" s="12" t="s">
        <v>85</v>
      </c>
      <c r="AW1758" s="12" t="s">
        <v>32</v>
      </c>
      <c r="AX1758" s="12" t="s">
        <v>75</v>
      </c>
      <c r="AY1758" s="151" t="s">
        <v>153</v>
      </c>
    </row>
    <row r="1759" spans="2:51" s="12" customFormat="1" ht="12">
      <c r="B1759" s="150"/>
      <c r="D1759" s="146" t="s">
        <v>163</v>
      </c>
      <c r="E1759" s="151" t="s">
        <v>1</v>
      </c>
      <c r="F1759" s="152" t="s">
        <v>2293</v>
      </c>
      <c r="H1759" s="153">
        <v>16.8</v>
      </c>
      <c r="I1759" s="154"/>
      <c r="L1759" s="150"/>
      <c r="M1759" s="155"/>
      <c r="T1759" s="156"/>
      <c r="AT1759" s="151" t="s">
        <v>163</v>
      </c>
      <c r="AU1759" s="151" t="s">
        <v>85</v>
      </c>
      <c r="AV1759" s="12" t="s">
        <v>85</v>
      </c>
      <c r="AW1759" s="12" t="s">
        <v>32</v>
      </c>
      <c r="AX1759" s="12" t="s">
        <v>75</v>
      </c>
      <c r="AY1759" s="151" t="s">
        <v>153</v>
      </c>
    </row>
    <row r="1760" spans="2:51" s="12" customFormat="1" ht="12">
      <c r="B1760" s="150"/>
      <c r="D1760" s="146" t="s">
        <v>163</v>
      </c>
      <c r="E1760" s="151" t="s">
        <v>1</v>
      </c>
      <c r="F1760" s="152" t="s">
        <v>2294</v>
      </c>
      <c r="H1760" s="153">
        <v>15.6</v>
      </c>
      <c r="I1760" s="154"/>
      <c r="L1760" s="150"/>
      <c r="M1760" s="155"/>
      <c r="T1760" s="156"/>
      <c r="AT1760" s="151" t="s">
        <v>163</v>
      </c>
      <c r="AU1760" s="151" t="s">
        <v>85</v>
      </c>
      <c r="AV1760" s="12" t="s">
        <v>85</v>
      </c>
      <c r="AW1760" s="12" t="s">
        <v>32</v>
      </c>
      <c r="AX1760" s="12" t="s">
        <v>75</v>
      </c>
      <c r="AY1760" s="151" t="s">
        <v>153</v>
      </c>
    </row>
    <row r="1761" spans="2:65" s="12" customFormat="1" ht="12">
      <c r="B1761" s="150"/>
      <c r="D1761" s="146" t="s">
        <v>163</v>
      </c>
      <c r="E1761" s="151" t="s">
        <v>1</v>
      </c>
      <c r="F1761" s="152" t="s">
        <v>2319</v>
      </c>
      <c r="H1761" s="153">
        <v>8.6</v>
      </c>
      <c r="I1761" s="154"/>
      <c r="L1761" s="150"/>
      <c r="M1761" s="155"/>
      <c r="T1761" s="156"/>
      <c r="AT1761" s="151" t="s">
        <v>163</v>
      </c>
      <c r="AU1761" s="151" t="s">
        <v>85</v>
      </c>
      <c r="AV1761" s="12" t="s">
        <v>85</v>
      </c>
      <c r="AW1761" s="12" t="s">
        <v>32</v>
      </c>
      <c r="AX1761" s="12" t="s">
        <v>75</v>
      </c>
      <c r="AY1761" s="151" t="s">
        <v>153</v>
      </c>
    </row>
    <row r="1762" spans="2:65" s="12" customFormat="1" ht="12">
      <c r="B1762" s="150"/>
      <c r="D1762" s="146" t="s">
        <v>163</v>
      </c>
      <c r="E1762" s="151" t="s">
        <v>1</v>
      </c>
      <c r="F1762" s="152" t="s">
        <v>2320</v>
      </c>
      <c r="H1762" s="153">
        <v>6.9</v>
      </c>
      <c r="I1762" s="154"/>
      <c r="L1762" s="150"/>
      <c r="M1762" s="155"/>
      <c r="T1762" s="156"/>
      <c r="AT1762" s="151" t="s">
        <v>163</v>
      </c>
      <c r="AU1762" s="151" t="s">
        <v>85</v>
      </c>
      <c r="AV1762" s="12" t="s">
        <v>85</v>
      </c>
      <c r="AW1762" s="12" t="s">
        <v>32</v>
      </c>
      <c r="AX1762" s="12" t="s">
        <v>75</v>
      </c>
      <c r="AY1762" s="151" t="s">
        <v>153</v>
      </c>
    </row>
    <row r="1763" spans="2:65" s="12" customFormat="1" ht="12">
      <c r="B1763" s="150"/>
      <c r="D1763" s="146" t="s">
        <v>163</v>
      </c>
      <c r="E1763" s="151" t="s">
        <v>1</v>
      </c>
      <c r="F1763" s="152" t="s">
        <v>2352</v>
      </c>
      <c r="H1763" s="153">
        <v>10.4</v>
      </c>
      <c r="I1763" s="154"/>
      <c r="L1763" s="150"/>
      <c r="M1763" s="155"/>
      <c r="T1763" s="156"/>
      <c r="AT1763" s="151" t="s">
        <v>163</v>
      </c>
      <c r="AU1763" s="151" t="s">
        <v>85</v>
      </c>
      <c r="AV1763" s="12" t="s">
        <v>85</v>
      </c>
      <c r="AW1763" s="12" t="s">
        <v>32</v>
      </c>
      <c r="AX1763" s="12" t="s">
        <v>75</v>
      </c>
      <c r="AY1763" s="151" t="s">
        <v>153</v>
      </c>
    </row>
    <row r="1764" spans="2:65" s="12" customFormat="1" ht="12">
      <c r="B1764" s="150"/>
      <c r="D1764" s="146" t="s">
        <v>163</v>
      </c>
      <c r="E1764" s="151" t="s">
        <v>1</v>
      </c>
      <c r="F1764" s="152" t="s">
        <v>2355</v>
      </c>
      <c r="H1764" s="153">
        <v>16.2</v>
      </c>
      <c r="I1764" s="154"/>
      <c r="L1764" s="150"/>
      <c r="M1764" s="155"/>
      <c r="T1764" s="156"/>
      <c r="AT1764" s="151" t="s">
        <v>163</v>
      </c>
      <c r="AU1764" s="151" t="s">
        <v>85</v>
      </c>
      <c r="AV1764" s="12" t="s">
        <v>85</v>
      </c>
      <c r="AW1764" s="12" t="s">
        <v>32</v>
      </c>
      <c r="AX1764" s="12" t="s">
        <v>75</v>
      </c>
      <c r="AY1764" s="151" t="s">
        <v>153</v>
      </c>
    </row>
    <row r="1765" spans="2:65" s="12" customFormat="1" ht="12">
      <c r="B1765" s="150"/>
      <c r="D1765" s="146" t="s">
        <v>163</v>
      </c>
      <c r="E1765" s="151" t="s">
        <v>1</v>
      </c>
      <c r="F1765" s="152" t="s">
        <v>2356</v>
      </c>
      <c r="H1765" s="153">
        <v>15.6</v>
      </c>
      <c r="I1765" s="154"/>
      <c r="L1765" s="150"/>
      <c r="M1765" s="155"/>
      <c r="T1765" s="156"/>
      <c r="AT1765" s="151" t="s">
        <v>163</v>
      </c>
      <c r="AU1765" s="151" t="s">
        <v>85</v>
      </c>
      <c r="AV1765" s="12" t="s">
        <v>85</v>
      </c>
      <c r="AW1765" s="12" t="s">
        <v>32</v>
      </c>
      <c r="AX1765" s="12" t="s">
        <v>75</v>
      </c>
      <c r="AY1765" s="151" t="s">
        <v>153</v>
      </c>
    </row>
    <row r="1766" spans="2:65" s="13" customFormat="1" ht="12">
      <c r="B1766" s="157"/>
      <c r="D1766" s="146" t="s">
        <v>163</v>
      </c>
      <c r="E1766" s="158" t="s">
        <v>1</v>
      </c>
      <c r="F1766" s="159" t="s">
        <v>207</v>
      </c>
      <c r="H1766" s="160">
        <v>257.59999999999997</v>
      </c>
      <c r="I1766" s="161"/>
      <c r="L1766" s="157"/>
      <c r="M1766" s="162"/>
      <c r="T1766" s="163"/>
      <c r="AT1766" s="158" t="s">
        <v>163</v>
      </c>
      <c r="AU1766" s="158" t="s">
        <v>85</v>
      </c>
      <c r="AV1766" s="13" t="s">
        <v>159</v>
      </c>
      <c r="AW1766" s="13" t="s">
        <v>32</v>
      </c>
      <c r="AX1766" s="13" t="s">
        <v>83</v>
      </c>
      <c r="AY1766" s="158" t="s">
        <v>153</v>
      </c>
    </row>
    <row r="1767" spans="2:65" s="1" customFormat="1" ht="24.25" customHeight="1">
      <c r="B1767" s="31"/>
      <c r="C1767" s="132" t="s">
        <v>2417</v>
      </c>
      <c r="D1767" s="132" t="s">
        <v>155</v>
      </c>
      <c r="E1767" s="133" t="s">
        <v>2418</v>
      </c>
      <c r="F1767" s="134" t="s">
        <v>2419</v>
      </c>
      <c r="G1767" s="135" t="s">
        <v>196</v>
      </c>
      <c r="H1767" s="136">
        <v>15.345000000000001</v>
      </c>
      <c r="I1767" s="137"/>
      <c r="J1767" s="138">
        <f>ROUND(I1767*H1767,2)</f>
        <v>0</v>
      </c>
      <c r="K1767" s="139"/>
      <c r="L1767" s="31"/>
      <c r="M1767" s="140" t="s">
        <v>1</v>
      </c>
      <c r="N1767" s="141" t="s">
        <v>40</v>
      </c>
      <c r="P1767" s="142">
        <f>O1767*H1767</f>
        <v>0</v>
      </c>
      <c r="Q1767" s="142">
        <v>0</v>
      </c>
      <c r="R1767" s="142">
        <f>Q1767*H1767</f>
        <v>0</v>
      </c>
      <c r="S1767" s="142">
        <v>0</v>
      </c>
      <c r="T1767" s="143">
        <f>S1767*H1767</f>
        <v>0</v>
      </c>
      <c r="AR1767" s="144" t="s">
        <v>253</v>
      </c>
      <c r="AT1767" s="144" t="s">
        <v>155</v>
      </c>
      <c r="AU1767" s="144" t="s">
        <v>85</v>
      </c>
      <c r="AY1767" s="16" t="s">
        <v>153</v>
      </c>
      <c r="BE1767" s="145">
        <f>IF(N1767="základní",J1767,0)</f>
        <v>0</v>
      </c>
      <c r="BF1767" s="145">
        <f>IF(N1767="snížená",J1767,0)</f>
        <v>0</v>
      </c>
      <c r="BG1767" s="145">
        <f>IF(N1767="zákl. přenesená",J1767,0)</f>
        <v>0</v>
      </c>
      <c r="BH1767" s="145">
        <f>IF(N1767="sníž. přenesená",J1767,0)</f>
        <v>0</v>
      </c>
      <c r="BI1767" s="145">
        <f>IF(N1767="nulová",J1767,0)</f>
        <v>0</v>
      </c>
      <c r="BJ1767" s="16" t="s">
        <v>83</v>
      </c>
      <c r="BK1767" s="145">
        <f>ROUND(I1767*H1767,2)</f>
        <v>0</v>
      </c>
      <c r="BL1767" s="16" t="s">
        <v>253</v>
      </c>
      <c r="BM1767" s="144" t="s">
        <v>2420</v>
      </c>
    </row>
    <row r="1768" spans="2:65" s="1" customFormat="1" ht="36">
      <c r="B1768" s="31"/>
      <c r="D1768" s="146" t="s">
        <v>161</v>
      </c>
      <c r="F1768" s="147" t="s">
        <v>2421</v>
      </c>
      <c r="I1768" s="148"/>
      <c r="L1768" s="31"/>
      <c r="M1768" s="149"/>
      <c r="T1768" s="55"/>
      <c r="AT1768" s="16" t="s">
        <v>161</v>
      </c>
      <c r="AU1768" s="16" t="s">
        <v>85</v>
      </c>
    </row>
    <row r="1769" spans="2:65" s="11" customFormat="1" ht="22.75" customHeight="1">
      <c r="B1769" s="120"/>
      <c r="D1769" s="121" t="s">
        <v>74</v>
      </c>
      <c r="E1769" s="130" t="s">
        <v>2422</v>
      </c>
      <c r="F1769" s="130" t="s">
        <v>2423</v>
      </c>
      <c r="I1769" s="123"/>
      <c r="J1769" s="131">
        <f>BK1769</f>
        <v>0</v>
      </c>
      <c r="L1769" s="120"/>
      <c r="M1769" s="125"/>
      <c r="P1769" s="126">
        <f>SUM(P1770:P1832)</f>
        <v>0</v>
      </c>
      <c r="R1769" s="126">
        <f>SUM(R1770:R1832)</f>
        <v>1.1816939999999998</v>
      </c>
      <c r="T1769" s="127">
        <f>SUM(T1770:T1832)</f>
        <v>0</v>
      </c>
      <c r="AR1769" s="121" t="s">
        <v>85</v>
      </c>
      <c r="AT1769" s="128" t="s">
        <v>74</v>
      </c>
      <c r="AU1769" s="128" t="s">
        <v>83</v>
      </c>
      <c r="AY1769" s="121" t="s">
        <v>153</v>
      </c>
      <c r="BK1769" s="129">
        <f>SUM(BK1770:BK1832)</f>
        <v>0</v>
      </c>
    </row>
    <row r="1770" spans="2:65" s="1" customFormat="1" ht="16.5" customHeight="1">
      <c r="B1770" s="31"/>
      <c r="C1770" s="132" t="s">
        <v>2424</v>
      </c>
      <c r="D1770" s="132" t="s">
        <v>155</v>
      </c>
      <c r="E1770" s="133" t="s">
        <v>2425</v>
      </c>
      <c r="F1770" s="134" t="s">
        <v>2426</v>
      </c>
      <c r="G1770" s="135" t="s">
        <v>173</v>
      </c>
      <c r="H1770" s="136">
        <v>58.3</v>
      </c>
      <c r="I1770" s="137"/>
      <c r="J1770" s="138">
        <f>ROUND(I1770*H1770,2)</f>
        <v>0</v>
      </c>
      <c r="K1770" s="139"/>
      <c r="L1770" s="31"/>
      <c r="M1770" s="140" t="s">
        <v>1</v>
      </c>
      <c r="N1770" s="141" t="s">
        <v>40</v>
      </c>
      <c r="P1770" s="142">
        <f>O1770*H1770</f>
        <v>0</v>
      </c>
      <c r="Q1770" s="142">
        <v>2.9999999999999997E-4</v>
      </c>
      <c r="R1770" s="142">
        <f>Q1770*H1770</f>
        <v>1.7489999999999999E-2</v>
      </c>
      <c r="S1770" s="142">
        <v>0</v>
      </c>
      <c r="T1770" s="143">
        <f>S1770*H1770</f>
        <v>0</v>
      </c>
      <c r="AR1770" s="144" t="s">
        <v>253</v>
      </c>
      <c r="AT1770" s="144" t="s">
        <v>155</v>
      </c>
      <c r="AU1770" s="144" t="s">
        <v>85</v>
      </c>
      <c r="AY1770" s="16" t="s">
        <v>153</v>
      </c>
      <c r="BE1770" s="145">
        <f>IF(N1770="základní",J1770,0)</f>
        <v>0</v>
      </c>
      <c r="BF1770" s="145">
        <f>IF(N1770="snížená",J1770,0)</f>
        <v>0</v>
      </c>
      <c r="BG1770" s="145">
        <f>IF(N1770="zákl. přenesená",J1770,0)</f>
        <v>0</v>
      </c>
      <c r="BH1770" s="145">
        <f>IF(N1770="sníž. přenesená",J1770,0)</f>
        <v>0</v>
      </c>
      <c r="BI1770" s="145">
        <f>IF(N1770="nulová",J1770,0)</f>
        <v>0</v>
      </c>
      <c r="BJ1770" s="16" t="s">
        <v>83</v>
      </c>
      <c r="BK1770" s="145">
        <f>ROUND(I1770*H1770,2)</f>
        <v>0</v>
      </c>
      <c r="BL1770" s="16" t="s">
        <v>253</v>
      </c>
      <c r="BM1770" s="144" t="s">
        <v>2427</v>
      </c>
    </row>
    <row r="1771" spans="2:65" s="1" customFormat="1" ht="24">
      <c r="B1771" s="31"/>
      <c r="D1771" s="146" t="s">
        <v>161</v>
      </c>
      <c r="F1771" s="147" t="s">
        <v>2428</v>
      </c>
      <c r="I1771" s="148"/>
      <c r="L1771" s="31"/>
      <c r="M1771" s="149"/>
      <c r="T1771" s="55"/>
      <c r="AT1771" s="16" t="s">
        <v>161</v>
      </c>
      <c r="AU1771" s="16" t="s">
        <v>85</v>
      </c>
    </row>
    <row r="1772" spans="2:65" s="12" customFormat="1" ht="12">
      <c r="B1772" s="150"/>
      <c r="D1772" s="146" t="s">
        <v>163</v>
      </c>
      <c r="E1772" s="151" t="s">
        <v>1</v>
      </c>
      <c r="F1772" s="152" t="s">
        <v>2429</v>
      </c>
      <c r="H1772" s="153">
        <v>22.6</v>
      </c>
      <c r="I1772" s="154"/>
      <c r="L1772" s="150"/>
      <c r="M1772" s="155"/>
      <c r="T1772" s="156"/>
      <c r="AT1772" s="151" t="s">
        <v>163</v>
      </c>
      <c r="AU1772" s="151" t="s">
        <v>85</v>
      </c>
      <c r="AV1772" s="12" t="s">
        <v>85</v>
      </c>
      <c r="AW1772" s="12" t="s">
        <v>32</v>
      </c>
      <c r="AX1772" s="12" t="s">
        <v>75</v>
      </c>
      <c r="AY1772" s="151" t="s">
        <v>153</v>
      </c>
    </row>
    <row r="1773" spans="2:65" s="12" customFormat="1" ht="12">
      <c r="B1773" s="150"/>
      <c r="D1773" s="146" t="s">
        <v>163</v>
      </c>
      <c r="E1773" s="151" t="s">
        <v>1</v>
      </c>
      <c r="F1773" s="152" t="s">
        <v>2430</v>
      </c>
      <c r="H1773" s="153">
        <v>23.2</v>
      </c>
      <c r="I1773" s="154"/>
      <c r="L1773" s="150"/>
      <c r="M1773" s="155"/>
      <c r="T1773" s="156"/>
      <c r="AT1773" s="151" t="s">
        <v>163</v>
      </c>
      <c r="AU1773" s="151" t="s">
        <v>85</v>
      </c>
      <c r="AV1773" s="12" t="s">
        <v>85</v>
      </c>
      <c r="AW1773" s="12" t="s">
        <v>32</v>
      </c>
      <c r="AX1773" s="12" t="s">
        <v>75</v>
      </c>
      <c r="AY1773" s="151" t="s">
        <v>153</v>
      </c>
    </row>
    <row r="1774" spans="2:65" s="12" customFormat="1" ht="12">
      <c r="B1774" s="150"/>
      <c r="D1774" s="146" t="s">
        <v>163</v>
      </c>
      <c r="E1774" s="151" t="s">
        <v>1</v>
      </c>
      <c r="F1774" s="152" t="s">
        <v>2431</v>
      </c>
      <c r="H1774" s="153">
        <v>6.3</v>
      </c>
      <c r="I1774" s="154"/>
      <c r="L1774" s="150"/>
      <c r="M1774" s="155"/>
      <c r="T1774" s="156"/>
      <c r="AT1774" s="151" t="s">
        <v>163</v>
      </c>
      <c r="AU1774" s="151" t="s">
        <v>85</v>
      </c>
      <c r="AV1774" s="12" t="s">
        <v>85</v>
      </c>
      <c r="AW1774" s="12" t="s">
        <v>32</v>
      </c>
      <c r="AX1774" s="12" t="s">
        <v>75</v>
      </c>
      <c r="AY1774" s="151" t="s">
        <v>153</v>
      </c>
    </row>
    <row r="1775" spans="2:65" s="12" customFormat="1" ht="12">
      <c r="B1775" s="150"/>
      <c r="D1775" s="146" t="s">
        <v>163</v>
      </c>
      <c r="E1775" s="151" t="s">
        <v>1</v>
      </c>
      <c r="F1775" s="152" t="s">
        <v>2432</v>
      </c>
      <c r="H1775" s="153">
        <v>5</v>
      </c>
      <c r="I1775" s="154"/>
      <c r="L1775" s="150"/>
      <c r="M1775" s="155"/>
      <c r="T1775" s="156"/>
      <c r="AT1775" s="151" t="s">
        <v>163</v>
      </c>
      <c r="AU1775" s="151" t="s">
        <v>85</v>
      </c>
      <c r="AV1775" s="12" t="s">
        <v>85</v>
      </c>
      <c r="AW1775" s="12" t="s">
        <v>32</v>
      </c>
      <c r="AX1775" s="12" t="s">
        <v>75</v>
      </c>
      <c r="AY1775" s="151" t="s">
        <v>153</v>
      </c>
    </row>
    <row r="1776" spans="2:65" s="12" customFormat="1" ht="12">
      <c r="B1776" s="150"/>
      <c r="D1776" s="146" t="s">
        <v>163</v>
      </c>
      <c r="E1776" s="151" t="s">
        <v>1</v>
      </c>
      <c r="F1776" s="152" t="s">
        <v>494</v>
      </c>
      <c r="H1776" s="153">
        <v>1.2</v>
      </c>
      <c r="I1776" s="154"/>
      <c r="L1776" s="150"/>
      <c r="M1776" s="155"/>
      <c r="T1776" s="156"/>
      <c r="AT1776" s="151" t="s">
        <v>163</v>
      </c>
      <c r="AU1776" s="151" t="s">
        <v>85</v>
      </c>
      <c r="AV1776" s="12" t="s">
        <v>85</v>
      </c>
      <c r="AW1776" s="12" t="s">
        <v>32</v>
      </c>
      <c r="AX1776" s="12" t="s">
        <v>75</v>
      </c>
      <c r="AY1776" s="151" t="s">
        <v>153</v>
      </c>
    </row>
    <row r="1777" spans="2:65" s="13" customFormat="1" ht="12">
      <c r="B1777" s="157"/>
      <c r="D1777" s="146" t="s">
        <v>163</v>
      </c>
      <c r="E1777" s="158" t="s">
        <v>1</v>
      </c>
      <c r="F1777" s="159" t="s">
        <v>207</v>
      </c>
      <c r="H1777" s="160">
        <v>58.3</v>
      </c>
      <c r="I1777" s="161"/>
      <c r="L1777" s="157"/>
      <c r="M1777" s="162"/>
      <c r="T1777" s="163"/>
      <c r="AT1777" s="158" t="s">
        <v>163</v>
      </c>
      <c r="AU1777" s="158" t="s">
        <v>85</v>
      </c>
      <c r="AV1777" s="13" t="s">
        <v>159</v>
      </c>
      <c r="AW1777" s="13" t="s">
        <v>32</v>
      </c>
      <c r="AX1777" s="13" t="s">
        <v>83</v>
      </c>
      <c r="AY1777" s="158" t="s">
        <v>153</v>
      </c>
    </row>
    <row r="1778" spans="2:65" s="1" customFormat="1" ht="24.25" customHeight="1">
      <c r="B1778" s="31"/>
      <c r="C1778" s="132" t="s">
        <v>2433</v>
      </c>
      <c r="D1778" s="132" t="s">
        <v>155</v>
      </c>
      <c r="E1778" s="133" t="s">
        <v>2434</v>
      </c>
      <c r="F1778" s="134" t="s">
        <v>2435</v>
      </c>
      <c r="G1778" s="135" t="s">
        <v>173</v>
      </c>
      <c r="H1778" s="136">
        <v>5</v>
      </c>
      <c r="I1778" s="137"/>
      <c r="J1778" s="138">
        <f>ROUND(I1778*H1778,2)</f>
        <v>0</v>
      </c>
      <c r="K1778" s="139"/>
      <c r="L1778" s="31"/>
      <c r="M1778" s="140" t="s">
        <v>1</v>
      </c>
      <c r="N1778" s="141" t="s">
        <v>40</v>
      </c>
      <c r="P1778" s="142">
        <f>O1778*H1778</f>
        <v>0</v>
      </c>
      <c r="Q1778" s="142">
        <v>1.5E-3</v>
      </c>
      <c r="R1778" s="142">
        <f>Q1778*H1778</f>
        <v>7.4999999999999997E-3</v>
      </c>
      <c r="S1778" s="142">
        <v>0</v>
      </c>
      <c r="T1778" s="143">
        <f>S1778*H1778</f>
        <v>0</v>
      </c>
      <c r="AR1778" s="144" t="s">
        <v>253</v>
      </c>
      <c r="AT1778" s="144" t="s">
        <v>155</v>
      </c>
      <c r="AU1778" s="144" t="s">
        <v>85</v>
      </c>
      <c r="AY1778" s="16" t="s">
        <v>153</v>
      </c>
      <c r="BE1778" s="145">
        <f>IF(N1778="základní",J1778,0)</f>
        <v>0</v>
      </c>
      <c r="BF1778" s="145">
        <f>IF(N1778="snížená",J1778,0)</f>
        <v>0</v>
      </c>
      <c r="BG1778" s="145">
        <f>IF(N1778="zákl. přenesená",J1778,0)</f>
        <v>0</v>
      </c>
      <c r="BH1778" s="145">
        <f>IF(N1778="sníž. přenesená",J1778,0)</f>
        <v>0</v>
      </c>
      <c r="BI1778" s="145">
        <f>IF(N1778="nulová",J1778,0)</f>
        <v>0</v>
      </c>
      <c r="BJ1778" s="16" t="s">
        <v>83</v>
      </c>
      <c r="BK1778" s="145">
        <f>ROUND(I1778*H1778,2)</f>
        <v>0</v>
      </c>
      <c r="BL1778" s="16" t="s">
        <v>253</v>
      </c>
      <c r="BM1778" s="144" t="s">
        <v>2436</v>
      </c>
    </row>
    <row r="1779" spans="2:65" s="1" customFormat="1" ht="24">
      <c r="B1779" s="31"/>
      <c r="D1779" s="146" t="s">
        <v>161</v>
      </c>
      <c r="F1779" s="147" t="s">
        <v>2437</v>
      </c>
      <c r="I1779" s="148"/>
      <c r="L1779" s="31"/>
      <c r="M1779" s="149"/>
      <c r="T1779" s="55"/>
      <c r="AT1779" s="16" t="s">
        <v>161</v>
      </c>
      <c r="AU1779" s="16" t="s">
        <v>85</v>
      </c>
    </row>
    <row r="1780" spans="2:65" s="12" customFormat="1" ht="12">
      <c r="B1780" s="150"/>
      <c r="D1780" s="146" t="s">
        <v>163</v>
      </c>
      <c r="E1780" s="151" t="s">
        <v>1</v>
      </c>
      <c r="F1780" s="152" t="s">
        <v>2432</v>
      </c>
      <c r="H1780" s="153">
        <v>5</v>
      </c>
      <c r="I1780" s="154"/>
      <c r="L1780" s="150"/>
      <c r="M1780" s="155"/>
      <c r="T1780" s="156"/>
      <c r="AT1780" s="151" t="s">
        <v>163</v>
      </c>
      <c r="AU1780" s="151" t="s">
        <v>85</v>
      </c>
      <c r="AV1780" s="12" t="s">
        <v>85</v>
      </c>
      <c r="AW1780" s="12" t="s">
        <v>32</v>
      </c>
      <c r="AX1780" s="12" t="s">
        <v>83</v>
      </c>
      <c r="AY1780" s="151" t="s">
        <v>153</v>
      </c>
    </row>
    <row r="1781" spans="2:65" s="1" customFormat="1" ht="16.5" customHeight="1">
      <c r="B1781" s="31"/>
      <c r="C1781" s="132" t="s">
        <v>2438</v>
      </c>
      <c r="D1781" s="132" t="s">
        <v>155</v>
      </c>
      <c r="E1781" s="133" t="s">
        <v>2439</v>
      </c>
      <c r="F1781" s="134" t="s">
        <v>2440</v>
      </c>
      <c r="G1781" s="135" t="s">
        <v>261</v>
      </c>
      <c r="H1781" s="136">
        <v>5.5</v>
      </c>
      <c r="I1781" s="137"/>
      <c r="J1781" s="138">
        <f>ROUND(I1781*H1781,2)</f>
        <v>0</v>
      </c>
      <c r="K1781" s="139"/>
      <c r="L1781" s="31"/>
      <c r="M1781" s="140" t="s">
        <v>1</v>
      </c>
      <c r="N1781" s="141" t="s">
        <v>40</v>
      </c>
      <c r="P1781" s="142">
        <f>O1781*H1781</f>
        <v>0</v>
      </c>
      <c r="Q1781" s="142">
        <v>2.1000000000000001E-4</v>
      </c>
      <c r="R1781" s="142">
        <f>Q1781*H1781</f>
        <v>1.155E-3</v>
      </c>
      <c r="S1781" s="142">
        <v>0</v>
      </c>
      <c r="T1781" s="143">
        <f>S1781*H1781</f>
        <v>0</v>
      </c>
      <c r="AR1781" s="144" t="s">
        <v>253</v>
      </c>
      <c r="AT1781" s="144" t="s">
        <v>155</v>
      </c>
      <c r="AU1781" s="144" t="s">
        <v>85</v>
      </c>
      <c r="AY1781" s="16" t="s">
        <v>153</v>
      </c>
      <c r="BE1781" s="145">
        <f>IF(N1781="základní",J1781,0)</f>
        <v>0</v>
      </c>
      <c r="BF1781" s="145">
        <f>IF(N1781="snížená",J1781,0)</f>
        <v>0</v>
      </c>
      <c r="BG1781" s="145">
        <f>IF(N1781="zákl. přenesená",J1781,0)</f>
        <v>0</v>
      </c>
      <c r="BH1781" s="145">
        <f>IF(N1781="sníž. přenesená",J1781,0)</f>
        <v>0</v>
      </c>
      <c r="BI1781" s="145">
        <f>IF(N1781="nulová",J1781,0)</f>
        <v>0</v>
      </c>
      <c r="BJ1781" s="16" t="s">
        <v>83</v>
      </c>
      <c r="BK1781" s="145">
        <f>ROUND(I1781*H1781,2)</f>
        <v>0</v>
      </c>
      <c r="BL1781" s="16" t="s">
        <v>253</v>
      </c>
      <c r="BM1781" s="144" t="s">
        <v>2441</v>
      </c>
    </row>
    <row r="1782" spans="2:65" s="1" customFormat="1" ht="24">
      <c r="B1782" s="31"/>
      <c r="D1782" s="146" t="s">
        <v>161</v>
      </c>
      <c r="F1782" s="147" t="s">
        <v>2442</v>
      </c>
      <c r="I1782" s="148"/>
      <c r="L1782" s="31"/>
      <c r="M1782" s="149"/>
      <c r="T1782" s="55"/>
      <c r="AT1782" s="16" t="s">
        <v>161</v>
      </c>
      <c r="AU1782" s="16" t="s">
        <v>85</v>
      </c>
    </row>
    <row r="1783" spans="2:65" s="12" customFormat="1" ht="12">
      <c r="B1783" s="150"/>
      <c r="D1783" s="146" t="s">
        <v>163</v>
      </c>
      <c r="E1783" s="151" t="s">
        <v>1</v>
      </c>
      <c r="F1783" s="152" t="s">
        <v>2443</v>
      </c>
      <c r="H1783" s="153">
        <v>5.5</v>
      </c>
      <c r="I1783" s="154"/>
      <c r="L1783" s="150"/>
      <c r="M1783" s="155"/>
      <c r="T1783" s="156"/>
      <c r="AT1783" s="151" t="s">
        <v>163</v>
      </c>
      <c r="AU1783" s="151" t="s">
        <v>85</v>
      </c>
      <c r="AV1783" s="12" t="s">
        <v>85</v>
      </c>
      <c r="AW1783" s="12" t="s">
        <v>32</v>
      </c>
      <c r="AX1783" s="12" t="s">
        <v>83</v>
      </c>
      <c r="AY1783" s="151" t="s">
        <v>153</v>
      </c>
    </row>
    <row r="1784" spans="2:65" s="1" customFormat="1" ht="16.5" customHeight="1">
      <c r="B1784" s="31"/>
      <c r="C1784" s="132" t="s">
        <v>2444</v>
      </c>
      <c r="D1784" s="132" t="s">
        <v>155</v>
      </c>
      <c r="E1784" s="133" t="s">
        <v>2445</v>
      </c>
      <c r="F1784" s="134" t="s">
        <v>2446</v>
      </c>
      <c r="G1784" s="135" t="s">
        <v>261</v>
      </c>
      <c r="H1784" s="136">
        <v>4.5</v>
      </c>
      <c r="I1784" s="137"/>
      <c r="J1784" s="138">
        <f>ROUND(I1784*H1784,2)</f>
        <v>0</v>
      </c>
      <c r="K1784" s="139"/>
      <c r="L1784" s="31"/>
      <c r="M1784" s="140" t="s">
        <v>1</v>
      </c>
      <c r="N1784" s="141" t="s">
        <v>40</v>
      </c>
      <c r="P1784" s="142">
        <f>O1784*H1784</f>
        <v>0</v>
      </c>
      <c r="Q1784" s="142">
        <v>2.0000000000000001E-4</v>
      </c>
      <c r="R1784" s="142">
        <f>Q1784*H1784</f>
        <v>9.0000000000000008E-4</v>
      </c>
      <c r="S1784" s="142">
        <v>0</v>
      </c>
      <c r="T1784" s="143">
        <f>S1784*H1784</f>
        <v>0</v>
      </c>
      <c r="AR1784" s="144" t="s">
        <v>253</v>
      </c>
      <c r="AT1784" s="144" t="s">
        <v>155</v>
      </c>
      <c r="AU1784" s="144" t="s">
        <v>85</v>
      </c>
      <c r="AY1784" s="16" t="s">
        <v>153</v>
      </c>
      <c r="BE1784" s="145">
        <f>IF(N1784="základní",J1784,0)</f>
        <v>0</v>
      </c>
      <c r="BF1784" s="145">
        <f>IF(N1784="snížená",J1784,0)</f>
        <v>0</v>
      </c>
      <c r="BG1784" s="145">
        <f>IF(N1784="zákl. přenesená",J1784,0)</f>
        <v>0</v>
      </c>
      <c r="BH1784" s="145">
        <f>IF(N1784="sníž. přenesená",J1784,0)</f>
        <v>0</v>
      </c>
      <c r="BI1784" s="145">
        <f>IF(N1784="nulová",J1784,0)</f>
        <v>0</v>
      </c>
      <c r="BJ1784" s="16" t="s">
        <v>83</v>
      </c>
      <c r="BK1784" s="145">
        <f>ROUND(I1784*H1784,2)</f>
        <v>0</v>
      </c>
      <c r="BL1784" s="16" t="s">
        <v>253</v>
      </c>
      <c r="BM1784" s="144" t="s">
        <v>2447</v>
      </c>
    </row>
    <row r="1785" spans="2:65" s="1" customFormat="1" ht="24">
      <c r="B1785" s="31"/>
      <c r="D1785" s="146" t="s">
        <v>161</v>
      </c>
      <c r="F1785" s="147" t="s">
        <v>2448</v>
      </c>
      <c r="I1785" s="148"/>
      <c r="L1785" s="31"/>
      <c r="M1785" s="149"/>
      <c r="T1785" s="55"/>
      <c r="AT1785" s="16" t="s">
        <v>161</v>
      </c>
      <c r="AU1785" s="16" t="s">
        <v>85</v>
      </c>
    </row>
    <row r="1786" spans="2:65" s="12" customFormat="1" ht="12">
      <c r="B1786" s="150"/>
      <c r="D1786" s="146" t="s">
        <v>163</v>
      </c>
      <c r="E1786" s="151" t="s">
        <v>1</v>
      </c>
      <c r="F1786" s="152" t="s">
        <v>2449</v>
      </c>
      <c r="H1786" s="153">
        <v>4.5</v>
      </c>
      <c r="I1786" s="154"/>
      <c r="L1786" s="150"/>
      <c r="M1786" s="155"/>
      <c r="T1786" s="156"/>
      <c r="AT1786" s="151" t="s">
        <v>163</v>
      </c>
      <c r="AU1786" s="151" t="s">
        <v>85</v>
      </c>
      <c r="AV1786" s="12" t="s">
        <v>85</v>
      </c>
      <c r="AW1786" s="12" t="s">
        <v>32</v>
      </c>
      <c r="AX1786" s="12" t="s">
        <v>83</v>
      </c>
      <c r="AY1786" s="151" t="s">
        <v>153</v>
      </c>
    </row>
    <row r="1787" spans="2:65" s="1" customFormat="1" ht="33" customHeight="1">
      <c r="B1787" s="31"/>
      <c r="C1787" s="132" t="s">
        <v>2450</v>
      </c>
      <c r="D1787" s="132" t="s">
        <v>155</v>
      </c>
      <c r="E1787" s="133" t="s">
        <v>2451</v>
      </c>
      <c r="F1787" s="134" t="s">
        <v>2452</v>
      </c>
      <c r="G1787" s="135" t="s">
        <v>173</v>
      </c>
      <c r="H1787" s="136">
        <v>58.3</v>
      </c>
      <c r="I1787" s="137"/>
      <c r="J1787" s="138">
        <f>ROUND(I1787*H1787,2)</f>
        <v>0</v>
      </c>
      <c r="K1787" s="139"/>
      <c r="L1787" s="31"/>
      <c r="M1787" s="140" t="s">
        <v>1</v>
      </c>
      <c r="N1787" s="141" t="s">
        <v>40</v>
      </c>
      <c r="P1787" s="142">
        <f>O1787*H1787</f>
        <v>0</v>
      </c>
      <c r="Q1787" s="142">
        <v>5.1999999999999998E-3</v>
      </c>
      <c r="R1787" s="142">
        <f>Q1787*H1787</f>
        <v>0.30315999999999999</v>
      </c>
      <c r="S1787" s="142">
        <v>0</v>
      </c>
      <c r="T1787" s="143">
        <f>S1787*H1787</f>
        <v>0</v>
      </c>
      <c r="AR1787" s="144" t="s">
        <v>253</v>
      </c>
      <c r="AT1787" s="144" t="s">
        <v>155</v>
      </c>
      <c r="AU1787" s="144" t="s">
        <v>85</v>
      </c>
      <c r="AY1787" s="16" t="s">
        <v>153</v>
      </c>
      <c r="BE1787" s="145">
        <f>IF(N1787="základní",J1787,0)</f>
        <v>0</v>
      </c>
      <c r="BF1787" s="145">
        <f>IF(N1787="snížená",J1787,0)</f>
        <v>0</v>
      </c>
      <c r="BG1787" s="145">
        <f>IF(N1787="zákl. přenesená",J1787,0)</f>
        <v>0</v>
      </c>
      <c r="BH1787" s="145">
        <f>IF(N1787="sníž. přenesená",J1787,0)</f>
        <v>0</v>
      </c>
      <c r="BI1787" s="145">
        <f>IF(N1787="nulová",J1787,0)</f>
        <v>0</v>
      </c>
      <c r="BJ1787" s="16" t="s">
        <v>83</v>
      </c>
      <c r="BK1787" s="145">
        <f>ROUND(I1787*H1787,2)</f>
        <v>0</v>
      </c>
      <c r="BL1787" s="16" t="s">
        <v>253</v>
      </c>
      <c r="BM1787" s="144" t="s">
        <v>2453</v>
      </c>
    </row>
    <row r="1788" spans="2:65" s="1" customFormat="1" ht="36">
      <c r="B1788" s="31"/>
      <c r="D1788" s="146" t="s">
        <v>161</v>
      </c>
      <c r="F1788" s="147" t="s">
        <v>2454</v>
      </c>
      <c r="I1788" s="148"/>
      <c r="L1788" s="31"/>
      <c r="M1788" s="149"/>
      <c r="T1788" s="55"/>
      <c r="AT1788" s="16" t="s">
        <v>161</v>
      </c>
      <c r="AU1788" s="16" t="s">
        <v>85</v>
      </c>
    </row>
    <row r="1789" spans="2:65" s="12" customFormat="1" ht="12">
      <c r="B1789" s="150"/>
      <c r="D1789" s="146" t="s">
        <v>163</v>
      </c>
      <c r="E1789" s="151" t="s">
        <v>1</v>
      </c>
      <c r="F1789" s="152" t="s">
        <v>2429</v>
      </c>
      <c r="H1789" s="153">
        <v>22.6</v>
      </c>
      <c r="I1789" s="154"/>
      <c r="L1789" s="150"/>
      <c r="M1789" s="155"/>
      <c r="T1789" s="156"/>
      <c r="AT1789" s="151" t="s">
        <v>163</v>
      </c>
      <c r="AU1789" s="151" t="s">
        <v>85</v>
      </c>
      <c r="AV1789" s="12" t="s">
        <v>85</v>
      </c>
      <c r="AW1789" s="12" t="s">
        <v>32</v>
      </c>
      <c r="AX1789" s="12" t="s">
        <v>75</v>
      </c>
      <c r="AY1789" s="151" t="s">
        <v>153</v>
      </c>
    </row>
    <row r="1790" spans="2:65" s="12" customFormat="1" ht="12">
      <c r="B1790" s="150"/>
      <c r="D1790" s="146" t="s">
        <v>163</v>
      </c>
      <c r="E1790" s="151" t="s">
        <v>1</v>
      </c>
      <c r="F1790" s="152" t="s">
        <v>2430</v>
      </c>
      <c r="H1790" s="153">
        <v>23.2</v>
      </c>
      <c r="I1790" s="154"/>
      <c r="L1790" s="150"/>
      <c r="M1790" s="155"/>
      <c r="T1790" s="156"/>
      <c r="AT1790" s="151" t="s">
        <v>163</v>
      </c>
      <c r="AU1790" s="151" t="s">
        <v>85</v>
      </c>
      <c r="AV1790" s="12" t="s">
        <v>85</v>
      </c>
      <c r="AW1790" s="12" t="s">
        <v>32</v>
      </c>
      <c r="AX1790" s="12" t="s">
        <v>75</v>
      </c>
      <c r="AY1790" s="151" t="s">
        <v>153</v>
      </c>
    </row>
    <row r="1791" spans="2:65" s="12" customFormat="1" ht="12">
      <c r="B1791" s="150"/>
      <c r="D1791" s="146" t="s">
        <v>163</v>
      </c>
      <c r="E1791" s="151" t="s">
        <v>1</v>
      </c>
      <c r="F1791" s="152" t="s">
        <v>2431</v>
      </c>
      <c r="H1791" s="153">
        <v>6.3</v>
      </c>
      <c r="I1791" s="154"/>
      <c r="L1791" s="150"/>
      <c r="M1791" s="155"/>
      <c r="T1791" s="156"/>
      <c r="AT1791" s="151" t="s">
        <v>163</v>
      </c>
      <c r="AU1791" s="151" t="s">
        <v>85</v>
      </c>
      <c r="AV1791" s="12" t="s">
        <v>85</v>
      </c>
      <c r="AW1791" s="12" t="s">
        <v>32</v>
      </c>
      <c r="AX1791" s="12" t="s">
        <v>75</v>
      </c>
      <c r="AY1791" s="151" t="s">
        <v>153</v>
      </c>
    </row>
    <row r="1792" spans="2:65" s="12" customFormat="1" ht="12">
      <c r="B1792" s="150"/>
      <c r="D1792" s="146" t="s">
        <v>163</v>
      </c>
      <c r="E1792" s="151" t="s">
        <v>1</v>
      </c>
      <c r="F1792" s="152" t="s">
        <v>2432</v>
      </c>
      <c r="H1792" s="153">
        <v>5</v>
      </c>
      <c r="I1792" s="154"/>
      <c r="L1792" s="150"/>
      <c r="M1792" s="155"/>
      <c r="T1792" s="156"/>
      <c r="AT1792" s="151" t="s">
        <v>163</v>
      </c>
      <c r="AU1792" s="151" t="s">
        <v>85</v>
      </c>
      <c r="AV1792" s="12" t="s">
        <v>85</v>
      </c>
      <c r="AW1792" s="12" t="s">
        <v>32</v>
      </c>
      <c r="AX1792" s="12" t="s">
        <v>75</v>
      </c>
      <c r="AY1792" s="151" t="s">
        <v>153</v>
      </c>
    </row>
    <row r="1793" spans="2:65" s="12" customFormat="1" ht="12">
      <c r="B1793" s="150"/>
      <c r="D1793" s="146" t="s">
        <v>163</v>
      </c>
      <c r="E1793" s="151" t="s">
        <v>1</v>
      </c>
      <c r="F1793" s="152" t="s">
        <v>494</v>
      </c>
      <c r="H1793" s="153">
        <v>1.2</v>
      </c>
      <c r="I1793" s="154"/>
      <c r="L1793" s="150"/>
      <c r="M1793" s="155"/>
      <c r="T1793" s="156"/>
      <c r="AT1793" s="151" t="s">
        <v>163</v>
      </c>
      <c r="AU1793" s="151" t="s">
        <v>85</v>
      </c>
      <c r="AV1793" s="12" t="s">
        <v>85</v>
      </c>
      <c r="AW1793" s="12" t="s">
        <v>32</v>
      </c>
      <c r="AX1793" s="12" t="s">
        <v>75</v>
      </c>
      <c r="AY1793" s="151" t="s">
        <v>153</v>
      </c>
    </row>
    <row r="1794" spans="2:65" s="13" customFormat="1" ht="12">
      <c r="B1794" s="157"/>
      <c r="D1794" s="146" t="s">
        <v>163</v>
      </c>
      <c r="E1794" s="158" t="s">
        <v>1</v>
      </c>
      <c r="F1794" s="159" t="s">
        <v>207</v>
      </c>
      <c r="H1794" s="160">
        <v>58.3</v>
      </c>
      <c r="I1794" s="161"/>
      <c r="L1794" s="157"/>
      <c r="M1794" s="162"/>
      <c r="T1794" s="163"/>
      <c r="AT1794" s="158" t="s">
        <v>163</v>
      </c>
      <c r="AU1794" s="158" t="s">
        <v>85</v>
      </c>
      <c r="AV1794" s="13" t="s">
        <v>159</v>
      </c>
      <c r="AW1794" s="13" t="s">
        <v>32</v>
      </c>
      <c r="AX1794" s="13" t="s">
        <v>83</v>
      </c>
      <c r="AY1794" s="158" t="s">
        <v>153</v>
      </c>
    </row>
    <row r="1795" spans="2:65" s="1" customFormat="1" ht="24.25" customHeight="1">
      <c r="B1795" s="31"/>
      <c r="C1795" s="164" t="s">
        <v>2455</v>
      </c>
      <c r="D1795" s="164" t="s">
        <v>216</v>
      </c>
      <c r="E1795" s="165" t="s">
        <v>2456</v>
      </c>
      <c r="F1795" s="166" t="s">
        <v>2457</v>
      </c>
      <c r="G1795" s="167" t="s">
        <v>173</v>
      </c>
      <c r="H1795" s="168">
        <v>64.13</v>
      </c>
      <c r="I1795" s="169"/>
      <c r="J1795" s="170">
        <f>ROUND(I1795*H1795,2)</f>
        <v>0</v>
      </c>
      <c r="K1795" s="171"/>
      <c r="L1795" s="172"/>
      <c r="M1795" s="173" t="s">
        <v>1</v>
      </c>
      <c r="N1795" s="174" t="s">
        <v>40</v>
      </c>
      <c r="P1795" s="142">
        <f>O1795*H1795</f>
        <v>0</v>
      </c>
      <c r="Q1795" s="142">
        <v>1.26E-2</v>
      </c>
      <c r="R1795" s="142">
        <f>Q1795*H1795</f>
        <v>0.80803799999999992</v>
      </c>
      <c r="S1795" s="142">
        <v>0</v>
      </c>
      <c r="T1795" s="143">
        <f>S1795*H1795</f>
        <v>0</v>
      </c>
      <c r="AR1795" s="144" t="s">
        <v>351</v>
      </c>
      <c r="AT1795" s="144" t="s">
        <v>216</v>
      </c>
      <c r="AU1795" s="144" t="s">
        <v>85</v>
      </c>
      <c r="AY1795" s="16" t="s">
        <v>153</v>
      </c>
      <c r="BE1795" s="145">
        <f>IF(N1795="základní",J1795,0)</f>
        <v>0</v>
      </c>
      <c r="BF1795" s="145">
        <f>IF(N1795="snížená",J1795,0)</f>
        <v>0</v>
      </c>
      <c r="BG1795" s="145">
        <f>IF(N1795="zákl. přenesená",J1795,0)</f>
        <v>0</v>
      </c>
      <c r="BH1795" s="145">
        <f>IF(N1795="sníž. přenesená",J1795,0)</f>
        <v>0</v>
      </c>
      <c r="BI1795" s="145">
        <f>IF(N1795="nulová",J1795,0)</f>
        <v>0</v>
      </c>
      <c r="BJ1795" s="16" t="s">
        <v>83</v>
      </c>
      <c r="BK1795" s="145">
        <f>ROUND(I1795*H1795,2)</f>
        <v>0</v>
      </c>
      <c r="BL1795" s="16" t="s">
        <v>253</v>
      </c>
      <c r="BM1795" s="144" t="s">
        <v>2458</v>
      </c>
    </row>
    <row r="1796" spans="2:65" s="1" customFormat="1" ht="12">
      <c r="B1796" s="31"/>
      <c r="D1796" s="146" t="s">
        <v>161</v>
      </c>
      <c r="F1796" s="147" t="s">
        <v>2459</v>
      </c>
      <c r="I1796" s="148"/>
      <c r="L1796" s="31"/>
      <c r="M1796" s="149"/>
      <c r="T1796" s="55"/>
      <c r="AT1796" s="16" t="s">
        <v>161</v>
      </c>
      <c r="AU1796" s="16" t="s">
        <v>85</v>
      </c>
    </row>
    <row r="1797" spans="2:65" s="12" customFormat="1" ht="12">
      <c r="B1797" s="150"/>
      <c r="D1797" s="146" t="s">
        <v>163</v>
      </c>
      <c r="F1797" s="152" t="s">
        <v>2460</v>
      </c>
      <c r="H1797" s="153">
        <v>64.13</v>
      </c>
      <c r="I1797" s="154"/>
      <c r="L1797" s="150"/>
      <c r="M1797" s="155"/>
      <c r="T1797" s="156"/>
      <c r="AT1797" s="151" t="s">
        <v>163</v>
      </c>
      <c r="AU1797" s="151" t="s">
        <v>85</v>
      </c>
      <c r="AV1797" s="12" t="s">
        <v>85</v>
      </c>
      <c r="AW1797" s="12" t="s">
        <v>4</v>
      </c>
      <c r="AX1797" s="12" t="s">
        <v>83</v>
      </c>
      <c r="AY1797" s="151" t="s">
        <v>153</v>
      </c>
    </row>
    <row r="1798" spans="2:65" s="1" customFormat="1" ht="24.25" customHeight="1">
      <c r="B1798" s="31"/>
      <c r="C1798" s="132" t="s">
        <v>2461</v>
      </c>
      <c r="D1798" s="132" t="s">
        <v>155</v>
      </c>
      <c r="E1798" s="133" t="s">
        <v>2462</v>
      </c>
      <c r="F1798" s="134" t="s">
        <v>2463</v>
      </c>
      <c r="G1798" s="135" t="s">
        <v>173</v>
      </c>
      <c r="H1798" s="136">
        <v>11.3</v>
      </c>
      <c r="I1798" s="137"/>
      <c r="J1798" s="138">
        <f>ROUND(I1798*H1798,2)</f>
        <v>0</v>
      </c>
      <c r="K1798" s="139"/>
      <c r="L1798" s="31"/>
      <c r="M1798" s="140" t="s">
        <v>1</v>
      </c>
      <c r="N1798" s="141" t="s">
        <v>40</v>
      </c>
      <c r="P1798" s="142">
        <f>O1798*H1798</f>
        <v>0</v>
      </c>
      <c r="Q1798" s="142">
        <v>0</v>
      </c>
      <c r="R1798" s="142">
        <f>Q1798*H1798</f>
        <v>0</v>
      </c>
      <c r="S1798" s="142">
        <v>0</v>
      </c>
      <c r="T1798" s="143">
        <f>S1798*H1798</f>
        <v>0</v>
      </c>
      <c r="AR1798" s="144" t="s">
        <v>253</v>
      </c>
      <c r="AT1798" s="144" t="s">
        <v>155</v>
      </c>
      <c r="AU1798" s="144" t="s">
        <v>85</v>
      </c>
      <c r="AY1798" s="16" t="s">
        <v>153</v>
      </c>
      <c r="BE1798" s="145">
        <f>IF(N1798="základní",J1798,0)</f>
        <v>0</v>
      </c>
      <c r="BF1798" s="145">
        <f>IF(N1798="snížená",J1798,0)</f>
        <v>0</v>
      </c>
      <c r="BG1798" s="145">
        <f>IF(N1798="zákl. přenesená",J1798,0)</f>
        <v>0</v>
      </c>
      <c r="BH1798" s="145">
        <f>IF(N1798="sníž. přenesená",J1798,0)</f>
        <v>0</v>
      </c>
      <c r="BI1798" s="145">
        <f>IF(N1798="nulová",J1798,0)</f>
        <v>0</v>
      </c>
      <c r="BJ1798" s="16" t="s">
        <v>83</v>
      </c>
      <c r="BK1798" s="145">
        <f>ROUND(I1798*H1798,2)</f>
        <v>0</v>
      </c>
      <c r="BL1798" s="16" t="s">
        <v>253</v>
      </c>
      <c r="BM1798" s="144" t="s">
        <v>2464</v>
      </c>
    </row>
    <row r="1799" spans="2:65" s="1" customFormat="1" ht="24">
      <c r="B1799" s="31"/>
      <c r="D1799" s="146" t="s">
        <v>161</v>
      </c>
      <c r="F1799" s="147" t="s">
        <v>2465</v>
      </c>
      <c r="I1799" s="148"/>
      <c r="L1799" s="31"/>
      <c r="M1799" s="149"/>
      <c r="T1799" s="55"/>
      <c r="AT1799" s="16" t="s">
        <v>161</v>
      </c>
      <c r="AU1799" s="16" t="s">
        <v>85</v>
      </c>
    </row>
    <row r="1800" spans="2:65" s="12" customFormat="1" ht="12">
      <c r="B1800" s="150"/>
      <c r="D1800" s="146" t="s">
        <v>163</v>
      </c>
      <c r="E1800" s="151" t="s">
        <v>1</v>
      </c>
      <c r="F1800" s="152" t="s">
        <v>2431</v>
      </c>
      <c r="H1800" s="153">
        <v>6.3</v>
      </c>
      <c r="I1800" s="154"/>
      <c r="L1800" s="150"/>
      <c r="M1800" s="155"/>
      <c r="T1800" s="156"/>
      <c r="AT1800" s="151" t="s">
        <v>163</v>
      </c>
      <c r="AU1800" s="151" t="s">
        <v>85</v>
      </c>
      <c r="AV1800" s="12" t="s">
        <v>85</v>
      </c>
      <c r="AW1800" s="12" t="s">
        <v>32</v>
      </c>
      <c r="AX1800" s="12" t="s">
        <v>75</v>
      </c>
      <c r="AY1800" s="151" t="s">
        <v>153</v>
      </c>
    </row>
    <row r="1801" spans="2:65" s="12" customFormat="1" ht="12">
      <c r="B1801" s="150"/>
      <c r="D1801" s="146" t="s">
        <v>163</v>
      </c>
      <c r="E1801" s="151" t="s">
        <v>1</v>
      </c>
      <c r="F1801" s="152" t="s">
        <v>2432</v>
      </c>
      <c r="H1801" s="153">
        <v>5</v>
      </c>
      <c r="I1801" s="154"/>
      <c r="L1801" s="150"/>
      <c r="M1801" s="155"/>
      <c r="T1801" s="156"/>
      <c r="AT1801" s="151" t="s">
        <v>163</v>
      </c>
      <c r="AU1801" s="151" t="s">
        <v>85</v>
      </c>
      <c r="AV1801" s="12" t="s">
        <v>85</v>
      </c>
      <c r="AW1801" s="12" t="s">
        <v>32</v>
      </c>
      <c r="AX1801" s="12" t="s">
        <v>75</v>
      </c>
      <c r="AY1801" s="151" t="s">
        <v>153</v>
      </c>
    </row>
    <row r="1802" spans="2:65" s="13" customFormat="1" ht="12">
      <c r="B1802" s="157"/>
      <c r="D1802" s="146" t="s">
        <v>163</v>
      </c>
      <c r="E1802" s="158" t="s">
        <v>1</v>
      </c>
      <c r="F1802" s="159" t="s">
        <v>207</v>
      </c>
      <c r="H1802" s="160">
        <v>11.3</v>
      </c>
      <c r="I1802" s="161"/>
      <c r="L1802" s="157"/>
      <c r="M1802" s="162"/>
      <c r="T1802" s="163"/>
      <c r="AT1802" s="158" t="s">
        <v>163</v>
      </c>
      <c r="AU1802" s="158" t="s">
        <v>85</v>
      </c>
      <c r="AV1802" s="13" t="s">
        <v>159</v>
      </c>
      <c r="AW1802" s="13" t="s">
        <v>32</v>
      </c>
      <c r="AX1802" s="13" t="s">
        <v>83</v>
      </c>
      <c r="AY1802" s="158" t="s">
        <v>153</v>
      </c>
    </row>
    <row r="1803" spans="2:65" s="1" customFormat="1" ht="24.25" customHeight="1">
      <c r="B1803" s="31"/>
      <c r="C1803" s="132" t="s">
        <v>2466</v>
      </c>
      <c r="D1803" s="132" t="s">
        <v>155</v>
      </c>
      <c r="E1803" s="133" t="s">
        <v>2467</v>
      </c>
      <c r="F1803" s="134" t="s">
        <v>2468</v>
      </c>
      <c r="G1803" s="135" t="s">
        <v>590</v>
      </c>
      <c r="H1803" s="136">
        <v>43.8</v>
      </c>
      <c r="I1803" s="137"/>
      <c r="J1803" s="138">
        <f>ROUND(I1803*H1803,2)</f>
        <v>0</v>
      </c>
      <c r="K1803" s="139"/>
      <c r="L1803" s="31"/>
      <c r="M1803" s="140" t="s">
        <v>1</v>
      </c>
      <c r="N1803" s="141" t="s">
        <v>40</v>
      </c>
      <c r="P1803" s="142">
        <f>O1803*H1803</f>
        <v>0</v>
      </c>
      <c r="Q1803" s="142">
        <v>5.5000000000000003E-4</v>
      </c>
      <c r="R1803" s="142">
        <f>Q1803*H1803</f>
        <v>2.409E-2</v>
      </c>
      <c r="S1803" s="142">
        <v>0</v>
      </c>
      <c r="T1803" s="143">
        <f>S1803*H1803</f>
        <v>0</v>
      </c>
      <c r="AR1803" s="144" t="s">
        <v>253</v>
      </c>
      <c r="AT1803" s="144" t="s">
        <v>155</v>
      </c>
      <c r="AU1803" s="144" t="s">
        <v>85</v>
      </c>
      <c r="AY1803" s="16" t="s">
        <v>153</v>
      </c>
      <c r="BE1803" s="145">
        <f>IF(N1803="základní",J1803,0)</f>
        <v>0</v>
      </c>
      <c r="BF1803" s="145">
        <f>IF(N1803="snížená",J1803,0)</f>
        <v>0</v>
      </c>
      <c r="BG1803" s="145">
        <f>IF(N1803="zákl. přenesená",J1803,0)</f>
        <v>0</v>
      </c>
      <c r="BH1803" s="145">
        <f>IF(N1803="sníž. přenesená",J1803,0)</f>
        <v>0</v>
      </c>
      <c r="BI1803" s="145">
        <f>IF(N1803="nulová",J1803,0)</f>
        <v>0</v>
      </c>
      <c r="BJ1803" s="16" t="s">
        <v>83</v>
      </c>
      <c r="BK1803" s="145">
        <f>ROUND(I1803*H1803,2)</f>
        <v>0</v>
      </c>
      <c r="BL1803" s="16" t="s">
        <v>253</v>
      </c>
      <c r="BM1803" s="144" t="s">
        <v>2469</v>
      </c>
    </row>
    <row r="1804" spans="2:65" s="12" customFormat="1" ht="12">
      <c r="B1804" s="150"/>
      <c r="D1804" s="146" t="s">
        <v>163</v>
      </c>
      <c r="E1804" s="151" t="s">
        <v>1</v>
      </c>
      <c r="F1804" s="152" t="s">
        <v>2470</v>
      </c>
      <c r="H1804" s="153">
        <v>15</v>
      </c>
      <c r="I1804" s="154"/>
      <c r="L1804" s="150"/>
      <c r="M1804" s="155"/>
      <c r="T1804" s="156"/>
      <c r="AT1804" s="151" t="s">
        <v>163</v>
      </c>
      <c r="AU1804" s="151" t="s">
        <v>85</v>
      </c>
      <c r="AV1804" s="12" t="s">
        <v>85</v>
      </c>
      <c r="AW1804" s="12" t="s">
        <v>32</v>
      </c>
      <c r="AX1804" s="12" t="s">
        <v>75</v>
      </c>
      <c r="AY1804" s="151" t="s">
        <v>153</v>
      </c>
    </row>
    <row r="1805" spans="2:65" s="12" customFormat="1" ht="12">
      <c r="B1805" s="150"/>
      <c r="D1805" s="146" t="s">
        <v>163</v>
      </c>
      <c r="E1805" s="151" t="s">
        <v>1</v>
      </c>
      <c r="F1805" s="152" t="s">
        <v>2471</v>
      </c>
      <c r="H1805" s="153">
        <v>16.399999999999999</v>
      </c>
      <c r="I1805" s="154"/>
      <c r="L1805" s="150"/>
      <c r="M1805" s="155"/>
      <c r="T1805" s="156"/>
      <c r="AT1805" s="151" t="s">
        <v>163</v>
      </c>
      <c r="AU1805" s="151" t="s">
        <v>85</v>
      </c>
      <c r="AV1805" s="12" t="s">
        <v>85</v>
      </c>
      <c r="AW1805" s="12" t="s">
        <v>32</v>
      </c>
      <c r="AX1805" s="12" t="s">
        <v>75</v>
      </c>
      <c r="AY1805" s="151" t="s">
        <v>153</v>
      </c>
    </row>
    <row r="1806" spans="2:65" s="12" customFormat="1" ht="12">
      <c r="B1806" s="150"/>
      <c r="D1806" s="146" t="s">
        <v>163</v>
      </c>
      <c r="E1806" s="151" t="s">
        <v>1</v>
      </c>
      <c r="F1806" s="152" t="s">
        <v>2472</v>
      </c>
      <c r="H1806" s="153">
        <v>4.0999999999999996</v>
      </c>
      <c r="I1806" s="154"/>
      <c r="L1806" s="150"/>
      <c r="M1806" s="155"/>
      <c r="T1806" s="156"/>
      <c r="AT1806" s="151" t="s">
        <v>163</v>
      </c>
      <c r="AU1806" s="151" t="s">
        <v>85</v>
      </c>
      <c r="AV1806" s="12" t="s">
        <v>85</v>
      </c>
      <c r="AW1806" s="12" t="s">
        <v>32</v>
      </c>
      <c r="AX1806" s="12" t="s">
        <v>75</v>
      </c>
      <c r="AY1806" s="151" t="s">
        <v>153</v>
      </c>
    </row>
    <row r="1807" spans="2:65" s="12" customFormat="1" ht="12">
      <c r="B1807" s="150"/>
      <c r="D1807" s="146" t="s">
        <v>163</v>
      </c>
      <c r="E1807" s="151" t="s">
        <v>1</v>
      </c>
      <c r="F1807" s="152" t="s">
        <v>2473</v>
      </c>
      <c r="H1807" s="153">
        <v>8.3000000000000007</v>
      </c>
      <c r="I1807" s="154"/>
      <c r="L1807" s="150"/>
      <c r="M1807" s="155"/>
      <c r="T1807" s="156"/>
      <c r="AT1807" s="151" t="s">
        <v>163</v>
      </c>
      <c r="AU1807" s="151" t="s">
        <v>85</v>
      </c>
      <c r="AV1807" s="12" t="s">
        <v>85</v>
      </c>
      <c r="AW1807" s="12" t="s">
        <v>32</v>
      </c>
      <c r="AX1807" s="12" t="s">
        <v>75</v>
      </c>
      <c r="AY1807" s="151" t="s">
        <v>153</v>
      </c>
    </row>
    <row r="1808" spans="2:65" s="13" customFormat="1" ht="12">
      <c r="B1808" s="157"/>
      <c r="D1808" s="146" t="s">
        <v>163</v>
      </c>
      <c r="E1808" s="158" t="s">
        <v>1</v>
      </c>
      <c r="F1808" s="159" t="s">
        <v>207</v>
      </c>
      <c r="H1808" s="160">
        <v>43.8</v>
      </c>
      <c r="I1808" s="161"/>
      <c r="L1808" s="157"/>
      <c r="M1808" s="162"/>
      <c r="T1808" s="163"/>
      <c r="AT1808" s="158" t="s">
        <v>163</v>
      </c>
      <c r="AU1808" s="158" t="s">
        <v>85</v>
      </c>
      <c r="AV1808" s="13" t="s">
        <v>159</v>
      </c>
      <c r="AW1808" s="13" t="s">
        <v>32</v>
      </c>
      <c r="AX1808" s="13" t="s">
        <v>83</v>
      </c>
      <c r="AY1808" s="158" t="s">
        <v>153</v>
      </c>
    </row>
    <row r="1809" spans="2:65" s="1" customFormat="1" ht="16.5" customHeight="1">
      <c r="B1809" s="31"/>
      <c r="C1809" s="132" t="s">
        <v>2474</v>
      </c>
      <c r="D1809" s="132" t="s">
        <v>155</v>
      </c>
      <c r="E1809" s="133" t="s">
        <v>2475</v>
      </c>
      <c r="F1809" s="134" t="s">
        <v>2476</v>
      </c>
      <c r="G1809" s="135" t="s">
        <v>590</v>
      </c>
      <c r="H1809" s="136">
        <v>62.3</v>
      </c>
      <c r="I1809" s="137"/>
      <c r="J1809" s="138">
        <f>ROUND(I1809*H1809,2)</f>
        <v>0</v>
      </c>
      <c r="K1809" s="139"/>
      <c r="L1809" s="31"/>
      <c r="M1809" s="140" t="s">
        <v>1</v>
      </c>
      <c r="N1809" s="141" t="s">
        <v>40</v>
      </c>
      <c r="P1809" s="142">
        <f>O1809*H1809</f>
        <v>0</v>
      </c>
      <c r="Q1809" s="142">
        <v>1.1E-4</v>
      </c>
      <c r="R1809" s="142">
        <f>Q1809*H1809</f>
        <v>6.8529999999999997E-3</v>
      </c>
      <c r="S1809" s="142">
        <v>0</v>
      </c>
      <c r="T1809" s="143">
        <f>S1809*H1809</f>
        <v>0</v>
      </c>
      <c r="AR1809" s="144" t="s">
        <v>253</v>
      </c>
      <c r="AT1809" s="144" t="s">
        <v>155</v>
      </c>
      <c r="AU1809" s="144" t="s">
        <v>85</v>
      </c>
      <c r="AY1809" s="16" t="s">
        <v>153</v>
      </c>
      <c r="BE1809" s="145">
        <f>IF(N1809="základní",J1809,0)</f>
        <v>0</v>
      </c>
      <c r="BF1809" s="145">
        <f>IF(N1809="snížená",J1809,0)</f>
        <v>0</v>
      </c>
      <c r="BG1809" s="145">
        <f>IF(N1809="zákl. přenesená",J1809,0)</f>
        <v>0</v>
      </c>
      <c r="BH1809" s="145">
        <f>IF(N1809="sníž. přenesená",J1809,0)</f>
        <v>0</v>
      </c>
      <c r="BI1809" s="145">
        <f>IF(N1809="nulová",J1809,0)</f>
        <v>0</v>
      </c>
      <c r="BJ1809" s="16" t="s">
        <v>83</v>
      </c>
      <c r="BK1809" s="145">
        <f>ROUND(I1809*H1809,2)</f>
        <v>0</v>
      </c>
      <c r="BL1809" s="16" t="s">
        <v>253</v>
      </c>
      <c r="BM1809" s="144" t="s">
        <v>2477</v>
      </c>
    </row>
    <row r="1810" spans="2:65" s="1" customFormat="1" ht="24">
      <c r="B1810" s="31"/>
      <c r="D1810" s="146" t="s">
        <v>161</v>
      </c>
      <c r="F1810" s="147" t="s">
        <v>2478</v>
      </c>
      <c r="I1810" s="148"/>
      <c r="L1810" s="31"/>
      <c r="M1810" s="149"/>
      <c r="T1810" s="55"/>
      <c r="AT1810" s="16" t="s">
        <v>161</v>
      </c>
      <c r="AU1810" s="16" t="s">
        <v>85</v>
      </c>
    </row>
    <row r="1811" spans="2:65" s="12" customFormat="1" ht="12">
      <c r="B1811" s="150"/>
      <c r="D1811" s="146" t="s">
        <v>163</v>
      </c>
      <c r="E1811" s="151" t="s">
        <v>1</v>
      </c>
      <c r="F1811" s="152" t="s">
        <v>2479</v>
      </c>
      <c r="H1811" s="153">
        <v>20</v>
      </c>
      <c r="I1811" s="154"/>
      <c r="L1811" s="150"/>
      <c r="M1811" s="155"/>
      <c r="T1811" s="156"/>
      <c r="AT1811" s="151" t="s">
        <v>163</v>
      </c>
      <c r="AU1811" s="151" t="s">
        <v>85</v>
      </c>
      <c r="AV1811" s="12" t="s">
        <v>85</v>
      </c>
      <c r="AW1811" s="12" t="s">
        <v>32</v>
      </c>
      <c r="AX1811" s="12" t="s">
        <v>75</v>
      </c>
      <c r="AY1811" s="151" t="s">
        <v>153</v>
      </c>
    </row>
    <row r="1812" spans="2:65" s="12" customFormat="1" ht="12">
      <c r="B1812" s="150"/>
      <c r="D1812" s="146" t="s">
        <v>163</v>
      </c>
      <c r="E1812" s="151" t="s">
        <v>1</v>
      </c>
      <c r="F1812" s="152" t="s">
        <v>2480</v>
      </c>
      <c r="H1812" s="153">
        <v>24.4</v>
      </c>
      <c r="I1812" s="154"/>
      <c r="L1812" s="150"/>
      <c r="M1812" s="155"/>
      <c r="T1812" s="156"/>
      <c r="AT1812" s="151" t="s">
        <v>163</v>
      </c>
      <c r="AU1812" s="151" t="s">
        <v>85</v>
      </c>
      <c r="AV1812" s="12" t="s">
        <v>85</v>
      </c>
      <c r="AW1812" s="12" t="s">
        <v>32</v>
      </c>
      <c r="AX1812" s="12" t="s">
        <v>75</v>
      </c>
      <c r="AY1812" s="151" t="s">
        <v>153</v>
      </c>
    </row>
    <row r="1813" spans="2:65" s="12" customFormat="1" ht="12">
      <c r="B1813" s="150"/>
      <c r="D1813" s="146" t="s">
        <v>163</v>
      </c>
      <c r="E1813" s="151" t="s">
        <v>1</v>
      </c>
      <c r="F1813" s="152" t="s">
        <v>2481</v>
      </c>
      <c r="H1813" s="153">
        <v>11.4</v>
      </c>
      <c r="I1813" s="154"/>
      <c r="L1813" s="150"/>
      <c r="M1813" s="155"/>
      <c r="T1813" s="156"/>
      <c r="AT1813" s="151" t="s">
        <v>163</v>
      </c>
      <c r="AU1813" s="151" t="s">
        <v>85</v>
      </c>
      <c r="AV1813" s="12" t="s">
        <v>85</v>
      </c>
      <c r="AW1813" s="12" t="s">
        <v>32</v>
      </c>
      <c r="AX1813" s="12" t="s">
        <v>75</v>
      </c>
      <c r="AY1813" s="151" t="s">
        <v>153</v>
      </c>
    </row>
    <row r="1814" spans="2:65" s="12" customFormat="1" ht="12">
      <c r="B1814" s="150"/>
      <c r="D1814" s="146" t="s">
        <v>163</v>
      </c>
      <c r="E1814" s="151" t="s">
        <v>1</v>
      </c>
      <c r="F1814" s="152" t="s">
        <v>2482</v>
      </c>
      <c r="H1814" s="153">
        <v>6.5</v>
      </c>
      <c r="I1814" s="154"/>
      <c r="L1814" s="150"/>
      <c r="M1814" s="155"/>
      <c r="T1814" s="156"/>
      <c r="AT1814" s="151" t="s">
        <v>163</v>
      </c>
      <c r="AU1814" s="151" t="s">
        <v>85</v>
      </c>
      <c r="AV1814" s="12" t="s">
        <v>85</v>
      </c>
      <c r="AW1814" s="12" t="s">
        <v>32</v>
      </c>
      <c r="AX1814" s="12" t="s">
        <v>75</v>
      </c>
      <c r="AY1814" s="151" t="s">
        <v>153</v>
      </c>
    </row>
    <row r="1815" spans="2:65" s="13" customFormat="1" ht="12">
      <c r="B1815" s="157"/>
      <c r="D1815" s="146" t="s">
        <v>163</v>
      </c>
      <c r="E1815" s="158" t="s">
        <v>1</v>
      </c>
      <c r="F1815" s="159" t="s">
        <v>207</v>
      </c>
      <c r="H1815" s="160">
        <v>62.3</v>
      </c>
      <c r="I1815" s="161"/>
      <c r="L1815" s="157"/>
      <c r="M1815" s="162"/>
      <c r="T1815" s="163"/>
      <c r="AT1815" s="158" t="s">
        <v>163</v>
      </c>
      <c r="AU1815" s="158" t="s">
        <v>85</v>
      </c>
      <c r="AV1815" s="13" t="s">
        <v>159</v>
      </c>
      <c r="AW1815" s="13" t="s">
        <v>32</v>
      </c>
      <c r="AX1815" s="13" t="s">
        <v>83</v>
      </c>
      <c r="AY1815" s="158" t="s">
        <v>153</v>
      </c>
    </row>
    <row r="1816" spans="2:65" s="1" customFormat="1" ht="16.5" customHeight="1">
      <c r="B1816" s="31"/>
      <c r="C1816" s="132" t="s">
        <v>2483</v>
      </c>
      <c r="D1816" s="132" t="s">
        <v>155</v>
      </c>
      <c r="E1816" s="133" t="s">
        <v>2484</v>
      </c>
      <c r="F1816" s="134" t="s">
        <v>2485</v>
      </c>
      <c r="G1816" s="135" t="s">
        <v>261</v>
      </c>
      <c r="H1816" s="136">
        <v>5</v>
      </c>
      <c r="I1816" s="137"/>
      <c r="J1816" s="138">
        <f>ROUND(I1816*H1816,2)</f>
        <v>0</v>
      </c>
      <c r="K1816" s="139"/>
      <c r="L1816" s="31"/>
      <c r="M1816" s="140" t="s">
        <v>1</v>
      </c>
      <c r="N1816" s="141" t="s">
        <v>40</v>
      </c>
      <c r="P1816" s="142">
        <f>O1816*H1816</f>
        <v>0</v>
      </c>
      <c r="Q1816" s="142">
        <v>0</v>
      </c>
      <c r="R1816" s="142">
        <f>Q1816*H1816</f>
        <v>0</v>
      </c>
      <c r="S1816" s="142">
        <v>0</v>
      </c>
      <c r="T1816" s="143">
        <f>S1816*H1816</f>
        <v>0</v>
      </c>
      <c r="AR1816" s="144" t="s">
        <v>253</v>
      </c>
      <c r="AT1816" s="144" t="s">
        <v>155</v>
      </c>
      <c r="AU1816" s="144" t="s">
        <v>85</v>
      </c>
      <c r="AY1816" s="16" t="s">
        <v>153</v>
      </c>
      <c r="BE1816" s="145">
        <f>IF(N1816="základní",J1816,0)</f>
        <v>0</v>
      </c>
      <c r="BF1816" s="145">
        <f>IF(N1816="snížená",J1816,0)</f>
        <v>0</v>
      </c>
      <c r="BG1816" s="145">
        <f>IF(N1816="zákl. přenesená",J1816,0)</f>
        <v>0</v>
      </c>
      <c r="BH1816" s="145">
        <f>IF(N1816="sníž. přenesená",J1816,0)</f>
        <v>0</v>
      </c>
      <c r="BI1816" s="145">
        <f>IF(N1816="nulová",J1816,0)</f>
        <v>0</v>
      </c>
      <c r="BJ1816" s="16" t="s">
        <v>83</v>
      </c>
      <c r="BK1816" s="145">
        <f>ROUND(I1816*H1816,2)</f>
        <v>0</v>
      </c>
      <c r="BL1816" s="16" t="s">
        <v>253</v>
      </c>
      <c r="BM1816" s="144" t="s">
        <v>2486</v>
      </c>
    </row>
    <row r="1817" spans="2:65" s="1" customFormat="1" ht="24">
      <c r="B1817" s="31"/>
      <c r="D1817" s="146" t="s">
        <v>161</v>
      </c>
      <c r="F1817" s="147" t="s">
        <v>2487</v>
      </c>
      <c r="I1817" s="148"/>
      <c r="L1817" s="31"/>
      <c r="M1817" s="149"/>
      <c r="T1817" s="55"/>
      <c r="AT1817" s="16" t="s">
        <v>161</v>
      </c>
      <c r="AU1817" s="16" t="s">
        <v>85</v>
      </c>
    </row>
    <row r="1818" spans="2:65" s="1" customFormat="1" ht="21.75" customHeight="1">
      <c r="B1818" s="31"/>
      <c r="C1818" s="132" t="s">
        <v>2488</v>
      </c>
      <c r="D1818" s="132" t="s">
        <v>155</v>
      </c>
      <c r="E1818" s="133" t="s">
        <v>2489</v>
      </c>
      <c r="F1818" s="134" t="s">
        <v>2490</v>
      </c>
      <c r="G1818" s="135" t="s">
        <v>261</v>
      </c>
      <c r="H1818" s="136">
        <v>1</v>
      </c>
      <c r="I1818" s="137"/>
      <c r="J1818" s="138">
        <f>ROUND(I1818*H1818,2)</f>
        <v>0</v>
      </c>
      <c r="K1818" s="139"/>
      <c r="L1818" s="31"/>
      <c r="M1818" s="140" t="s">
        <v>1</v>
      </c>
      <c r="N1818" s="141" t="s">
        <v>40</v>
      </c>
      <c r="P1818" s="142">
        <f>O1818*H1818</f>
        <v>0</v>
      </c>
      <c r="Q1818" s="142">
        <v>0</v>
      </c>
      <c r="R1818" s="142">
        <f>Q1818*H1818</f>
        <v>0</v>
      </c>
      <c r="S1818" s="142">
        <v>0</v>
      </c>
      <c r="T1818" s="143">
        <f>S1818*H1818</f>
        <v>0</v>
      </c>
      <c r="AR1818" s="144" t="s">
        <v>253</v>
      </c>
      <c r="AT1818" s="144" t="s">
        <v>155</v>
      </c>
      <c r="AU1818" s="144" t="s">
        <v>85</v>
      </c>
      <c r="AY1818" s="16" t="s">
        <v>153</v>
      </c>
      <c r="BE1818" s="145">
        <f>IF(N1818="základní",J1818,0)</f>
        <v>0</v>
      </c>
      <c r="BF1818" s="145">
        <f>IF(N1818="snížená",J1818,0)</f>
        <v>0</v>
      </c>
      <c r="BG1818" s="145">
        <f>IF(N1818="zákl. přenesená",J1818,0)</f>
        <v>0</v>
      </c>
      <c r="BH1818" s="145">
        <f>IF(N1818="sníž. přenesená",J1818,0)</f>
        <v>0</v>
      </c>
      <c r="BI1818" s="145">
        <f>IF(N1818="nulová",J1818,0)</f>
        <v>0</v>
      </c>
      <c r="BJ1818" s="16" t="s">
        <v>83</v>
      </c>
      <c r="BK1818" s="145">
        <f>ROUND(I1818*H1818,2)</f>
        <v>0</v>
      </c>
      <c r="BL1818" s="16" t="s">
        <v>253</v>
      </c>
      <c r="BM1818" s="144" t="s">
        <v>2491</v>
      </c>
    </row>
    <row r="1819" spans="2:65" s="1" customFormat="1" ht="24">
      <c r="B1819" s="31"/>
      <c r="D1819" s="146" t="s">
        <v>161</v>
      </c>
      <c r="F1819" s="147" t="s">
        <v>2492</v>
      </c>
      <c r="I1819" s="148"/>
      <c r="L1819" s="31"/>
      <c r="M1819" s="149"/>
      <c r="T1819" s="55"/>
      <c r="AT1819" s="16" t="s">
        <v>161</v>
      </c>
      <c r="AU1819" s="16" t="s">
        <v>85</v>
      </c>
    </row>
    <row r="1820" spans="2:65" s="1" customFormat="1" ht="16.5" customHeight="1">
      <c r="B1820" s="31"/>
      <c r="C1820" s="132" t="s">
        <v>2493</v>
      </c>
      <c r="D1820" s="132" t="s">
        <v>155</v>
      </c>
      <c r="E1820" s="133" t="s">
        <v>2494</v>
      </c>
      <c r="F1820" s="134" t="s">
        <v>2495</v>
      </c>
      <c r="G1820" s="135" t="s">
        <v>261</v>
      </c>
      <c r="H1820" s="136">
        <v>1</v>
      </c>
      <c r="I1820" s="137"/>
      <c r="J1820" s="138">
        <f>ROUND(I1820*H1820,2)</f>
        <v>0</v>
      </c>
      <c r="K1820" s="139"/>
      <c r="L1820" s="31"/>
      <c r="M1820" s="140" t="s">
        <v>1</v>
      </c>
      <c r="N1820" s="141" t="s">
        <v>40</v>
      </c>
      <c r="P1820" s="142">
        <f>O1820*H1820</f>
        <v>0</v>
      </c>
      <c r="Q1820" s="142">
        <v>0</v>
      </c>
      <c r="R1820" s="142">
        <f>Q1820*H1820</f>
        <v>0</v>
      </c>
      <c r="S1820" s="142">
        <v>0</v>
      </c>
      <c r="T1820" s="143">
        <f>S1820*H1820</f>
        <v>0</v>
      </c>
      <c r="AR1820" s="144" t="s">
        <v>253</v>
      </c>
      <c r="AT1820" s="144" t="s">
        <v>155</v>
      </c>
      <c r="AU1820" s="144" t="s">
        <v>85</v>
      </c>
      <c r="AY1820" s="16" t="s">
        <v>153</v>
      </c>
      <c r="BE1820" s="145">
        <f>IF(N1820="základní",J1820,0)</f>
        <v>0</v>
      </c>
      <c r="BF1820" s="145">
        <f>IF(N1820="snížená",J1820,0)</f>
        <v>0</v>
      </c>
      <c r="BG1820" s="145">
        <f>IF(N1820="zákl. přenesená",J1820,0)</f>
        <v>0</v>
      </c>
      <c r="BH1820" s="145">
        <f>IF(N1820="sníž. přenesená",J1820,0)</f>
        <v>0</v>
      </c>
      <c r="BI1820" s="145">
        <f>IF(N1820="nulová",J1820,0)</f>
        <v>0</v>
      </c>
      <c r="BJ1820" s="16" t="s">
        <v>83</v>
      </c>
      <c r="BK1820" s="145">
        <f>ROUND(I1820*H1820,2)</f>
        <v>0</v>
      </c>
      <c r="BL1820" s="16" t="s">
        <v>253</v>
      </c>
      <c r="BM1820" s="144" t="s">
        <v>2496</v>
      </c>
    </row>
    <row r="1821" spans="2:65" s="1" customFormat="1" ht="24">
      <c r="B1821" s="31"/>
      <c r="D1821" s="146" t="s">
        <v>161</v>
      </c>
      <c r="F1821" s="147" t="s">
        <v>2497</v>
      </c>
      <c r="I1821" s="148"/>
      <c r="L1821" s="31"/>
      <c r="M1821" s="149"/>
      <c r="T1821" s="55"/>
      <c r="AT1821" s="16" t="s">
        <v>161</v>
      </c>
      <c r="AU1821" s="16" t="s">
        <v>85</v>
      </c>
    </row>
    <row r="1822" spans="2:65" s="1" customFormat="1" ht="24.25" customHeight="1">
      <c r="B1822" s="31"/>
      <c r="C1822" s="132" t="s">
        <v>2498</v>
      </c>
      <c r="D1822" s="132" t="s">
        <v>155</v>
      </c>
      <c r="E1822" s="133" t="s">
        <v>2499</v>
      </c>
      <c r="F1822" s="134" t="s">
        <v>2500</v>
      </c>
      <c r="G1822" s="135" t="s">
        <v>590</v>
      </c>
      <c r="H1822" s="136">
        <v>4</v>
      </c>
      <c r="I1822" s="137"/>
      <c r="J1822" s="138">
        <f>ROUND(I1822*H1822,2)</f>
        <v>0</v>
      </c>
      <c r="K1822" s="139"/>
      <c r="L1822" s="31"/>
      <c r="M1822" s="140" t="s">
        <v>1</v>
      </c>
      <c r="N1822" s="141" t="s">
        <v>40</v>
      </c>
      <c r="P1822" s="142">
        <f>O1822*H1822</f>
        <v>0</v>
      </c>
      <c r="Q1822" s="142">
        <v>2E-3</v>
      </c>
      <c r="R1822" s="142">
        <f>Q1822*H1822</f>
        <v>8.0000000000000002E-3</v>
      </c>
      <c r="S1822" s="142">
        <v>0</v>
      </c>
      <c r="T1822" s="143">
        <f>S1822*H1822</f>
        <v>0</v>
      </c>
      <c r="AR1822" s="144" t="s">
        <v>253</v>
      </c>
      <c r="AT1822" s="144" t="s">
        <v>155</v>
      </c>
      <c r="AU1822" s="144" t="s">
        <v>85</v>
      </c>
      <c r="AY1822" s="16" t="s">
        <v>153</v>
      </c>
      <c r="BE1822" s="145">
        <f>IF(N1822="základní",J1822,0)</f>
        <v>0</v>
      </c>
      <c r="BF1822" s="145">
        <f>IF(N1822="snížená",J1822,0)</f>
        <v>0</v>
      </c>
      <c r="BG1822" s="145">
        <f>IF(N1822="zákl. přenesená",J1822,0)</f>
        <v>0</v>
      </c>
      <c r="BH1822" s="145">
        <f>IF(N1822="sníž. přenesená",J1822,0)</f>
        <v>0</v>
      </c>
      <c r="BI1822" s="145">
        <f>IF(N1822="nulová",J1822,0)</f>
        <v>0</v>
      </c>
      <c r="BJ1822" s="16" t="s">
        <v>83</v>
      </c>
      <c r="BK1822" s="145">
        <f>ROUND(I1822*H1822,2)</f>
        <v>0</v>
      </c>
      <c r="BL1822" s="16" t="s">
        <v>253</v>
      </c>
      <c r="BM1822" s="144" t="s">
        <v>2501</v>
      </c>
    </row>
    <row r="1823" spans="2:65" s="1" customFormat="1" ht="36">
      <c r="B1823" s="31"/>
      <c r="D1823" s="146" t="s">
        <v>161</v>
      </c>
      <c r="F1823" s="147" t="s">
        <v>2502</v>
      </c>
      <c r="I1823" s="148"/>
      <c r="L1823" s="31"/>
      <c r="M1823" s="149"/>
      <c r="T1823" s="55"/>
      <c r="AT1823" s="16" t="s">
        <v>161</v>
      </c>
      <c r="AU1823" s="16" t="s">
        <v>85</v>
      </c>
    </row>
    <row r="1824" spans="2:65" s="12" customFormat="1" ht="12">
      <c r="B1824" s="150"/>
      <c r="D1824" s="146" t="s">
        <v>163</v>
      </c>
      <c r="E1824" s="151" t="s">
        <v>1</v>
      </c>
      <c r="F1824" s="152" t="s">
        <v>2503</v>
      </c>
      <c r="H1824" s="153">
        <v>4</v>
      </c>
      <c r="I1824" s="154"/>
      <c r="L1824" s="150"/>
      <c r="M1824" s="155"/>
      <c r="T1824" s="156"/>
      <c r="AT1824" s="151" t="s">
        <v>163</v>
      </c>
      <c r="AU1824" s="151" t="s">
        <v>85</v>
      </c>
      <c r="AV1824" s="12" t="s">
        <v>85</v>
      </c>
      <c r="AW1824" s="12" t="s">
        <v>32</v>
      </c>
      <c r="AX1824" s="12" t="s">
        <v>83</v>
      </c>
      <c r="AY1824" s="151" t="s">
        <v>153</v>
      </c>
    </row>
    <row r="1825" spans="2:65" s="1" customFormat="1" ht="33" customHeight="1">
      <c r="B1825" s="31"/>
      <c r="C1825" s="132" t="s">
        <v>2504</v>
      </c>
      <c r="D1825" s="132" t="s">
        <v>155</v>
      </c>
      <c r="E1825" s="133" t="s">
        <v>2505</v>
      </c>
      <c r="F1825" s="134" t="s">
        <v>2506</v>
      </c>
      <c r="G1825" s="135" t="s">
        <v>590</v>
      </c>
      <c r="H1825" s="136">
        <v>4.5999999999999996</v>
      </c>
      <c r="I1825" s="137"/>
      <c r="J1825" s="138">
        <f>ROUND(I1825*H1825,2)</f>
        <v>0</v>
      </c>
      <c r="K1825" s="139"/>
      <c r="L1825" s="31"/>
      <c r="M1825" s="140" t="s">
        <v>1</v>
      </c>
      <c r="N1825" s="141" t="s">
        <v>40</v>
      </c>
      <c r="P1825" s="142">
        <f>O1825*H1825</f>
        <v>0</v>
      </c>
      <c r="Q1825" s="142">
        <v>9.7999999999999997E-4</v>
      </c>
      <c r="R1825" s="142">
        <f>Q1825*H1825</f>
        <v>4.5079999999999999E-3</v>
      </c>
      <c r="S1825" s="142">
        <v>0</v>
      </c>
      <c r="T1825" s="143">
        <f>S1825*H1825</f>
        <v>0</v>
      </c>
      <c r="AR1825" s="144" t="s">
        <v>253</v>
      </c>
      <c r="AT1825" s="144" t="s">
        <v>155</v>
      </c>
      <c r="AU1825" s="144" t="s">
        <v>85</v>
      </c>
      <c r="AY1825" s="16" t="s">
        <v>153</v>
      </c>
      <c r="BE1825" s="145">
        <f>IF(N1825="základní",J1825,0)</f>
        <v>0</v>
      </c>
      <c r="BF1825" s="145">
        <f>IF(N1825="snížená",J1825,0)</f>
        <v>0</v>
      </c>
      <c r="BG1825" s="145">
        <f>IF(N1825="zákl. přenesená",J1825,0)</f>
        <v>0</v>
      </c>
      <c r="BH1825" s="145">
        <f>IF(N1825="sníž. přenesená",J1825,0)</f>
        <v>0</v>
      </c>
      <c r="BI1825" s="145">
        <f>IF(N1825="nulová",J1825,0)</f>
        <v>0</v>
      </c>
      <c r="BJ1825" s="16" t="s">
        <v>83</v>
      </c>
      <c r="BK1825" s="145">
        <f>ROUND(I1825*H1825,2)</f>
        <v>0</v>
      </c>
      <c r="BL1825" s="16" t="s">
        <v>253</v>
      </c>
      <c r="BM1825" s="144" t="s">
        <v>2507</v>
      </c>
    </row>
    <row r="1826" spans="2:65" s="1" customFormat="1" ht="24">
      <c r="B1826" s="31"/>
      <c r="D1826" s="146" t="s">
        <v>161</v>
      </c>
      <c r="F1826" s="147" t="s">
        <v>2508</v>
      </c>
      <c r="I1826" s="148"/>
      <c r="L1826" s="31"/>
      <c r="M1826" s="149"/>
      <c r="T1826" s="55"/>
      <c r="AT1826" s="16" t="s">
        <v>161</v>
      </c>
      <c r="AU1826" s="16" t="s">
        <v>85</v>
      </c>
    </row>
    <row r="1827" spans="2:65" s="12" customFormat="1" ht="12">
      <c r="B1827" s="150"/>
      <c r="D1827" s="146" t="s">
        <v>163</v>
      </c>
      <c r="E1827" s="151" t="s">
        <v>1</v>
      </c>
      <c r="F1827" s="152" t="s">
        <v>2509</v>
      </c>
      <c r="H1827" s="153">
        <v>1</v>
      </c>
      <c r="I1827" s="154"/>
      <c r="L1827" s="150"/>
      <c r="M1827" s="155"/>
      <c r="T1827" s="156"/>
      <c r="AT1827" s="151" t="s">
        <v>163</v>
      </c>
      <c r="AU1827" s="151" t="s">
        <v>85</v>
      </c>
      <c r="AV1827" s="12" t="s">
        <v>85</v>
      </c>
      <c r="AW1827" s="12" t="s">
        <v>32</v>
      </c>
      <c r="AX1827" s="12" t="s">
        <v>75</v>
      </c>
      <c r="AY1827" s="151" t="s">
        <v>153</v>
      </c>
    </row>
    <row r="1828" spans="2:65" s="12" customFormat="1" ht="12">
      <c r="B1828" s="150"/>
      <c r="D1828" s="146" t="s">
        <v>163</v>
      </c>
      <c r="E1828" s="151" t="s">
        <v>1</v>
      </c>
      <c r="F1828" s="152" t="s">
        <v>2510</v>
      </c>
      <c r="H1828" s="153">
        <v>1.8</v>
      </c>
      <c r="I1828" s="154"/>
      <c r="L1828" s="150"/>
      <c r="M1828" s="155"/>
      <c r="T1828" s="156"/>
      <c r="AT1828" s="151" t="s">
        <v>163</v>
      </c>
      <c r="AU1828" s="151" t="s">
        <v>85</v>
      </c>
      <c r="AV1828" s="12" t="s">
        <v>85</v>
      </c>
      <c r="AW1828" s="12" t="s">
        <v>32</v>
      </c>
      <c r="AX1828" s="12" t="s">
        <v>75</v>
      </c>
      <c r="AY1828" s="151" t="s">
        <v>153</v>
      </c>
    </row>
    <row r="1829" spans="2:65" s="12" customFormat="1" ht="12">
      <c r="B1829" s="150"/>
      <c r="D1829" s="146" t="s">
        <v>163</v>
      </c>
      <c r="E1829" s="151" t="s">
        <v>1</v>
      </c>
      <c r="F1829" s="152" t="s">
        <v>2511</v>
      </c>
      <c r="H1829" s="153">
        <v>1.8</v>
      </c>
      <c r="I1829" s="154"/>
      <c r="L1829" s="150"/>
      <c r="M1829" s="155"/>
      <c r="T1829" s="156"/>
      <c r="AT1829" s="151" t="s">
        <v>163</v>
      </c>
      <c r="AU1829" s="151" t="s">
        <v>85</v>
      </c>
      <c r="AV1829" s="12" t="s">
        <v>85</v>
      </c>
      <c r="AW1829" s="12" t="s">
        <v>32</v>
      </c>
      <c r="AX1829" s="12" t="s">
        <v>75</v>
      </c>
      <c r="AY1829" s="151" t="s">
        <v>153</v>
      </c>
    </row>
    <row r="1830" spans="2:65" s="13" customFormat="1" ht="12">
      <c r="B1830" s="157"/>
      <c r="D1830" s="146" t="s">
        <v>163</v>
      </c>
      <c r="E1830" s="158" t="s">
        <v>1</v>
      </c>
      <c r="F1830" s="159" t="s">
        <v>207</v>
      </c>
      <c r="H1830" s="160">
        <v>4.5999999999999996</v>
      </c>
      <c r="I1830" s="161"/>
      <c r="L1830" s="157"/>
      <c r="M1830" s="162"/>
      <c r="T1830" s="163"/>
      <c r="AT1830" s="158" t="s">
        <v>163</v>
      </c>
      <c r="AU1830" s="158" t="s">
        <v>85</v>
      </c>
      <c r="AV1830" s="13" t="s">
        <v>159</v>
      </c>
      <c r="AW1830" s="13" t="s">
        <v>32</v>
      </c>
      <c r="AX1830" s="13" t="s">
        <v>83</v>
      </c>
      <c r="AY1830" s="158" t="s">
        <v>153</v>
      </c>
    </row>
    <row r="1831" spans="2:65" s="1" customFormat="1" ht="24.25" customHeight="1">
      <c r="B1831" s="31"/>
      <c r="C1831" s="132" t="s">
        <v>2512</v>
      </c>
      <c r="D1831" s="132" t="s">
        <v>155</v>
      </c>
      <c r="E1831" s="133" t="s">
        <v>2513</v>
      </c>
      <c r="F1831" s="134" t="s">
        <v>2514</v>
      </c>
      <c r="G1831" s="135" t="s">
        <v>196</v>
      </c>
      <c r="H1831" s="136">
        <v>1.1819999999999999</v>
      </c>
      <c r="I1831" s="137"/>
      <c r="J1831" s="138">
        <f>ROUND(I1831*H1831,2)</f>
        <v>0</v>
      </c>
      <c r="K1831" s="139"/>
      <c r="L1831" s="31"/>
      <c r="M1831" s="140" t="s">
        <v>1</v>
      </c>
      <c r="N1831" s="141" t="s">
        <v>40</v>
      </c>
      <c r="P1831" s="142">
        <f>O1831*H1831</f>
        <v>0</v>
      </c>
      <c r="Q1831" s="142">
        <v>0</v>
      </c>
      <c r="R1831" s="142">
        <f>Q1831*H1831</f>
        <v>0</v>
      </c>
      <c r="S1831" s="142">
        <v>0</v>
      </c>
      <c r="T1831" s="143">
        <f>S1831*H1831</f>
        <v>0</v>
      </c>
      <c r="AR1831" s="144" t="s">
        <v>253</v>
      </c>
      <c r="AT1831" s="144" t="s">
        <v>155</v>
      </c>
      <c r="AU1831" s="144" t="s">
        <v>85</v>
      </c>
      <c r="AY1831" s="16" t="s">
        <v>153</v>
      </c>
      <c r="BE1831" s="145">
        <f>IF(N1831="základní",J1831,0)</f>
        <v>0</v>
      </c>
      <c r="BF1831" s="145">
        <f>IF(N1831="snížená",J1831,0)</f>
        <v>0</v>
      </c>
      <c r="BG1831" s="145">
        <f>IF(N1831="zákl. přenesená",J1831,0)</f>
        <v>0</v>
      </c>
      <c r="BH1831" s="145">
        <f>IF(N1831="sníž. přenesená",J1831,0)</f>
        <v>0</v>
      </c>
      <c r="BI1831" s="145">
        <f>IF(N1831="nulová",J1831,0)</f>
        <v>0</v>
      </c>
      <c r="BJ1831" s="16" t="s">
        <v>83</v>
      </c>
      <c r="BK1831" s="145">
        <f>ROUND(I1831*H1831,2)</f>
        <v>0</v>
      </c>
      <c r="BL1831" s="16" t="s">
        <v>253</v>
      </c>
      <c r="BM1831" s="144" t="s">
        <v>2515</v>
      </c>
    </row>
    <row r="1832" spans="2:65" s="1" customFormat="1" ht="36">
      <c r="B1832" s="31"/>
      <c r="D1832" s="146" t="s">
        <v>161</v>
      </c>
      <c r="F1832" s="147" t="s">
        <v>2516</v>
      </c>
      <c r="I1832" s="148"/>
      <c r="L1832" s="31"/>
      <c r="M1832" s="149"/>
      <c r="T1832" s="55"/>
      <c r="AT1832" s="16" t="s">
        <v>161</v>
      </c>
      <c r="AU1832" s="16" t="s">
        <v>85</v>
      </c>
    </row>
    <row r="1833" spans="2:65" s="11" customFormat="1" ht="22.75" customHeight="1">
      <c r="B1833" s="120"/>
      <c r="D1833" s="121" t="s">
        <v>74</v>
      </c>
      <c r="E1833" s="130" t="s">
        <v>2517</v>
      </c>
      <c r="F1833" s="130" t="s">
        <v>2518</v>
      </c>
      <c r="I1833" s="123"/>
      <c r="J1833" s="131">
        <f>BK1833</f>
        <v>0</v>
      </c>
      <c r="L1833" s="120"/>
      <c r="M1833" s="125"/>
      <c r="P1833" s="126">
        <f>SUM(P1834:P1867)</f>
        <v>0</v>
      </c>
      <c r="R1833" s="126">
        <f>SUM(R1834:R1867)</f>
        <v>2.2563159999999999E-2</v>
      </c>
      <c r="T1833" s="127">
        <f>SUM(T1834:T1867)</f>
        <v>0</v>
      </c>
      <c r="AR1833" s="121" t="s">
        <v>85</v>
      </c>
      <c r="AT1833" s="128" t="s">
        <v>74</v>
      </c>
      <c r="AU1833" s="128" t="s">
        <v>83</v>
      </c>
      <c r="AY1833" s="121" t="s">
        <v>153</v>
      </c>
      <c r="BK1833" s="129">
        <f>SUM(BK1834:BK1867)</f>
        <v>0</v>
      </c>
    </row>
    <row r="1834" spans="2:65" s="1" customFormat="1" ht="33" customHeight="1">
      <c r="B1834" s="31"/>
      <c r="C1834" s="132" t="s">
        <v>2519</v>
      </c>
      <c r="D1834" s="132" t="s">
        <v>155</v>
      </c>
      <c r="E1834" s="133" t="s">
        <v>2520</v>
      </c>
      <c r="F1834" s="134" t="s">
        <v>2521</v>
      </c>
      <c r="G1834" s="135" t="s">
        <v>173</v>
      </c>
      <c r="H1834" s="136">
        <v>944.36</v>
      </c>
      <c r="I1834" s="137"/>
      <c r="J1834" s="138">
        <f>ROUND(I1834*H1834,2)</f>
        <v>0</v>
      </c>
      <c r="K1834" s="139"/>
      <c r="L1834" s="31"/>
      <c r="M1834" s="140" t="s">
        <v>1</v>
      </c>
      <c r="N1834" s="141" t="s">
        <v>40</v>
      </c>
      <c r="P1834" s="142">
        <f>O1834*H1834</f>
        <v>0</v>
      </c>
      <c r="Q1834" s="142">
        <v>0</v>
      </c>
      <c r="R1834" s="142">
        <f>Q1834*H1834</f>
        <v>0</v>
      </c>
      <c r="S1834" s="142">
        <v>0</v>
      </c>
      <c r="T1834" s="143">
        <f>S1834*H1834</f>
        <v>0</v>
      </c>
      <c r="AR1834" s="144" t="s">
        <v>253</v>
      </c>
      <c r="AT1834" s="144" t="s">
        <v>155</v>
      </c>
      <c r="AU1834" s="144" t="s">
        <v>85</v>
      </c>
      <c r="AY1834" s="16" t="s">
        <v>153</v>
      </c>
      <c r="BE1834" s="145">
        <f>IF(N1834="základní",J1834,0)</f>
        <v>0</v>
      </c>
      <c r="BF1834" s="145">
        <f>IF(N1834="snížená",J1834,0)</f>
        <v>0</v>
      </c>
      <c r="BG1834" s="145">
        <f>IF(N1834="zákl. přenesená",J1834,0)</f>
        <v>0</v>
      </c>
      <c r="BH1834" s="145">
        <f>IF(N1834="sníž. přenesená",J1834,0)</f>
        <v>0</v>
      </c>
      <c r="BI1834" s="145">
        <f>IF(N1834="nulová",J1834,0)</f>
        <v>0</v>
      </c>
      <c r="BJ1834" s="16" t="s">
        <v>83</v>
      </c>
      <c r="BK1834" s="145">
        <f>ROUND(I1834*H1834,2)</f>
        <v>0</v>
      </c>
      <c r="BL1834" s="16" t="s">
        <v>253</v>
      </c>
      <c r="BM1834" s="144" t="s">
        <v>2522</v>
      </c>
    </row>
    <row r="1835" spans="2:65" s="14" customFormat="1" ht="12">
      <c r="B1835" s="175"/>
      <c r="D1835" s="146" t="s">
        <v>163</v>
      </c>
      <c r="E1835" s="176" t="s">
        <v>1</v>
      </c>
      <c r="F1835" s="177" t="s">
        <v>2523</v>
      </c>
      <c r="H1835" s="176" t="s">
        <v>1</v>
      </c>
      <c r="I1835" s="178"/>
      <c r="L1835" s="175"/>
      <c r="M1835" s="179"/>
      <c r="T1835" s="180"/>
      <c r="AT1835" s="176" t="s">
        <v>163</v>
      </c>
      <c r="AU1835" s="176" t="s">
        <v>85</v>
      </c>
      <c r="AV1835" s="14" t="s">
        <v>83</v>
      </c>
      <c r="AW1835" s="14" t="s">
        <v>32</v>
      </c>
      <c r="AX1835" s="14" t="s">
        <v>75</v>
      </c>
      <c r="AY1835" s="176" t="s">
        <v>153</v>
      </c>
    </row>
    <row r="1836" spans="2:65" s="12" customFormat="1" ht="12">
      <c r="B1836" s="150"/>
      <c r="D1836" s="146" t="s">
        <v>163</v>
      </c>
      <c r="E1836" s="151" t="s">
        <v>1</v>
      </c>
      <c r="F1836" s="152" t="s">
        <v>2524</v>
      </c>
      <c r="H1836" s="153">
        <v>145.19999999999999</v>
      </c>
      <c r="I1836" s="154"/>
      <c r="L1836" s="150"/>
      <c r="M1836" s="155"/>
      <c r="T1836" s="156"/>
      <c r="AT1836" s="151" t="s">
        <v>163</v>
      </c>
      <c r="AU1836" s="151" t="s">
        <v>85</v>
      </c>
      <c r="AV1836" s="12" t="s">
        <v>85</v>
      </c>
      <c r="AW1836" s="12" t="s">
        <v>32</v>
      </c>
      <c r="AX1836" s="12" t="s">
        <v>75</v>
      </c>
      <c r="AY1836" s="151" t="s">
        <v>153</v>
      </c>
    </row>
    <row r="1837" spans="2:65" s="14" customFormat="1" ht="12">
      <c r="B1837" s="175"/>
      <c r="D1837" s="146" t="s">
        <v>163</v>
      </c>
      <c r="E1837" s="176" t="s">
        <v>1</v>
      </c>
      <c r="F1837" s="177" t="s">
        <v>2525</v>
      </c>
      <c r="H1837" s="176" t="s">
        <v>1</v>
      </c>
      <c r="I1837" s="178"/>
      <c r="L1837" s="175"/>
      <c r="M1837" s="179"/>
      <c r="T1837" s="180"/>
      <c r="AT1837" s="176" t="s">
        <v>163</v>
      </c>
      <c r="AU1837" s="176" t="s">
        <v>85</v>
      </c>
      <c r="AV1837" s="14" t="s">
        <v>83</v>
      </c>
      <c r="AW1837" s="14" t="s">
        <v>32</v>
      </c>
      <c r="AX1837" s="14" t="s">
        <v>75</v>
      </c>
      <c r="AY1837" s="176" t="s">
        <v>153</v>
      </c>
    </row>
    <row r="1838" spans="2:65" s="12" customFormat="1" ht="24">
      <c r="B1838" s="150"/>
      <c r="D1838" s="146" t="s">
        <v>163</v>
      </c>
      <c r="E1838" s="151" t="s">
        <v>1</v>
      </c>
      <c r="F1838" s="152" t="s">
        <v>2526</v>
      </c>
      <c r="H1838" s="153">
        <v>186.6</v>
      </c>
      <c r="I1838" s="154"/>
      <c r="L1838" s="150"/>
      <c r="M1838" s="155"/>
      <c r="T1838" s="156"/>
      <c r="AT1838" s="151" t="s">
        <v>163</v>
      </c>
      <c r="AU1838" s="151" t="s">
        <v>85</v>
      </c>
      <c r="AV1838" s="12" t="s">
        <v>85</v>
      </c>
      <c r="AW1838" s="12" t="s">
        <v>32</v>
      </c>
      <c r="AX1838" s="12" t="s">
        <v>75</v>
      </c>
      <c r="AY1838" s="151" t="s">
        <v>153</v>
      </c>
    </row>
    <row r="1839" spans="2:65" s="12" customFormat="1" ht="12">
      <c r="B1839" s="150"/>
      <c r="D1839" s="146" t="s">
        <v>163</v>
      </c>
      <c r="E1839" s="151" t="s">
        <v>1</v>
      </c>
      <c r="F1839" s="152" t="s">
        <v>2527</v>
      </c>
      <c r="H1839" s="153">
        <v>15.3</v>
      </c>
      <c r="I1839" s="154"/>
      <c r="L1839" s="150"/>
      <c r="M1839" s="155"/>
      <c r="T1839" s="156"/>
      <c r="AT1839" s="151" t="s">
        <v>163</v>
      </c>
      <c r="AU1839" s="151" t="s">
        <v>85</v>
      </c>
      <c r="AV1839" s="12" t="s">
        <v>85</v>
      </c>
      <c r="AW1839" s="12" t="s">
        <v>32</v>
      </c>
      <c r="AX1839" s="12" t="s">
        <v>75</v>
      </c>
      <c r="AY1839" s="151" t="s">
        <v>153</v>
      </c>
    </row>
    <row r="1840" spans="2:65" s="12" customFormat="1" ht="12">
      <c r="B1840" s="150"/>
      <c r="D1840" s="146" t="s">
        <v>163</v>
      </c>
      <c r="E1840" s="151" t="s">
        <v>1</v>
      </c>
      <c r="F1840" s="152" t="s">
        <v>2528</v>
      </c>
      <c r="H1840" s="153">
        <v>40.799999999999997</v>
      </c>
      <c r="I1840" s="154"/>
      <c r="L1840" s="150"/>
      <c r="M1840" s="155"/>
      <c r="T1840" s="156"/>
      <c r="AT1840" s="151" t="s">
        <v>163</v>
      </c>
      <c r="AU1840" s="151" t="s">
        <v>85</v>
      </c>
      <c r="AV1840" s="12" t="s">
        <v>85</v>
      </c>
      <c r="AW1840" s="12" t="s">
        <v>32</v>
      </c>
      <c r="AX1840" s="12" t="s">
        <v>75</v>
      </c>
      <c r="AY1840" s="151" t="s">
        <v>153</v>
      </c>
    </row>
    <row r="1841" spans="2:65" s="12" customFormat="1" ht="12">
      <c r="B1841" s="150"/>
      <c r="D1841" s="146" t="s">
        <v>163</v>
      </c>
      <c r="E1841" s="151" t="s">
        <v>1</v>
      </c>
      <c r="F1841" s="152" t="s">
        <v>2529</v>
      </c>
      <c r="H1841" s="153">
        <v>34.799999999999997</v>
      </c>
      <c r="I1841" s="154"/>
      <c r="L1841" s="150"/>
      <c r="M1841" s="155"/>
      <c r="T1841" s="156"/>
      <c r="AT1841" s="151" t="s">
        <v>163</v>
      </c>
      <c r="AU1841" s="151" t="s">
        <v>85</v>
      </c>
      <c r="AV1841" s="12" t="s">
        <v>85</v>
      </c>
      <c r="AW1841" s="12" t="s">
        <v>32</v>
      </c>
      <c r="AX1841" s="12" t="s">
        <v>75</v>
      </c>
      <c r="AY1841" s="151" t="s">
        <v>153</v>
      </c>
    </row>
    <row r="1842" spans="2:65" s="12" customFormat="1" ht="12">
      <c r="B1842" s="150"/>
      <c r="D1842" s="146" t="s">
        <v>163</v>
      </c>
      <c r="E1842" s="151" t="s">
        <v>1</v>
      </c>
      <c r="F1842" s="152" t="s">
        <v>2530</v>
      </c>
      <c r="H1842" s="153">
        <v>236.4</v>
      </c>
      <c r="I1842" s="154"/>
      <c r="L1842" s="150"/>
      <c r="M1842" s="155"/>
      <c r="T1842" s="156"/>
      <c r="AT1842" s="151" t="s">
        <v>163</v>
      </c>
      <c r="AU1842" s="151" t="s">
        <v>85</v>
      </c>
      <c r="AV1842" s="12" t="s">
        <v>85</v>
      </c>
      <c r="AW1842" s="12" t="s">
        <v>32</v>
      </c>
      <c r="AX1842" s="12" t="s">
        <v>75</v>
      </c>
      <c r="AY1842" s="151" t="s">
        <v>153</v>
      </c>
    </row>
    <row r="1843" spans="2:65" s="12" customFormat="1" ht="12">
      <c r="B1843" s="150"/>
      <c r="D1843" s="146" t="s">
        <v>163</v>
      </c>
      <c r="E1843" s="151" t="s">
        <v>1</v>
      </c>
      <c r="F1843" s="152" t="s">
        <v>2531</v>
      </c>
      <c r="H1843" s="153">
        <v>3.9</v>
      </c>
      <c r="I1843" s="154"/>
      <c r="L1843" s="150"/>
      <c r="M1843" s="155"/>
      <c r="T1843" s="156"/>
      <c r="AT1843" s="151" t="s">
        <v>163</v>
      </c>
      <c r="AU1843" s="151" t="s">
        <v>85</v>
      </c>
      <c r="AV1843" s="12" t="s">
        <v>85</v>
      </c>
      <c r="AW1843" s="12" t="s">
        <v>32</v>
      </c>
      <c r="AX1843" s="12" t="s">
        <v>75</v>
      </c>
      <c r="AY1843" s="151" t="s">
        <v>153</v>
      </c>
    </row>
    <row r="1844" spans="2:65" s="12" customFormat="1" ht="12">
      <c r="B1844" s="150"/>
      <c r="D1844" s="146" t="s">
        <v>163</v>
      </c>
      <c r="E1844" s="151" t="s">
        <v>1</v>
      </c>
      <c r="F1844" s="152" t="s">
        <v>2532</v>
      </c>
      <c r="H1844" s="153">
        <v>112.5</v>
      </c>
      <c r="I1844" s="154"/>
      <c r="L1844" s="150"/>
      <c r="M1844" s="155"/>
      <c r="T1844" s="156"/>
      <c r="AT1844" s="151" t="s">
        <v>163</v>
      </c>
      <c r="AU1844" s="151" t="s">
        <v>85</v>
      </c>
      <c r="AV1844" s="12" t="s">
        <v>85</v>
      </c>
      <c r="AW1844" s="12" t="s">
        <v>32</v>
      </c>
      <c r="AX1844" s="12" t="s">
        <v>75</v>
      </c>
      <c r="AY1844" s="151" t="s">
        <v>153</v>
      </c>
    </row>
    <row r="1845" spans="2:65" s="12" customFormat="1" ht="12">
      <c r="B1845" s="150"/>
      <c r="D1845" s="146" t="s">
        <v>163</v>
      </c>
      <c r="E1845" s="151" t="s">
        <v>1</v>
      </c>
      <c r="F1845" s="152" t="s">
        <v>2533</v>
      </c>
      <c r="H1845" s="153">
        <v>21.6</v>
      </c>
      <c r="I1845" s="154"/>
      <c r="L1845" s="150"/>
      <c r="M1845" s="155"/>
      <c r="T1845" s="156"/>
      <c r="AT1845" s="151" t="s">
        <v>163</v>
      </c>
      <c r="AU1845" s="151" t="s">
        <v>85</v>
      </c>
      <c r="AV1845" s="12" t="s">
        <v>85</v>
      </c>
      <c r="AW1845" s="12" t="s">
        <v>32</v>
      </c>
      <c r="AX1845" s="12" t="s">
        <v>75</v>
      </c>
      <c r="AY1845" s="151" t="s">
        <v>153</v>
      </c>
    </row>
    <row r="1846" spans="2:65" s="12" customFormat="1" ht="12">
      <c r="B1846" s="150"/>
      <c r="D1846" s="146" t="s">
        <v>163</v>
      </c>
      <c r="E1846" s="151" t="s">
        <v>1</v>
      </c>
      <c r="F1846" s="152" t="s">
        <v>2534</v>
      </c>
      <c r="H1846" s="153">
        <v>49.8</v>
      </c>
      <c r="I1846" s="154"/>
      <c r="L1846" s="150"/>
      <c r="M1846" s="155"/>
      <c r="T1846" s="156"/>
      <c r="AT1846" s="151" t="s">
        <v>163</v>
      </c>
      <c r="AU1846" s="151" t="s">
        <v>85</v>
      </c>
      <c r="AV1846" s="12" t="s">
        <v>85</v>
      </c>
      <c r="AW1846" s="12" t="s">
        <v>32</v>
      </c>
      <c r="AX1846" s="12" t="s">
        <v>75</v>
      </c>
      <c r="AY1846" s="151" t="s">
        <v>153</v>
      </c>
    </row>
    <row r="1847" spans="2:65" s="12" customFormat="1" ht="12">
      <c r="B1847" s="150"/>
      <c r="D1847" s="146" t="s">
        <v>163</v>
      </c>
      <c r="E1847" s="151" t="s">
        <v>1</v>
      </c>
      <c r="F1847" s="152" t="s">
        <v>2535</v>
      </c>
      <c r="H1847" s="153">
        <v>7.76</v>
      </c>
      <c r="I1847" s="154"/>
      <c r="L1847" s="150"/>
      <c r="M1847" s="155"/>
      <c r="T1847" s="156"/>
      <c r="AT1847" s="151" t="s">
        <v>163</v>
      </c>
      <c r="AU1847" s="151" t="s">
        <v>85</v>
      </c>
      <c r="AV1847" s="12" t="s">
        <v>85</v>
      </c>
      <c r="AW1847" s="12" t="s">
        <v>32</v>
      </c>
      <c r="AX1847" s="12" t="s">
        <v>75</v>
      </c>
      <c r="AY1847" s="151" t="s">
        <v>153</v>
      </c>
    </row>
    <row r="1848" spans="2:65" s="12" customFormat="1" ht="12">
      <c r="B1848" s="150"/>
      <c r="D1848" s="146" t="s">
        <v>163</v>
      </c>
      <c r="E1848" s="151" t="s">
        <v>1</v>
      </c>
      <c r="F1848" s="152" t="s">
        <v>2536</v>
      </c>
      <c r="H1848" s="153">
        <v>4.2</v>
      </c>
      <c r="I1848" s="154"/>
      <c r="L1848" s="150"/>
      <c r="M1848" s="155"/>
      <c r="T1848" s="156"/>
      <c r="AT1848" s="151" t="s">
        <v>163</v>
      </c>
      <c r="AU1848" s="151" t="s">
        <v>85</v>
      </c>
      <c r="AV1848" s="12" t="s">
        <v>85</v>
      </c>
      <c r="AW1848" s="12" t="s">
        <v>32</v>
      </c>
      <c r="AX1848" s="12" t="s">
        <v>75</v>
      </c>
      <c r="AY1848" s="151" t="s">
        <v>153</v>
      </c>
    </row>
    <row r="1849" spans="2:65" s="12" customFormat="1" ht="24">
      <c r="B1849" s="150"/>
      <c r="D1849" s="146" t="s">
        <v>163</v>
      </c>
      <c r="E1849" s="151" t="s">
        <v>1</v>
      </c>
      <c r="F1849" s="152" t="s">
        <v>2537</v>
      </c>
      <c r="H1849" s="153">
        <v>35.700000000000003</v>
      </c>
      <c r="I1849" s="154"/>
      <c r="L1849" s="150"/>
      <c r="M1849" s="155"/>
      <c r="T1849" s="156"/>
      <c r="AT1849" s="151" t="s">
        <v>163</v>
      </c>
      <c r="AU1849" s="151" t="s">
        <v>85</v>
      </c>
      <c r="AV1849" s="12" t="s">
        <v>85</v>
      </c>
      <c r="AW1849" s="12" t="s">
        <v>32</v>
      </c>
      <c r="AX1849" s="12" t="s">
        <v>75</v>
      </c>
      <c r="AY1849" s="151" t="s">
        <v>153</v>
      </c>
    </row>
    <row r="1850" spans="2:65" s="12" customFormat="1" ht="12">
      <c r="B1850" s="150"/>
      <c r="D1850" s="146" t="s">
        <v>163</v>
      </c>
      <c r="E1850" s="151" t="s">
        <v>1</v>
      </c>
      <c r="F1850" s="152" t="s">
        <v>2538</v>
      </c>
      <c r="H1850" s="153">
        <v>49.8</v>
      </c>
      <c r="I1850" s="154"/>
      <c r="L1850" s="150"/>
      <c r="M1850" s="155"/>
      <c r="T1850" s="156"/>
      <c r="AT1850" s="151" t="s">
        <v>163</v>
      </c>
      <c r="AU1850" s="151" t="s">
        <v>85</v>
      </c>
      <c r="AV1850" s="12" t="s">
        <v>85</v>
      </c>
      <c r="AW1850" s="12" t="s">
        <v>32</v>
      </c>
      <c r="AX1850" s="12" t="s">
        <v>75</v>
      </c>
      <c r="AY1850" s="151" t="s">
        <v>153</v>
      </c>
    </row>
    <row r="1851" spans="2:65" s="13" customFormat="1" ht="12">
      <c r="B1851" s="157"/>
      <c r="D1851" s="146" t="s">
        <v>163</v>
      </c>
      <c r="E1851" s="158" t="s">
        <v>1</v>
      </c>
      <c r="F1851" s="159" t="s">
        <v>207</v>
      </c>
      <c r="H1851" s="160">
        <v>944.36</v>
      </c>
      <c r="I1851" s="161"/>
      <c r="L1851" s="157"/>
      <c r="M1851" s="162"/>
      <c r="T1851" s="163"/>
      <c r="AT1851" s="158" t="s">
        <v>163</v>
      </c>
      <c r="AU1851" s="158" t="s">
        <v>85</v>
      </c>
      <c r="AV1851" s="13" t="s">
        <v>159</v>
      </c>
      <c r="AW1851" s="13" t="s">
        <v>32</v>
      </c>
      <c r="AX1851" s="13" t="s">
        <v>83</v>
      </c>
      <c r="AY1851" s="158" t="s">
        <v>153</v>
      </c>
    </row>
    <row r="1852" spans="2:65" s="1" customFormat="1" ht="24.25" customHeight="1">
      <c r="B1852" s="31"/>
      <c r="C1852" s="132" t="s">
        <v>2539</v>
      </c>
      <c r="D1852" s="132" t="s">
        <v>155</v>
      </c>
      <c r="E1852" s="133" t="s">
        <v>2540</v>
      </c>
      <c r="F1852" s="134" t="s">
        <v>2541</v>
      </c>
      <c r="G1852" s="135" t="s">
        <v>173</v>
      </c>
      <c r="H1852" s="136">
        <v>65.834000000000003</v>
      </c>
      <c r="I1852" s="137"/>
      <c r="J1852" s="138">
        <f>ROUND(I1852*H1852,2)</f>
        <v>0</v>
      </c>
      <c r="K1852" s="139"/>
      <c r="L1852" s="31"/>
      <c r="M1852" s="140" t="s">
        <v>1</v>
      </c>
      <c r="N1852" s="141" t="s">
        <v>40</v>
      </c>
      <c r="P1852" s="142">
        <f>O1852*H1852</f>
        <v>0</v>
      </c>
      <c r="Q1852" s="142">
        <v>1.3999999999999999E-4</v>
      </c>
      <c r="R1852" s="142">
        <f>Q1852*H1852</f>
        <v>9.2167599999999992E-3</v>
      </c>
      <c r="S1852" s="142">
        <v>0</v>
      </c>
      <c r="T1852" s="143">
        <f>S1852*H1852</f>
        <v>0</v>
      </c>
      <c r="AR1852" s="144" t="s">
        <v>253</v>
      </c>
      <c r="AT1852" s="144" t="s">
        <v>155</v>
      </c>
      <c r="AU1852" s="144" t="s">
        <v>85</v>
      </c>
      <c r="AY1852" s="16" t="s">
        <v>153</v>
      </c>
      <c r="BE1852" s="145">
        <f>IF(N1852="základní",J1852,0)</f>
        <v>0</v>
      </c>
      <c r="BF1852" s="145">
        <f>IF(N1852="snížená",J1852,0)</f>
        <v>0</v>
      </c>
      <c r="BG1852" s="145">
        <f>IF(N1852="zákl. přenesená",J1852,0)</f>
        <v>0</v>
      </c>
      <c r="BH1852" s="145">
        <f>IF(N1852="sníž. přenesená",J1852,0)</f>
        <v>0</v>
      </c>
      <c r="BI1852" s="145">
        <f>IF(N1852="nulová",J1852,0)</f>
        <v>0</v>
      </c>
      <c r="BJ1852" s="16" t="s">
        <v>83</v>
      </c>
      <c r="BK1852" s="145">
        <f>ROUND(I1852*H1852,2)</f>
        <v>0</v>
      </c>
      <c r="BL1852" s="16" t="s">
        <v>253</v>
      </c>
      <c r="BM1852" s="144" t="s">
        <v>2542</v>
      </c>
    </row>
    <row r="1853" spans="2:65" s="1" customFormat="1" ht="24">
      <c r="B1853" s="31"/>
      <c r="D1853" s="146" t="s">
        <v>161</v>
      </c>
      <c r="F1853" s="147" t="s">
        <v>2543</v>
      </c>
      <c r="I1853" s="148"/>
      <c r="L1853" s="31"/>
      <c r="M1853" s="149"/>
      <c r="T1853" s="55"/>
      <c r="AT1853" s="16" t="s">
        <v>161</v>
      </c>
      <c r="AU1853" s="16" t="s">
        <v>85</v>
      </c>
    </row>
    <row r="1854" spans="2:65" s="12" customFormat="1" ht="12">
      <c r="B1854" s="150"/>
      <c r="D1854" s="146" t="s">
        <v>163</v>
      </c>
      <c r="E1854" s="151" t="s">
        <v>1</v>
      </c>
      <c r="F1854" s="152" t="s">
        <v>2544</v>
      </c>
      <c r="H1854" s="153">
        <v>17.100000000000001</v>
      </c>
      <c r="I1854" s="154"/>
      <c r="L1854" s="150"/>
      <c r="M1854" s="155"/>
      <c r="T1854" s="156"/>
      <c r="AT1854" s="151" t="s">
        <v>163</v>
      </c>
      <c r="AU1854" s="151" t="s">
        <v>85</v>
      </c>
      <c r="AV1854" s="12" t="s">
        <v>85</v>
      </c>
      <c r="AW1854" s="12" t="s">
        <v>32</v>
      </c>
      <c r="AX1854" s="12" t="s">
        <v>75</v>
      </c>
      <c r="AY1854" s="151" t="s">
        <v>153</v>
      </c>
    </row>
    <row r="1855" spans="2:65" s="14" customFormat="1" ht="12">
      <c r="B1855" s="175"/>
      <c r="D1855" s="146" t="s">
        <v>163</v>
      </c>
      <c r="E1855" s="176" t="s">
        <v>1</v>
      </c>
      <c r="F1855" s="177" t="s">
        <v>306</v>
      </c>
      <c r="H1855" s="176" t="s">
        <v>1</v>
      </c>
      <c r="I1855" s="178"/>
      <c r="L1855" s="175"/>
      <c r="M1855" s="179"/>
      <c r="T1855" s="180"/>
      <c r="AT1855" s="176" t="s">
        <v>163</v>
      </c>
      <c r="AU1855" s="176" t="s">
        <v>85</v>
      </c>
      <c r="AV1855" s="14" t="s">
        <v>83</v>
      </c>
      <c r="AW1855" s="14" t="s">
        <v>32</v>
      </c>
      <c r="AX1855" s="14" t="s">
        <v>75</v>
      </c>
      <c r="AY1855" s="176" t="s">
        <v>153</v>
      </c>
    </row>
    <row r="1856" spans="2:65" s="12" customFormat="1" ht="12">
      <c r="B1856" s="150"/>
      <c r="D1856" s="146" t="s">
        <v>163</v>
      </c>
      <c r="E1856" s="151" t="s">
        <v>1</v>
      </c>
      <c r="F1856" s="152" t="s">
        <v>2545</v>
      </c>
      <c r="H1856" s="153">
        <v>4.4859999999999998</v>
      </c>
      <c r="I1856" s="154"/>
      <c r="L1856" s="150"/>
      <c r="M1856" s="155"/>
      <c r="T1856" s="156"/>
      <c r="AT1856" s="151" t="s">
        <v>163</v>
      </c>
      <c r="AU1856" s="151" t="s">
        <v>85</v>
      </c>
      <c r="AV1856" s="12" t="s">
        <v>85</v>
      </c>
      <c r="AW1856" s="12" t="s">
        <v>32</v>
      </c>
      <c r="AX1856" s="12" t="s">
        <v>75</v>
      </c>
      <c r="AY1856" s="151" t="s">
        <v>153</v>
      </c>
    </row>
    <row r="1857" spans="2:65" s="12" customFormat="1" ht="12">
      <c r="B1857" s="150"/>
      <c r="D1857" s="146" t="s">
        <v>163</v>
      </c>
      <c r="E1857" s="151" t="s">
        <v>1</v>
      </c>
      <c r="F1857" s="152" t="s">
        <v>2546</v>
      </c>
      <c r="H1857" s="153">
        <v>6.282</v>
      </c>
      <c r="I1857" s="154"/>
      <c r="L1857" s="150"/>
      <c r="M1857" s="155"/>
      <c r="T1857" s="156"/>
      <c r="AT1857" s="151" t="s">
        <v>163</v>
      </c>
      <c r="AU1857" s="151" t="s">
        <v>85</v>
      </c>
      <c r="AV1857" s="12" t="s">
        <v>85</v>
      </c>
      <c r="AW1857" s="12" t="s">
        <v>32</v>
      </c>
      <c r="AX1857" s="12" t="s">
        <v>75</v>
      </c>
      <c r="AY1857" s="151" t="s">
        <v>153</v>
      </c>
    </row>
    <row r="1858" spans="2:65" s="12" customFormat="1" ht="12">
      <c r="B1858" s="150"/>
      <c r="D1858" s="146" t="s">
        <v>163</v>
      </c>
      <c r="E1858" s="151" t="s">
        <v>1</v>
      </c>
      <c r="F1858" s="152" t="s">
        <v>2547</v>
      </c>
      <c r="H1858" s="153">
        <v>36.25</v>
      </c>
      <c r="I1858" s="154"/>
      <c r="L1858" s="150"/>
      <c r="M1858" s="155"/>
      <c r="T1858" s="156"/>
      <c r="AT1858" s="151" t="s">
        <v>163</v>
      </c>
      <c r="AU1858" s="151" t="s">
        <v>85</v>
      </c>
      <c r="AV1858" s="12" t="s">
        <v>85</v>
      </c>
      <c r="AW1858" s="12" t="s">
        <v>32</v>
      </c>
      <c r="AX1858" s="12" t="s">
        <v>75</v>
      </c>
      <c r="AY1858" s="151" t="s">
        <v>153</v>
      </c>
    </row>
    <row r="1859" spans="2:65" s="14" customFormat="1" ht="12">
      <c r="B1859" s="175"/>
      <c r="D1859" s="146" t="s">
        <v>163</v>
      </c>
      <c r="E1859" s="176" t="s">
        <v>1</v>
      </c>
      <c r="F1859" s="177" t="s">
        <v>310</v>
      </c>
      <c r="H1859" s="176" t="s">
        <v>1</v>
      </c>
      <c r="I1859" s="178"/>
      <c r="L1859" s="175"/>
      <c r="M1859" s="179"/>
      <c r="T1859" s="180"/>
      <c r="AT1859" s="176" t="s">
        <v>163</v>
      </c>
      <c r="AU1859" s="176" t="s">
        <v>85</v>
      </c>
      <c r="AV1859" s="14" t="s">
        <v>83</v>
      </c>
      <c r="AW1859" s="14" t="s">
        <v>32</v>
      </c>
      <c r="AX1859" s="14" t="s">
        <v>75</v>
      </c>
      <c r="AY1859" s="176" t="s">
        <v>153</v>
      </c>
    </row>
    <row r="1860" spans="2:65" s="12" customFormat="1" ht="12">
      <c r="B1860" s="150"/>
      <c r="D1860" s="146" t="s">
        <v>163</v>
      </c>
      <c r="E1860" s="151" t="s">
        <v>1</v>
      </c>
      <c r="F1860" s="152" t="s">
        <v>2548</v>
      </c>
      <c r="H1860" s="153">
        <v>1.716</v>
      </c>
      <c r="I1860" s="154"/>
      <c r="L1860" s="150"/>
      <c r="M1860" s="155"/>
      <c r="T1860" s="156"/>
      <c r="AT1860" s="151" t="s">
        <v>163</v>
      </c>
      <c r="AU1860" s="151" t="s">
        <v>85</v>
      </c>
      <c r="AV1860" s="12" t="s">
        <v>85</v>
      </c>
      <c r="AW1860" s="12" t="s">
        <v>32</v>
      </c>
      <c r="AX1860" s="12" t="s">
        <v>75</v>
      </c>
      <c r="AY1860" s="151" t="s">
        <v>153</v>
      </c>
    </row>
    <row r="1861" spans="2:65" s="13" customFormat="1" ht="12">
      <c r="B1861" s="157"/>
      <c r="D1861" s="146" t="s">
        <v>163</v>
      </c>
      <c r="E1861" s="158" t="s">
        <v>1</v>
      </c>
      <c r="F1861" s="159" t="s">
        <v>207</v>
      </c>
      <c r="H1861" s="160">
        <v>65.833999999999989</v>
      </c>
      <c r="I1861" s="161"/>
      <c r="L1861" s="157"/>
      <c r="M1861" s="162"/>
      <c r="T1861" s="163"/>
      <c r="AT1861" s="158" t="s">
        <v>163</v>
      </c>
      <c r="AU1861" s="158" t="s">
        <v>85</v>
      </c>
      <c r="AV1861" s="13" t="s">
        <v>159</v>
      </c>
      <c r="AW1861" s="13" t="s">
        <v>32</v>
      </c>
      <c r="AX1861" s="13" t="s">
        <v>83</v>
      </c>
      <c r="AY1861" s="158" t="s">
        <v>153</v>
      </c>
    </row>
    <row r="1862" spans="2:65" s="1" customFormat="1" ht="24.25" customHeight="1">
      <c r="B1862" s="31"/>
      <c r="C1862" s="132" t="s">
        <v>2549</v>
      </c>
      <c r="D1862" s="132" t="s">
        <v>155</v>
      </c>
      <c r="E1862" s="133" t="s">
        <v>2550</v>
      </c>
      <c r="F1862" s="134" t="s">
        <v>2551</v>
      </c>
      <c r="G1862" s="135" t="s">
        <v>173</v>
      </c>
      <c r="H1862" s="136">
        <v>16.079999999999998</v>
      </c>
      <c r="I1862" s="137"/>
      <c r="J1862" s="138">
        <f>ROUND(I1862*H1862,2)</f>
        <v>0</v>
      </c>
      <c r="K1862" s="139"/>
      <c r="L1862" s="31"/>
      <c r="M1862" s="140" t="s">
        <v>1</v>
      </c>
      <c r="N1862" s="141" t="s">
        <v>40</v>
      </c>
      <c r="P1862" s="142">
        <f>O1862*H1862</f>
        <v>0</v>
      </c>
      <c r="Q1862" s="142">
        <v>1.1E-4</v>
      </c>
      <c r="R1862" s="142">
        <f>Q1862*H1862</f>
        <v>1.7687999999999998E-3</v>
      </c>
      <c r="S1862" s="142">
        <v>0</v>
      </c>
      <c r="T1862" s="143">
        <f>S1862*H1862</f>
        <v>0</v>
      </c>
      <c r="AR1862" s="144" t="s">
        <v>253</v>
      </c>
      <c r="AT1862" s="144" t="s">
        <v>155</v>
      </c>
      <c r="AU1862" s="144" t="s">
        <v>85</v>
      </c>
      <c r="AY1862" s="16" t="s">
        <v>153</v>
      </c>
      <c r="BE1862" s="145">
        <f>IF(N1862="základní",J1862,0)</f>
        <v>0</v>
      </c>
      <c r="BF1862" s="145">
        <f>IF(N1862="snížená",J1862,0)</f>
        <v>0</v>
      </c>
      <c r="BG1862" s="145">
        <f>IF(N1862="zákl. přenesená",J1862,0)</f>
        <v>0</v>
      </c>
      <c r="BH1862" s="145">
        <f>IF(N1862="sníž. přenesená",J1862,0)</f>
        <v>0</v>
      </c>
      <c r="BI1862" s="145">
        <f>IF(N1862="nulová",J1862,0)</f>
        <v>0</v>
      </c>
      <c r="BJ1862" s="16" t="s">
        <v>83</v>
      </c>
      <c r="BK1862" s="145">
        <f>ROUND(I1862*H1862,2)</f>
        <v>0</v>
      </c>
      <c r="BL1862" s="16" t="s">
        <v>253</v>
      </c>
      <c r="BM1862" s="144" t="s">
        <v>2552</v>
      </c>
    </row>
    <row r="1863" spans="2:65" s="1" customFormat="1" ht="36">
      <c r="B1863" s="31"/>
      <c r="D1863" s="146" t="s">
        <v>161</v>
      </c>
      <c r="F1863" s="147" t="s">
        <v>2553</v>
      </c>
      <c r="I1863" s="148"/>
      <c r="L1863" s="31"/>
      <c r="M1863" s="149"/>
      <c r="T1863" s="55"/>
      <c r="AT1863" s="16" t="s">
        <v>161</v>
      </c>
      <c r="AU1863" s="16" t="s">
        <v>85</v>
      </c>
    </row>
    <row r="1864" spans="2:65" s="12" customFormat="1" ht="12">
      <c r="B1864" s="150"/>
      <c r="D1864" s="146" t="s">
        <v>163</v>
      </c>
      <c r="E1864" s="151" t="s">
        <v>1</v>
      </c>
      <c r="F1864" s="152" t="s">
        <v>558</v>
      </c>
      <c r="H1864" s="153">
        <v>16.079999999999998</v>
      </c>
      <c r="I1864" s="154"/>
      <c r="L1864" s="150"/>
      <c r="M1864" s="155"/>
      <c r="T1864" s="156"/>
      <c r="AT1864" s="151" t="s">
        <v>163</v>
      </c>
      <c r="AU1864" s="151" t="s">
        <v>85</v>
      </c>
      <c r="AV1864" s="12" t="s">
        <v>85</v>
      </c>
      <c r="AW1864" s="12" t="s">
        <v>32</v>
      </c>
      <c r="AX1864" s="12" t="s">
        <v>83</v>
      </c>
      <c r="AY1864" s="151" t="s">
        <v>153</v>
      </c>
    </row>
    <row r="1865" spans="2:65" s="1" customFormat="1" ht="24.25" customHeight="1">
      <c r="B1865" s="31"/>
      <c r="C1865" s="132" t="s">
        <v>2554</v>
      </c>
      <c r="D1865" s="132" t="s">
        <v>155</v>
      </c>
      <c r="E1865" s="133" t="s">
        <v>2555</v>
      </c>
      <c r="F1865" s="134" t="s">
        <v>2556</v>
      </c>
      <c r="G1865" s="135" t="s">
        <v>173</v>
      </c>
      <c r="H1865" s="136">
        <v>16.079999999999998</v>
      </c>
      <c r="I1865" s="137"/>
      <c r="J1865" s="138">
        <f>ROUND(I1865*H1865,2)</f>
        <v>0</v>
      </c>
      <c r="K1865" s="139"/>
      <c r="L1865" s="31"/>
      <c r="M1865" s="140" t="s">
        <v>1</v>
      </c>
      <c r="N1865" s="141" t="s">
        <v>40</v>
      </c>
      <c r="P1865" s="142">
        <f>O1865*H1865</f>
        <v>0</v>
      </c>
      <c r="Q1865" s="142">
        <v>7.2000000000000005E-4</v>
      </c>
      <c r="R1865" s="142">
        <f>Q1865*H1865</f>
        <v>1.1577599999999999E-2</v>
      </c>
      <c r="S1865" s="142">
        <v>0</v>
      </c>
      <c r="T1865" s="143">
        <f>S1865*H1865</f>
        <v>0</v>
      </c>
      <c r="AR1865" s="144" t="s">
        <v>253</v>
      </c>
      <c r="AT1865" s="144" t="s">
        <v>155</v>
      </c>
      <c r="AU1865" s="144" t="s">
        <v>85</v>
      </c>
      <c r="AY1865" s="16" t="s">
        <v>153</v>
      </c>
      <c r="BE1865" s="145">
        <f>IF(N1865="základní",J1865,0)</f>
        <v>0</v>
      </c>
      <c r="BF1865" s="145">
        <f>IF(N1865="snížená",J1865,0)</f>
        <v>0</v>
      </c>
      <c r="BG1865" s="145">
        <f>IF(N1865="zákl. přenesená",J1865,0)</f>
        <v>0</v>
      </c>
      <c r="BH1865" s="145">
        <f>IF(N1865="sníž. přenesená",J1865,0)</f>
        <v>0</v>
      </c>
      <c r="BI1865" s="145">
        <f>IF(N1865="nulová",J1865,0)</f>
        <v>0</v>
      </c>
      <c r="BJ1865" s="16" t="s">
        <v>83</v>
      </c>
      <c r="BK1865" s="145">
        <f>ROUND(I1865*H1865,2)</f>
        <v>0</v>
      </c>
      <c r="BL1865" s="16" t="s">
        <v>253</v>
      </c>
      <c r="BM1865" s="144" t="s">
        <v>2557</v>
      </c>
    </row>
    <row r="1866" spans="2:65" s="1" customFormat="1" ht="36">
      <c r="B1866" s="31"/>
      <c r="D1866" s="146" t="s">
        <v>161</v>
      </c>
      <c r="F1866" s="147" t="s">
        <v>2558</v>
      </c>
      <c r="I1866" s="148"/>
      <c r="L1866" s="31"/>
      <c r="M1866" s="149"/>
      <c r="T1866" s="55"/>
      <c r="AT1866" s="16" t="s">
        <v>161</v>
      </c>
      <c r="AU1866" s="16" t="s">
        <v>85</v>
      </c>
    </row>
    <row r="1867" spans="2:65" s="12" customFormat="1" ht="12">
      <c r="B1867" s="150"/>
      <c r="D1867" s="146" t="s">
        <v>163</v>
      </c>
      <c r="E1867" s="151" t="s">
        <v>1</v>
      </c>
      <c r="F1867" s="152" t="s">
        <v>558</v>
      </c>
      <c r="H1867" s="153">
        <v>16.079999999999998</v>
      </c>
      <c r="I1867" s="154"/>
      <c r="L1867" s="150"/>
      <c r="M1867" s="155"/>
      <c r="T1867" s="156"/>
      <c r="AT1867" s="151" t="s">
        <v>163</v>
      </c>
      <c r="AU1867" s="151" t="s">
        <v>85</v>
      </c>
      <c r="AV1867" s="12" t="s">
        <v>85</v>
      </c>
      <c r="AW1867" s="12" t="s">
        <v>32</v>
      </c>
      <c r="AX1867" s="12" t="s">
        <v>83</v>
      </c>
      <c r="AY1867" s="151" t="s">
        <v>153</v>
      </c>
    </row>
    <row r="1868" spans="2:65" s="11" customFormat="1" ht="22.75" customHeight="1">
      <c r="B1868" s="120"/>
      <c r="D1868" s="121" t="s">
        <v>74</v>
      </c>
      <c r="E1868" s="130" t="s">
        <v>2559</v>
      </c>
      <c r="F1868" s="130" t="s">
        <v>2560</v>
      </c>
      <c r="I1868" s="123"/>
      <c r="J1868" s="131">
        <f>BK1868</f>
        <v>0</v>
      </c>
      <c r="L1868" s="120"/>
      <c r="M1868" s="125"/>
      <c r="P1868" s="126">
        <f>SUM(P1869:P1995)</f>
        <v>0</v>
      </c>
      <c r="R1868" s="126">
        <f>SUM(R1869:R1995)</f>
        <v>1.6689845000000001</v>
      </c>
      <c r="T1868" s="127">
        <f>SUM(T1869:T1995)</f>
        <v>0.42551530000000004</v>
      </c>
      <c r="AR1868" s="121" t="s">
        <v>85</v>
      </c>
      <c r="AT1868" s="128" t="s">
        <v>74</v>
      </c>
      <c r="AU1868" s="128" t="s">
        <v>83</v>
      </c>
      <c r="AY1868" s="121" t="s">
        <v>153</v>
      </c>
      <c r="BK1868" s="129">
        <f>SUM(BK1869:BK1995)</f>
        <v>0</v>
      </c>
    </row>
    <row r="1869" spans="2:65" s="1" customFormat="1" ht="16.5" customHeight="1">
      <c r="B1869" s="31"/>
      <c r="C1869" s="132" t="s">
        <v>2561</v>
      </c>
      <c r="D1869" s="132" t="s">
        <v>155</v>
      </c>
      <c r="E1869" s="133" t="s">
        <v>2562</v>
      </c>
      <c r="F1869" s="134" t="s">
        <v>2563</v>
      </c>
      <c r="G1869" s="135" t="s">
        <v>173</v>
      </c>
      <c r="H1869" s="136">
        <v>1372.63</v>
      </c>
      <c r="I1869" s="137"/>
      <c r="J1869" s="138">
        <f>ROUND(I1869*H1869,2)</f>
        <v>0</v>
      </c>
      <c r="K1869" s="139"/>
      <c r="L1869" s="31"/>
      <c r="M1869" s="140" t="s">
        <v>1</v>
      </c>
      <c r="N1869" s="141" t="s">
        <v>40</v>
      </c>
      <c r="P1869" s="142">
        <f>O1869*H1869</f>
        <v>0</v>
      </c>
      <c r="Q1869" s="142">
        <v>1E-3</v>
      </c>
      <c r="R1869" s="142">
        <f>Q1869*H1869</f>
        <v>1.3726300000000002</v>
      </c>
      <c r="S1869" s="142">
        <v>3.1E-4</v>
      </c>
      <c r="T1869" s="143">
        <f>S1869*H1869</f>
        <v>0.42551530000000004</v>
      </c>
      <c r="AR1869" s="144" t="s">
        <v>253</v>
      </c>
      <c r="AT1869" s="144" t="s">
        <v>155</v>
      </c>
      <c r="AU1869" s="144" t="s">
        <v>85</v>
      </c>
      <c r="AY1869" s="16" t="s">
        <v>153</v>
      </c>
      <c r="BE1869" s="145">
        <f>IF(N1869="základní",J1869,0)</f>
        <v>0</v>
      </c>
      <c r="BF1869" s="145">
        <f>IF(N1869="snížená",J1869,0)</f>
        <v>0</v>
      </c>
      <c r="BG1869" s="145">
        <f>IF(N1869="zákl. přenesená",J1869,0)</f>
        <v>0</v>
      </c>
      <c r="BH1869" s="145">
        <f>IF(N1869="sníž. přenesená",J1869,0)</f>
        <v>0</v>
      </c>
      <c r="BI1869" s="145">
        <f>IF(N1869="nulová",J1869,0)</f>
        <v>0</v>
      </c>
      <c r="BJ1869" s="16" t="s">
        <v>83</v>
      </c>
      <c r="BK1869" s="145">
        <f>ROUND(I1869*H1869,2)</f>
        <v>0</v>
      </c>
      <c r="BL1869" s="16" t="s">
        <v>253</v>
      </c>
      <c r="BM1869" s="144" t="s">
        <v>2564</v>
      </c>
    </row>
    <row r="1870" spans="2:65" s="1" customFormat="1" ht="12">
      <c r="B1870" s="31"/>
      <c r="D1870" s="146" t="s">
        <v>161</v>
      </c>
      <c r="F1870" s="147" t="s">
        <v>2565</v>
      </c>
      <c r="I1870" s="148"/>
      <c r="L1870" s="31"/>
      <c r="M1870" s="149"/>
      <c r="T1870" s="55"/>
      <c r="AT1870" s="16" t="s">
        <v>161</v>
      </c>
      <c r="AU1870" s="16" t="s">
        <v>85</v>
      </c>
    </row>
    <row r="1871" spans="2:65" s="14" customFormat="1" ht="12">
      <c r="B1871" s="175"/>
      <c r="D1871" s="146" t="s">
        <v>163</v>
      </c>
      <c r="E1871" s="176" t="s">
        <v>1</v>
      </c>
      <c r="F1871" s="177" t="s">
        <v>2525</v>
      </c>
      <c r="H1871" s="176" t="s">
        <v>1</v>
      </c>
      <c r="I1871" s="178"/>
      <c r="L1871" s="175"/>
      <c r="M1871" s="179"/>
      <c r="T1871" s="180"/>
      <c r="AT1871" s="176" t="s">
        <v>163</v>
      </c>
      <c r="AU1871" s="176" t="s">
        <v>85</v>
      </c>
      <c r="AV1871" s="14" t="s">
        <v>83</v>
      </c>
      <c r="AW1871" s="14" t="s">
        <v>32</v>
      </c>
      <c r="AX1871" s="14" t="s">
        <v>75</v>
      </c>
      <c r="AY1871" s="176" t="s">
        <v>153</v>
      </c>
    </row>
    <row r="1872" spans="2:65" s="12" customFormat="1" ht="12">
      <c r="B1872" s="150"/>
      <c r="D1872" s="146" t="s">
        <v>163</v>
      </c>
      <c r="E1872" s="151" t="s">
        <v>1</v>
      </c>
      <c r="F1872" s="152" t="s">
        <v>2566</v>
      </c>
      <c r="H1872" s="153">
        <v>3.18</v>
      </c>
      <c r="I1872" s="154"/>
      <c r="L1872" s="150"/>
      <c r="M1872" s="155"/>
      <c r="T1872" s="156"/>
      <c r="AT1872" s="151" t="s">
        <v>163</v>
      </c>
      <c r="AU1872" s="151" t="s">
        <v>85</v>
      </c>
      <c r="AV1872" s="12" t="s">
        <v>85</v>
      </c>
      <c r="AW1872" s="12" t="s">
        <v>32</v>
      </c>
      <c r="AX1872" s="12" t="s">
        <v>75</v>
      </c>
      <c r="AY1872" s="151" t="s">
        <v>153</v>
      </c>
    </row>
    <row r="1873" spans="2:51" s="12" customFormat="1" ht="12">
      <c r="B1873" s="150"/>
      <c r="D1873" s="146" t="s">
        <v>163</v>
      </c>
      <c r="E1873" s="151" t="s">
        <v>1</v>
      </c>
      <c r="F1873" s="152" t="s">
        <v>2567</v>
      </c>
      <c r="H1873" s="153">
        <v>49.2</v>
      </c>
      <c r="I1873" s="154"/>
      <c r="L1873" s="150"/>
      <c r="M1873" s="155"/>
      <c r="T1873" s="156"/>
      <c r="AT1873" s="151" t="s">
        <v>163</v>
      </c>
      <c r="AU1873" s="151" t="s">
        <v>85</v>
      </c>
      <c r="AV1873" s="12" t="s">
        <v>85</v>
      </c>
      <c r="AW1873" s="12" t="s">
        <v>32</v>
      </c>
      <c r="AX1873" s="12" t="s">
        <v>75</v>
      </c>
      <c r="AY1873" s="151" t="s">
        <v>153</v>
      </c>
    </row>
    <row r="1874" spans="2:51" s="12" customFormat="1" ht="12">
      <c r="B1874" s="150"/>
      <c r="D1874" s="146" t="s">
        <v>163</v>
      </c>
      <c r="E1874" s="151" t="s">
        <v>1</v>
      </c>
      <c r="F1874" s="152" t="s">
        <v>2568</v>
      </c>
      <c r="H1874" s="153">
        <v>49.8</v>
      </c>
      <c r="I1874" s="154"/>
      <c r="L1874" s="150"/>
      <c r="M1874" s="155"/>
      <c r="T1874" s="156"/>
      <c r="AT1874" s="151" t="s">
        <v>163</v>
      </c>
      <c r="AU1874" s="151" t="s">
        <v>85</v>
      </c>
      <c r="AV1874" s="12" t="s">
        <v>85</v>
      </c>
      <c r="AW1874" s="12" t="s">
        <v>32</v>
      </c>
      <c r="AX1874" s="12" t="s">
        <v>75</v>
      </c>
      <c r="AY1874" s="151" t="s">
        <v>153</v>
      </c>
    </row>
    <row r="1875" spans="2:51" s="12" customFormat="1" ht="24">
      <c r="B1875" s="150"/>
      <c r="D1875" s="146" t="s">
        <v>163</v>
      </c>
      <c r="E1875" s="151" t="s">
        <v>1</v>
      </c>
      <c r="F1875" s="152" t="s">
        <v>2569</v>
      </c>
      <c r="H1875" s="153">
        <v>340.9</v>
      </c>
      <c r="I1875" s="154"/>
      <c r="L1875" s="150"/>
      <c r="M1875" s="155"/>
      <c r="T1875" s="156"/>
      <c r="AT1875" s="151" t="s">
        <v>163</v>
      </c>
      <c r="AU1875" s="151" t="s">
        <v>85</v>
      </c>
      <c r="AV1875" s="12" t="s">
        <v>85</v>
      </c>
      <c r="AW1875" s="12" t="s">
        <v>32</v>
      </c>
      <c r="AX1875" s="12" t="s">
        <v>75</v>
      </c>
      <c r="AY1875" s="151" t="s">
        <v>153</v>
      </c>
    </row>
    <row r="1876" spans="2:51" s="12" customFormat="1" ht="12">
      <c r="B1876" s="150"/>
      <c r="D1876" s="146" t="s">
        <v>163</v>
      </c>
      <c r="E1876" s="151" t="s">
        <v>1</v>
      </c>
      <c r="F1876" s="152" t="s">
        <v>2570</v>
      </c>
      <c r="H1876" s="153">
        <v>41.08</v>
      </c>
      <c r="I1876" s="154"/>
      <c r="L1876" s="150"/>
      <c r="M1876" s="155"/>
      <c r="T1876" s="156"/>
      <c r="AT1876" s="151" t="s">
        <v>163</v>
      </c>
      <c r="AU1876" s="151" t="s">
        <v>85</v>
      </c>
      <c r="AV1876" s="12" t="s">
        <v>85</v>
      </c>
      <c r="AW1876" s="12" t="s">
        <v>32</v>
      </c>
      <c r="AX1876" s="12" t="s">
        <v>75</v>
      </c>
      <c r="AY1876" s="151" t="s">
        <v>153</v>
      </c>
    </row>
    <row r="1877" spans="2:51" s="12" customFormat="1" ht="12">
      <c r="B1877" s="150"/>
      <c r="D1877" s="146" t="s">
        <v>163</v>
      </c>
      <c r="E1877" s="151" t="s">
        <v>1</v>
      </c>
      <c r="F1877" s="152" t="s">
        <v>2571</v>
      </c>
      <c r="H1877" s="153">
        <v>113.2</v>
      </c>
      <c r="I1877" s="154"/>
      <c r="L1877" s="150"/>
      <c r="M1877" s="155"/>
      <c r="T1877" s="156"/>
      <c r="AT1877" s="151" t="s">
        <v>163</v>
      </c>
      <c r="AU1877" s="151" t="s">
        <v>85</v>
      </c>
      <c r="AV1877" s="12" t="s">
        <v>85</v>
      </c>
      <c r="AW1877" s="12" t="s">
        <v>32</v>
      </c>
      <c r="AX1877" s="12" t="s">
        <v>75</v>
      </c>
      <c r="AY1877" s="151" t="s">
        <v>153</v>
      </c>
    </row>
    <row r="1878" spans="2:51" s="12" customFormat="1" ht="12">
      <c r="B1878" s="150"/>
      <c r="D1878" s="146" t="s">
        <v>163</v>
      </c>
      <c r="E1878" s="151" t="s">
        <v>1</v>
      </c>
      <c r="F1878" s="152" t="s">
        <v>2572</v>
      </c>
      <c r="H1878" s="153">
        <v>84.6</v>
      </c>
      <c r="I1878" s="154"/>
      <c r="L1878" s="150"/>
      <c r="M1878" s="155"/>
      <c r="T1878" s="156"/>
      <c r="AT1878" s="151" t="s">
        <v>163</v>
      </c>
      <c r="AU1878" s="151" t="s">
        <v>85</v>
      </c>
      <c r="AV1878" s="12" t="s">
        <v>85</v>
      </c>
      <c r="AW1878" s="12" t="s">
        <v>32</v>
      </c>
      <c r="AX1878" s="12" t="s">
        <v>75</v>
      </c>
      <c r="AY1878" s="151" t="s">
        <v>153</v>
      </c>
    </row>
    <row r="1879" spans="2:51" s="12" customFormat="1" ht="12">
      <c r="B1879" s="150"/>
      <c r="D1879" s="146" t="s">
        <v>163</v>
      </c>
      <c r="E1879" s="151" t="s">
        <v>1</v>
      </c>
      <c r="F1879" s="152" t="s">
        <v>2573</v>
      </c>
      <c r="H1879" s="153">
        <v>4.8</v>
      </c>
      <c r="I1879" s="154"/>
      <c r="L1879" s="150"/>
      <c r="M1879" s="155"/>
      <c r="T1879" s="156"/>
      <c r="AT1879" s="151" t="s">
        <v>163</v>
      </c>
      <c r="AU1879" s="151" t="s">
        <v>85</v>
      </c>
      <c r="AV1879" s="12" t="s">
        <v>85</v>
      </c>
      <c r="AW1879" s="12" t="s">
        <v>32</v>
      </c>
      <c r="AX1879" s="12" t="s">
        <v>75</v>
      </c>
      <c r="AY1879" s="151" t="s">
        <v>153</v>
      </c>
    </row>
    <row r="1880" spans="2:51" s="12" customFormat="1" ht="12">
      <c r="B1880" s="150"/>
      <c r="D1880" s="146" t="s">
        <v>163</v>
      </c>
      <c r="E1880" s="151" t="s">
        <v>1</v>
      </c>
      <c r="F1880" s="152" t="s">
        <v>2574</v>
      </c>
      <c r="H1880" s="153">
        <v>16.05</v>
      </c>
      <c r="I1880" s="154"/>
      <c r="L1880" s="150"/>
      <c r="M1880" s="155"/>
      <c r="T1880" s="156"/>
      <c r="AT1880" s="151" t="s">
        <v>163</v>
      </c>
      <c r="AU1880" s="151" t="s">
        <v>85</v>
      </c>
      <c r="AV1880" s="12" t="s">
        <v>85</v>
      </c>
      <c r="AW1880" s="12" t="s">
        <v>32</v>
      </c>
      <c r="AX1880" s="12" t="s">
        <v>75</v>
      </c>
      <c r="AY1880" s="151" t="s">
        <v>153</v>
      </c>
    </row>
    <row r="1881" spans="2:51" s="12" customFormat="1" ht="12">
      <c r="B1881" s="150"/>
      <c r="D1881" s="146" t="s">
        <v>163</v>
      </c>
      <c r="E1881" s="151" t="s">
        <v>1</v>
      </c>
      <c r="F1881" s="152" t="s">
        <v>2575</v>
      </c>
      <c r="H1881" s="153">
        <v>49.2</v>
      </c>
      <c r="I1881" s="154"/>
      <c r="L1881" s="150"/>
      <c r="M1881" s="155"/>
      <c r="T1881" s="156"/>
      <c r="AT1881" s="151" t="s">
        <v>163</v>
      </c>
      <c r="AU1881" s="151" t="s">
        <v>85</v>
      </c>
      <c r="AV1881" s="12" t="s">
        <v>85</v>
      </c>
      <c r="AW1881" s="12" t="s">
        <v>32</v>
      </c>
      <c r="AX1881" s="12" t="s">
        <v>75</v>
      </c>
      <c r="AY1881" s="151" t="s">
        <v>153</v>
      </c>
    </row>
    <row r="1882" spans="2:51" s="12" customFormat="1" ht="12">
      <c r="B1882" s="150"/>
      <c r="D1882" s="146" t="s">
        <v>163</v>
      </c>
      <c r="E1882" s="151" t="s">
        <v>1</v>
      </c>
      <c r="F1882" s="152" t="s">
        <v>2576</v>
      </c>
      <c r="H1882" s="153">
        <v>12.8</v>
      </c>
      <c r="I1882" s="154"/>
      <c r="L1882" s="150"/>
      <c r="M1882" s="155"/>
      <c r="T1882" s="156"/>
      <c r="AT1882" s="151" t="s">
        <v>163</v>
      </c>
      <c r="AU1882" s="151" t="s">
        <v>85</v>
      </c>
      <c r="AV1882" s="12" t="s">
        <v>85</v>
      </c>
      <c r="AW1882" s="12" t="s">
        <v>32</v>
      </c>
      <c r="AX1882" s="12" t="s">
        <v>75</v>
      </c>
      <c r="AY1882" s="151" t="s">
        <v>153</v>
      </c>
    </row>
    <row r="1883" spans="2:51" s="12" customFormat="1" ht="12">
      <c r="B1883" s="150"/>
      <c r="D1883" s="146" t="s">
        <v>163</v>
      </c>
      <c r="E1883" s="151" t="s">
        <v>1</v>
      </c>
      <c r="F1883" s="152" t="s">
        <v>2577</v>
      </c>
      <c r="H1883" s="153">
        <v>13.4</v>
      </c>
      <c r="I1883" s="154"/>
      <c r="L1883" s="150"/>
      <c r="M1883" s="155"/>
      <c r="T1883" s="156"/>
      <c r="AT1883" s="151" t="s">
        <v>163</v>
      </c>
      <c r="AU1883" s="151" t="s">
        <v>85</v>
      </c>
      <c r="AV1883" s="12" t="s">
        <v>85</v>
      </c>
      <c r="AW1883" s="12" t="s">
        <v>32</v>
      </c>
      <c r="AX1883" s="12" t="s">
        <v>75</v>
      </c>
      <c r="AY1883" s="151" t="s">
        <v>153</v>
      </c>
    </row>
    <row r="1884" spans="2:51" s="12" customFormat="1" ht="12">
      <c r="B1884" s="150"/>
      <c r="D1884" s="146" t="s">
        <v>163</v>
      </c>
      <c r="E1884" s="151" t="s">
        <v>1</v>
      </c>
      <c r="F1884" s="152" t="s">
        <v>485</v>
      </c>
      <c r="H1884" s="153">
        <v>18.600000000000001</v>
      </c>
      <c r="I1884" s="154"/>
      <c r="L1884" s="150"/>
      <c r="M1884" s="155"/>
      <c r="T1884" s="156"/>
      <c r="AT1884" s="151" t="s">
        <v>163</v>
      </c>
      <c r="AU1884" s="151" t="s">
        <v>85</v>
      </c>
      <c r="AV1884" s="12" t="s">
        <v>85</v>
      </c>
      <c r="AW1884" s="12" t="s">
        <v>32</v>
      </c>
      <c r="AX1884" s="12" t="s">
        <v>75</v>
      </c>
      <c r="AY1884" s="151" t="s">
        <v>153</v>
      </c>
    </row>
    <row r="1885" spans="2:51" s="12" customFormat="1" ht="12">
      <c r="B1885" s="150"/>
      <c r="D1885" s="146" t="s">
        <v>163</v>
      </c>
      <c r="E1885" s="151" t="s">
        <v>1</v>
      </c>
      <c r="F1885" s="152" t="s">
        <v>2578</v>
      </c>
      <c r="H1885" s="153">
        <v>24.8</v>
      </c>
      <c r="I1885" s="154"/>
      <c r="L1885" s="150"/>
      <c r="M1885" s="155"/>
      <c r="T1885" s="156"/>
      <c r="AT1885" s="151" t="s">
        <v>163</v>
      </c>
      <c r="AU1885" s="151" t="s">
        <v>85</v>
      </c>
      <c r="AV1885" s="12" t="s">
        <v>85</v>
      </c>
      <c r="AW1885" s="12" t="s">
        <v>32</v>
      </c>
      <c r="AX1885" s="12" t="s">
        <v>75</v>
      </c>
      <c r="AY1885" s="151" t="s">
        <v>153</v>
      </c>
    </row>
    <row r="1886" spans="2:51" s="12" customFormat="1" ht="12">
      <c r="B1886" s="150"/>
      <c r="D1886" s="146" t="s">
        <v>163</v>
      </c>
      <c r="E1886" s="151" t="s">
        <v>1</v>
      </c>
      <c r="F1886" s="152" t="s">
        <v>2579</v>
      </c>
      <c r="H1886" s="153">
        <v>9.8000000000000007</v>
      </c>
      <c r="I1886" s="154"/>
      <c r="L1886" s="150"/>
      <c r="M1886" s="155"/>
      <c r="T1886" s="156"/>
      <c r="AT1886" s="151" t="s">
        <v>163</v>
      </c>
      <c r="AU1886" s="151" t="s">
        <v>85</v>
      </c>
      <c r="AV1886" s="12" t="s">
        <v>85</v>
      </c>
      <c r="AW1886" s="12" t="s">
        <v>32</v>
      </c>
      <c r="AX1886" s="12" t="s">
        <v>75</v>
      </c>
      <c r="AY1886" s="151" t="s">
        <v>153</v>
      </c>
    </row>
    <row r="1887" spans="2:51" s="12" customFormat="1" ht="12">
      <c r="B1887" s="150"/>
      <c r="D1887" s="146" t="s">
        <v>163</v>
      </c>
      <c r="E1887" s="151" t="s">
        <v>1</v>
      </c>
      <c r="F1887" s="152" t="s">
        <v>2580</v>
      </c>
      <c r="H1887" s="153">
        <v>10.8</v>
      </c>
      <c r="I1887" s="154"/>
      <c r="L1887" s="150"/>
      <c r="M1887" s="155"/>
      <c r="T1887" s="156"/>
      <c r="AT1887" s="151" t="s">
        <v>163</v>
      </c>
      <c r="AU1887" s="151" t="s">
        <v>85</v>
      </c>
      <c r="AV1887" s="12" t="s">
        <v>85</v>
      </c>
      <c r="AW1887" s="12" t="s">
        <v>32</v>
      </c>
      <c r="AX1887" s="12" t="s">
        <v>75</v>
      </c>
      <c r="AY1887" s="151" t="s">
        <v>153</v>
      </c>
    </row>
    <row r="1888" spans="2:51" s="12" customFormat="1" ht="12">
      <c r="B1888" s="150"/>
      <c r="D1888" s="146" t="s">
        <v>163</v>
      </c>
      <c r="E1888" s="151" t="s">
        <v>1</v>
      </c>
      <c r="F1888" s="152" t="s">
        <v>2581</v>
      </c>
      <c r="H1888" s="153">
        <v>35.200000000000003</v>
      </c>
      <c r="I1888" s="154"/>
      <c r="L1888" s="150"/>
      <c r="M1888" s="155"/>
      <c r="T1888" s="156"/>
      <c r="AT1888" s="151" t="s">
        <v>163</v>
      </c>
      <c r="AU1888" s="151" t="s">
        <v>85</v>
      </c>
      <c r="AV1888" s="12" t="s">
        <v>85</v>
      </c>
      <c r="AW1888" s="12" t="s">
        <v>32</v>
      </c>
      <c r="AX1888" s="12" t="s">
        <v>75</v>
      </c>
      <c r="AY1888" s="151" t="s">
        <v>153</v>
      </c>
    </row>
    <row r="1889" spans="2:51" s="12" customFormat="1" ht="12">
      <c r="B1889" s="150"/>
      <c r="D1889" s="146" t="s">
        <v>163</v>
      </c>
      <c r="E1889" s="151" t="s">
        <v>1</v>
      </c>
      <c r="F1889" s="152" t="s">
        <v>2582</v>
      </c>
      <c r="H1889" s="153">
        <v>36.4</v>
      </c>
      <c r="I1889" s="154"/>
      <c r="L1889" s="150"/>
      <c r="M1889" s="155"/>
      <c r="T1889" s="156"/>
      <c r="AT1889" s="151" t="s">
        <v>163</v>
      </c>
      <c r="AU1889" s="151" t="s">
        <v>85</v>
      </c>
      <c r="AV1889" s="12" t="s">
        <v>85</v>
      </c>
      <c r="AW1889" s="12" t="s">
        <v>32</v>
      </c>
      <c r="AX1889" s="12" t="s">
        <v>75</v>
      </c>
      <c r="AY1889" s="151" t="s">
        <v>153</v>
      </c>
    </row>
    <row r="1890" spans="2:51" s="12" customFormat="1" ht="12">
      <c r="B1890" s="150"/>
      <c r="D1890" s="146" t="s">
        <v>163</v>
      </c>
      <c r="E1890" s="151" t="s">
        <v>1</v>
      </c>
      <c r="F1890" s="152" t="s">
        <v>2583</v>
      </c>
      <c r="H1890" s="153">
        <v>47.2</v>
      </c>
      <c r="I1890" s="154"/>
      <c r="L1890" s="150"/>
      <c r="M1890" s="155"/>
      <c r="T1890" s="156"/>
      <c r="AT1890" s="151" t="s">
        <v>163</v>
      </c>
      <c r="AU1890" s="151" t="s">
        <v>85</v>
      </c>
      <c r="AV1890" s="12" t="s">
        <v>85</v>
      </c>
      <c r="AW1890" s="12" t="s">
        <v>32</v>
      </c>
      <c r="AX1890" s="12" t="s">
        <v>75</v>
      </c>
      <c r="AY1890" s="151" t="s">
        <v>153</v>
      </c>
    </row>
    <row r="1891" spans="2:51" s="12" customFormat="1" ht="12">
      <c r="B1891" s="150"/>
      <c r="D1891" s="146" t="s">
        <v>163</v>
      </c>
      <c r="E1891" s="151" t="s">
        <v>1</v>
      </c>
      <c r="F1891" s="152" t="s">
        <v>2584</v>
      </c>
      <c r="H1891" s="153">
        <v>5.8</v>
      </c>
      <c r="I1891" s="154"/>
      <c r="L1891" s="150"/>
      <c r="M1891" s="155"/>
      <c r="T1891" s="156"/>
      <c r="AT1891" s="151" t="s">
        <v>163</v>
      </c>
      <c r="AU1891" s="151" t="s">
        <v>85</v>
      </c>
      <c r="AV1891" s="12" t="s">
        <v>85</v>
      </c>
      <c r="AW1891" s="12" t="s">
        <v>32</v>
      </c>
      <c r="AX1891" s="12" t="s">
        <v>75</v>
      </c>
      <c r="AY1891" s="151" t="s">
        <v>153</v>
      </c>
    </row>
    <row r="1892" spans="2:51" s="12" customFormat="1" ht="12">
      <c r="B1892" s="150"/>
      <c r="D1892" s="146" t="s">
        <v>163</v>
      </c>
      <c r="E1892" s="151" t="s">
        <v>1</v>
      </c>
      <c r="F1892" s="152" t="s">
        <v>2585</v>
      </c>
      <c r="H1892" s="153">
        <v>5.8</v>
      </c>
      <c r="I1892" s="154"/>
      <c r="L1892" s="150"/>
      <c r="M1892" s="155"/>
      <c r="T1892" s="156"/>
      <c r="AT1892" s="151" t="s">
        <v>163</v>
      </c>
      <c r="AU1892" s="151" t="s">
        <v>85</v>
      </c>
      <c r="AV1892" s="12" t="s">
        <v>85</v>
      </c>
      <c r="AW1892" s="12" t="s">
        <v>32</v>
      </c>
      <c r="AX1892" s="12" t="s">
        <v>75</v>
      </c>
      <c r="AY1892" s="151" t="s">
        <v>153</v>
      </c>
    </row>
    <row r="1893" spans="2:51" s="12" customFormat="1" ht="12">
      <c r="B1893" s="150"/>
      <c r="D1893" s="146" t="s">
        <v>163</v>
      </c>
      <c r="E1893" s="151" t="s">
        <v>1</v>
      </c>
      <c r="F1893" s="152" t="s">
        <v>2586</v>
      </c>
      <c r="H1893" s="153">
        <v>3.18</v>
      </c>
      <c r="I1893" s="154"/>
      <c r="L1893" s="150"/>
      <c r="M1893" s="155"/>
      <c r="T1893" s="156"/>
      <c r="AT1893" s="151" t="s">
        <v>163</v>
      </c>
      <c r="AU1893" s="151" t="s">
        <v>85</v>
      </c>
      <c r="AV1893" s="12" t="s">
        <v>85</v>
      </c>
      <c r="AW1893" s="12" t="s">
        <v>32</v>
      </c>
      <c r="AX1893" s="12" t="s">
        <v>75</v>
      </c>
      <c r="AY1893" s="151" t="s">
        <v>153</v>
      </c>
    </row>
    <row r="1894" spans="2:51" s="12" customFormat="1" ht="12">
      <c r="B1894" s="150"/>
      <c r="D1894" s="146" t="s">
        <v>163</v>
      </c>
      <c r="E1894" s="151" t="s">
        <v>1</v>
      </c>
      <c r="F1894" s="152" t="s">
        <v>2587</v>
      </c>
      <c r="H1894" s="153">
        <v>14.08</v>
      </c>
      <c r="I1894" s="154"/>
      <c r="L1894" s="150"/>
      <c r="M1894" s="155"/>
      <c r="T1894" s="156"/>
      <c r="AT1894" s="151" t="s">
        <v>163</v>
      </c>
      <c r="AU1894" s="151" t="s">
        <v>85</v>
      </c>
      <c r="AV1894" s="12" t="s">
        <v>85</v>
      </c>
      <c r="AW1894" s="12" t="s">
        <v>32</v>
      </c>
      <c r="AX1894" s="12" t="s">
        <v>75</v>
      </c>
      <c r="AY1894" s="151" t="s">
        <v>153</v>
      </c>
    </row>
    <row r="1895" spans="2:51" s="12" customFormat="1" ht="12">
      <c r="B1895" s="150"/>
      <c r="D1895" s="146" t="s">
        <v>163</v>
      </c>
      <c r="E1895" s="151" t="s">
        <v>1</v>
      </c>
      <c r="F1895" s="152" t="s">
        <v>2588</v>
      </c>
      <c r="H1895" s="153">
        <v>2.2799999999999998</v>
      </c>
      <c r="I1895" s="154"/>
      <c r="L1895" s="150"/>
      <c r="M1895" s="155"/>
      <c r="T1895" s="156"/>
      <c r="AT1895" s="151" t="s">
        <v>163</v>
      </c>
      <c r="AU1895" s="151" t="s">
        <v>85</v>
      </c>
      <c r="AV1895" s="12" t="s">
        <v>85</v>
      </c>
      <c r="AW1895" s="12" t="s">
        <v>32</v>
      </c>
      <c r="AX1895" s="12" t="s">
        <v>75</v>
      </c>
      <c r="AY1895" s="151" t="s">
        <v>153</v>
      </c>
    </row>
    <row r="1896" spans="2:51" s="12" customFormat="1" ht="24">
      <c r="B1896" s="150"/>
      <c r="D1896" s="146" t="s">
        <v>163</v>
      </c>
      <c r="E1896" s="151" t="s">
        <v>1</v>
      </c>
      <c r="F1896" s="152" t="s">
        <v>2589</v>
      </c>
      <c r="H1896" s="153">
        <v>12.9</v>
      </c>
      <c r="I1896" s="154"/>
      <c r="L1896" s="150"/>
      <c r="M1896" s="155"/>
      <c r="T1896" s="156"/>
      <c r="AT1896" s="151" t="s">
        <v>163</v>
      </c>
      <c r="AU1896" s="151" t="s">
        <v>85</v>
      </c>
      <c r="AV1896" s="12" t="s">
        <v>85</v>
      </c>
      <c r="AW1896" s="12" t="s">
        <v>32</v>
      </c>
      <c r="AX1896" s="12" t="s">
        <v>75</v>
      </c>
      <c r="AY1896" s="151" t="s">
        <v>153</v>
      </c>
    </row>
    <row r="1897" spans="2:51" s="12" customFormat="1" ht="12">
      <c r="B1897" s="150"/>
      <c r="D1897" s="146" t="s">
        <v>163</v>
      </c>
      <c r="E1897" s="151" t="s">
        <v>1</v>
      </c>
      <c r="F1897" s="152" t="s">
        <v>2590</v>
      </c>
      <c r="H1897" s="153">
        <v>3.12</v>
      </c>
      <c r="I1897" s="154"/>
      <c r="L1897" s="150"/>
      <c r="M1897" s="155"/>
      <c r="T1897" s="156"/>
      <c r="AT1897" s="151" t="s">
        <v>163</v>
      </c>
      <c r="AU1897" s="151" t="s">
        <v>85</v>
      </c>
      <c r="AV1897" s="12" t="s">
        <v>85</v>
      </c>
      <c r="AW1897" s="12" t="s">
        <v>32</v>
      </c>
      <c r="AX1897" s="12" t="s">
        <v>75</v>
      </c>
      <c r="AY1897" s="151" t="s">
        <v>153</v>
      </c>
    </row>
    <row r="1898" spans="2:51" s="12" customFormat="1" ht="12">
      <c r="B1898" s="150"/>
      <c r="D1898" s="146" t="s">
        <v>163</v>
      </c>
      <c r="E1898" s="151" t="s">
        <v>1</v>
      </c>
      <c r="F1898" s="152" t="s">
        <v>2591</v>
      </c>
      <c r="H1898" s="153">
        <v>2.2799999999999998</v>
      </c>
      <c r="I1898" s="154"/>
      <c r="L1898" s="150"/>
      <c r="M1898" s="155"/>
      <c r="T1898" s="156"/>
      <c r="AT1898" s="151" t="s">
        <v>163</v>
      </c>
      <c r="AU1898" s="151" t="s">
        <v>85</v>
      </c>
      <c r="AV1898" s="12" t="s">
        <v>85</v>
      </c>
      <c r="AW1898" s="12" t="s">
        <v>32</v>
      </c>
      <c r="AX1898" s="12" t="s">
        <v>75</v>
      </c>
      <c r="AY1898" s="151" t="s">
        <v>153</v>
      </c>
    </row>
    <row r="1899" spans="2:51" s="12" customFormat="1" ht="12">
      <c r="B1899" s="150"/>
      <c r="D1899" s="146" t="s">
        <v>163</v>
      </c>
      <c r="E1899" s="151" t="s">
        <v>1</v>
      </c>
      <c r="F1899" s="152" t="s">
        <v>2592</v>
      </c>
      <c r="H1899" s="153">
        <v>16.05</v>
      </c>
      <c r="I1899" s="154"/>
      <c r="L1899" s="150"/>
      <c r="M1899" s="155"/>
      <c r="T1899" s="156"/>
      <c r="AT1899" s="151" t="s">
        <v>163</v>
      </c>
      <c r="AU1899" s="151" t="s">
        <v>85</v>
      </c>
      <c r="AV1899" s="12" t="s">
        <v>85</v>
      </c>
      <c r="AW1899" s="12" t="s">
        <v>32</v>
      </c>
      <c r="AX1899" s="12" t="s">
        <v>75</v>
      </c>
      <c r="AY1899" s="151" t="s">
        <v>153</v>
      </c>
    </row>
    <row r="1900" spans="2:51" s="12" customFormat="1" ht="12">
      <c r="B1900" s="150"/>
      <c r="D1900" s="146" t="s">
        <v>163</v>
      </c>
      <c r="E1900" s="151" t="s">
        <v>1</v>
      </c>
      <c r="F1900" s="152" t="s">
        <v>2593</v>
      </c>
      <c r="H1900" s="153">
        <v>42.8</v>
      </c>
      <c r="I1900" s="154"/>
      <c r="L1900" s="150"/>
      <c r="M1900" s="155"/>
      <c r="T1900" s="156"/>
      <c r="AT1900" s="151" t="s">
        <v>163</v>
      </c>
      <c r="AU1900" s="151" t="s">
        <v>85</v>
      </c>
      <c r="AV1900" s="12" t="s">
        <v>85</v>
      </c>
      <c r="AW1900" s="12" t="s">
        <v>32</v>
      </c>
      <c r="AX1900" s="12" t="s">
        <v>75</v>
      </c>
      <c r="AY1900" s="151" t="s">
        <v>153</v>
      </c>
    </row>
    <row r="1901" spans="2:51" s="12" customFormat="1" ht="12">
      <c r="B1901" s="150"/>
      <c r="D1901" s="146" t="s">
        <v>163</v>
      </c>
      <c r="E1901" s="151" t="s">
        <v>1</v>
      </c>
      <c r="F1901" s="152" t="s">
        <v>2594</v>
      </c>
      <c r="H1901" s="153">
        <v>11.12</v>
      </c>
      <c r="I1901" s="154"/>
      <c r="L1901" s="150"/>
      <c r="M1901" s="155"/>
      <c r="T1901" s="156"/>
      <c r="AT1901" s="151" t="s">
        <v>163</v>
      </c>
      <c r="AU1901" s="151" t="s">
        <v>85</v>
      </c>
      <c r="AV1901" s="12" t="s">
        <v>85</v>
      </c>
      <c r="AW1901" s="12" t="s">
        <v>32</v>
      </c>
      <c r="AX1901" s="12" t="s">
        <v>75</v>
      </c>
      <c r="AY1901" s="151" t="s">
        <v>153</v>
      </c>
    </row>
    <row r="1902" spans="2:51" s="12" customFormat="1" ht="12">
      <c r="B1902" s="150"/>
      <c r="D1902" s="146" t="s">
        <v>163</v>
      </c>
      <c r="E1902" s="151" t="s">
        <v>1</v>
      </c>
      <c r="F1902" s="152" t="s">
        <v>2595</v>
      </c>
      <c r="H1902" s="153">
        <v>12.18</v>
      </c>
      <c r="I1902" s="154"/>
      <c r="L1902" s="150"/>
      <c r="M1902" s="155"/>
      <c r="T1902" s="156"/>
      <c r="AT1902" s="151" t="s">
        <v>163</v>
      </c>
      <c r="AU1902" s="151" t="s">
        <v>85</v>
      </c>
      <c r="AV1902" s="12" t="s">
        <v>85</v>
      </c>
      <c r="AW1902" s="12" t="s">
        <v>32</v>
      </c>
      <c r="AX1902" s="12" t="s">
        <v>75</v>
      </c>
      <c r="AY1902" s="151" t="s">
        <v>153</v>
      </c>
    </row>
    <row r="1903" spans="2:51" s="12" customFormat="1" ht="12">
      <c r="B1903" s="150"/>
      <c r="D1903" s="146" t="s">
        <v>163</v>
      </c>
      <c r="E1903" s="151" t="s">
        <v>1</v>
      </c>
      <c r="F1903" s="152" t="s">
        <v>2596</v>
      </c>
      <c r="H1903" s="153">
        <v>28.36</v>
      </c>
      <c r="I1903" s="154"/>
      <c r="L1903" s="150"/>
      <c r="M1903" s="155"/>
      <c r="T1903" s="156"/>
      <c r="AT1903" s="151" t="s">
        <v>163</v>
      </c>
      <c r="AU1903" s="151" t="s">
        <v>85</v>
      </c>
      <c r="AV1903" s="12" t="s">
        <v>85</v>
      </c>
      <c r="AW1903" s="12" t="s">
        <v>32</v>
      </c>
      <c r="AX1903" s="12" t="s">
        <v>75</v>
      </c>
      <c r="AY1903" s="151" t="s">
        <v>153</v>
      </c>
    </row>
    <row r="1904" spans="2:51" s="12" customFormat="1" ht="12">
      <c r="B1904" s="150"/>
      <c r="D1904" s="146" t="s">
        <v>163</v>
      </c>
      <c r="E1904" s="151" t="s">
        <v>1</v>
      </c>
      <c r="F1904" s="152" t="s">
        <v>2597</v>
      </c>
      <c r="H1904" s="153">
        <v>20.52</v>
      </c>
      <c r="I1904" s="154"/>
      <c r="L1904" s="150"/>
      <c r="M1904" s="155"/>
      <c r="T1904" s="156"/>
      <c r="AT1904" s="151" t="s">
        <v>163</v>
      </c>
      <c r="AU1904" s="151" t="s">
        <v>85</v>
      </c>
      <c r="AV1904" s="12" t="s">
        <v>85</v>
      </c>
      <c r="AW1904" s="12" t="s">
        <v>32</v>
      </c>
      <c r="AX1904" s="12" t="s">
        <v>75</v>
      </c>
      <c r="AY1904" s="151" t="s">
        <v>153</v>
      </c>
    </row>
    <row r="1905" spans="2:65" s="12" customFormat="1" ht="12">
      <c r="B1905" s="150"/>
      <c r="D1905" s="146" t="s">
        <v>163</v>
      </c>
      <c r="E1905" s="151" t="s">
        <v>1</v>
      </c>
      <c r="F1905" s="152" t="s">
        <v>2598</v>
      </c>
      <c r="H1905" s="153">
        <v>3.12</v>
      </c>
      <c r="I1905" s="154"/>
      <c r="L1905" s="150"/>
      <c r="M1905" s="155"/>
      <c r="T1905" s="156"/>
      <c r="AT1905" s="151" t="s">
        <v>163</v>
      </c>
      <c r="AU1905" s="151" t="s">
        <v>85</v>
      </c>
      <c r="AV1905" s="12" t="s">
        <v>85</v>
      </c>
      <c r="AW1905" s="12" t="s">
        <v>32</v>
      </c>
      <c r="AX1905" s="12" t="s">
        <v>75</v>
      </c>
      <c r="AY1905" s="151" t="s">
        <v>153</v>
      </c>
    </row>
    <row r="1906" spans="2:65" s="12" customFormat="1" ht="12">
      <c r="B1906" s="150"/>
      <c r="D1906" s="146" t="s">
        <v>163</v>
      </c>
      <c r="E1906" s="151" t="s">
        <v>1</v>
      </c>
      <c r="F1906" s="152" t="s">
        <v>2599</v>
      </c>
      <c r="H1906" s="153">
        <v>4</v>
      </c>
      <c r="I1906" s="154"/>
      <c r="L1906" s="150"/>
      <c r="M1906" s="155"/>
      <c r="T1906" s="156"/>
      <c r="AT1906" s="151" t="s">
        <v>163</v>
      </c>
      <c r="AU1906" s="151" t="s">
        <v>85</v>
      </c>
      <c r="AV1906" s="12" t="s">
        <v>85</v>
      </c>
      <c r="AW1906" s="12" t="s">
        <v>32</v>
      </c>
      <c r="AX1906" s="12" t="s">
        <v>75</v>
      </c>
      <c r="AY1906" s="151" t="s">
        <v>153</v>
      </c>
    </row>
    <row r="1907" spans="2:65" s="12" customFormat="1" ht="12">
      <c r="B1907" s="150"/>
      <c r="D1907" s="146" t="s">
        <v>163</v>
      </c>
      <c r="E1907" s="151" t="s">
        <v>1</v>
      </c>
      <c r="F1907" s="152" t="s">
        <v>2600</v>
      </c>
      <c r="H1907" s="153">
        <v>42.8</v>
      </c>
      <c r="I1907" s="154"/>
      <c r="L1907" s="150"/>
      <c r="M1907" s="155"/>
      <c r="T1907" s="156"/>
      <c r="AT1907" s="151" t="s">
        <v>163</v>
      </c>
      <c r="AU1907" s="151" t="s">
        <v>85</v>
      </c>
      <c r="AV1907" s="12" t="s">
        <v>85</v>
      </c>
      <c r="AW1907" s="12" t="s">
        <v>32</v>
      </c>
      <c r="AX1907" s="12" t="s">
        <v>75</v>
      </c>
      <c r="AY1907" s="151" t="s">
        <v>153</v>
      </c>
    </row>
    <row r="1908" spans="2:65" s="12" customFormat="1" ht="12">
      <c r="B1908" s="150"/>
      <c r="D1908" s="146" t="s">
        <v>163</v>
      </c>
      <c r="E1908" s="151" t="s">
        <v>1</v>
      </c>
      <c r="F1908" s="152" t="s">
        <v>2601</v>
      </c>
      <c r="H1908" s="153">
        <v>16.05</v>
      </c>
      <c r="I1908" s="154"/>
      <c r="L1908" s="150"/>
      <c r="M1908" s="155"/>
      <c r="T1908" s="156"/>
      <c r="AT1908" s="151" t="s">
        <v>163</v>
      </c>
      <c r="AU1908" s="151" t="s">
        <v>85</v>
      </c>
      <c r="AV1908" s="12" t="s">
        <v>85</v>
      </c>
      <c r="AW1908" s="12" t="s">
        <v>32</v>
      </c>
      <c r="AX1908" s="12" t="s">
        <v>75</v>
      </c>
      <c r="AY1908" s="151" t="s">
        <v>153</v>
      </c>
    </row>
    <row r="1909" spans="2:65" s="12" customFormat="1" ht="12">
      <c r="B1909" s="150"/>
      <c r="D1909" s="146" t="s">
        <v>163</v>
      </c>
      <c r="E1909" s="151" t="s">
        <v>1</v>
      </c>
      <c r="F1909" s="152" t="s">
        <v>2602</v>
      </c>
      <c r="H1909" s="153">
        <v>9.92</v>
      </c>
      <c r="I1909" s="154"/>
      <c r="L1909" s="150"/>
      <c r="M1909" s="155"/>
      <c r="T1909" s="156"/>
      <c r="AT1909" s="151" t="s">
        <v>163</v>
      </c>
      <c r="AU1909" s="151" t="s">
        <v>85</v>
      </c>
      <c r="AV1909" s="12" t="s">
        <v>85</v>
      </c>
      <c r="AW1909" s="12" t="s">
        <v>32</v>
      </c>
      <c r="AX1909" s="12" t="s">
        <v>75</v>
      </c>
      <c r="AY1909" s="151" t="s">
        <v>153</v>
      </c>
    </row>
    <row r="1910" spans="2:65" s="12" customFormat="1" ht="12">
      <c r="B1910" s="150"/>
      <c r="D1910" s="146" t="s">
        <v>163</v>
      </c>
      <c r="E1910" s="151" t="s">
        <v>1</v>
      </c>
      <c r="F1910" s="152" t="s">
        <v>2535</v>
      </c>
      <c r="H1910" s="153">
        <v>7.76</v>
      </c>
      <c r="I1910" s="154"/>
      <c r="L1910" s="150"/>
      <c r="M1910" s="155"/>
      <c r="T1910" s="156"/>
      <c r="AT1910" s="151" t="s">
        <v>163</v>
      </c>
      <c r="AU1910" s="151" t="s">
        <v>85</v>
      </c>
      <c r="AV1910" s="12" t="s">
        <v>85</v>
      </c>
      <c r="AW1910" s="12" t="s">
        <v>32</v>
      </c>
      <c r="AX1910" s="12" t="s">
        <v>75</v>
      </c>
      <c r="AY1910" s="151" t="s">
        <v>153</v>
      </c>
    </row>
    <row r="1911" spans="2:65" s="12" customFormat="1" ht="12">
      <c r="B1911" s="150"/>
      <c r="D1911" s="146" t="s">
        <v>163</v>
      </c>
      <c r="E1911" s="151" t="s">
        <v>1</v>
      </c>
      <c r="F1911" s="152" t="s">
        <v>2603</v>
      </c>
      <c r="H1911" s="153">
        <v>5.94</v>
      </c>
      <c r="I1911" s="154"/>
      <c r="L1911" s="150"/>
      <c r="M1911" s="155"/>
      <c r="T1911" s="156"/>
      <c r="AT1911" s="151" t="s">
        <v>163</v>
      </c>
      <c r="AU1911" s="151" t="s">
        <v>85</v>
      </c>
      <c r="AV1911" s="12" t="s">
        <v>85</v>
      </c>
      <c r="AW1911" s="12" t="s">
        <v>32</v>
      </c>
      <c r="AX1911" s="12" t="s">
        <v>75</v>
      </c>
      <c r="AY1911" s="151" t="s">
        <v>153</v>
      </c>
    </row>
    <row r="1912" spans="2:65" s="12" customFormat="1" ht="12">
      <c r="B1912" s="150"/>
      <c r="D1912" s="146" t="s">
        <v>163</v>
      </c>
      <c r="E1912" s="151" t="s">
        <v>1</v>
      </c>
      <c r="F1912" s="152" t="s">
        <v>2604</v>
      </c>
      <c r="H1912" s="153">
        <v>7.84</v>
      </c>
      <c r="I1912" s="154"/>
      <c r="L1912" s="150"/>
      <c r="M1912" s="155"/>
      <c r="T1912" s="156"/>
      <c r="AT1912" s="151" t="s">
        <v>163</v>
      </c>
      <c r="AU1912" s="151" t="s">
        <v>85</v>
      </c>
      <c r="AV1912" s="12" t="s">
        <v>85</v>
      </c>
      <c r="AW1912" s="12" t="s">
        <v>32</v>
      </c>
      <c r="AX1912" s="12" t="s">
        <v>75</v>
      </c>
      <c r="AY1912" s="151" t="s">
        <v>153</v>
      </c>
    </row>
    <row r="1913" spans="2:65" s="12" customFormat="1" ht="12">
      <c r="B1913" s="150"/>
      <c r="D1913" s="146" t="s">
        <v>163</v>
      </c>
      <c r="E1913" s="151" t="s">
        <v>1</v>
      </c>
      <c r="F1913" s="152" t="s">
        <v>509</v>
      </c>
      <c r="H1913" s="153">
        <v>3.48</v>
      </c>
      <c r="I1913" s="154"/>
      <c r="L1913" s="150"/>
      <c r="M1913" s="155"/>
      <c r="T1913" s="156"/>
      <c r="AT1913" s="151" t="s">
        <v>163</v>
      </c>
      <c r="AU1913" s="151" t="s">
        <v>85</v>
      </c>
      <c r="AV1913" s="12" t="s">
        <v>85</v>
      </c>
      <c r="AW1913" s="12" t="s">
        <v>32</v>
      </c>
      <c r="AX1913" s="12" t="s">
        <v>75</v>
      </c>
      <c r="AY1913" s="151" t="s">
        <v>153</v>
      </c>
    </row>
    <row r="1914" spans="2:65" s="12" customFormat="1" ht="24">
      <c r="B1914" s="150"/>
      <c r="D1914" s="146" t="s">
        <v>163</v>
      </c>
      <c r="E1914" s="151" t="s">
        <v>1</v>
      </c>
      <c r="F1914" s="152" t="s">
        <v>2605</v>
      </c>
      <c r="H1914" s="153">
        <v>60.88</v>
      </c>
      <c r="I1914" s="154"/>
      <c r="L1914" s="150"/>
      <c r="M1914" s="155"/>
      <c r="T1914" s="156"/>
      <c r="AT1914" s="151" t="s">
        <v>163</v>
      </c>
      <c r="AU1914" s="151" t="s">
        <v>85</v>
      </c>
      <c r="AV1914" s="12" t="s">
        <v>85</v>
      </c>
      <c r="AW1914" s="12" t="s">
        <v>32</v>
      </c>
      <c r="AX1914" s="12" t="s">
        <v>75</v>
      </c>
      <c r="AY1914" s="151" t="s">
        <v>153</v>
      </c>
    </row>
    <row r="1915" spans="2:65" s="12" customFormat="1" ht="12">
      <c r="B1915" s="150"/>
      <c r="D1915" s="146" t="s">
        <v>163</v>
      </c>
      <c r="E1915" s="151" t="s">
        <v>1</v>
      </c>
      <c r="F1915" s="152" t="s">
        <v>2606</v>
      </c>
      <c r="H1915" s="153">
        <v>59.44</v>
      </c>
      <c r="I1915" s="154"/>
      <c r="L1915" s="150"/>
      <c r="M1915" s="155"/>
      <c r="T1915" s="156"/>
      <c r="AT1915" s="151" t="s">
        <v>163</v>
      </c>
      <c r="AU1915" s="151" t="s">
        <v>85</v>
      </c>
      <c r="AV1915" s="12" t="s">
        <v>85</v>
      </c>
      <c r="AW1915" s="12" t="s">
        <v>32</v>
      </c>
      <c r="AX1915" s="12" t="s">
        <v>75</v>
      </c>
      <c r="AY1915" s="151" t="s">
        <v>153</v>
      </c>
    </row>
    <row r="1916" spans="2:65" s="12" customFormat="1" ht="12">
      <c r="B1916" s="150"/>
      <c r="D1916" s="146" t="s">
        <v>163</v>
      </c>
      <c r="E1916" s="151" t="s">
        <v>1</v>
      </c>
      <c r="F1916" s="152" t="s">
        <v>2607</v>
      </c>
      <c r="H1916" s="153">
        <v>9.92</v>
      </c>
      <c r="I1916" s="154"/>
      <c r="L1916" s="150"/>
      <c r="M1916" s="155"/>
      <c r="T1916" s="156"/>
      <c r="AT1916" s="151" t="s">
        <v>163</v>
      </c>
      <c r="AU1916" s="151" t="s">
        <v>85</v>
      </c>
      <c r="AV1916" s="12" t="s">
        <v>85</v>
      </c>
      <c r="AW1916" s="12" t="s">
        <v>32</v>
      </c>
      <c r="AX1916" s="12" t="s">
        <v>75</v>
      </c>
      <c r="AY1916" s="151" t="s">
        <v>153</v>
      </c>
    </row>
    <row r="1917" spans="2:65" s="13" customFormat="1" ht="12">
      <c r="B1917" s="157"/>
      <c r="D1917" s="146" t="s">
        <v>163</v>
      </c>
      <c r="E1917" s="158" t="s">
        <v>1</v>
      </c>
      <c r="F1917" s="159" t="s">
        <v>207</v>
      </c>
      <c r="H1917" s="160">
        <v>1372.6299999999997</v>
      </c>
      <c r="I1917" s="161"/>
      <c r="L1917" s="157"/>
      <c r="M1917" s="162"/>
      <c r="T1917" s="163"/>
      <c r="AT1917" s="158" t="s">
        <v>163</v>
      </c>
      <c r="AU1917" s="158" t="s">
        <v>85</v>
      </c>
      <c r="AV1917" s="13" t="s">
        <v>159</v>
      </c>
      <c r="AW1917" s="13" t="s">
        <v>32</v>
      </c>
      <c r="AX1917" s="13" t="s">
        <v>83</v>
      </c>
      <c r="AY1917" s="158" t="s">
        <v>153</v>
      </c>
    </row>
    <row r="1918" spans="2:65" s="1" customFormat="1" ht="33" customHeight="1">
      <c r="B1918" s="31"/>
      <c r="C1918" s="132" t="s">
        <v>2608</v>
      </c>
      <c r="D1918" s="132" t="s">
        <v>155</v>
      </c>
      <c r="E1918" s="133" t="s">
        <v>2609</v>
      </c>
      <c r="F1918" s="134" t="s">
        <v>2610</v>
      </c>
      <c r="G1918" s="135" t="s">
        <v>173</v>
      </c>
      <c r="H1918" s="136">
        <v>2279.65</v>
      </c>
      <c r="I1918" s="137"/>
      <c r="J1918" s="138">
        <f>ROUND(I1918*H1918,2)</f>
        <v>0</v>
      </c>
      <c r="K1918" s="139"/>
      <c r="L1918" s="31"/>
      <c r="M1918" s="140" t="s">
        <v>1</v>
      </c>
      <c r="N1918" s="141" t="s">
        <v>40</v>
      </c>
      <c r="P1918" s="142">
        <f>O1918*H1918</f>
        <v>0</v>
      </c>
      <c r="Q1918" s="142">
        <v>1.2999999999999999E-4</v>
      </c>
      <c r="R1918" s="142">
        <f>Q1918*H1918</f>
        <v>0.29635449999999997</v>
      </c>
      <c r="S1918" s="142">
        <v>0</v>
      </c>
      <c r="T1918" s="143">
        <f>S1918*H1918</f>
        <v>0</v>
      </c>
      <c r="AR1918" s="144" t="s">
        <v>253</v>
      </c>
      <c r="AT1918" s="144" t="s">
        <v>155</v>
      </c>
      <c r="AU1918" s="144" t="s">
        <v>85</v>
      </c>
      <c r="AY1918" s="16" t="s">
        <v>153</v>
      </c>
      <c r="BE1918" s="145">
        <f>IF(N1918="základní",J1918,0)</f>
        <v>0</v>
      </c>
      <c r="BF1918" s="145">
        <f>IF(N1918="snížená",J1918,0)</f>
        <v>0</v>
      </c>
      <c r="BG1918" s="145">
        <f>IF(N1918="zákl. přenesená",J1918,0)</f>
        <v>0</v>
      </c>
      <c r="BH1918" s="145">
        <f>IF(N1918="sníž. přenesená",J1918,0)</f>
        <v>0</v>
      </c>
      <c r="BI1918" s="145">
        <f>IF(N1918="nulová",J1918,0)</f>
        <v>0</v>
      </c>
      <c r="BJ1918" s="16" t="s">
        <v>83</v>
      </c>
      <c r="BK1918" s="145">
        <f>ROUND(I1918*H1918,2)</f>
        <v>0</v>
      </c>
      <c r="BL1918" s="16" t="s">
        <v>253</v>
      </c>
      <c r="BM1918" s="144" t="s">
        <v>2611</v>
      </c>
    </row>
    <row r="1919" spans="2:65" s="1" customFormat="1" ht="36">
      <c r="B1919" s="31"/>
      <c r="D1919" s="146" t="s">
        <v>161</v>
      </c>
      <c r="F1919" s="147" t="s">
        <v>2612</v>
      </c>
      <c r="I1919" s="148"/>
      <c r="L1919" s="31"/>
      <c r="M1919" s="149"/>
      <c r="T1919" s="55"/>
      <c r="AT1919" s="16" t="s">
        <v>161</v>
      </c>
      <c r="AU1919" s="16" t="s">
        <v>85</v>
      </c>
    </row>
    <row r="1920" spans="2:65" s="14" customFormat="1" ht="12">
      <c r="B1920" s="175"/>
      <c r="D1920" s="146" t="s">
        <v>163</v>
      </c>
      <c r="E1920" s="176" t="s">
        <v>1</v>
      </c>
      <c r="F1920" s="177" t="s">
        <v>2523</v>
      </c>
      <c r="H1920" s="176" t="s">
        <v>1</v>
      </c>
      <c r="I1920" s="178"/>
      <c r="L1920" s="175"/>
      <c r="M1920" s="179"/>
      <c r="T1920" s="180"/>
      <c r="AT1920" s="176" t="s">
        <v>163</v>
      </c>
      <c r="AU1920" s="176" t="s">
        <v>85</v>
      </c>
      <c r="AV1920" s="14" t="s">
        <v>83</v>
      </c>
      <c r="AW1920" s="14" t="s">
        <v>32</v>
      </c>
      <c r="AX1920" s="14" t="s">
        <v>75</v>
      </c>
      <c r="AY1920" s="176" t="s">
        <v>153</v>
      </c>
    </row>
    <row r="1921" spans="2:51" s="12" customFormat="1" ht="12">
      <c r="B1921" s="150"/>
      <c r="D1921" s="146" t="s">
        <v>163</v>
      </c>
      <c r="E1921" s="151" t="s">
        <v>1</v>
      </c>
      <c r="F1921" s="152" t="s">
        <v>2613</v>
      </c>
      <c r="H1921" s="153">
        <v>217.8</v>
      </c>
      <c r="I1921" s="154"/>
      <c r="L1921" s="150"/>
      <c r="M1921" s="155"/>
      <c r="T1921" s="156"/>
      <c r="AT1921" s="151" t="s">
        <v>163</v>
      </c>
      <c r="AU1921" s="151" t="s">
        <v>85</v>
      </c>
      <c r="AV1921" s="12" t="s">
        <v>85</v>
      </c>
      <c r="AW1921" s="12" t="s">
        <v>32</v>
      </c>
      <c r="AX1921" s="12" t="s">
        <v>75</v>
      </c>
      <c r="AY1921" s="151" t="s">
        <v>153</v>
      </c>
    </row>
    <row r="1922" spans="2:51" s="12" customFormat="1" ht="12">
      <c r="B1922" s="150"/>
      <c r="D1922" s="146" t="s">
        <v>163</v>
      </c>
      <c r="E1922" s="151" t="s">
        <v>1</v>
      </c>
      <c r="F1922" s="152" t="s">
        <v>2614</v>
      </c>
      <c r="H1922" s="153">
        <v>577.91999999999996</v>
      </c>
      <c r="I1922" s="154"/>
      <c r="L1922" s="150"/>
      <c r="M1922" s="155"/>
      <c r="T1922" s="156"/>
      <c r="AT1922" s="151" t="s">
        <v>163</v>
      </c>
      <c r="AU1922" s="151" t="s">
        <v>85</v>
      </c>
      <c r="AV1922" s="12" t="s">
        <v>85</v>
      </c>
      <c r="AW1922" s="12" t="s">
        <v>32</v>
      </c>
      <c r="AX1922" s="12" t="s">
        <v>75</v>
      </c>
      <c r="AY1922" s="151" t="s">
        <v>153</v>
      </c>
    </row>
    <row r="1923" spans="2:51" s="12" customFormat="1" ht="12">
      <c r="B1923" s="150"/>
      <c r="D1923" s="146" t="s">
        <v>163</v>
      </c>
      <c r="E1923" s="151" t="s">
        <v>1</v>
      </c>
      <c r="F1923" s="152" t="s">
        <v>2615</v>
      </c>
      <c r="H1923" s="153">
        <v>36.9</v>
      </c>
      <c r="I1923" s="154"/>
      <c r="L1923" s="150"/>
      <c r="M1923" s="155"/>
      <c r="T1923" s="156"/>
      <c r="AT1923" s="151" t="s">
        <v>163</v>
      </c>
      <c r="AU1923" s="151" t="s">
        <v>85</v>
      </c>
      <c r="AV1923" s="12" t="s">
        <v>85</v>
      </c>
      <c r="AW1923" s="12" t="s">
        <v>32</v>
      </c>
      <c r="AX1923" s="12" t="s">
        <v>75</v>
      </c>
      <c r="AY1923" s="151" t="s">
        <v>153</v>
      </c>
    </row>
    <row r="1924" spans="2:51" s="14" customFormat="1" ht="12">
      <c r="B1924" s="175"/>
      <c r="D1924" s="146" t="s">
        <v>163</v>
      </c>
      <c r="E1924" s="176" t="s">
        <v>1</v>
      </c>
      <c r="F1924" s="177" t="s">
        <v>2616</v>
      </c>
      <c r="H1924" s="176" t="s">
        <v>1</v>
      </c>
      <c r="I1924" s="178"/>
      <c r="L1924" s="175"/>
      <c r="M1924" s="179"/>
      <c r="T1924" s="180"/>
      <c r="AT1924" s="176" t="s">
        <v>163</v>
      </c>
      <c r="AU1924" s="176" t="s">
        <v>85</v>
      </c>
      <c r="AV1924" s="14" t="s">
        <v>83</v>
      </c>
      <c r="AW1924" s="14" t="s">
        <v>32</v>
      </c>
      <c r="AX1924" s="14" t="s">
        <v>75</v>
      </c>
      <c r="AY1924" s="176" t="s">
        <v>153</v>
      </c>
    </row>
    <row r="1925" spans="2:51" s="12" customFormat="1" ht="12">
      <c r="B1925" s="150"/>
      <c r="D1925" s="146" t="s">
        <v>163</v>
      </c>
      <c r="E1925" s="151" t="s">
        <v>1</v>
      </c>
      <c r="F1925" s="152" t="s">
        <v>2617</v>
      </c>
      <c r="H1925" s="153">
        <v>74.400000000000006</v>
      </c>
      <c r="I1925" s="154"/>
      <c r="L1925" s="150"/>
      <c r="M1925" s="155"/>
      <c r="T1925" s="156"/>
      <c r="AT1925" s="151" t="s">
        <v>163</v>
      </c>
      <c r="AU1925" s="151" t="s">
        <v>85</v>
      </c>
      <c r="AV1925" s="12" t="s">
        <v>85</v>
      </c>
      <c r="AW1925" s="12" t="s">
        <v>32</v>
      </c>
      <c r="AX1925" s="12" t="s">
        <v>75</v>
      </c>
      <c r="AY1925" s="151" t="s">
        <v>153</v>
      </c>
    </row>
    <row r="1926" spans="2:51" s="14" customFormat="1" ht="12">
      <c r="B1926" s="175"/>
      <c r="D1926" s="146" t="s">
        <v>163</v>
      </c>
      <c r="E1926" s="176" t="s">
        <v>1</v>
      </c>
      <c r="F1926" s="177" t="s">
        <v>2525</v>
      </c>
      <c r="H1926" s="176" t="s">
        <v>1</v>
      </c>
      <c r="I1926" s="178"/>
      <c r="L1926" s="175"/>
      <c r="M1926" s="179"/>
      <c r="T1926" s="180"/>
      <c r="AT1926" s="176" t="s">
        <v>163</v>
      </c>
      <c r="AU1926" s="176" t="s">
        <v>85</v>
      </c>
      <c r="AV1926" s="14" t="s">
        <v>83</v>
      </c>
      <c r="AW1926" s="14" t="s">
        <v>32</v>
      </c>
      <c r="AX1926" s="14" t="s">
        <v>75</v>
      </c>
      <c r="AY1926" s="176" t="s">
        <v>153</v>
      </c>
    </row>
    <row r="1927" spans="2:51" s="12" customFormat="1" ht="12">
      <c r="B1927" s="150"/>
      <c r="D1927" s="146" t="s">
        <v>163</v>
      </c>
      <c r="E1927" s="151" t="s">
        <v>1</v>
      </c>
      <c r="F1927" s="152" t="s">
        <v>2566</v>
      </c>
      <c r="H1927" s="153">
        <v>3.18</v>
      </c>
      <c r="I1927" s="154"/>
      <c r="L1927" s="150"/>
      <c r="M1927" s="155"/>
      <c r="T1927" s="156"/>
      <c r="AT1927" s="151" t="s">
        <v>163</v>
      </c>
      <c r="AU1927" s="151" t="s">
        <v>85</v>
      </c>
      <c r="AV1927" s="12" t="s">
        <v>85</v>
      </c>
      <c r="AW1927" s="12" t="s">
        <v>32</v>
      </c>
      <c r="AX1927" s="12" t="s">
        <v>75</v>
      </c>
      <c r="AY1927" s="151" t="s">
        <v>153</v>
      </c>
    </row>
    <row r="1928" spans="2:51" s="12" customFormat="1" ht="12">
      <c r="B1928" s="150"/>
      <c r="D1928" s="146" t="s">
        <v>163</v>
      </c>
      <c r="E1928" s="151" t="s">
        <v>1</v>
      </c>
      <c r="F1928" s="152" t="s">
        <v>2567</v>
      </c>
      <c r="H1928" s="153">
        <v>49.2</v>
      </c>
      <c r="I1928" s="154"/>
      <c r="L1928" s="150"/>
      <c r="M1928" s="155"/>
      <c r="T1928" s="156"/>
      <c r="AT1928" s="151" t="s">
        <v>163</v>
      </c>
      <c r="AU1928" s="151" t="s">
        <v>85</v>
      </c>
      <c r="AV1928" s="12" t="s">
        <v>85</v>
      </c>
      <c r="AW1928" s="12" t="s">
        <v>32</v>
      </c>
      <c r="AX1928" s="12" t="s">
        <v>75</v>
      </c>
      <c r="AY1928" s="151" t="s">
        <v>153</v>
      </c>
    </row>
    <row r="1929" spans="2:51" s="12" customFormat="1" ht="12">
      <c r="B1929" s="150"/>
      <c r="D1929" s="146" t="s">
        <v>163</v>
      </c>
      <c r="E1929" s="151" t="s">
        <v>1</v>
      </c>
      <c r="F1929" s="152" t="s">
        <v>2568</v>
      </c>
      <c r="H1929" s="153">
        <v>49.8</v>
      </c>
      <c r="I1929" s="154"/>
      <c r="L1929" s="150"/>
      <c r="M1929" s="155"/>
      <c r="T1929" s="156"/>
      <c r="AT1929" s="151" t="s">
        <v>163</v>
      </c>
      <c r="AU1929" s="151" t="s">
        <v>85</v>
      </c>
      <c r="AV1929" s="12" t="s">
        <v>85</v>
      </c>
      <c r="AW1929" s="12" t="s">
        <v>32</v>
      </c>
      <c r="AX1929" s="12" t="s">
        <v>75</v>
      </c>
      <c r="AY1929" s="151" t="s">
        <v>153</v>
      </c>
    </row>
    <row r="1930" spans="2:51" s="12" customFormat="1" ht="24">
      <c r="B1930" s="150"/>
      <c r="D1930" s="146" t="s">
        <v>163</v>
      </c>
      <c r="E1930" s="151" t="s">
        <v>1</v>
      </c>
      <c r="F1930" s="152" t="s">
        <v>2569</v>
      </c>
      <c r="H1930" s="153">
        <v>340.9</v>
      </c>
      <c r="I1930" s="154"/>
      <c r="L1930" s="150"/>
      <c r="M1930" s="155"/>
      <c r="T1930" s="156"/>
      <c r="AT1930" s="151" t="s">
        <v>163</v>
      </c>
      <c r="AU1930" s="151" t="s">
        <v>85</v>
      </c>
      <c r="AV1930" s="12" t="s">
        <v>85</v>
      </c>
      <c r="AW1930" s="12" t="s">
        <v>32</v>
      </c>
      <c r="AX1930" s="12" t="s">
        <v>75</v>
      </c>
      <c r="AY1930" s="151" t="s">
        <v>153</v>
      </c>
    </row>
    <row r="1931" spans="2:51" s="12" customFormat="1" ht="12">
      <c r="B1931" s="150"/>
      <c r="D1931" s="146" t="s">
        <v>163</v>
      </c>
      <c r="E1931" s="151" t="s">
        <v>1</v>
      </c>
      <c r="F1931" s="152" t="s">
        <v>2570</v>
      </c>
      <c r="H1931" s="153">
        <v>41.08</v>
      </c>
      <c r="I1931" s="154"/>
      <c r="L1931" s="150"/>
      <c r="M1931" s="155"/>
      <c r="T1931" s="156"/>
      <c r="AT1931" s="151" t="s">
        <v>163</v>
      </c>
      <c r="AU1931" s="151" t="s">
        <v>85</v>
      </c>
      <c r="AV1931" s="12" t="s">
        <v>85</v>
      </c>
      <c r="AW1931" s="12" t="s">
        <v>32</v>
      </c>
      <c r="AX1931" s="12" t="s">
        <v>75</v>
      </c>
      <c r="AY1931" s="151" t="s">
        <v>153</v>
      </c>
    </row>
    <row r="1932" spans="2:51" s="12" customFormat="1" ht="12">
      <c r="B1932" s="150"/>
      <c r="D1932" s="146" t="s">
        <v>163</v>
      </c>
      <c r="E1932" s="151" t="s">
        <v>1</v>
      </c>
      <c r="F1932" s="152" t="s">
        <v>2571</v>
      </c>
      <c r="H1932" s="153">
        <v>113.2</v>
      </c>
      <c r="I1932" s="154"/>
      <c r="L1932" s="150"/>
      <c r="M1932" s="155"/>
      <c r="T1932" s="156"/>
      <c r="AT1932" s="151" t="s">
        <v>163</v>
      </c>
      <c r="AU1932" s="151" t="s">
        <v>85</v>
      </c>
      <c r="AV1932" s="12" t="s">
        <v>85</v>
      </c>
      <c r="AW1932" s="12" t="s">
        <v>32</v>
      </c>
      <c r="AX1932" s="12" t="s">
        <v>75</v>
      </c>
      <c r="AY1932" s="151" t="s">
        <v>153</v>
      </c>
    </row>
    <row r="1933" spans="2:51" s="12" customFormat="1" ht="12">
      <c r="B1933" s="150"/>
      <c r="D1933" s="146" t="s">
        <v>163</v>
      </c>
      <c r="E1933" s="151" t="s">
        <v>1</v>
      </c>
      <c r="F1933" s="152" t="s">
        <v>2572</v>
      </c>
      <c r="H1933" s="153">
        <v>84.6</v>
      </c>
      <c r="I1933" s="154"/>
      <c r="L1933" s="150"/>
      <c r="M1933" s="155"/>
      <c r="T1933" s="156"/>
      <c r="AT1933" s="151" t="s">
        <v>163</v>
      </c>
      <c r="AU1933" s="151" t="s">
        <v>85</v>
      </c>
      <c r="AV1933" s="12" t="s">
        <v>85</v>
      </c>
      <c r="AW1933" s="12" t="s">
        <v>32</v>
      </c>
      <c r="AX1933" s="12" t="s">
        <v>75</v>
      </c>
      <c r="AY1933" s="151" t="s">
        <v>153</v>
      </c>
    </row>
    <row r="1934" spans="2:51" s="12" customFormat="1" ht="12">
      <c r="B1934" s="150"/>
      <c r="D1934" s="146" t="s">
        <v>163</v>
      </c>
      <c r="E1934" s="151" t="s">
        <v>1</v>
      </c>
      <c r="F1934" s="152" t="s">
        <v>2573</v>
      </c>
      <c r="H1934" s="153">
        <v>4.8</v>
      </c>
      <c r="I1934" s="154"/>
      <c r="L1934" s="150"/>
      <c r="M1934" s="155"/>
      <c r="T1934" s="156"/>
      <c r="AT1934" s="151" t="s">
        <v>163</v>
      </c>
      <c r="AU1934" s="151" t="s">
        <v>85</v>
      </c>
      <c r="AV1934" s="12" t="s">
        <v>85</v>
      </c>
      <c r="AW1934" s="12" t="s">
        <v>32</v>
      </c>
      <c r="AX1934" s="12" t="s">
        <v>75</v>
      </c>
      <c r="AY1934" s="151" t="s">
        <v>153</v>
      </c>
    </row>
    <row r="1935" spans="2:51" s="12" customFormat="1" ht="12">
      <c r="B1935" s="150"/>
      <c r="D1935" s="146" t="s">
        <v>163</v>
      </c>
      <c r="E1935" s="151" t="s">
        <v>1</v>
      </c>
      <c r="F1935" s="152" t="s">
        <v>2574</v>
      </c>
      <c r="H1935" s="153">
        <v>16.05</v>
      </c>
      <c r="I1935" s="154"/>
      <c r="L1935" s="150"/>
      <c r="M1935" s="155"/>
      <c r="T1935" s="156"/>
      <c r="AT1935" s="151" t="s">
        <v>163</v>
      </c>
      <c r="AU1935" s="151" t="s">
        <v>85</v>
      </c>
      <c r="AV1935" s="12" t="s">
        <v>85</v>
      </c>
      <c r="AW1935" s="12" t="s">
        <v>32</v>
      </c>
      <c r="AX1935" s="12" t="s">
        <v>75</v>
      </c>
      <c r="AY1935" s="151" t="s">
        <v>153</v>
      </c>
    </row>
    <row r="1936" spans="2:51" s="12" customFormat="1" ht="12">
      <c r="B1936" s="150"/>
      <c r="D1936" s="146" t="s">
        <v>163</v>
      </c>
      <c r="E1936" s="151" t="s">
        <v>1</v>
      </c>
      <c r="F1936" s="152" t="s">
        <v>2575</v>
      </c>
      <c r="H1936" s="153">
        <v>49.2</v>
      </c>
      <c r="I1936" s="154"/>
      <c r="L1936" s="150"/>
      <c r="M1936" s="155"/>
      <c r="T1936" s="156"/>
      <c r="AT1936" s="151" t="s">
        <v>163</v>
      </c>
      <c r="AU1936" s="151" t="s">
        <v>85</v>
      </c>
      <c r="AV1936" s="12" t="s">
        <v>85</v>
      </c>
      <c r="AW1936" s="12" t="s">
        <v>32</v>
      </c>
      <c r="AX1936" s="12" t="s">
        <v>75</v>
      </c>
      <c r="AY1936" s="151" t="s">
        <v>153</v>
      </c>
    </row>
    <row r="1937" spans="2:51" s="12" customFormat="1" ht="12">
      <c r="B1937" s="150"/>
      <c r="D1937" s="146" t="s">
        <v>163</v>
      </c>
      <c r="E1937" s="151" t="s">
        <v>1</v>
      </c>
      <c r="F1937" s="152" t="s">
        <v>2576</v>
      </c>
      <c r="H1937" s="153">
        <v>12.8</v>
      </c>
      <c r="I1937" s="154"/>
      <c r="L1937" s="150"/>
      <c r="M1937" s="155"/>
      <c r="T1937" s="156"/>
      <c r="AT1937" s="151" t="s">
        <v>163</v>
      </c>
      <c r="AU1937" s="151" t="s">
        <v>85</v>
      </c>
      <c r="AV1937" s="12" t="s">
        <v>85</v>
      </c>
      <c r="AW1937" s="12" t="s">
        <v>32</v>
      </c>
      <c r="AX1937" s="12" t="s">
        <v>75</v>
      </c>
      <c r="AY1937" s="151" t="s">
        <v>153</v>
      </c>
    </row>
    <row r="1938" spans="2:51" s="12" customFormat="1" ht="12">
      <c r="B1938" s="150"/>
      <c r="D1938" s="146" t="s">
        <v>163</v>
      </c>
      <c r="E1938" s="151" t="s">
        <v>1</v>
      </c>
      <c r="F1938" s="152" t="s">
        <v>2577</v>
      </c>
      <c r="H1938" s="153">
        <v>13.4</v>
      </c>
      <c r="I1938" s="154"/>
      <c r="L1938" s="150"/>
      <c r="M1938" s="155"/>
      <c r="T1938" s="156"/>
      <c r="AT1938" s="151" t="s">
        <v>163</v>
      </c>
      <c r="AU1938" s="151" t="s">
        <v>85</v>
      </c>
      <c r="AV1938" s="12" t="s">
        <v>85</v>
      </c>
      <c r="AW1938" s="12" t="s">
        <v>32</v>
      </c>
      <c r="AX1938" s="12" t="s">
        <v>75</v>
      </c>
      <c r="AY1938" s="151" t="s">
        <v>153</v>
      </c>
    </row>
    <row r="1939" spans="2:51" s="12" customFormat="1" ht="12">
      <c r="B1939" s="150"/>
      <c r="D1939" s="146" t="s">
        <v>163</v>
      </c>
      <c r="E1939" s="151" t="s">
        <v>1</v>
      </c>
      <c r="F1939" s="152" t="s">
        <v>485</v>
      </c>
      <c r="H1939" s="153">
        <v>18.600000000000001</v>
      </c>
      <c r="I1939" s="154"/>
      <c r="L1939" s="150"/>
      <c r="M1939" s="155"/>
      <c r="T1939" s="156"/>
      <c r="AT1939" s="151" t="s">
        <v>163</v>
      </c>
      <c r="AU1939" s="151" t="s">
        <v>85</v>
      </c>
      <c r="AV1939" s="12" t="s">
        <v>85</v>
      </c>
      <c r="AW1939" s="12" t="s">
        <v>32</v>
      </c>
      <c r="AX1939" s="12" t="s">
        <v>75</v>
      </c>
      <c r="AY1939" s="151" t="s">
        <v>153</v>
      </c>
    </row>
    <row r="1940" spans="2:51" s="12" customFormat="1" ht="12">
      <c r="B1940" s="150"/>
      <c r="D1940" s="146" t="s">
        <v>163</v>
      </c>
      <c r="E1940" s="151" t="s">
        <v>1</v>
      </c>
      <c r="F1940" s="152" t="s">
        <v>2578</v>
      </c>
      <c r="H1940" s="153">
        <v>24.8</v>
      </c>
      <c r="I1940" s="154"/>
      <c r="L1940" s="150"/>
      <c r="M1940" s="155"/>
      <c r="T1940" s="156"/>
      <c r="AT1940" s="151" t="s">
        <v>163</v>
      </c>
      <c r="AU1940" s="151" t="s">
        <v>85</v>
      </c>
      <c r="AV1940" s="12" t="s">
        <v>85</v>
      </c>
      <c r="AW1940" s="12" t="s">
        <v>32</v>
      </c>
      <c r="AX1940" s="12" t="s">
        <v>75</v>
      </c>
      <c r="AY1940" s="151" t="s">
        <v>153</v>
      </c>
    </row>
    <row r="1941" spans="2:51" s="12" customFormat="1" ht="12">
      <c r="B1941" s="150"/>
      <c r="D1941" s="146" t="s">
        <v>163</v>
      </c>
      <c r="E1941" s="151" t="s">
        <v>1</v>
      </c>
      <c r="F1941" s="152" t="s">
        <v>2579</v>
      </c>
      <c r="H1941" s="153">
        <v>9.8000000000000007</v>
      </c>
      <c r="I1941" s="154"/>
      <c r="L1941" s="150"/>
      <c r="M1941" s="155"/>
      <c r="T1941" s="156"/>
      <c r="AT1941" s="151" t="s">
        <v>163</v>
      </c>
      <c r="AU1941" s="151" t="s">
        <v>85</v>
      </c>
      <c r="AV1941" s="12" t="s">
        <v>85</v>
      </c>
      <c r="AW1941" s="12" t="s">
        <v>32</v>
      </c>
      <c r="AX1941" s="12" t="s">
        <v>75</v>
      </c>
      <c r="AY1941" s="151" t="s">
        <v>153</v>
      </c>
    </row>
    <row r="1942" spans="2:51" s="12" customFormat="1" ht="12">
      <c r="B1942" s="150"/>
      <c r="D1942" s="146" t="s">
        <v>163</v>
      </c>
      <c r="E1942" s="151" t="s">
        <v>1</v>
      </c>
      <c r="F1942" s="152" t="s">
        <v>2580</v>
      </c>
      <c r="H1942" s="153">
        <v>10.8</v>
      </c>
      <c r="I1942" s="154"/>
      <c r="L1942" s="150"/>
      <c r="M1942" s="155"/>
      <c r="T1942" s="156"/>
      <c r="AT1942" s="151" t="s">
        <v>163</v>
      </c>
      <c r="AU1942" s="151" t="s">
        <v>85</v>
      </c>
      <c r="AV1942" s="12" t="s">
        <v>85</v>
      </c>
      <c r="AW1942" s="12" t="s">
        <v>32</v>
      </c>
      <c r="AX1942" s="12" t="s">
        <v>75</v>
      </c>
      <c r="AY1942" s="151" t="s">
        <v>153</v>
      </c>
    </row>
    <row r="1943" spans="2:51" s="12" customFormat="1" ht="12">
      <c r="B1943" s="150"/>
      <c r="D1943" s="146" t="s">
        <v>163</v>
      </c>
      <c r="E1943" s="151" t="s">
        <v>1</v>
      </c>
      <c r="F1943" s="152" t="s">
        <v>2581</v>
      </c>
      <c r="H1943" s="153">
        <v>35.200000000000003</v>
      </c>
      <c r="I1943" s="154"/>
      <c r="L1943" s="150"/>
      <c r="M1943" s="155"/>
      <c r="T1943" s="156"/>
      <c r="AT1943" s="151" t="s">
        <v>163</v>
      </c>
      <c r="AU1943" s="151" t="s">
        <v>85</v>
      </c>
      <c r="AV1943" s="12" t="s">
        <v>85</v>
      </c>
      <c r="AW1943" s="12" t="s">
        <v>32</v>
      </c>
      <c r="AX1943" s="12" t="s">
        <v>75</v>
      </c>
      <c r="AY1943" s="151" t="s">
        <v>153</v>
      </c>
    </row>
    <row r="1944" spans="2:51" s="12" customFormat="1" ht="12">
      <c r="B1944" s="150"/>
      <c r="D1944" s="146" t="s">
        <v>163</v>
      </c>
      <c r="E1944" s="151" t="s">
        <v>1</v>
      </c>
      <c r="F1944" s="152" t="s">
        <v>2582</v>
      </c>
      <c r="H1944" s="153">
        <v>36.4</v>
      </c>
      <c r="I1944" s="154"/>
      <c r="L1944" s="150"/>
      <c r="M1944" s="155"/>
      <c r="T1944" s="156"/>
      <c r="AT1944" s="151" t="s">
        <v>163</v>
      </c>
      <c r="AU1944" s="151" t="s">
        <v>85</v>
      </c>
      <c r="AV1944" s="12" t="s">
        <v>85</v>
      </c>
      <c r="AW1944" s="12" t="s">
        <v>32</v>
      </c>
      <c r="AX1944" s="12" t="s">
        <v>75</v>
      </c>
      <c r="AY1944" s="151" t="s">
        <v>153</v>
      </c>
    </row>
    <row r="1945" spans="2:51" s="12" customFormat="1" ht="12">
      <c r="B1945" s="150"/>
      <c r="D1945" s="146" t="s">
        <v>163</v>
      </c>
      <c r="E1945" s="151" t="s">
        <v>1</v>
      </c>
      <c r="F1945" s="152" t="s">
        <v>2583</v>
      </c>
      <c r="H1945" s="153">
        <v>47.2</v>
      </c>
      <c r="I1945" s="154"/>
      <c r="L1945" s="150"/>
      <c r="M1945" s="155"/>
      <c r="T1945" s="156"/>
      <c r="AT1945" s="151" t="s">
        <v>163</v>
      </c>
      <c r="AU1945" s="151" t="s">
        <v>85</v>
      </c>
      <c r="AV1945" s="12" t="s">
        <v>85</v>
      </c>
      <c r="AW1945" s="12" t="s">
        <v>32</v>
      </c>
      <c r="AX1945" s="12" t="s">
        <v>75</v>
      </c>
      <c r="AY1945" s="151" t="s">
        <v>153</v>
      </c>
    </row>
    <row r="1946" spans="2:51" s="12" customFormat="1" ht="12">
      <c r="B1946" s="150"/>
      <c r="D1946" s="146" t="s">
        <v>163</v>
      </c>
      <c r="E1946" s="151" t="s">
        <v>1</v>
      </c>
      <c r="F1946" s="152" t="s">
        <v>2584</v>
      </c>
      <c r="H1946" s="153">
        <v>5.8</v>
      </c>
      <c r="I1946" s="154"/>
      <c r="L1946" s="150"/>
      <c r="M1946" s="155"/>
      <c r="T1946" s="156"/>
      <c r="AT1946" s="151" t="s">
        <v>163</v>
      </c>
      <c r="AU1946" s="151" t="s">
        <v>85</v>
      </c>
      <c r="AV1946" s="12" t="s">
        <v>85</v>
      </c>
      <c r="AW1946" s="12" t="s">
        <v>32</v>
      </c>
      <c r="AX1946" s="12" t="s">
        <v>75</v>
      </c>
      <c r="AY1946" s="151" t="s">
        <v>153</v>
      </c>
    </row>
    <row r="1947" spans="2:51" s="12" customFormat="1" ht="12">
      <c r="B1947" s="150"/>
      <c r="D1947" s="146" t="s">
        <v>163</v>
      </c>
      <c r="E1947" s="151" t="s">
        <v>1</v>
      </c>
      <c r="F1947" s="152" t="s">
        <v>2585</v>
      </c>
      <c r="H1947" s="153">
        <v>5.8</v>
      </c>
      <c r="I1947" s="154"/>
      <c r="L1947" s="150"/>
      <c r="M1947" s="155"/>
      <c r="T1947" s="156"/>
      <c r="AT1947" s="151" t="s">
        <v>163</v>
      </c>
      <c r="AU1947" s="151" t="s">
        <v>85</v>
      </c>
      <c r="AV1947" s="12" t="s">
        <v>85</v>
      </c>
      <c r="AW1947" s="12" t="s">
        <v>32</v>
      </c>
      <c r="AX1947" s="12" t="s">
        <v>75</v>
      </c>
      <c r="AY1947" s="151" t="s">
        <v>153</v>
      </c>
    </row>
    <row r="1948" spans="2:51" s="12" customFormat="1" ht="12">
      <c r="B1948" s="150"/>
      <c r="D1948" s="146" t="s">
        <v>163</v>
      </c>
      <c r="E1948" s="151" t="s">
        <v>1</v>
      </c>
      <c r="F1948" s="152" t="s">
        <v>2586</v>
      </c>
      <c r="H1948" s="153">
        <v>3.18</v>
      </c>
      <c r="I1948" s="154"/>
      <c r="L1948" s="150"/>
      <c r="M1948" s="155"/>
      <c r="T1948" s="156"/>
      <c r="AT1948" s="151" t="s">
        <v>163</v>
      </c>
      <c r="AU1948" s="151" t="s">
        <v>85</v>
      </c>
      <c r="AV1948" s="12" t="s">
        <v>85</v>
      </c>
      <c r="AW1948" s="12" t="s">
        <v>32</v>
      </c>
      <c r="AX1948" s="12" t="s">
        <v>75</v>
      </c>
      <c r="AY1948" s="151" t="s">
        <v>153</v>
      </c>
    </row>
    <row r="1949" spans="2:51" s="12" customFormat="1" ht="12">
      <c r="B1949" s="150"/>
      <c r="D1949" s="146" t="s">
        <v>163</v>
      </c>
      <c r="E1949" s="151" t="s">
        <v>1</v>
      </c>
      <c r="F1949" s="152" t="s">
        <v>2587</v>
      </c>
      <c r="H1949" s="153">
        <v>14.08</v>
      </c>
      <c r="I1949" s="154"/>
      <c r="L1949" s="150"/>
      <c r="M1949" s="155"/>
      <c r="T1949" s="156"/>
      <c r="AT1949" s="151" t="s">
        <v>163</v>
      </c>
      <c r="AU1949" s="151" t="s">
        <v>85</v>
      </c>
      <c r="AV1949" s="12" t="s">
        <v>85</v>
      </c>
      <c r="AW1949" s="12" t="s">
        <v>32</v>
      </c>
      <c r="AX1949" s="12" t="s">
        <v>75</v>
      </c>
      <c r="AY1949" s="151" t="s">
        <v>153</v>
      </c>
    </row>
    <row r="1950" spans="2:51" s="12" customFormat="1" ht="12">
      <c r="B1950" s="150"/>
      <c r="D1950" s="146" t="s">
        <v>163</v>
      </c>
      <c r="E1950" s="151" t="s">
        <v>1</v>
      </c>
      <c r="F1950" s="152" t="s">
        <v>2588</v>
      </c>
      <c r="H1950" s="153">
        <v>2.2799999999999998</v>
      </c>
      <c r="I1950" s="154"/>
      <c r="L1950" s="150"/>
      <c r="M1950" s="155"/>
      <c r="T1950" s="156"/>
      <c r="AT1950" s="151" t="s">
        <v>163</v>
      </c>
      <c r="AU1950" s="151" t="s">
        <v>85</v>
      </c>
      <c r="AV1950" s="12" t="s">
        <v>85</v>
      </c>
      <c r="AW1950" s="12" t="s">
        <v>32</v>
      </c>
      <c r="AX1950" s="12" t="s">
        <v>75</v>
      </c>
      <c r="AY1950" s="151" t="s">
        <v>153</v>
      </c>
    </row>
    <row r="1951" spans="2:51" s="12" customFormat="1" ht="24">
      <c r="B1951" s="150"/>
      <c r="D1951" s="146" t="s">
        <v>163</v>
      </c>
      <c r="E1951" s="151" t="s">
        <v>1</v>
      </c>
      <c r="F1951" s="152" t="s">
        <v>2589</v>
      </c>
      <c r="H1951" s="153">
        <v>12.9</v>
      </c>
      <c r="I1951" s="154"/>
      <c r="L1951" s="150"/>
      <c r="M1951" s="155"/>
      <c r="T1951" s="156"/>
      <c r="AT1951" s="151" t="s">
        <v>163</v>
      </c>
      <c r="AU1951" s="151" t="s">
        <v>85</v>
      </c>
      <c r="AV1951" s="12" t="s">
        <v>85</v>
      </c>
      <c r="AW1951" s="12" t="s">
        <v>32</v>
      </c>
      <c r="AX1951" s="12" t="s">
        <v>75</v>
      </c>
      <c r="AY1951" s="151" t="s">
        <v>153</v>
      </c>
    </row>
    <row r="1952" spans="2:51" s="12" customFormat="1" ht="12">
      <c r="B1952" s="150"/>
      <c r="D1952" s="146" t="s">
        <v>163</v>
      </c>
      <c r="E1952" s="151" t="s">
        <v>1</v>
      </c>
      <c r="F1952" s="152" t="s">
        <v>2590</v>
      </c>
      <c r="H1952" s="153">
        <v>3.12</v>
      </c>
      <c r="I1952" s="154"/>
      <c r="L1952" s="150"/>
      <c r="M1952" s="155"/>
      <c r="T1952" s="156"/>
      <c r="AT1952" s="151" t="s">
        <v>163</v>
      </c>
      <c r="AU1952" s="151" t="s">
        <v>85</v>
      </c>
      <c r="AV1952" s="12" t="s">
        <v>85</v>
      </c>
      <c r="AW1952" s="12" t="s">
        <v>32</v>
      </c>
      <c r="AX1952" s="12" t="s">
        <v>75</v>
      </c>
      <c r="AY1952" s="151" t="s">
        <v>153</v>
      </c>
    </row>
    <row r="1953" spans="2:51" s="12" customFormat="1" ht="12">
      <c r="B1953" s="150"/>
      <c r="D1953" s="146" t="s">
        <v>163</v>
      </c>
      <c r="E1953" s="151" t="s">
        <v>1</v>
      </c>
      <c r="F1953" s="152" t="s">
        <v>2591</v>
      </c>
      <c r="H1953" s="153">
        <v>2.2799999999999998</v>
      </c>
      <c r="I1953" s="154"/>
      <c r="L1953" s="150"/>
      <c r="M1953" s="155"/>
      <c r="T1953" s="156"/>
      <c r="AT1953" s="151" t="s">
        <v>163</v>
      </c>
      <c r="AU1953" s="151" t="s">
        <v>85</v>
      </c>
      <c r="AV1953" s="12" t="s">
        <v>85</v>
      </c>
      <c r="AW1953" s="12" t="s">
        <v>32</v>
      </c>
      <c r="AX1953" s="12" t="s">
        <v>75</v>
      </c>
      <c r="AY1953" s="151" t="s">
        <v>153</v>
      </c>
    </row>
    <row r="1954" spans="2:51" s="12" customFormat="1" ht="12">
      <c r="B1954" s="150"/>
      <c r="D1954" s="146" t="s">
        <v>163</v>
      </c>
      <c r="E1954" s="151" t="s">
        <v>1</v>
      </c>
      <c r="F1954" s="152" t="s">
        <v>2592</v>
      </c>
      <c r="H1954" s="153">
        <v>16.05</v>
      </c>
      <c r="I1954" s="154"/>
      <c r="L1954" s="150"/>
      <c r="M1954" s="155"/>
      <c r="T1954" s="156"/>
      <c r="AT1954" s="151" t="s">
        <v>163</v>
      </c>
      <c r="AU1954" s="151" t="s">
        <v>85</v>
      </c>
      <c r="AV1954" s="12" t="s">
        <v>85</v>
      </c>
      <c r="AW1954" s="12" t="s">
        <v>32</v>
      </c>
      <c r="AX1954" s="12" t="s">
        <v>75</v>
      </c>
      <c r="AY1954" s="151" t="s">
        <v>153</v>
      </c>
    </row>
    <row r="1955" spans="2:51" s="12" customFormat="1" ht="12">
      <c r="B1955" s="150"/>
      <c r="D1955" s="146" t="s">
        <v>163</v>
      </c>
      <c r="E1955" s="151" t="s">
        <v>1</v>
      </c>
      <c r="F1955" s="152" t="s">
        <v>2593</v>
      </c>
      <c r="H1955" s="153">
        <v>42.8</v>
      </c>
      <c r="I1955" s="154"/>
      <c r="L1955" s="150"/>
      <c r="M1955" s="155"/>
      <c r="T1955" s="156"/>
      <c r="AT1955" s="151" t="s">
        <v>163</v>
      </c>
      <c r="AU1955" s="151" t="s">
        <v>85</v>
      </c>
      <c r="AV1955" s="12" t="s">
        <v>85</v>
      </c>
      <c r="AW1955" s="12" t="s">
        <v>32</v>
      </c>
      <c r="AX1955" s="12" t="s">
        <v>75</v>
      </c>
      <c r="AY1955" s="151" t="s">
        <v>153</v>
      </c>
    </row>
    <row r="1956" spans="2:51" s="12" customFormat="1" ht="12">
      <c r="B1956" s="150"/>
      <c r="D1956" s="146" t="s">
        <v>163</v>
      </c>
      <c r="E1956" s="151" t="s">
        <v>1</v>
      </c>
      <c r="F1956" s="152" t="s">
        <v>2594</v>
      </c>
      <c r="H1956" s="153">
        <v>11.12</v>
      </c>
      <c r="I1956" s="154"/>
      <c r="L1956" s="150"/>
      <c r="M1956" s="155"/>
      <c r="T1956" s="156"/>
      <c r="AT1956" s="151" t="s">
        <v>163</v>
      </c>
      <c r="AU1956" s="151" t="s">
        <v>85</v>
      </c>
      <c r="AV1956" s="12" t="s">
        <v>85</v>
      </c>
      <c r="AW1956" s="12" t="s">
        <v>32</v>
      </c>
      <c r="AX1956" s="12" t="s">
        <v>75</v>
      </c>
      <c r="AY1956" s="151" t="s">
        <v>153</v>
      </c>
    </row>
    <row r="1957" spans="2:51" s="12" customFormat="1" ht="12">
      <c r="B1957" s="150"/>
      <c r="D1957" s="146" t="s">
        <v>163</v>
      </c>
      <c r="E1957" s="151" t="s">
        <v>1</v>
      </c>
      <c r="F1957" s="152" t="s">
        <v>2595</v>
      </c>
      <c r="H1957" s="153">
        <v>12.18</v>
      </c>
      <c r="I1957" s="154"/>
      <c r="L1957" s="150"/>
      <c r="M1957" s="155"/>
      <c r="T1957" s="156"/>
      <c r="AT1957" s="151" t="s">
        <v>163</v>
      </c>
      <c r="AU1957" s="151" t="s">
        <v>85</v>
      </c>
      <c r="AV1957" s="12" t="s">
        <v>85</v>
      </c>
      <c r="AW1957" s="12" t="s">
        <v>32</v>
      </c>
      <c r="AX1957" s="12" t="s">
        <v>75</v>
      </c>
      <c r="AY1957" s="151" t="s">
        <v>153</v>
      </c>
    </row>
    <row r="1958" spans="2:51" s="12" customFormat="1" ht="12">
      <c r="B1958" s="150"/>
      <c r="D1958" s="146" t="s">
        <v>163</v>
      </c>
      <c r="E1958" s="151" t="s">
        <v>1</v>
      </c>
      <c r="F1958" s="152" t="s">
        <v>2596</v>
      </c>
      <c r="H1958" s="153">
        <v>28.36</v>
      </c>
      <c r="I1958" s="154"/>
      <c r="L1958" s="150"/>
      <c r="M1958" s="155"/>
      <c r="T1958" s="156"/>
      <c r="AT1958" s="151" t="s">
        <v>163</v>
      </c>
      <c r="AU1958" s="151" t="s">
        <v>85</v>
      </c>
      <c r="AV1958" s="12" t="s">
        <v>85</v>
      </c>
      <c r="AW1958" s="12" t="s">
        <v>32</v>
      </c>
      <c r="AX1958" s="12" t="s">
        <v>75</v>
      </c>
      <c r="AY1958" s="151" t="s">
        <v>153</v>
      </c>
    </row>
    <row r="1959" spans="2:51" s="12" customFormat="1" ht="12">
      <c r="B1959" s="150"/>
      <c r="D1959" s="146" t="s">
        <v>163</v>
      </c>
      <c r="E1959" s="151" t="s">
        <v>1</v>
      </c>
      <c r="F1959" s="152" t="s">
        <v>2597</v>
      </c>
      <c r="H1959" s="153">
        <v>20.52</v>
      </c>
      <c r="I1959" s="154"/>
      <c r="L1959" s="150"/>
      <c r="M1959" s="155"/>
      <c r="T1959" s="156"/>
      <c r="AT1959" s="151" t="s">
        <v>163</v>
      </c>
      <c r="AU1959" s="151" t="s">
        <v>85</v>
      </c>
      <c r="AV1959" s="12" t="s">
        <v>85</v>
      </c>
      <c r="AW1959" s="12" t="s">
        <v>32</v>
      </c>
      <c r="AX1959" s="12" t="s">
        <v>75</v>
      </c>
      <c r="AY1959" s="151" t="s">
        <v>153</v>
      </c>
    </row>
    <row r="1960" spans="2:51" s="12" customFormat="1" ht="12">
      <c r="B1960" s="150"/>
      <c r="D1960" s="146" t="s">
        <v>163</v>
      </c>
      <c r="E1960" s="151" t="s">
        <v>1</v>
      </c>
      <c r="F1960" s="152" t="s">
        <v>2598</v>
      </c>
      <c r="H1960" s="153">
        <v>3.12</v>
      </c>
      <c r="I1960" s="154"/>
      <c r="L1960" s="150"/>
      <c r="M1960" s="155"/>
      <c r="T1960" s="156"/>
      <c r="AT1960" s="151" t="s">
        <v>163</v>
      </c>
      <c r="AU1960" s="151" t="s">
        <v>85</v>
      </c>
      <c r="AV1960" s="12" t="s">
        <v>85</v>
      </c>
      <c r="AW1960" s="12" t="s">
        <v>32</v>
      </c>
      <c r="AX1960" s="12" t="s">
        <v>75</v>
      </c>
      <c r="AY1960" s="151" t="s">
        <v>153</v>
      </c>
    </row>
    <row r="1961" spans="2:51" s="12" customFormat="1" ht="12">
      <c r="B1961" s="150"/>
      <c r="D1961" s="146" t="s">
        <v>163</v>
      </c>
      <c r="E1961" s="151" t="s">
        <v>1</v>
      </c>
      <c r="F1961" s="152" t="s">
        <v>2599</v>
      </c>
      <c r="H1961" s="153">
        <v>4</v>
      </c>
      <c r="I1961" s="154"/>
      <c r="L1961" s="150"/>
      <c r="M1961" s="155"/>
      <c r="T1961" s="156"/>
      <c r="AT1961" s="151" t="s">
        <v>163</v>
      </c>
      <c r="AU1961" s="151" t="s">
        <v>85</v>
      </c>
      <c r="AV1961" s="12" t="s">
        <v>85</v>
      </c>
      <c r="AW1961" s="12" t="s">
        <v>32</v>
      </c>
      <c r="AX1961" s="12" t="s">
        <v>75</v>
      </c>
      <c r="AY1961" s="151" t="s">
        <v>153</v>
      </c>
    </row>
    <row r="1962" spans="2:51" s="12" customFormat="1" ht="12">
      <c r="B1962" s="150"/>
      <c r="D1962" s="146" t="s">
        <v>163</v>
      </c>
      <c r="E1962" s="151" t="s">
        <v>1</v>
      </c>
      <c r="F1962" s="152" t="s">
        <v>2600</v>
      </c>
      <c r="H1962" s="153">
        <v>42.8</v>
      </c>
      <c r="I1962" s="154"/>
      <c r="L1962" s="150"/>
      <c r="M1962" s="155"/>
      <c r="T1962" s="156"/>
      <c r="AT1962" s="151" t="s">
        <v>163</v>
      </c>
      <c r="AU1962" s="151" t="s">
        <v>85</v>
      </c>
      <c r="AV1962" s="12" t="s">
        <v>85</v>
      </c>
      <c r="AW1962" s="12" t="s">
        <v>32</v>
      </c>
      <c r="AX1962" s="12" t="s">
        <v>75</v>
      </c>
      <c r="AY1962" s="151" t="s">
        <v>153</v>
      </c>
    </row>
    <row r="1963" spans="2:51" s="12" customFormat="1" ht="12">
      <c r="B1963" s="150"/>
      <c r="D1963" s="146" t="s">
        <v>163</v>
      </c>
      <c r="E1963" s="151" t="s">
        <v>1</v>
      </c>
      <c r="F1963" s="152" t="s">
        <v>2601</v>
      </c>
      <c r="H1963" s="153">
        <v>16.05</v>
      </c>
      <c r="I1963" s="154"/>
      <c r="L1963" s="150"/>
      <c r="M1963" s="155"/>
      <c r="T1963" s="156"/>
      <c r="AT1963" s="151" t="s">
        <v>163</v>
      </c>
      <c r="AU1963" s="151" t="s">
        <v>85</v>
      </c>
      <c r="AV1963" s="12" t="s">
        <v>85</v>
      </c>
      <c r="AW1963" s="12" t="s">
        <v>32</v>
      </c>
      <c r="AX1963" s="12" t="s">
        <v>75</v>
      </c>
      <c r="AY1963" s="151" t="s">
        <v>153</v>
      </c>
    </row>
    <row r="1964" spans="2:51" s="12" customFormat="1" ht="12">
      <c r="B1964" s="150"/>
      <c r="D1964" s="146" t="s">
        <v>163</v>
      </c>
      <c r="E1964" s="151" t="s">
        <v>1</v>
      </c>
      <c r="F1964" s="152" t="s">
        <v>2602</v>
      </c>
      <c r="H1964" s="153">
        <v>9.92</v>
      </c>
      <c r="I1964" s="154"/>
      <c r="L1964" s="150"/>
      <c r="M1964" s="155"/>
      <c r="T1964" s="156"/>
      <c r="AT1964" s="151" t="s">
        <v>163</v>
      </c>
      <c r="AU1964" s="151" t="s">
        <v>85</v>
      </c>
      <c r="AV1964" s="12" t="s">
        <v>85</v>
      </c>
      <c r="AW1964" s="12" t="s">
        <v>32</v>
      </c>
      <c r="AX1964" s="12" t="s">
        <v>75</v>
      </c>
      <c r="AY1964" s="151" t="s">
        <v>153</v>
      </c>
    </row>
    <row r="1965" spans="2:51" s="12" customFormat="1" ht="12">
      <c r="B1965" s="150"/>
      <c r="D1965" s="146" t="s">
        <v>163</v>
      </c>
      <c r="E1965" s="151" t="s">
        <v>1</v>
      </c>
      <c r="F1965" s="152" t="s">
        <v>2535</v>
      </c>
      <c r="H1965" s="153">
        <v>7.76</v>
      </c>
      <c r="I1965" s="154"/>
      <c r="L1965" s="150"/>
      <c r="M1965" s="155"/>
      <c r="T1965" s="156"/>
      <c r="AT1965" s="151" t="s">
        <v>163</v>
      </c>
      <c r="AU1965" s="151" t="s">
        <v>85</v>
      </c>
      <c r="AV1965" s="12" t="s">
        <v>85</v>
      </c>
      <c r="AW1965" s="12" t="s">
        <v>32</v>
      </c>
      <c r="AX1965" s="12" t="s">
        <v>75</v>
      </c>
      <c r="AY1965" s="151" t="s">
        <v>153</v>
      </c>
    </row>
    <row r="1966" spans="2:51" s="12" customFormat="1" ht="12">
      <c r="B1966" s="150"/>
      <c r="D1966" s="146" t="s">
        <v>163</v>
      </c>
      <c r="E1966" s="151" t="s">
        <v>1</v>
      </c>
      <c r="F1966" s="152" t="s">
        <v>2603</v>
      </c>
      <c r="H1966" s="153">
        <v>5.94</v>
      </c>
      <c r="I1966" s="154"/>
      <c r="L1966" s="150"/>
      <c r="M1966" s="155"/>
      <c r="T1966" s="156"/>
      <c r="AT1966" s="151" t="s">
        <v>163</v>
      </c>
      <c r="AU1966" s="151" t="s">
        <v>85</v>
      </c>
      <c r="AV1966" s="12" t="s">
        <v>85</v>
      </c>
      <c r="AW1966" s="12" t="s">
        <v>32</v>
      </c>
      <c r="AX1966" s="12" t="s">
        <v>75</v>
      </c>
      <c r="AY1966" s="151" t="s">
        <v>153</v>
      </c>
    </row>
    <row r="1967" spans="2:51" s="12" customFormat="1" ht="12">
      <c r="B1967" s="150"/>
      <c r="D1967" s="146" t="s">
        <v>163</v>
      </c>
      <c r="E1967" s="151" t="s">
        <v>1</v>
      </c>
      <c r="F1967" s="152" t="s">
        <v>2604</v>
      </c>
      <c r="H1967" s="153">
        <v>7.84</v>
      </c>
      <c r="I1967" s="154"/>
      <c r="L1967" s="150"/>
      <c r="M1967" s="155"/>
      <c r="T1967" s="156"/>
      <c r="AT1967" s="151" t="s">
        <v>163</v>
      </c>
      <c r="AU1967" s="151" t="s">
        <v>85</v>
      </c>
      <c r="AV1967" s="12" t="s">
        <v>85</v>
      </c>
      <c r="AW1967" s="12" t="s">
        <v>32</v>
      </c>
      <c r="AX1967" s="12" t="s">
        <v>75</v>
      </c>
      <c r="AY1967" s="151" t="s">
        <v>153</v>
      </c>
    </row>
    <row r="1968" spans="2:51" s="12" customFormat="1" ht="12">
      <c r="B1968" s="150"/>
      <c r="D1968" s="146" t="s">
        <v>163</v>
      </c>
      <c r="E1968" s="151" t="s">
        <v>1</v>
      </c>
      <c r="F1968" s="152" t="s">
        <v>509</v>
      </c>
      <c r="H1968" s="153">
        <v>3.48</v>
      </c>
      <c r="I1968" s="154"/>
      <c r="L1968" s="150"/>
      <c r="M1968" s="155"/>
      <c r="T1968" s="156"/>
      <c r="AT1968" s="151" t="s">
        <v>163</v>
      </c>
      <c r="AU1968" s="151" t="s">
        <v>85</v>
      </c>
      <c r="AV1968" s="12" t="s">
        <v>85</v>
      </c>
      <c r="AW1968" s="12" t="s">
        <v>32</v>
      </c>
      <c r="AX1968" s="12" t="s">
        <v>75</v>
      </c>
      <c r="AY1968" s="151" t="s">
        <v>153</v>
      </c>
    </row>
    <row r="1969" spans="2:65" s="12" customFormat="1" ht="24">
      <c r="B1969" s="150"/>
      <c r="D1969" s="146" t="s">
        <v>163</v>
      </c>
      <c r="E1969" s="151" t="s">
        <v>1</v>
      </c>
      <c r="F1969" s="152" t="s">
        <v>2605</v>
      </c>
      <c r="H1969" s="153">
        <v>60.88</v>
      </c>
      <c r="I1969" s="154"/>
      <c r="L1969" s="150"/>
      <c r="M1969" s="155"/>
      <c r="T1969" s="156"/>
      <c r="AT1969" s="151" t="s">
        <v>163</v>
      </c>
      <c r="AU1969" s="151" t="s">
        <v>85</v>
      </c>
      <c r="AV1969" s="12" t="s">
        <v>85</v>
      </c>
      <c r="AW1969" s="12" t="s">
        <v>32</v>
      </c>
      <c r="AX1969" s="12" t="s">
        <v>75</v>
      </c>
      <c r="AY1969" s="151" t="s">
        <v>153</v>
      </c>
    </row>
    <row r="1970" spans="2:65" s="12" customFormat="1" ht="12">
      <c r="B1970" s="150"/>
      <c r="D1970" s="146" t="s">
        <v>163</v>
      </c>
      <c r="E1970" s="151" t="s">
        <v>1</v>
      </c>
      <c r="F1970" s="152" t="s">
        <v>2606</v>
      </c>
      <c r="H1970" s="153">
        <v>59.44</v>
      </c>
      <c r="I1970" s="154"/>
      <c r="L1970" s="150"/>
      <c r="M1970" s="155"/>
      <c r="T1970" s="156"/>
      <c r="AT1970" s="151" t="s">
        <v>163</v>
      </c>
      <c r="AU1970" s="151" t="s">
        <v>85</v>
      </c>
      <c r="AV1970" s="12" t="s">
        <v>85</v>
      </c>
      <c r="AW1970" s="12" t="s">
        <v>32</v>
      </c>
      <c r="AX1970" s="12" t="s">
        <v>75</v>
      </c>
      <c r="AY1970" s="151" t="s">
        <v>153</v>
      </c>
    </row>
    <row r="1971" spans="2:65" s="12" customFormat="1" ht="12">
      <c r="B1971" s="150"/>
      <c r="D1971" s="146" t="s">
        <v>163</v>
      </c>
      <c r="E1971" s="151" t="s">
        <v>1</v>
      </c>
      <c r="F1971" s="152" t="s">
        <v>2607</v>
      </c>
      <c r="H1971" s="153">
        <v>9.92</v>
      </c>
      <c r="I1971" s="154"/>
      <c r="L1971" s="150"/>
      <c r="M1971" s="155"/>
      <c r="T1971" s="156"/>
      <c r="AT1971" s="151" t="s">
        <v>163</v>
      </c>
      <c r="AU1971" s="151" t="s">
        <v>85</v>
      </c>
      <c r="AV1971" s="12" t="s">
        <v>85</v>
      </c>
      <c r="AW1971" s="12" t="s">
        <v>32</v>
      </c>
      <c r="AX1971" s="12" t="s">
        <v>75</v>
      </c>
      <c r="AY1971" s="151" t="s">
        <v>153</v>
      </c>
    </row>
    <row r="1972" spans="2:65" s="13" customFormat="1" ht="12">
      <c r="B1972" s="157"/>
      <c r="D1972" s="146" t="s">
        <v>163</v>
      </c>
      <c r="E1972" s="158" t="s">
        <v>1</v>
      </c>
      <c r="F1972" s="159" t="s">
        <v>207</v>
      </c>
      <c r="H1972" s="160">
        <v>2279.6500000000005</v>
      </c>
      <c r="I1972" s="161"/>
      <c r="L1972" s="157"/>
      <c r="M1972" s="162"/>
      <c r="T1972" s="163"/>
      <c r="AT1972" s="158" t="s">
        <v>163</v>
      </c>
      <c r="AU1972" s="158" t="s">
        <v>85</v>
      </c>
      <c r="AV1972" s="13" t="s">
        <v>159</v>
      </c>
      <c r="AW1972" s="13" t="s">
        <v>32</v>
      </c>
      <c r="AX1972" s="13" t="s">
        <v>83</v>
      </c>
      <c r="AY1972" s="158" t="s">
        <v>153</v>
      </c>
    </row>
    <row r="1973" spans="2:65" s="1" customFormat="1" ht="24.25" customHeight="1">
      <c r="B1973" s="31"/>
      <c r="C1973" s="132" t="s">
        <v>2618</v>
      </c>
      <c r="D1973" s="132" t="s">
        <v>155</v>
      </c>
      <c r="E1973" s="133" t="s">
        <v>2619</v>
      </c>
      <c r="F1973" s="134" t="s">
        <v>2620</v>
      </c>
      <c r="G1973" s="135" t="s">
        <v>173</v>
      </c>
      <c r="H1973" s="136">
        <v>124.62</v>
      </c>
      <c r="I1973" s="137"/>
      <c r="J1973" s="138">
        <f>ROUND(I1973*H1973,2)</f>
        <v>0</v>
      </c>
      <c r="K1973" s="139"/>
      <c r="L1973" s="31"/>
      <c r="M1973" s="140" t="s">
        <v>1</v>
      </c>
      <c r="N1973" s="141" t="s">
        <v>40</v>
      </c>
      <c r="P1973" s="142">
        <f>O1973*H1973</f>
        <v>0</v>
      </c>
      <c r="Q1973" s="142">
        <v>0</v>
      </c>
      <c r="R1973" s="142">
        <f>Q1973*H1973</f>
        <v>0</v>
      </c>
      <c r="S1973" s="142">
        <v>0</v>
      </c>
      <c r="T1973" s="143">
        <f>S1973*H1973</f>
        <v>0</v>
      </c>
      <c r="AR1973" s="144" t="s">
        <v>253</v>
      </c>
      <c r="AT1973" s="144" t="s">
        <v>155</v>
      </c>
      <c r="AU1973" s="144" t="s">
        <v>85</v>
      </c>
      <c r="AY1973" s="16" t="s">
        <v>153</v>
      </c>
      <c r="BE1973" s="145">
        <f>IF(N1973="základní",J1973,0)</f>
        <v>0</v>
      </c>
      <c r="BF1973" s="145">
        <f>IF(N1973="snížená",J1973,0)</f>
        <v>0</v>
      </c>
      <c r="BG1973" s="145">
        <f>IF(N1973="zákl. přenesená",J1973,0)</f>
        <v>0</v>
      </c>
      <c r="BH1973" s="145">
        <f>IF(N1973="sníž. přenesená",J1973,0)</f>
        <v>0</v>
      </c>
      <c r="BI1973" s="145">
        <f>IF(N1973="nulová",J1973,0)</f>
        <v>0</v>
      </c>
      <c r="BJ1973" s="16" t="s">
        <v>83</v>
      </c>
      <c r="BK1973" s="145">
        <f>ROUND(I1973*H1973,2)</f>
        <v>0</v>
      </c>
      <c r="BL1973" s="16" t="s">
        <v>253</v>
      </c>
      <c r="BM1973" s="144" t="s">
        <v>2621</v>
      </c>
    </row>
    <row r="1974" spans="2:65" s="1" customFormat="1" ht="36">
      <c r="B1974" s="31"/>
      <c r="D1974" s="146" t="s">
        <v>161</v>
      </c>
      <c r="F1974" s="147" t="s">
        <v>2622</v>
      </c>
      <c r="I1974" s="148"/>
      <c r="L1974" s="31"/>
      <c r="M1974" s="149"/>
      <c r="T1974" s="55"/>
      <c r="AT1974" s="16" t="s">
        <v>161</v>
      </c>
      <c r="AU1974" s="16" t="s">
        <v>85</v>
      </c>
    </row>
    <row r="1975" spans="2:65" s="14" customFormat="1" ht="12">
      <c r="B1975" s="175"/>
      <c r="D1975" s="146" t="s">
        <v>163</v>
      </c>
      <c r="E1975" s="176" t="s">
        <v>1</v>
      </c>
      <c r="F1975" s="177" t="s">
        <v>2616</v>
      </c>
      <c r="H1975" s="176" t="s">
        <v>1</v>
      </c>
      <c r="I1975" s="178"/>
      <c r="L1975" s="175"/>
      <c r="M1975" s="179"/>
      <c r="T1975" s="180"/>
      <c r="AT1975" s="176" t="s">
        <v>163</v>
      </c>
      <c r="AU1975" s="176" t="s">
        <v>85</v>
      </c>
      <c r="AV1975" s="14" t="s">
        <v>83</v>
      </c>
      <c r="AW1975" s="14" t="s">
        <v>32</v>
      </c>
      <c r="AX1975" s="14" t="s">
        <v>75</v>
      </c>
      <c r="AY1975" s="176" t="s">
        <v>153</v>
      </c>
    </row>
    <row r="1976" spans="2:65" s="12" customFormat="1" ht="12">
      <c r="B1976" s="150"/>
      <c r="D1976" s="146" t="s">
        <v>163</v>
      </c>
      <c r="E1976" s="151" t="s">
        <v>1</v>
      </c>
      <c r="F1976" s="152" t="s">
        <v>2623</v>
      </c>
      <c r="H1976" s="153">
        <v>32.4</v>
      </c>
      <c r="I1976" s="154"/>
      <c r="L1976" s="150"/>
      <c r="M1976" s="155"/>
      <c r="T1976" s="156"/>
      <c r="AT1976" s="151" t="s">
        <v>163</v>
      </c>
      <c r="AU1976" s="151" t="s">
        <v>85</v>
      </c>
      <c r="AV1976" s="12" t="s">
        <v>85</v>
      </c>
      <c r="AW1976" s="12" t="s">
        <v>32</v>
      </c>
      <c r="AX1976" s="12" t="s">
        <v>75</v>
      </c>
      <c r="AY1976" s="151" t="s">
        <v>153</v>
      </c>
    </row>
    <row r="1977" spans="2:65" s="14" customFormat="1" ht="12">
      <c r="B1977" s="175"/>
      <c r="D1977" s="146" t="s">
        <v>163</v>
      </c>
      <c r="E1977" s="176" t="s">
        <v>1</v>
      </c>
      <c r="F1977" s="177" t="s">
        <v>2525</v>
      </c>
      <c r="H1977" s="176" t="s">
        <v>1</v>
      </c>
      <c r="I1977" s="178"/>
      <c r="L1977" s="175"/>
      <c r="M1977" s="179"/>
      <c r="T1977" s="180"/>
      <c r="AT1977" s="176" t="s">
        <v>163</v>
      </c>
      <c r="AU1977" s="176" t="s">
        <v>85</v>
      </c>
      <c r="AV1977" s="14" t="s">
        <v>83</v>
      </c>
      <c r="AW1977" s="14" t="s">
        <v>32</v>
      </c>
      <c r="AX1977" s="14" t="s">
        <v>75</v>
      </c>
      <c r="AY1977" s="176" t="s">
        <v>153</v>
      </c>
    </row>
    <row r="1978" spans="2:65" s="12" customFormat="1" ht="12">
      <c r="B1978" s="150"/>
      <c r="D1978" s="146" t="s">
        <v>163</v>
      </c>
      <c r="E1978" s="151" t="s">
        <v>1</v>
      </c>
      <c r="F1978" s="152" t="s">
        <v>2566</v>
      </c>
      <c r="H1978" s="153">
        <v>3.18</v>
      </c>
      <c r="I1978" s="154"/>
      <c r="L1978" s="150"/>
      <c r="M1978" s="155"/>
      <c r="T1978" s="156"/>
      <c r="AT1978" s="151" t="s">
        <v>163</v>
      </c>
      <c r="AU1978" s="151" t="s">
        <v>85</v>
      </c>
      <c r="AV1978" s="12" t="s">
        <v>85</v>
      </c>
      <c r="AW1978" s="12" t="s">
        <v>32</v>
      </c>
      <c r="AX1978" s="12" t="s">
        <v>75</v>
      </c>
      <c r="AY1978" s="151" t="s">
        <v>153</v>
      </c>
    </row>
    <row r="1979" spans="2:65" s="12" customFormat="1" ht="12">
      <c r="B1979" s="150"/>
      <c r="D1979" s="146" t="s">
        <v>163</v>
      </c>
      <c r="E1979" s="151" t="s">
        <v>1</v>
      </c>
      <c r="F1979" s="152" t="s">
        <v>2573</v>
      </c>
      <c r="H1979" s="153">
        <v>4.8</v>
      </c>
      <c r="I1979" s="154"/>
      <c r="L1979" s="150"/>
      <c r="M1979" s="155"/>
      <c r="T1979" s="156"/>
      <c r="AT1979" s="151" t="s">
        <v>163</v>
      </c>
      <c r="AU1979" s="151" t="s">
        <v>85</v>
      </c>
      <c r="AV1979" s="12" t="s">
        <v>85</v>
      </c>
      <c r="AW1979" s="12" t="s">
        <v>32</v>
      </c>
      <c r="AX1979" s="12" t="s">
        <v>75</v>
      </c>
      <c r="AY1979" s="151" t="s">
        <v>153</v>
      </c>
    </row>
    <row r="1980" spans="2:65" s="12" customFormat="1" ht="12">
      <c r="B1980" s="150"/>
      <c r="D1980" s="146" t="s">
        <v>163</v>
      </c>
      <c r="E1980" s="151" t="s">
        <v>1</v>
      </c>
      <c r="F1980" s="152" t="s">
        <v>2579</v>
      </c>
      <c r="H1980" s="153">
        <v>9.8000000000000007</v>
      </c>
      <c r="I1980" s="154"/>
      <c r="L1980" s="150"/>
      <c r="M1980" s="155"/>
      <c r="T1980" s="156"/>
      <c r="AT1980" s="151" t="s">
        <v>163</v>
      </c>
      <c r="AU1980" s="151" t="s">
        <v>85</v>
      </c>
      <c r="AV1980" s="12" t="s">
        <v>85</v>
      </c>
      <c r="AW1980" s="12" t="s">
        <v>32</v>
      </c>
      <c r="AX1980" s="12" t="s">
        <v>75</v>
      </c>
      <c r="AY1980" s="151" t="s">
        <v>153</v>
      </c>
    </row>
    <row r="1981" spans="2:65" s="12" customFormat="1" ht="12">
      <c r="B1981" s="150"/>
      <c r="D1981" s="146" t="s">
        <v>163</v>
      </c>
      <c r="E1981" s="151" t="s">
        <v>1</v>
      </c>
      <c r="F1981" s="152" t="s">
        <v>2584</v>
      </c>
      <c r="H1981" s="153">
        <v>5.8</v>
      </c>
      <c r="I1981" s="154"/>
      <c r="L1981" s="150"/>
      <c r="M1981" s="155"/>
      <c r="T1981" s="156"/>
      <c r="AT1981" s="151" t="s">
        <v>163</v>
      </c>
      <c r="AU1981" s="151" t="s">
        <v>85</v>
      </c>
      <c r="AV1981" s="12" t="s">
        <v>85</v>
      </c>
      <c r="AW1981" s="12" t="s">
        <v>32</v>
      </c>
      <c r="AX1981" s="12" t="s">
        <v>75</v>
      </c>
      <c r="AY1981" s="151" t="s">
        <v>153</v>
      </c>
    </row>
    <row r="1982" spans="2:65" s="12" customFormat="1" ht="12">
      <c r="B1982" s="150"/>
      <c r="D1982" s="146" t="s">
        <v>163</v>
      </c>
      <c r="E1982" s="151" t="s">
        <v>1</v>
      </c>
      <c r="F1982" s="152" t="s">
        <v>2585</v>
      </c>
      <c r="H1982" s="153">
        <v>5.8</v>
      </c>
      <c r="I1982" s="154"/>
      <c r="L1982" s="150"/>
      <c r="M1982" s="155"/>
      <c r="T1982" s="156"/>
      <c r="AT1982" s="151" t="s">
        <v>163</v>
      </c>
      <c r="AU1982" s="151" t="s">
        <v>85</v>
      </c>
      <c r="AV1982" s="12" t="s">
        <v>85</v>
      </c>
      <c r="AW1982" s="12" t="s">
        <v>32</v>
      </c>
      <c r="AX1982" s="12" t="s">
        <v>75</v>
      </c>
      <c r="AY1982" s="151" t="s">
        <v>153</v>
      </c>
    </row>
    <row r="1983" spans="2:65" s="12" customFormat="1" ht="12">
      <c r="B1983" s="150"/>
      <c r="D1983" s="146" t="s">
        <v>163</v>
      </c>
      <c r="E1983" s="151" t="s">
        <v>1</v>
      </c>
      <c r="F1983" s="152" t="s">
        <v>2586</v>
      </c>
      <c r="H1983" s="153">
        <v>3.18</v>
      </c>
      <c r="I1983" s="154"/>
      <c r="L1983" s="150"/>
      <c r="M1983" s="155"/>
      <c r="T1983" s="156"/>
      <c r="AT1983" s="151" t="s">
        <v>163</v>
      </c>
      <c r="AU1983" s="151" t="s">
        <v>85</v>
      </c>
      <c r="AV1983" s="12" t="s">
        <v>85</v>
      </c>
      <c r="AW1983" s="12" t="s">
        <v>32</v>
      </c>
      <c r="AX1983" s="12" t="s">
        <v>75</v>
      </c>
      <c r="AY1983" s="151" t="s">
        <v>153</v>
      </c>
    </row>
    <row r="1984" spans="2:65" s="12" customFormat="1" ht="12">
      <c r="B1984" s="150"/>
      <c r="D1984" s="146" t="s">
        <v>163</v>
      </c>
      <c r="E1984" s="151" t="s">
        <v>1</v>
      </c>
      <c r="F1984" s="152" t="s">
        <v>2588</v>
      </c>
      <c r="H1984" s="153">
        <v>2.2799999999999998</v>
      </c>
      <c r="I1984" s="154"/>
      <c r="L1984" s="150"/>
      <c r="M1984" s="155"/>
      <c r="T1984" s="156"/>
      <c r="AT1984" s="151" t="s">
        <v>163</v>
      </c>
      <c r="AU1984" s="151" t="s">
        <v>85</v>
      </c>
      <c r="AV1984" s="12" t="s">
        <v>85</v>
      </c>
      <c r="AW1984" s="12" t="s">
        <v>32</v>
      </c>
      <c r="AX1984" s="12" t="s">
        <v>75</v>
      </c>
      <c r="AY1984" s="151" t="s">
        <v>153</v>
      </c>
    </row>
    <row r="1985" spans="2:65" s="12" customFormat="1" ht="12">
      <c r="B1985" s="150"/>
      <c r="D1985" s="146" t="s">
        <v>163</v>
      </c>
      <c r="E1985" s="151" t="s">
        <v>1</v>
      </c>
      <c r="F1985" s="152" t="s">
        <v>2590</v>
      </c>
      <c r="H1985" s="153">
        <v>3.12</v>
      </c>
      <c r="I1985" s="154"/>
      <c r="L1985" s="150"/>
      <c r="M1985" s="155"/>
      <c r="T1985" s="156"/>
      <c r="AT1985" s="151" t="s">
        <v>163</v>
      </c>
      <c r="AU1985" s="151" t="s">
        <v>85</v>
      </c>
      <c r="AV1985" s="12" t="s">
        <v>85</v>
      </c>
      <c r="AW1985" s="12" t="s">
        <v>32</v>
      </c>
      <c r="AX1985" s="12" t="s">
        <v>75</v>
      </c>
      <c r="AY1985" s="151" t="s">
        <v>153</v>
      </c>
    </row>
    <row r="1986" spans="2:65" s="12" customFormat="1" ht="12">
      <c r="B1986" s="150"/>
      <c r="D1986" s="146" t="s">
        <v>163</v>
      </c>
      <c r="E1986" s="151" t="s">
        <v>1</v>
      </c>
      <c r="F1986" s="152" t="s">
        <v>2591</v>
      </c>
      <c r="H1986" s="153">
        <v>2.2799999999999998</v>
      </c>
      <c r="I1986" s="154"/>
      <c r="L1986" s="150"/>
      <c r="M1986" s="155"/>
      <c r="T1986" s="156"/>
      <c r="AT1986" s="151" t="s">
        <v>163</v>
      </c>
      <c r="AU1986" s="151" t="s">
        <v>85</v>
      </c>
      <c r="AV1986" s="12" t="s">
        <v>85</v>
      </c>
      <c r="AW1986" s="12" t="s">
        <v>32</v>
      </c>
      <c r="AX1986" s="12" t="s">
        <v>75</v>
      </c>
      <c r="AY1986" s="151" t="s">
        <v>153</v>
      </c>
    </row>
    <row r="1987" spans="2:65" s="12" customFormat="1" ht="12">
      <c r="B1987" s="150"/>
      <c r="D1987" s="146" t="s">
        <v>163</v>
      </c>
      <c r="E1987" s="151" t="s">
        <v>1</v>
      </c>
      <c r="F1987" s="152" t="s">
        <v>2598</v>
      </c>
      <c r="H1987" s="153">
        <v>3.12</v>
      </c>
      <c r="I1987" s="154"/>
      <c r="L1987" s="150"/>
      <c r="M1987" s="155"/>
      <c r="T1987" s="156"/>
      <c r="AT1987" s="151" t="s">
        <v>163</v>
      </c>
      <c r="AU1987" s="151" t="s">
        <v>85</v>
      </c>
      <c r="AV1987" s="12" t="s">
        <v>85</v>
      </c>
      <c r="AW1987" s="12" t="s">
        <v>32</v>
      </c>
      <c r="AX1987" s="12" t="s">
        <v>75</v>
      </c>
      <c r="AY1987" s="151" t="s">
        <v>153</v>
      </c>
    </row>
    <row r="1988" spans="2:65" s="12" customFormat="1" ht="12">
      <c r="B1988" s="150"/>
      <c r="D1988" s="146" t="s">
        <v>163</v>
      </c>
      <c r="E1988" s="151" t="s">
        <v>1</v>
      </c>
      <c r="F1988" s="152" t="s">
        <v>2599</v>
      </c>
      <c r="H1988" s="153">
        <v>4</v>
      </c>
      <c r="I1988" s="154"/>
      <c r="L1988" s="150"/>
      <c r="M1988" s="155"/>
      <c r="T1988" s="156"/>
      <c r="AT1988" s="151" t="s">
        <v>163</v>
      </c>
      <c r="AU1988" s="151" t="s">
        <v>85</v>
      </c>
      <c r="AV1988" s="12" t="s">
        <v>85</v>
      </c>
      <c r="AW1988" s="12" t="s">
        <v>32</v>
      </c>
      <c r="AX1988" s="12" t="s">
        <v>75</v>
      </c>
      <c r="AY1988" s="151" t="s">
        <v>153</v>
      </c>
    </row>
    <row r="1989" spans="2:65" s="12" customFormat="1" ht="12">
      <c r="B1989" s="150"/>
      <c r="D1989" s="146" t="s">
        <v>163</v>
      </c>
      <c r="E1989" s="151" t="s">
        <v>1</v>
      </c>
      <c r="F1989" s="152" t="s">
        <v>2602</v>
      </c>
      <c r="H1989" s="153">
        <v>9.92</v>
      </c>
      <c r="I1989" s="154"/>
      <c r="L1989" s="150"/>
      <c r="M1989" s="155"/>
      <c r="T1989" s="156"/>
      <c r="AT1989" s="151" t="s">
        <v>163</v>
      </c>
      <c r="AU1989" s="151" t="s">
        <v>85</v>
      </c>
      <c r="AV1989" s="12" t="s">
        <v>85</v>
      </c>
      <c r="AW1989" s="12" t="s">
        <v>32</v>
      </c>
      <c r="AX1989" s="12" t="s">
        <v>75</v>
      </c>
      <c r="AY1989" s="151" t="s">
        <v>153</v>
      </c>
    </row>
    <row r="1990" spans="2:65" s="12" customFormat="1" ht="12">
      <c r="B1990" s="150"/>
      <c r="D1990" s="146" t="s">
        <v>163</v>
      </c>
      <c r="E1990" s="151" t="s">
        <v>1</v>
      </c>
      <c r="F1990" s="152" t="s">
        <v>2535</v>
      </c>
      <c r="H1990" s="153">
        <v>7.76</v>
      </c>
      <c r="I1990" s="154"/>
      <c r="L1990" s="150"/>
      <c r="M1990" s="155"/>
      <c r="T1990" s="156"/>
      <c r="AT1990" s="151" t="s">
        <v>163</v>
      </c>
      <c r="AU1990" s="151" t="s">
        <v>85</v>
      </c>
      <c r="AV1990" s="12" t="s">
        <v>85</v>
      </c>
      <c r="AW1990" s="12" t="s">
        <v>32</v>
      </c>
      <c r="AX1990" s="12" t="s">
        <v>75</v>
      </c>
      <c r="AY1990" s="151" t="s">
        <v>153</v>
      </c>
    </row>
    <row r="1991" spans="2:65" s="12" customFormat="1" ht="12">
      <c r="B1991" s="150"/>
      <c r="D1991" s="146" t="s">
        <v>163</v>
      </c>
      <c r="E1991" s="151" t="s">
        <v>1</v>
      </c>
      <c r="F1991" s="152" t="s">
        <v>2603</v>
      </c>
      <c r="H1991" s="153">
        <v>5.94</v>
      </c>
      <c r="I1991" s="154"/>
      <c r="L1991" s="150"/>
      <c r="M1991" s="155"/>
      <c r="T1991" s="156"/>
      <c r="AT1991" s="151" t="s">
        <v>163</v>
      </c>
      <c r="AU1991" s="151" t="s">
        <v>85</v>
      </c>
      <c r="AV1991" s="12" t="s">
        <v>85</v>
      </c>
      <c r="AW1991" s="12" t="s">
        <v>32</v>
      </c>
      <c r="AX1991" s="12" t="s">
        <v>75</v>
      </c>
      <c r="AY1991" s="151" t="s">
        <v>153</v>
      </c>
    </row>
    <row r="1992" spans="2:65" s="12" customFormat="1" ht="12">
      <c r="B1992" s="150"/>
      <c r="D1992" s="146" t="s">
        <v>163</v>
      </c>
      <c r="E1992" s="151" t="s">
        <v>1</v>
      </c>
      <c r="F1992" s="152" t="s">
        <v>2604</v>
      </c>
      <c r="H1992" s="153">
        <v>7.84</v>
      </c>
      <c r="I1992" s="154"/>
      <c r="L1992" s="150"/>
      <c r="M1992" s="155"/>
      <c r="T1992" s="156"/>
      <c r="AT1992" s="151" t="s">
        <v>163</v>
      </c>
      <c r="AU1992" s="151" t="s">
        <v>85</v>
      </c>
      <c r="AV1992" s="12" t="s">
        <v>85</v>
      </c>
      <c r="AW1992" s="12" t="s">
        <v>32</v>
      </c>
      <c r="AX1992" s="12" t="s">
        <v>75</v>
      </c>
      <c r="AY1992" s="151" t="s">
        <v>153</v>
      </c>
    </row>
    <row r="1993" spans="2:65" s="12" customFormat="1" ht="12">
      <c r="B1993" s="150"/>
      <c r="D1993" s="146" t="s">
        <v>163</v>
      </c>
      <c r="E1993" s="151" t="s">
        <v>1</v>
      </c>
      <c r="F1993" s="152" t="s">
        <v>509</v>
      </c>
      <c r="H1993" s="153">
        <v>3.48</v>
      </c>
      <c r="I1993" s="154"/>
      <c r="L1993" s="150"/>
      <c r="M1993" s="155"/>
      <c r="T1993" s="156"/>
      <c r="AT1993" s="151" t="s">
        <v>163</v>
      </c>
      <c r="AU1993" s="151" t="s">
        <v>85</v>
      </c>
      <c r="AV1993" s="12" t="s">
        <v>85</v>
      </c>
      <c r="AW1993" s="12" t="s">
        <v>32</v>
      </c>
      <c r="AX1993" s="12" t="s">
        <v>75</v>
      </c>
      <c r="AY1993" s="151" t="s">
        <v>153</v>
      </c>
    </row>
    <row r="1994" spans="2:65" s="12" customFormat="1" ht="12">
      <c r="B1994" s="150"/>
      <c r="D1994" s="146" t="s">
        <v>163</v>
      </c>
      <c r="E1994" s="151" t="s">
        <v>1</v>
      </c>
      <c r="F1994" s="152" t="s">
        <v>2607</v>
      </c>
      <c r="H1994" s="153">
        <v>9.92</v>
      </c>
      <c r="I1994" s="154"/>
      <c r="L1994" s="150"/>
      <c r="M1994" s="155"/>
      <c r="T1994" s="156"/>
      <c r="AT1994" s="151" t="s">
        <v>163</v>
      </c>
      <c r="AU1994" s="151" t="s">
        <v>85</v>
      </c>
      <c r="AV1994" s="12" t="s">
        <v>85</v>
      </c>
      <c r="AW1994" s="12" t="s">
        <v>32</v>
      </c>
      <c r="AX1994" s="12" t="s">
        <v>75</v>
      </c>
      <c r="AY1994" s="151" t="s">
        <v>153</v>
      </c>
    </row>
    <row r="1995" spans="2:65" s="13" customFormat="1" ht="12">
      <c r="B1995" s="157"/>
      <c r="D1995" s="146" t="s">
        <v>163</v>
      </c>
      <c r="E1995" s="158" t="s">
        <v>1</v>
      </c>
      <c r="F1995" s="159" t="s">
        <v>207</v>
      </c>
      <c r="H1995" s="160">
        <v>124.62000000000002</v>
      </c>
      <c r="I1995" s="161"/>
      <c r="L1995" s="157"/>
      <c r="M1995" s="162"/>
      <c r="T1995" s="163"/>
      <c r="AT1995" s="158" t="s">
        <v>163</v>
      </c>
      <c r="AU1995" s="158" t="s">
        <v>85</v>
      </c>
      <c r="AV1995" s="13" t="s">
        <v>159</v>
      </c>
      <c r="AW1995" s="13" t="s">
        <v>32</v>
      </c>
      <c r="AX1995" s="13" t="s">
        <v>83</v>
      </c>
      <c r="AY1995" s="158" t="s">
        <v>153</v>
      </c>
    </row>
    <row r="1996" spans="2:65" s="11" customFormat="1" ht="26" customHeight="1">
      <c r="B1996" s="120"/>
      <c r="D1996" s="121" t="s">
        <v>74</v>
      </c>
      <c r="E1996" s="122" t="s">
        <v>216</v>
      </c>
      <c r="F1996" s="122" t="s">
        <v>216</v>
      </c>
      <c r="I1996" s="123"/>
      <c r="J1996" s="124">
        <f>BK1996</f>
        <v>0</v>
      </c>
      <c r="L1996" s="120"/>
      <c r="M1996" s="125"/>
      <c r="P1996" s="126">
        <f>P1997</f>
        <v>0</v>
      </c>
      <c r="R1996" s="126">
        <f>R1997</f>
        <v>0</v>
      </c>
      <c r="T1996" s="127">
        <f>T1997</f>
        <v>0</v>
      </c>
      <c r="AR1996" s="121" t="s">
        <v>170</v>
      </c>
      <c r="AT1996" s="128" t="s">
        <v>74</v>
      </c>
      <c r="AU1996" s="128" t="s">
        <v>75</v>
      </c>
      <c r="AY1996" s="121" t="s">
        <v>153</v>
      </c>
      <c r="BK1996" s="129">
        <f>BK1997</f>
        <v>0</v>
      </c>
    </row>
    <row r="1997" spans="2:65" s="11" customFormat="1" ht="22.75" customHeight="1">
      <c r="B1997" s="120"/>
      <c r="D1997" s="121" t="s">
        <v>74</v>
      </c>
      <c r="E1997" s="130" t="s">
        <v>2624</v>
      </c>
      <c r="F1997" s="130" t="s">
        <v>2625</v>
      </c>
      <c r="I1997" s="123"/>
      <c r="J1997" s="131">
        <f>BK1997</f>
        <v>0</v>
      </c>
      <c r="L1997" s="120"/>
      <c r="M1997" s="125"/>
      <c r="P1997" s="126">
        <f>SUM(P1998:P2002)</f>
        <v>0</v>
      </c>
      <c r="R1997" s="126">
        <f>SUM(R1998:R2002)</f>
        <v>0</v>
      </c>
      <c r="T1997" s="127">
        <f>SUM(T1998:T2002)</f>
        <v>0</v>
      </c>
      <c r="AR1997" s="121" t="s">
        <v>170</v>
      </c>
      <c r="AT1997" s="128" t="s">
        <v>74</v>
      </c>
      <c r="AU1997" s="128" t="s">
        <v>83</v>
      </c>
      <c r="AY1997" s="121" t="s">
        <v>153</v>
      </c>
      <c r="BK1997" s="129">
        <f>SUM(BK1998:BK2002)</f>
        <v>0</v>
      </c>
    </row>
    <row r="1998" spans="2:65" s="1" customFormat="1" ht="21.75" customHeight="1">
      <c r="B1998" s="31"/>
      <c r="C1998" s="132" t="s">
        <v>2626</v>
      </c>
      <c r="D1998" s="132" t="s">
        <v>155</v>
      </c>
      <c r="E1998" s="133" t="s">
        <v>2627</v>
      </c>
      <c r="F1998" s="134" t="s">
        <v>2628</v>
      </c>
      <c r="G1998" s="135" t="s">
        <v>707</v>
      </c>
      <c r="H1998" s="136">
        <v>1</v>
      </c>
      <c r="I1998" s="137"/>
      <c r="J1998" s="138">
        <f>ROUND(I1998*H1998,2)</f>
        <v>0</v>
      </c>
      <c r="K1998" s="139"/>
      <c r="L1998" s="31"/>
      <c r="M1998" s="140" t="s">
        <v>1</v>
      </c>
      <c r="N1998" s="141" t="s">
        <v>40</v>
      </c>
      <c r="P1998" s="142">
        <f>O1998*H1998</f>
        <v>0</v>
      </c>
      <c r="Q1998" s="142">
        <v>0</v>
      </c>
      <c r="R1998" s="142">
        <f>Q1998*H1998</f>
        <v>0</v>
      </c>
      <c r="S1998" s="142">
        <v>0</v>
      </c>
      <c r="T1998" s="143">
        <f>S1998*H1998</f>
        <v>0</v>
      </c>
      <c r="AR1998" s="144" t="s">
        <v>596</v>
      </c>
      <c r="AT1998" s="144" t="s">
        <v>155</v>
      </c>
      <c r="AU1998" s="144" t="s">
        <v>85</v>
      </c>
      <c r="AY1998" s="16" t="s">
        <v>153</v>
      </c>
      <c r="BE1998" s="145">
        <f>IF(N1998="základní",J1998,0)</f>
        <v>0</v>
      </c>
      <c r="BF1998" s="145">
        <f>IF(N1998="snížená",J1998,0)</f>
        <v>0</v>
      </c>
      <c r="BG1998" s="145">
        <f>IF(N1998="zákl. přenesená",J1998,0)</f>
        <v>0</v>
      </c>
      <c r="BH1998" s="145">
        <f>IF(N1998="sníž. přenesená",J1998,0)</f>
        <v>0</v>
      </c>
      <c r="BI1998" s="145">
        <f>IF(N1998="nulová",J1998,0)</f>
        <v>0</v>
      </c>
      <c r="BJ1998" s="16" t="s">
        <v>83</v>
      </c>
      <c r="BK1998" s="145">
        <f>ROUND(I1998*H1998,2)</f>
        <v>0</v>
      </c>
      <c r="BL1998" s="16" t="s">
        <v>596</v>
      </c>
      <c r="BM1998" s="144" t="s">
        <v>2629</v>
      </c>
    </row>
    <row r="1999" spans="2:65" s="1" customFormat="1" ht="24.25" customHeight="1">
      <c r="B1999" s="31"/>
      <c r="C1999" s="132" t="s">
        <v>2630</v>
      </c>
      <c r="D1999" s="132" t="s">
        <v>155</v>
      </c>
      <c r="E1999" s="133" t="s">
        <v>2631</v>
      </c>
      <c r="F1999" s="134" t="s">
        <v>2632</v>
      </c>
      <c r="G1999" s="135" t="s">
        <v>707</v>
      </c>
      <c r="H1999" s="136">
        <v>1</v>
      </c>
      <c r="I1999" s="137"/>
      <c r="J1999" s="138">
        <f>ROUND(I1999*H1999,2)</f>
        <v>0</v>
      </c>
      <c r="K1999" s="139"/>
      <c r="L1999" s="31"/>
      <c r="M1999" s="140" t="s">
        <v>1</v>
      </c>
      <c r="N1999" s="141" t="s">
        <v>40</v>
      </c>
      <c r="P1999" s="142">
        <f>O1999*H1999</f>
        <v>0</v>
      </c>
      <c r="Q1999" s="142">
        <v>0</v>
      </c>
      <c r="R1999" s="142">
        <f>Q1999*H1999</f>
        <v>0</v>
      </c>
      <c r="S1999" s="142">
        <v>0</v>
      </c>
      <c r="T1999" s="143">
        <f>S1999*H1999</f>
        <v>0</v>
      </c>
      <c r="AR1999" s="144" t="s">
        <v>596</v>
      </c>
      <c r="AT1999" s="144" t="s">
        <v>155</v>
      </c>
      <c r="AU1999" s="144" t="s">
        <v>85</v>
      </c>
      <c r="AY1999" s="16" t="s">
        <v>153</v>
      </c>
      <c r="BE1999" s="145">
        <f>IF(N1999="základní",J1999,0)</f>
        <v>0</v>
      </c>
      <c r="BF1999" s="145">
        <f>IF(N1999="snížená",J1999,0)</f>
        <v>0</v>
      </c>
      <c r="BG1999" s="145">
        <f>IF(N1999="zákl. přenesená",J1999,0)</f>
        <v>0</v>
      </c>
      <c r="BH1999" s="145">
        <f>IF(N1999="sníž. přenesená",J1999,0)</f>
        <v>0</v>
      </c>
      <c r="BI1999" s="145">
        <f>IF(N1999="nulová",J1999,0)</f>
        <v>0</v>
      </c>
      <c r="BJ1999" s="16" t="s">
        <v>83</v>
      </c>
      <c r="BK1999" s="145">
        <f>ROUND(I1999*H1999,2)</f>
        <v>0</v>
      </c>
      <c r="BL1999" s="16" t="s">
        <v>596</v>
      </c>
      <c r="BM1999" s="144" t="s">
        <v>2633</v>
      </c>
    </row>
    <row r="2000" spans="2:65" s="1" customFormat="1" ht="21.75" customHeight="1">
      <c r="B2000" s="31"/>
      <c r="C2000" s="132" t="s">
        <v>2634</v>
      </c>
      <c r="D2000" s="132" t="s">
        <v>155</v>
      </c>
      <c r="E2000" s="133" t="s">
        <v>2635</v>
      </c>
      <c r="F2000" s="134" t="s">
        <v>2636</v>
      </c>
      <c r="G2000" s="135" t="s">
        <v>707</v>
      </c>
      <c r="H2000" s="136">
        <v>1</v>
      </c>
      <c r="I2000" s="137"/>
      <c r="J2000" s="138">
        <f>ROUND(I2000*H2000,2)</f>
        <v>0</v>
      </c>
      <c r="K2000" s="139"/>
      <c r="L2000" s="31"/>
      <c r="M2000" s="140" t="s">
        <v>1</v>
      </c>
      <c r="N2000" s="141" t="s">
        <v>40</v>
      </c>
      <c r="P2000" s="142">
        <f>O2000*H2000</f>
        <v>0</v>
      </c>
      <c r="Q2000" s="142">
        <v>0</v>
      </c>
      <c r="R2000" s="142">
        <f>Q2000*H2000</f>
        <v>0</v>
      </c>
      <c r="S2000" s="142">
        <v>0</v>
      </c>
      <c r="T2000" s="143">
        <f>S2000*H2000</f>
        <v>0</v>
      </c>
      <c r="AR2000" s="144" t="s">
        <v>596</v>
      </c>
      <c r="AT2000" s="144" t="s">
        <v>155</v>
      </c>
      <c r="AU2000" s="144" t="s">
        <v>85</v>
      </c>
      <c r="AY2000" s="16" t="s">
        <v>153</v>
      </c>
      <c r="BE2000" s="145">
        <f>IF(N2000="základní",J2000,0)</f>
        <v>0</v>
      </c>
      <c r="BF2000" s="145">
        <f>IF(N2000="snížená",J2000,0)</f>
        <v>0</v>
      </c>
      <c r="BG2000" s="145">
        <f>IF(N2000="zákl. přenesená",J2000,0)</f>
        <v>0</v>
      </c>
      <c r="BH2000" s="145">
        <f>IF(N2000="sníž. přenesená",J2000,0)</f>
        <v>0</v>
      </c>
      <c r="BI2000" s="145">
        <f>IF(N2000="nulová",J2000,0)</f>
        <v>0</v>
      </c>
      <c r="BJ2000" s="16" t="s">
        <v>83</v>
      </c>
      <c r="BK2000" s="145">
        <f>ROUND(I2000*H2000,2)</f>
        <v>0</v>
      </c>
      <c r="BL2000" s="16" t="s">
        <v>596</v>
      </c>
      <c r="BM2000" s="144" t="s">
        <v>2637</v>
      </c>
    </row>
    <row r="2001" spans="2:65" s="1" customFormat="1" ht="24.25" customHeight="1">
      <c r="B2001" s="31"/>
      <c r="C2001" s="132" t="s">
        <v>2638</v>
      </c>
      <c r="D2001" s="132" t="s">
        <v>155</v>
      </c>
      <c r="E2001" s="133" t="s">
        <v>2639</v>
      </c>
      <c r="F2001" s="134" t="s">
        <v>2640</v>
      </c>
      <c r="G2001" s="135" t="s">
        <v>707</v>
      </c>
      <c r="H2001" s="136">
        <v>1</v>
      </c>
      <c r="I2001" s="137"/>
      <c r="J2001" s="138">
        <f>ROUND(I2001*H2001,2)</f>
        <v>0</v>
      </c>
      <c r="K2001" s="139"/>
      <c r="L2001" s="31"/>
      <c r="M2001" s="140" t="s">
        <v>1</v>
      </c>
      <c r="N2001" s="141" t="s">
        <v>40</v>
      </c>
      <c r="P2001" s="142">
        <f>O2001*H2001</f>
        <v>0</v>
      </c>
      <c r="Q2001" s="142">
        <v>0</v>
      </c>
      <c r="R2001" s="142">
        <f>Q2001*H2001</f>
        <v>0</v>
      </c>
      <c r="S2001" s="142">
        <v>0</v>
      </c>
      <c r="T2001" s="143">
        <f>S2001*H2001</f>
        <v>0</v>
      </c>
      <c r="AR2001" s="144" t="s">
        <v>596</v>
      </c>
      <c r="AT2001" s="144" t="s">
        <v>155</v>
      </c>
      <c r="AU2001" s="144" t="s">
        <v>85</v>
      </c>
      <c r="AY2001" s="16" t="s">
        <v>153</v>
      </c>
      <c r="BE2001" s="145">
        <f>IF(N2001="základní",J2001,0)</f>
        <v>0</v>
      </c>
      <c r="BF2001" s="145">
        <f>IF(N2001="snížená",J2001,0)</f>
        <v>0</v>
      </c>
      <c r="BG2001" s="145">
        <f>IF(N2001="zákl. přenesená",J2001,0)</f>
        <v>0</v>
      </c>
      <c r="BH2001" s="145">
        <f>IF(N2001="sníž. přenesená",J2001,0)</f>
        <v>0</v>
      </c>
      <c r="BI2001" s="145">
        <f>IF(N2001="nulová",J2001,0)</f>
        <v>0</v>
      </c>
      <c r="BJ2001" s="16" t="s">
        <v>83</v>
      </c>
      <c r="BK2001" s="145">
        <f>ROUND(I2001*H2001,2)</f>
        <v>0</v>
      </c>
      <c r="BL2001" s="16" t="s">
        <v>596</v>
      </c>
      <c r="BM2001" s="144" t="s">
        <v>2641</v>
      </c>
    </row>
    <row r="2002" spans="2:65" s="1" customFormat="1" ht="24.25" customHeight="1">
      <c r="B2002" s="31"/>
      <c r="C2002" s="132" t="s">
        <v>2642</v>
      </c>
      <c r="D2002" s="132" t="s">
        <v>155</v>
      </c>
      <c r="E2002" s="133" t="s">
        <v>2643</v>
      </c>
      <c r="F2002" s="134" t="s">
        <v>2644</v>
      </c>
      <c r="G2002" s="135" t="s">
        <v>707</v>
      </c>
      <c r="H2002" s="136">
        <v>1</v>
      </c>
      <c r="I2002" s="137"/>
      <c r="J2002" s="138">
        <f>ROUND(I2002*H2002,2)</f>
        <v>0</v>
      </c>
      <c r="K2002" s="139"/>
      <c r="L2002" s="31"/>
      <c r="M2002" s="182" t="s">
        <v>1</v>
      </c>
      <c r="N2002" s="183" t="s">
        <v>40</v>
      </c>
      <c r="O2002" s="184"/>
      <c r="P2002" s="185">
        <f>O2002*H2002</f>
        <v>0</v>
      </c>
      <c r="Q2002" s="185">
        <v>0</v>
      </c>
      <c r="R2002" s="185">
        <f>Q2002*H2002</f>
        <v>0</v>
      </c>
      <c r="S2002" s="185">
        <v>0</v>
      </c>
      <c r="T2002" s="186">
        <f>S2002*H2002</f>
        <v>0</v>
      </c>
      <c r="AR2002" s="144" t="s">
        <v>596</v>
      </c>
      <c r="AT2002" s="144" t="s">
        <v>155</v>
      </c>
      <c r="AU2002" s="144" t="s">
        <v>85</v>
      </c>
      <c r="AY2002" s="16" t="s">
        <v>153</v>
      </c>
      <c r="BE2002" s="145">
        <f>IF(N2002="základní",J2002,0)</f>
        <v>0</v>
      </c>
      <c r="BF2002" s="145">
        <f>IF(N2002="snížená",J2002,0)</f>
        <v>0</v>
      </c>
      <c r="BG2002" s="145">
        <f>IF(N2002="zákl. přenesená",J2002,0)</f>
        <v>0</v>
      </c>
      <c r="BH2002" s="145">
        <f>IF(N2002="sníž. přenesená",J2002,0)</f>
        <v>0</v>
      </c>
      <c r="BI2002" s="145">
        <f>IF(N2002="nulová",J2002,0)</f>
        <v>0</v>
      </c>
      <c r="BJ2002" s="16" t="s">
        <v>83</v>
      </c>
      <c r="BK2002" s="145">
        <f>ROUND(I2002*H2002,2)</f>
        <v>0</v>
      </c>
      <c r="BL2002" s="16" t="s">
        <v>596</v>
      </c>
      <c r="BM2002" s="144" t="s">
        <v>2645</v>
      </c>
    </row>
    <row r="2003" spans="2:65" s="1" customFormat="1" ht="7" customHeight="1">
      <c r="B2003" s="43"/>
      <c r="C2003" s="44"/>
      <c r="D2003" s="44"/>
      <c r="E2003" s="44"/>
      <c r="F2003" s="44"/>
      <c r="G2003" s="44"/>
      <c r="H2003" s="44"/>
      <c r="I2003" s="44"/>
      <c r="J2003" s="44"/>
      <c r="K2003" s="44"/>
      <c r="L2003" s="31"/>
    </row>
  </sheetData>
  <sheetProtection algorithmName="SHA-512" hashValue="AY9eYhh4X8TBzUrtiBZN1kRD2JAmY3bvu/348MJJxyzAIqlK6A0HHVe6RtMG4ow7NL+zUVPDIOJXpt5zN+VSvg==" saltValue="8OXfDfBx2RbjqJAeL9LRabe+KiaBiMmMY0EJT8wzuXYnRYs6FxO2cHjac+dMDXDAO/xXl+FX/VCLkqU9Hb2v/w==" spinCount="100000" sheet="1" objects="1" scenarios="1" formatColumns="0" formatRows="0" autoFilter="0"/>
  <autoFilter ref="C150:K2002" xr:uid="{00000000-0009-0000-0000-000001000000}"/>
  <mergeCells count="9">
    <mergeCell ref="E87:H87"/>
    <mergeCell ref="E141:H141"/>
    <mergeCell ref="E143:H14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56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88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5" customHeight="1">
      <c r="B4" s="19"/>
      <c r="D4" s="20" t="s">
        <v>95</v>
      </c>
      <c r="L4" s="19"/>
      <c r="M4" s="87" t="s">
        <v>10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Domov důchodců Sušice - stavební úpravy</v>
      </c>
      <c r="F7" s="234"/>
      <c r="G7" s="234"/>
      <c r="H7" s="23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5" t="s">
        <v>2646</v>
      </c>
      <c r="F9" s="235"/>
      <c r="G9" s="235"/>
      <c r="H9" s="235"/>
      <c r="L9" s="31"/>
    </row>
    <row r="10" spans="2:46" s="1" customFormat="1" ht="1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11. 2. 2025</v>
      </c>
      <c r="L12" s="31"/>
    </row>
    <row r="13" spans="2:46" s="1" customFormat="1" ht="10.75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7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6" t="str">
        <f>'Rekapitulace stavby'!E14</f>
        <v>Vyplň údaj</v>
      </c>
      <c r="F18" s="217"/>
      <c r="G18" s="217"/>
      <c r="H18" s="217"/>
      <c r="I18" s="26" t="s">
        <v>27</v>
      </c>
      <c r="J18" s="27" t="str">
        <f>'Rekapitulace stavby'!AN14</f>
        <v>Vyplň údaj</v>
      </c>
      <c r="L18" s="31"/>
    </row>
    <row r="19" spans="2:12" s="1" customFormat="1" ht="7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7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27</v>
      </c>
      <c r="J24" s="24" t="s">
        <v>1</v>
      </c>
      <c r="L24" s="31"/>
    </row>
    <row r="25" spans="2:12" s="1" customFormat="1" ht="7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8"/>
      <c r="E27" s="222" t="s">
        <v>1</v>
      </c>
      <c r="F27" s="222"/>
      <c r="G27" s="222"/>
      <c r="H27" s="222"/>
      <c r="L27" s="88"/>
    </row>
    <row r="28" spans="2:12" s="1" customFormat="1" ht="7" customHeight="1">
      <c r="B28" s="31"/>
      <c r="L28" s="31"/>
    </row>
    <row r="29" spans="2:12" s="1" customFormat="1" ht="7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35</v>
      </c>
      <c r="J30" s="65">
        <f>ROUND(J144, 2)</f>
        <v>0</v>
      </c>
      <c r="L30" s="31"/>
    </row>
    <row r="31" spans="2:12" s="1" customFormat="1" ht="7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5" customHeight="1">
      <c r="B33" s="31"/>
      <c r="D33" s="54" t="s">
        <v>39</v>
      </c>
      <c r="E33" s="26" t="s">
        <v>40</v>
      </c>
      <c r="F33" s="90">
        <f>ROUND((SUM(BE144:BE955)),  2)</f>
        <v>0</v>
      </c>
      <c r="I33" s="91">
        <v>0.21</v>
      </c>
      <c r="J33" s="90">
        <f>ROUND(((SUM(BE144:BE955))*I33),  2)</f>
        <v>0</v>
      </c>
      <c r="L33" s="31"/>
    </row>
    <row r="34" spans="2:12" s="1" customFormat="1" ht="14.5" customHeight="1">
      <c r="B34" s="31"/>
      <c r="E34" s="26" t="s">
        <v>41</v>
      </c>
      <c r="F34" s="90">
        <f>ROUND((SUM(BF144:BF955)),  2)</f>
        <v>0</v>
      </c>
      <c r="I34" s="91">
        <v>0.15</v>
      </c>
      <c r="J34" s="90">
        <f>ROUND(((SUM(BF144:BF955))*I34),  2)</f>
        <v>0</v>
      </c>
      <c r="L34" s="31"/>
    </row>
    <row r="35" spans="2:12" s="1" customFormat="1" ht="14.5" hidden="1" customHeight="1">
      <c r="B35" s="31"/>
      <c r="E35" s="26" t="s">
        <v>42</v>
      </c>
      <c r="F35" s="90">
        <f>ROUND((SUM(BG144:BG955)),  2)</f>
        <v>0</v>
      </c>
      <c r="I35" s="91">
        <v>0.21</v>
      </c>
      <c r="J35" s="90">
        <f>0</f>
        <v>0</v>
      </c>
      <c r="L35" s="31"/>
    </row>
    <row r="36" spans="2:12" s="1" customFormat="1" ht="14.5" hidden="1" customHeight="1">
      <c r="B36" s="31"/>
      <c r="E36" s="26" t="s">
        <v>43</v>
      </c>
      <c r="F36" s="90">
        <f>ROUND((SUM(BH144:BH955)),  2)</f>
        <v>0</v>
      </c>
      <c r="I36" s="91">
        <v>0.15</v>
      </c>
      <c r="J36" s="90">
        <f>0</f>
        <v>0</v>
      </c>
      <c r="L36" s="31"/>
    </row>
    <row r="37" spans="2:12" s="1" customFormat="1" ht="14.5" hidden="1" customHeight="1">
      <c r="B37" s="31"/>
      <c r="E37" s="26" t="s">
        <v>44</v>
      </c>
      <c r="F37" s="90">
        <f>ROUND((SUM(BI144:BI955)),  2)</f>
        <v>0</v>
      </c>
      <c r="I37" s="91">
        <v>0</v>
      </c>
      <c r="J37" s="90">
        <f>0</f>
        <v>0</v>
      </c>
      <c r="L37" s="31"/>
    </row>
    <row r="38" spans="2:12" s="1" customFormat="1" ht="7" customHeight="1">
      <c r="B38" s="31"/>
      <c r="L38" s="31"/>
    </row>
    <row r="39" spans="2:12" s="1" customFormat="1" ht="25.5" customHeight="1">
      <c r="B39" s="31"/>
      <c r="C39" s="92"/>
      <c r="D39" s="93" t="s">
        <v>45</v>
      </c>
      <c r="E39" s="56"/>
      <c r="F39" s="56"/>
      <c r="G39" s="94" t="s">
        <v>46</v>
      </c>
      <c r="H39" s="95" t="s">
        <v>47</v>
      </c>
      <c r="I39" s="56"/>
      <c r="J39" s="96">
        <f>SUM(J30:J37)</f>
        <v>0</v>
      </c>
      <c r="K39" s="97"/>
      <c r="L39" s="31"/>
    </row>
    <row r="40" spans="2:12" s="1" customFormat="1" ht="14.5" customHeight="1">
      <c r="B40" s="31"/>
      <c r="L40" s="31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">
      <c r="B51" s="19"/>
      <c r="L51" s="19"/>
    </row>
    <row r="52" spans="2:12" ht="11">
      <c r="B52" s="19"/>
      <c r="L52" s="19"/>
    </row>
    <row r="53" spans="2:12" ht="11">
      <c r="B53" s="19"/>
      <c r="L53" s="19"/>
    </row>
    <row r="54" spans="2:12" ht="11">
      <c r="B54" s="19"/>
      <c r="L54" s="19"/>
    </row>
    <row r="55" spans="2:12" ht="11">
      <c r="B55" s="19"/>
      <c r="L55" s="19"/>
    </row>
    <row r="56" spans="2:12" ht="11">
      <c r="B56" s="19"/>
      <c r="L56" s="19"/>
    </row>
    <row r="57" spans="2:12" ht="11">
      <c r="B57" s="19"/>
      <c r="L57" s="19"/>
    </row>
    <row r="58" spans="2:12" ht="11">
      <c r="B58" s="19"/>
      <c r="L58" s="19"/>
    </row>
    <row r="59" spans="2:12" ht="11">
      <c r="B59" s="19"/>
      <c r="L59" s="19"/>
    </row>
    <row r="60" spans="2:12" ht="11">
      <c r="B60" s="19"/>
      <c r="L60" s="19"/>
    </row>
    <row r="61" spans="2:12" s="1" customFormat="1" ht="13">
      <c r="B61" s="31"/>
      <c r="D61" s="42" t="s">
        <v>50</v>
      </c>
      <c r="E61" s="33"/>
      <c r="F61" s="98" t="s">
        <v>51</v>
      </c>
      <c r="G61" s="42" t="s">
        <v>50</v>
      </c>
      <c r="H61" s="33"/>
      <c r="I61" s="33"/>
      <c r="J61" s="99" t="s">
        <v>51</v>
      </c>
      <c r="K61" s="33"/>
      <c r="L61" s="31"/>
    </row>
    <row r="62" spans="2:12" ht="11">
      <c r="B62" s="19"/>
      <c r="L62" s="19"/>
    </row>
    <row r="63" spans="2:12" ht="11">
      <c r="B63" s="19"/>
      <c r="L63" s="19"/>
    </row>
    <row r="64" spans="2:12" ht="11">
      <c r="B64" s="19"/>
      <c r="L64" s="19"/>
    </row>
    <row r="65" spans="2:12" s="1" customFormat="1" ht="13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">
      <c r="B66" s="19"/>
      <c r="L66" s="19"/>
    </row>
    <row r="67" spans="2:12" ht="11">
      <c r="B67" s="19"/>
      <c r="L67" s="19"/>
    </row>
    <row r="68" spans="2:12" ht="11">
      <c r="B68" s="19"/>
      <c r="L68" s="19"/>
    </row>
    <row r="69" spans="2:12" ht="11">
      <c r="B69" s="19"/>
      <c r="L69" s="19"/>
    </row>
    <row r="70" spans="2:12" ht="11">
      <c r="B70" s="19"/>
      <c r="L70" s="19"/>
    </row>
    <row r="71" spans="2:12" ht="11">
      <c r="B71" s="19"/>
      <c r="L71" s="19"/>
    </row>
    <row r="72" spans="2:12" ht="11">
      <c r="B72" s="19"/>
      <c r="L72" s="19"/>
    </row>
    <row r="73" spans="2:12" ht="11">
      <c r="B73" s="19"/>
      <c r="L73" s="19"/>
    </row>
    <row r="74" spans="2:12" ht="11">
      <c r="B74" s="19"/>
      <c r="L74" s="19"/>
    </row>
    <row r="75" spans="2:12" ht="11">
      <c r="B75" s="19"/>
      <c r="L75" s="19"/>
    </row>
    <row r="76" spans="2:12" s="1" customFormat="1" ht="13">
      <c r="B76" s="31"/>
      <c r="D76" s="42" t="s">
        <v>50</v>
      </c>
      <c r="E76" s="33"/>
      <c r="F76" s="98" t="s">
        <v>51</v>
      </c>
      <c r="G76" s="42" t="s">
        <v>50</v>
      </c>
      <c r="H76" s="33"/>
      <c r="I76" s="33"/>
      <c r="J76" s="99" t="s">
        <v>51</v>
      </c>
      <c r="K76" s="33"/>
      <c r="L76" s="31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5" customHeight="1">
      <c r="B82" s="31"/>
      <c r="C82" s="20" t="s">
        <v>98</v>
      </c>
      <c r="L82" s="31"/>
    </row>
    <row r="83" spans="2:47" s="1" customFormat="1" ht="7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Domov důchodců Sušice - stavební úpravy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5" t="str">
        <f>E9</f>
        <v>SO02 - Výtahová šachta 1.004 - 4.004</v>
      </c>
      <c r="F87" s="235"/>
      <c r="G87" s="235"/>
      <c r="H87" s="235"/>
      <c r="L87" s="31"/>
    </row>
    <row r="88" spans="2:47" s="1" customFormat="1" ht="7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nábřeží Jana Seitze 155</v>
      </c>
      <c r="I89" s="26" t="s">
        <v>22</v>
      </c>
      <c r="J89" s="51" t="str">
        <f>IF(J12="","",J12)</f>
        <v>11. 2. 2025</v>
      </c>
      <c r="L89" s="31"/>
    </row>
    <row r="90" spans="2:47" s="1" customFormat="1" ht="7" customHeight="1">
      <c r="B90" s="31"/>
      <c r="L90" s="31"/>
    </row>
    <row r="91" spans="2:47" s="1" customFormat="1" ht="15.25" customHeight="1">
      <c r="B91" s="31"/>
      <c r="C91" s="26" t="s">
        <v>24</v>
      </c>
      <c r="F91" s="24" t="str">
        <f>E15</f>
        <v xml:space="preserve"> </v>
      </c>
      <c r="I91" s="26" t="s">
        <v>30</v>
      </c>
      <c r="J91" s="29" t="str">
        <f>E21</f>
        <v>Šumavaplan s.r.o.</v>
      </c>
      <c r="L91" s="31"/>
    </row>
    <row r="92" spans="2:47" s="1" customFormat="1" ht="15.25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Šumavaplan s.r.o.</v>
      </c>
      <c r="L92" s="31"/>
    </row>
    <row r="93" spans="2:47" s="1" customFormat="1" ht="10.25" customHeight="1">
      <c r="B93" s="31"/>
      <c r="L93" s="31"/>
    </row>
    <row r="94" spans="2:47" s="1" customFormat="1" ht="29.25" customHeight="1">
      <c r="B94" s="31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31"/>
    </row>
    <row r="95" spans="2:47" s="1" customFormat="1" ht="10.25" customHeight="1">
      <c r="B95" s="31"/>
      <c r="L95" s="31"/>
    </row>
    <row r="96" spans="2:47" s="1" customFormat="1" ht="22.75" customHeight="1">
      <c r="B96" s="31"/>
      <c r="C96" s="102" t="s">
        <v>101</v>
      </c>
      <c r="J96" s="65">
        <f>J144</f>
        <v>0</v>
      </c>
      <c r="L96" s="31"/>
      <c r="AU96" s="16" t="s">
        <v>102</v>
      </c>
    </row>
    <row r="97" spans="2:12" s="8" customFormat="1" ht="25" customHeight="1">
      <c r="B97" s="103"/>
      <c r="D97" s="104" t="s">
        <v>103</v>
      </c>
      <c r="E97" s="105"/>
      <c r="F97" s="105"/>
      <c r="G97" s="105"/>
      <c r="H97" s="105"/>
      <c r="I97" s="105"/>
      <c r="J97" s="106">
        <f>J145</f>
        <v>0</v>
      </c>
      <c r="L97" s="103"/>
    </row>
    <row r="98" spans="2:12" s="9" customFormat="1" ht="20" customHeight="1">
      <c r="B98" s="107"/>
      <c r="D98" s="108" t="s">
        <v>104</v>
      </c>
      <c r="E98" s="109"/>
      <c r="F98" s="109"/>
      <c r="G98" s="109"/>
      <c r="H98" s="109"/>
      <c r="I98" s="109"/>
      <c r="J98" s="110">
        <f>J146</f>
        <v>0</v>
      </c>
      <c r="L98" s="107"/>
    </row>
    <row r="99" spans="2:12" s="9" customFormat="1" ht="20" customHeight="1">
      <c r="B99" s="107"/>
      <c r="D99" s="108" t="s">
        <v>2647</v>
      </c>
      <c r="E99" s="109"/>
      <c r="F99" s="109"/>
      <c r="G99" s="109"/>
      <c r="H99" s="109"/>
      <c r="I99" s="109"/>
      <c r="J99" s="110">
        <f>J170</f>
        <v>0</v>
      </c>
      <c r="L99" s="107"/>
    </row>
    <row r="100" spans="2:12" s="9" customFormat="1" ht="20" customHeight="1">
      <c r="B100" s="107"/>
      <c r="D100" s="108" t="s">
        <v>105</v>
      </c>
      <c r="E100" s="109"/>
      <c r="F100" s="109"/>
      <c r="G100" s="109"/>
      <c r="H100" s="109"/>
      <c r="I100" s="109"/>
      <c r="J100" s="110">
        <f>J238</f>
        <v>0</v>
      </c>
      <c r="L100" s="107"/>
    </row>
    <row r="101" spans="2:12" s="9" customFormat="1" ht="20" customHeight="1">
      <c r="B101" s="107"/>
      <c r="D101" s="108" t="s">
        <v>106</v>
      </c>
      <c r="E101" s="109"/>
      <c r="F101" s="109"/>
      <c r="G101" s="109"/>
      <c r="H101" s="109"/>
      <c r="I101" s="109"/>
      <c r="J101" s="110">
        <f>J315</f>
        <v>0</v>
      </c>
      <c r="L101" s="107"/>
    </row>
    <row r="102" spans="2:12" s="9" customFormat="1" ht="20" customHeight="1">
      <c r="B102" s="107"/>
      <c r="D102" s="108" t="s">
        <v>2648</v>
      </c>
      <c r="E102" s="109"/>
      <c r="F102" s="109"/>
      <c r="G102" s="109"/>
      <c r="H102" s="109"/>
      <c r="I102" s="109"/>
      <c r="J102" s="110">
        <f>J350</f>
        <v>0</v>
      </c>
      <c r="L102" s="107"/>
    </row>
    <row r="103" spans="2:12" s="9" customFormat="1" ht="20" customHeight="1">
      <c r="B103" s="107"/>
      <c r="D103" s="108" t="s">
        <v>107</v>
      </c>
      <c r="E103" s="109"/>
      <c r="F103" s="109"/>
      <c r="G103" s="109"/>
      <c r="H103" s="109"/>
      <c r="I103" s="109"/>
      <c r="J103" s="110">
        <f>J382</f>
        <v>0</v>
      </c>
      <c r="L103" s="107"/>
    </row>
    <row r="104" spans="2:12" s="9" customFormat="1" ht="20" customHeight="1">
      <c r="B104" s="107"/>
      <c r="D104" s="108" t="s">
        <v>108</v>
      </c>
      <c r="E104" s="109"/>
      <c r="F104" s="109"/>
      <c r="G104" s="109"/>
      <c r="H104" s="109"/>
      <c r="I104" s="109"/>
      <c r="J104" s="110">
        <f>J401</f>
        <v>0</v>
      </c>
      <c r="L104" s="107"/>
    </row>
    <row r="105" spans="2:12" s="9" customFormat="1" ht="20" customHeight="1">
      <c r="B105" s="107"/>
      <c r="D105" s="108" t="s">
        <v>109</v>
      </c>
      <c r="E105" s="109"/>
      <c r="F105" s="109"/>
      <c r="G105" s="109"/>
      <c r="H105" s="109"/>
      <c r="I105" s="109"/>
      <c r="J105" s="110">
        <f>J451</f>
        <v>0</v>
      </c>
      <c r="L105" s="107"/>
    </row>
    <row r="106" spans="2:12" s="9" customFormat="1" ht="20" customHeight="1">
      <c r="B106" s="107"/>
      <c r="D106" s="108" t="s">
        <v>110</v>
      </c>
      <c r="E106" s="109"/>
      <c r="F106" s="109"/>
      <c r="G106" s="109"/>
      <c r="H106" s="109"/>
      <c r="I106" s="109"/>
      <c r="J106" s="110">
        <f>J459</f>
        <v>0</v>
      </c>
      <c r="L106" s="107"/>
    </row>
    <row r="107" spans="2:12" s="9" customFormat="1" ht="20" customHeight="1">
      <c r="B107" s="107"/>
      <c r="D107" s="108" t="s">
        <v>111</v>
      </c>
      <c r="E107" s="109"/>
      <c r="F107" s="109"/>
      <c r="G107" s="109"/>
      <c r="H107" s="109"/>
      <c r="I107" s="109"/>
      <c r="J107" s="110">
        <f>J472</f>
        <v>0</v>
      </c>
      <c r="L107" s="107"/>
    </row>
    <row r="108" spans="2:12" s="9" customFormat="1" ht="20" customHeight="1">
      <c r="B108" s="107"/>
      <c r="D108" s="108" t="s">
        <v>112</v>
      </c>
      <c r="E108" s="109"/>
      <c r="F108" s="109"/>
      <c r="G108" s="109"/>
      <c r="H108" s="109"/>
      <c r="I108" s="109"/>
      <c r="J108" s="110">
        <f>J523</f>
        <v>0</v>
      </c>
      <c r="L108" s="107"/>
    </row>
    <row r="109" spans="2:12" s="9" customFormat="1" ht="20" customHeight="1">
      <c r="B109" s="107"/>
      <c r="D109" s="108" t="s">
        <v>113</v>
      </c>
      <c r="E109" s="109"/>
      <c r="F109" s="109"/>
      <c r="G109" s="109"/>
      <c r="H109" s="109"/>
      <c r="I109" s="109"/>
      <c r="J109" s="110">
        <f>J534</f>
        <v>0</v>
      </c>
      <c r="L109" s="107"/>
    </row>
    <row r="110" spans="2:12" s="9" customFormat="1" ht="20" customHeight="1">
      <c r="B110" s="107"/>
      <c r="D110" s="108" t="s">
        <v>114</v>
      </c>
      <c r="E110" s="109"/>
      <c r="F110" s="109"/>
      <c r="G110" s="109"/>
      <c r="H110" s="109"/>
      <c r="I110" s="109"/>
      <c r="J110" s="110">
        <f>J576</f>
        <v>0</v>
      </c>
      <c r="L110" s="107"/>
    </row>
    <row r="111" spans="2:12" s="9" customFormat="1" ht="20" customHeight="1">
      <c r="B111" s="107"/>
      <c r="D111" s="108" t="s">
        <v>115</v>
      </c>
      <c r="E111" s="109"/>
      <c r="F111" s="109"/>
      <c r="G111" s="109"/>
      <c r="H111" s="109"/>
      <c r="I111" s="109"/>
      <c r="J111" s="110">
        <f>J599</f>
        <v>0</v>
      </c>
      <c r="L111" s="107"/>
    </row>
    <row r="112" spans="2:12" s="8" customFormat="1" ht="25" customHeight="1">
      <c r="B112" s="103"/>
      <c r="D112" s="104" t="s">
        <v>116</v>
      </c>
      <c r="E112" s="105"/>
      <c r="F112" s="105"/>
      <c r="G112" s="105"/>
      <c r="H112" s="105"/>
      <c r="I112" s="105"/>
      <c r="J112" s="106">
        <f>J602</f>
        <v>0</v>
      </c>
      <c r="L112" s="103"/>
    </row>
    <row r="113" spans="2:12" s="9" customFormat="1" ht="20" customHeight="1">
      <c r="B113" s="107"/>
      <c r="D113" s="108" t="s">
        <v>117</v>
      </c>
      <c r="E113" s="109"/>
      <c r="F113" s="109"/>
      <c r="G113" s="109"/>
      <c r="H113" s="109"/>
      <c r="I113" s="109"/>
      <c r="J113" s="110">
        <f>J603</f>
        <v>0</v>
      </c>
      <c r="L113" s="107"/>
    </row>
    <row r="114" spans="2:12" s="9" customFormat="1" ht="20" customHeight="1">
      <c r="B114" s="107"/>
      <c r="D114" s="108" t="s">
        <v>2649</v>
      </c>
      <c r="E114" s="109"/>
      <c r="F114" s="109"/>
      <c r="G114" s="109"/>
      <c r="H114" s="109"/>
      <c r="I114" s="109"/>
      <c r="J114" s="110">
        <f>J659</f>
        <v>0</v>
      </c>
      <c r="L114" s="107"/>
    </row>
    <row r="115" spans="2:12" s="9" customFormat="1" ht="20" customHeight="1">
      <c r="B115" s="107"/>
      <c r="D115" s="108" t="s">
        <v>118</v>
      </c>
      <c r="E115" s="109"/>
      <c r="F115" s="109"/>
      <c r="G115" s="109"/>
      <c r="H115" s="109"/>
      <c r="I115" s="109"/>
      <c r="J115" s="110">
        <f>J703</f>
        <v>0</v>
      </c>
      <c r="L115" s="107"/>
    </row>
    <row r="116" spans="2:12" s="9" customFormat="1" ht="20" customHeight="1">
      <c r="B116" s="107"/>
      <c r="D116" s="108" t="s">
        <v>119</v>
      </c>
      <c r="E116" s="109"/>
      <c r="F116" s="109"/>
      <c r="G116" s="109"/>
      <c r="H116" s="109"/>
      <c r="I116" s="109"/>
      <c r="J116" s="110">
        <f>J740</f>
        <v>0</v>
      </c>
      <c r="L116" s="107"/>
    </row>
    <row r="117" spans="2:12" s="9" customFormat="1" ht="20" customHeight="1">
      <c r="B117" s="107"/>
      <c r="D117" s="108" t="s">
        <v>2650</v>
      </c>
      <c r="E117" s="109"/>
      <c r="F117" s="109"/>
      <c r="G117" s="109"/>
      <c r="H117" s="109"/>
      <c r="I117" s="109"/>
      <c r="J117" s="110">
        <f>J748</f>
        <v>0</v>
      </c>
      <c r="L117" s="107"/>
    </row>
    <row r="118" spans="2:12" s="9" customFormat="1" ht="20" customHeight="1">
      <c r="B118" s="107"/>
      <c r="D118" s="108" t="s">
        <v>2651</v>
      </c>
      <c r="E118" s="109"/>
      <c r="F118" s="109"/>
      <c r="G118" s="109"/>
      <c r="H118" s="109"/>
      <c r="I118" s="109"/>
      <c r="J118" s="110">
        <f>J818</f>
        <v>0</v>
      </c>
      <c r="L118" s="107"/>
    </row>
    <row r="119" spans="2:12" s="9" customFormat="1" ht="20" customHeight="1">
      <c r="B119" s="107"/>
      <c r="D119" s="108" t="s">
        <v>128</v>
      </c>
      <c r="E119" s="109"/>
      <c r="F119" s="109"/>
      <c r="G119" s="109"/>
      <c r="H119" s="109"/>
      <c r="I119" s="109"/>
      <c r="J119" s="110">
        <f>J871</f>
        <v>0</v>
      </c>
      <c r="L119" s="107"/>
    </row>
    <row r="120" spans="2:12" s="9" customFormat="1" ht="20" customHeight="1">
      <c r="B120" s="107"/>
      <c r="D120" s="108" t="s">
        <v>129</v>
      </c>
      <c r="E120" s="109"/>
      <c r="F120" s="109"/>
      <c r="G120" s="109"/>
      <c r="H120" s="109"/>
      <c r="I120" s="109"/>
      <c r="J120" s="110">
        <f>J884</f>
        <v>0</v>
      </c>
      <c r="L120" s="107"/>
    </row>
    <row r="121" spans="2:12" s="9" customFormat="1" ht="20" customHeight="1">
      <c r="B121" s="107"/>
      <c r="D121" s="108" t="s">
        <v>2652</v>
      </c>
      <c r="E121" s="109"/>
      <c r="F121" s="109"/>
      <c r="G121" s="109"/>
      <c r="H121" s="109"/>
      <c r="I121" s="109"/>
      <c r="J121" s="110">
        <f>J892</f>
        <v>0</v>
      </c>
      <c r="L121" s="107"/>
    </row>
    <row r="122" spans="2:12" s="9" customFormat="1" ht="20" customHeight="1">
      <c r="B122" s="107"/>
      <c r="D122" s="108" t="s">
        <v>131</v>
      </c>
      <c r="E122" s="109"/>
      <c r="F122" s="109"/>
      <c r="G122" s="109"/>
      <c r="H122" s="109"/>
      <c r="I122" s="109"/>
      <c r="J122" s="110">
        <f>J896</f>
        <v>0</v>
      </c>
      <c r="L122" s="107"/>
    </row>
    <row r="123" spans="2:12" s="9" customFormat="1" ht="20" customHeight="1">
      <c r="B123" s="107"/>
      <c r="D123" s="108" t="s">
        <v>134</v>
      </c>
      <c r="E123" s="109"/>
      <c r="F123" s="109"/>
      <c r="G123" s="109"/>
      <c r="H123" s="109"/>
      <c r="I123" s="109"/>
      <c r="J123" s="110">
        <f>J925</f>
        <v>0</v>
      </c>
      <c r="L123" s="107"/>
    </row>
    <row r="124" spans="2:12" s="9" customFormat="1" ht="20" customHeight="1">
      <c r="B124" s="107"/>
      <c r="D124" s="108" t="s">
        <v>135</v>
      </c>
      <c r="E124" s="109"/>
      <c r="F124" s="109"/>
      <c r="G124" s="109"/>
      <c r="H124" s="109"/>
      <c r="I124" s="109"/>
      <c r="J124" s="110">
        <f>J950</f>
        <v>0</v>
      </c>
      <c r="L124" s="107"/>
    </row>
    <row r="125" spans="2:12" s="1" customFormat="1" ht="21.75" customHeight="1">
      <c r="B125" s="31"/>
      <c r="L125" s="31"/>
    </row>
    <row r="126" spans="2:12" s="1" customFormat="1" ht="7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31"/>
    </row>
    <row r="130" spans="2:63" s="1" customFormat="1" ht="7" customHeight="1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31"/>
    </row>
    <row r="131" spans="2:63" s="1" customFormat="1" ht="25" customHeight="1">
      <c r="B131" s="31"/>
      <c r="C131" s="20" t="s">
        <v>138</v>
      </c>
      <c r="L131" s="31"/>
    </row>
    <row r="132" spans="2:63" s="1" customFormat="1" ht="7" customHeight="1">
      <c r="B132" s="31"/>
      <c r="L132" s="31"/>
    </row>
    <row r="133" spans="2:63" s="1" customFormat="1" ht="12" customHeight="1">
      <c r="B133" s="31"/>
      <c r="C133" s="26" t="s">
        <v>16</v>
      </c>
      <c r="L133" s="31"/>
    </row>
    <row r="134" spans="2:63" s="1" customFormat="1" ht="16.5" customHeight="1">
      <c r="B134" s="31"/>
      <c r="E134" s="233" t="str">
        <f>E7</f>
        <v>Domov důchodců Sušice - stavební úpravy</v>
      </c>
      <c r="F134" s="234"/>
      <c r="G134" s="234"/>
      <c r="H134" s="234"/>
      <c r="L134" s="31"/>
    </row>
    <row r="135" spans="2:63" s="1" customFormat="1" ht="12" customHeight="1">
      <c r="B135" s="31"/>
      <c r="C135" s="26" t="s">
        <v>96</v>
      </c>
      <c r="L135" s="31"/>
    </row>
    <row r="136" spans="2:63" s="1" customFormat="1" ht="16.5" customHeight="1">
      <c r="B136" s="31"/>
      <c r="E136" s="195" t="str">
        <f>E9</f>
        <v>SO02 - Výtahová šachta 1.004 - 4.004</v>
      </c>
      <c r="F136" s="235"/>
      <c r="G136" s="235"/>
      <c r="H136" s="235"/>
      <c r="L136" s="31"/>
    </row>
    <row r="137" spans="2:63" s="1" customFormat="1" ht="7" customHeight="1">
      <c r="B137" s="31"/>
      <c r="L137" s="31"/>
    </row>
    <row r="138" spans="2:63" s="1" customFormat="1" ht="12" customHeight="1">
      <c r="B138" s="31"/>
      <c r="C138" s="26" t="s">
        <v>20</v>
      </c>
      <c r="F138" s="24" t="str">
        <f>F12</f>
        <v>nábřeží Jana Seitze 155</v>
      </c>
      <c r="I138" s="26" t="s">
        <v>22</v>
      </c>
      <c r="J138" s="51" t="str">
        <f>IF(J12="","",J12)</f>
        <v>11. 2. 2025</v>
      </c>
      <c r="L138" s="31"/>
    </row>
    <row r="139" spans="2:63" s="1" customFormat="1" ht="7" customHeight="1">
      <c r="B139" s="31"/>
      <c r="L139" s="31"/>
    </row>
    <row r="140" spans="2:63" s="1" customFormat="1" ht="15.25" customHeight="1">
      <c r="B140" s="31"/>
      <c r="C140" s="26" t="s">
        <v>24</v>
      </c>
      <c r="F140" s="24" t="str">
        <f>E15</f>
        <v xml:space="preserve"> </v>
      </c>
      <c r="I140" s="26" t="s">
        <v>30</v>
      </c>
      <c r="J140" s="29" t="str">
        <f>E21</f>
        <v>Šumavaplan s.r.o.</v>
      </c>
      <c r="L140" s="31"/>
    </row>
    <row r="141" spans="2:63" s="1" customFormat="1" ht="15.25" customHeight="1">
      <c r="B141" s="31"/>
      <c r="C141" s="26" t="s">
        <v>28</v>
      </c>
      <c r="F141" s="24" t="str">
        <f>IF(E18="","",E18)</f>
        <v>Vyplň údaj</v>
      </c>
      <c r="I141" s="26" t="s">
        <v>33</v>
      </c>
      <c r="J141" s="29" t="str">
        <f>E24</f>
        <v>Šumavaplan s.r.o.</v>
      </c>
      <c r="L141" s="31"/>
    </row>
    <row r="142" spans="2:63" s="1" customFormat="1" ht="10.25" customHeight="1">
      <c r="B142" s="31"/>
      <c r="L142" s="31"/>
    </row>
    <row r="143" spans="2:63" s="10" customFormat="1" ht="29.25" customHeight="1">
      <c r="B143" s="111"/>
      <c r="C143" s="112" t="s">
        <v>139</v>
      </c>
      <c r="D143" s="113" t="s">
        <v>60</v>
      </c>
      <c r="E143" s="113" t="s">
        <v>56</v>
      </c>
      <c r="F143" s="113" t="s">
        <v>57</v>
      </c>
      <c r="G143" s="113" t="s">
        <v>140</v>
      </c>
      <c r="H143" s="113" t="s">
        <v>141</v>
      </c>
      <c r="I143" s="113" t="s">
        <v>142</v>
      </c>
      <c r="J143" s="114" t="s">
        <v>100</v>
      </c>
      <c r="K143" s="115" t="s">
        <v>143</v>
      </c>
      <c r="L143" s="111"/>
      <c r="M143" s="58" t="s">
        <v>1</v>
      </c>
      <c r="N143" s="59" t="s">
        <v>39</v>
      </c>
      <c r="O143" s="59" t="s">
        <v>144</v>
      </c>
      <c r="P143" s="59" t="s">
        <v>145</v>
      </c>
      <c r="Q143" s="59" t="s">
        <v>146</v>
      </c>
      <c r="R143" s="59" t="s">
        <v>147</v>
      </c>
      <c r="S143" s="59" t="s">
        <v>148</v>
      </c>
      <c r="T143" s="60" t="s">
        <v>149</v>
      </c>
    </row>
    <row r="144" spans="2:63" s="1" customFormat="1" ht="22.75" customHeight="1">
      <c r="B144" s="31"/>
      <c r="C144" s="63" t="s">
        <v>150</v>
      </c>
      <c r="J144" s="116">
        <f>BK144</f>
        <v>0</v>
      </c>
      <c r="L144" s="31"/>
      <c r="M144" s="61"/>
      <c r="N144" s="52"/>
      <c r="O144" s="52"/>
      <c r="P144" s="117">
        <f>P145+P602</f>
        <v>0</v>
      </c>
      <c r="Q144" s="52"/>
      <c r="R144" s="117">
        <f>R145+R602</f>
        <v>281.23754797999999</v>
      </c>
      <c r="S144" s="52"/>
      <c r="T144" s="118">
        <f>T145+T602</f>
        <v>174.24776249999996</v>
      </c>
      <c r="AT144" s="16" t="s">
        <v>74</v>
      </c>
      <c r="AU144" s="16" t="s">
        <v>102</v>
      </c>
      <c r="BK144" s="119">
        <f>BK145+BK602</f>
        <v>0</v>
      </c>
    </row>
    <row r="145" spans="2:65" s="11" customFormat="1" ht="26" customHeight="1">
      <c r="B145" s="120"/>
      <c r="D145" s="121" t="s">
        <v>74</v>
      </c>
      <c r="E145" s="122" t="s">
        <v>151</v>
      </c>
      <c r="F145" s="122" t="s">
        <v>152</v>
      </c>
      <c r="I145" s="123"/>
      <c r="J145" s="124">
        <f>BK145</f>
        <v>0</v>
      </c>
      <c r="L145" s="120"/>
      <c r="M145" s="125"/>
      <c r="P145" s="126">
        <f>P146+P170+P238+P315+P350+P382+P401+P451+P459+P472+P523+P534+P576+P599</f>
        <v>0</v>
      </c>
      <c r="R145" s="126">
        <f>R146+R170+R238+R315+R350+R382+R401+R451+R459+R472+R523+R534+R576+R599</f>
        <v>275.65664796999999</v>
      </c>
      <c r="T145" s="127">
        <f>T146+T170+T238+T315+T350+T382+T401+T451+T459+T472+T523+T534+T576+T599</f>
        <v>172.75765199999998</v>
      </c>
      <c r="AR145" s="121" t="s">
        <v>83</v>
      </c>
      <c r="AT145" s="128" t="s">
        <v>74</v>
      </c>
      <c r="AU145" s="128" t="s">
        <v>75</v>
      </c>
      <c r="AY145" s="121" t="s">
        <v>153</v>
      </c>
      <c r="BK145" s="129">
        <f>BK146+BK170+BK238+BK315+BK350+BK382+BK401+BK451+BK459+BK472+BK523+BK534+BK576+BK599</f>
        <v>0</v>
      </c>
    </row>
    <row r="146" spans="2:65" s="11" customFormat="1" ht="22.75" customHeight="1">
      <c r="B146" s="120"/>
      <c r="D146" s="121" t="s">
        <v>74</v>
      </c>
      <c r="E146" s="130" t="s">
        <v>83</v>
      </c>
      <c r="F146" s="130" t="s">
        <v>154</v>
      </c>
      <c r="I146" s="123"/>
      <c r="J146" s="131">
        <f>BK146</f>
        <v>0</v>
      </c>
      <c r="L146" s="120"/>
      <c r="M146" s="125"/>
      <c r="P146" s="126">
        <f>SUM(P147:P169)</f>
        <v>0</v>
      </c>
      <c r="R146" s="126">
        <f>SUM(R147:R169)</f>
        <v>0</v>
      </c>
      <c r="T146" s="127">
        <f>SUM(T147:T169)</f>
        <v>3.0960000000000001</v>
      </c>
      <c r="AR146" s="121" t="s">
        <v>83</v>
      </c>
      <c r="AT146" s="128" t="s">
        <v>74</v>
      </c>
      <c r="AU146" s="128" t="s">
        <v>83</v>
      </c>
      <c r="AY146" s="121" t="s">
        <v>153</v>
      </c>
      <c r="BK146" s="129">
        <f>SUM(BK147:BK169)</f>
        <v>0</v>
      </c>
    </row>
    <row r="147" spans="2:65" s="1" customFormat="1" ht="24.25" customHeight="1">
      <c r="B147" s="31"/>
      <c r="C147" s="132" t="s">
        <v>83</v>
      </c>
      <c r="D147" s="132" t="s">
        <v>155</v>
      </c>
      <c r="E147" s="133" t="s">
        <v>2653</v>
      </c>
      <c r="F147" s="134" t="s">
        <v>2654</v>
      </c>
      <c r="G147" s="135" t="s">
        <v>173</v>
      </c>
      <c r="H147" s="136">
        <v>8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40</v>
      </c>
      <c r="P147" s="142">
        <f>O147*H147</f>
        <v>0</v>
      </c>
      <c r="Q147" s="142">
        <v>0</v>
      </c>
      <c r="R147" s="142">
        <f>Q147*H147</f>
        <v>0</v>
      </c>
      <c r="S147" s="142">
        <v>0.125</v>
      </c>
      <c r="T147" s="143">
        <f>S147*H147</f>
        <v>1</v>
      </c>
      <c r="AR147" s="144" t="s">
        <v>159</v>
      </c>
      <c r="AT147" s="144" t="s">
        <v>155</v>
      </c>
      <c r="AU147" s="144" t="s">
        <v>85</v>
      </c>
      <c r="AY147" s="16" t="s">
        <v>153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83</v>
      </c>
      <c r="BK147" s="145">
        <f>ROUND(I147*H147,2)</f>
        <v>0</v>
      </c>
      <c r="BL147" s="16" t="s">
        <v>159</v>
      </c>
      <c r="BM147" s="144" t="s">
        <v>2655</v>
      </c>
    </row>
    <row r="148" spans="2:65" s="1" customFormat="1" ht="48">
      <c r="B148" s="31"/>
      <c r="D148" s="146" t="s">
        <v>161</v>
      </c>
      <c r="F148" s="147" t="s">
        <v>2656</v>
      </c>
      <c r="I148" s="148"/>
      <c r="L148" s="31"/>
      <c r="M148" s="149"/>
      <c r="T148" s="55"/>
      <c r="AT148" s="16" t="s">
        <v>161</v>
      </c>
      <c r="AU148" s="16" t="s">
        <v>85</v>
      </c>
    </row>
    <row r="149" spans="2:65" s="12" customFormat="1" ht="12">
      <c r="B149" s="150"/>
      <c r="D149" s="146" t="s">
        <v>163</v>
      </c>
      <c r="E149" s="151" t="s">
        <v>1</v>
      </c>
      <c r="F149" s="152" t="s">
        <v>2657</v>
      </c>
      <c r="H149" s="153">
        <v>8</v>
      </c>
      <c r="I149" s="154"/>
      <c r="L149" s="150"/>
      <c r="M149" s="155"/>
      <c r="T149" s="156"/>
      <c r="AT149" s="151" t="s">
        <v>163</v>
      </c>
      <c r="AU149" s="151" t="s">
        <v>85</v>
      </c>
      <c r="AV149" s="12" t="s">
        <v>85</v>
      </c>
      <c r="AW149" s="12" t="s">
        <v>32</v>
      </c>
      <c r="AX149" s="12" t="s">
        <v>83</v>
      </c>
      <c r="AY149" s="151" t="s">
        <v>153</v>
      </c>
    </row>
    <row r="150" spans="2:65" s="1" customFormat="1" ht="16.5" customHeight="1">
      <c r="B150" s="31"/>
      <c r="C150" s="132" t="s">
        <v>85</v>
      </c>
      <c r="D150" s="132" t="s">
        <v>155</v>
      </c>
      <c r="E150" s="133" t="s">
        <v>2658</v>
      </c>
      <c r="F150" s="134" t="s">
        <v>2659</v>
      </c>
      <c r="G150" s="135" t="s">
        <v>173</v>
      </c>
      <c r="H150" s="136">
        <v>12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40</v>
      </c>
      <c r="P150" s="142">
        <f>O150*H150</f>
        <v>0</v>
      </c>
      <c r="Q150" s="142">
        <v>0</v>
      </c>
      <c r="R150" s="142">
        <f>Q150*H150</f>
        <v>0</v>
      </c>
      <c r="S150" s="142">
        <v>9.8000000000000004E-2</v>
      </c>
      <c r="T150" s="143">
        <f>S150*H150</f>
        <v>1.1760000000000002</v>
      </c>
      <c r="AR150" s="144" t="s">
        <v>159</v>
      </c>
      <c r="AT150" s="144" t="s">
        <v>155</v>
      </c>
      <c r="AU150" s="144" t="s">
        <v>85</v>
      </c>
      <c r="AY150" s="16" t="s">
        <v>153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83</v>
      </c>
      <c r="BK150" s="145">
        <f>ROUND(I150*H150,2)</f>
        <v>0</v>
      </c>
      <c r="BL150" s="16" t="s">
        <v>159</v>
      </c>
      <c r="BM150" s="144" t="s">
        <v>2660</v>
      </c>
    </row>
    <row r="151" spans="2:65" s="1" customFormat="1" ht="36">
      <c r="B151" s="31"/>
      <c r="D151" s="146" t="s">
        <v>161</v>
      </c>
      <c r="F151" s="147" t="s">
        <v>2661</v>
      </c>
      <c r="I151" s="148"/>
      <c r="L151" s="31"/>
      <c r="M151" s="149"/>
      <c r="T151" s="55"/>
      <c r="AT151" s="16" t="s">
        <v>161</v>
      </c>
      <c r="AU151" s="16" t="s">
        <v>85</v>
      </c>
    </row>
    <row r="152" spans="2:65" s="12" customFormat="1" ht="12">
      <c r="B152" s="150"/>
      <c r="D152" s="146" t="s">
        <v>163</v>
      </c>
      <c r="E152" s="151" t="s">
        <v>1</v>
      </c>
      <c r="F152" s="152" t="s">
        <v>2662</v>
      </c>
      <c r="H152" s="153">
        <v>12</v>
      </c>
      <c r="I152" s="154"/>
      <c r="L152" s="150"/>
      <c r="M152" s="155"/>
      <c r="T152" s="156"/>
      <c r="AT152" s="151" t="s">
        <v>163</v>
      </c>
      <c r="AU152" s="151" t="s">
        <v>85</v>
      </c>
      <c r="AV152" s="12" t="s">
        <v>85</v>
      </c>
      <c r="AW152" s="12" t="s">
        <v>32</v>
      </c>
      <c r="AX152" s="12" t="s">
        <v>83</v>
      </c>
      <c r="AY152" s="151" t="s">
        <v>153</v>
      </c>
    </row>
    <row r="153" spans="2:65" s="1" customFormat="1" ht="16.5" customHeight="1">
      <c r="B153" s="31"/>
      <c r="C153" s="132" t="s">
        <v>170</v>
      </c>
      <c r="D153" s="132" t="s">
        <v>155</v>
      </c>
      <c r="E153" s="133" t="s">
        <v>2663</v>
      </c>
      <c r="F153" s="134" t="s">
        <v>2664</v>
      </c>
      <c r="G153" s="135" t="s">
        <v>590</v>
      </c>
      <c r="H153" s="136">
        <v>4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40</v>
      </c>
      <c r="P153" s="142">
        <f>O153*H153</f>
        <v>0</v>
      </c>
      <c r="Q153" s="142">
        <v>0</v>
      </c>
      <c r="R153" s="142">
        <f>Q153*H153</f>
        <v>0</v>
      </c>
      <c r="S153" s="142">
        <v>0.23</v>
      </c>
      <c r="T153" s="143">
        <f>S153*H153</f>
        <v>0.92</v>
      </c>
      <c r="AR153" s="144" t="s">
        <v>159</v>
      </c>
      <c r="AT153" s="144" t="s">
        <v>155</v>
      </c>
      <c r="AU153" s="144" t="s">
        <v>85</v>
      </c>
      <c r="AY153" s="16" t="s">
        <v>153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83</v>
      </c>
      <c r="BK153" s="145">
        <f>ROUND(I153*H153,2)</f>
        <v>0</v>
      </c>
      <c r="BL153" s="16" t="s">
        <v>159</v>
      </c>
      <c r="BM153" s="144" t="s">
        <v>2665</v>
      </c>
    </row>
    <row r="154" spans="2:65" s="1" customFormat="1" ht="36">
      <c r="B154" s="31"/>
      <c r="D154" s="146" t="s">
        <v>161</v>
      </c>
      <c r="F154" s="147" t="s">
        <v>2666</v>
      </c>
      <c r="I154" s="148"/>
      <c r="L154" s="31"/>
      <c r="M154" s="149"/>
      <c r="T154" s="55"/>
      <c r="AT154" s="16" t="s">
        <v>161</v>
      </c>
      <c r="AU154" s="16" t="s">
        <v>85</v>
      </c>
    </row>
    <row r="155" spans="2:65" s="1" customFormat="1" ht="33" customHeight="1">
      <c r="B155" s="31"/>
      <c r="C155" s="132" t="s">
        <v>159</v>
      </c>
      <c r="D155" s="132" t="s">
        <v>155</v>
      </c>
      <c r="E155" s="133" t="s">
        <v>2667</v>
      </c>
      <c r="F155" s="134" t="s">
        <v>2668</v>
      </c>
      <c r="G155" s="135" t="s">
        <v>158</v>
      </c>
      <c r="H155" s="136">
        <v>74.400000000000006</v>
      </c>
      <c r="I155" s="137"/>
      <c r="J155" s="138">
        <f>ROUND(I155*H155,2)</f>
        <v>0</v>
      </c>
      <c r="K155" s="139"/>
      <c r="L155" s="31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159</v>
      </c>
      <c r="AT155" s="144" t="s">
        <v>155</v>
      </c>
      <c r="AU155" s="144" t="s">
        <v>85</v>
      </c>
      <c r="AY155" s="16" t="s">
        <v>153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83</v>
      </c>
      <c r="BK155" s="145">
        <f>ROUND(I155*H155,2)</f>
        <v>0</v>
      </c>
      <c r="BL155" s="16" t="s">
        <v>159</v>
      </c>
      <c r="BM155" s="144" t="s">
        <v>2669</v>
      </c>
    </row>
    <row r="156" spans="2:65" s="1" customFormat="1" ht="36">
      <c r="B156" s="31"/>
      <c r="D156" s="146" t="s">
        <v>161</v>
      </c>
      <c r="F156" s="147" t="s">
        <v>2670</v>
      </c>
      <c r="I156" s="148"/>
      <c r="L156" s="31"/>
      <c r="M156" s="149"/>
      <c r="T156" s="55"/>
      <c r="AT156" s="16" t="s">
        <v>161</v>
      </c>
      <c r="AU156" s="16" t="s">
        <v>85</v>
      </c>
    </row>
    <row r="157" spans="2:65" s="12" customFormat="1" ht="12">
      <c r="B157" s="150"/>
      <c r="D157" s="146" t="s">
        <v>163</v>
      </c>
      <c r="E157" s="151" t="s">
        <v>1</v>
      </c>
      <c r="F157" s="152" t="s">
        <v>2671</v>
      </c>
      <c r="H157" s="153">
        <v>74.400000000000006</v>
      </c>
      <c r="I157" s="154"/>
      <c r="L157" s="150"/>
      <c r="M157" s="155"/>
      <c r="T157" s="156"/>
      <c r="AT157" s="151" t="s">
        <v>163</v>
      </c>
      <c r="AU157" s="151" t="s">
        <v>85</v>
      </c>
      <c r="AV157" s="12" t="s">
        <v>85</v>
      </c>
      <c r="AW157" s="12" t="s">
        <v>32</v>
      </c>
      <c r="AX157" s="12" t="s">
        <v>83</v>
      </c>
      <c r="AY157" s="151" t="s">
        <v>153</v>
      </c>
    </row>
    <row r="158" spans="2:65" s="1" customFormat="1" ht="37.75" customHeight="1">
      <c r="B158" s="31"/>
      <c r="C158" s="132" t="s">
        <v>181</v>
      </c>
      <c r="D158" s="132" t="s">
        <v>155</v>
      </c>
      <c r="E158" s="133" t="s">
        <v>2672</v>
      </c>
      <c r="F158" s="134" t="s">
        <v>2673</v>
      </c>
      <c r="G158" s="135" t="s">
        <v>158</v>
      </c>
      <c r="H158" s="136">
        <v>29.4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40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159</v>
      </c>
      <c r="AT158" s="144" t="s">
        <v>155</v>
      </c>
      <c r="AU158" s="144" t="s">
        <v>85</v>
      </c>
      <c r="AY158" s="16" t="s">
        <v>153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83</v>
      </c>
      <c r="BK158" s="145">
        <f>ROUND(I158*H158,2)</f>
        <v>0</v>
      </c>
      <c r="BL158" s="16" t="s">
        <v>159</v>
      </c>
      <c r="BM158" s="144" t="s">
        <v>2674</v>
      </c>
    </row>
    <row r="159" spans="2:65" s="1" customFormat="1" ht="60">
      <c r="B159" s="31"/>
      <c r="D159" s="146" t="s">
        <v>161</v>
      </c>
      <c r="F159" s="147" t="s">
        <v>2675</v>
      </c>
      <c r="I159" s="148"/>
      <c r="L159" s="31"/>
      <c r="M159" s="149"/>
      <c r="T159" s="55"/>
      <c r="AT159" s="16" t="s">
        <v>161</v>
      </c>
      <c r="AU159" s="16" t="s">
        <v>85</v>
      </c>
    </row>
    <row r="160" spans="2:65" s="12" customFormat="1" ht="12">
      <c r="B160" s="150"/>
      <c r="D160" s="146" t="s">
        <v>163</v>
      </c>
      <c r="E160" s="151" t="s">
        <v>1</v>
      </c>
      <c r="F160" s="152" t="s">
        <v>2676</v>
      </c>
      <c r="H160" s="153">
        <v>29.4</v>
      </c>
      <c r="I160" s="154"/>
      <c r="L160" s="150"/>
      <c r="M160" s="155"/>
      <c r="T160" s="156"/>
      <c r="AT160" s="151" t="s">
        <v>163</v>
      </c>
      <c r="AU160" s="151" t="s">
        <v>85</v>
      </c>
      <c r="AV160" s="12" t="s">
        <v>85</v>
      </c>
      <c r="AW160" s="12" t="s">
        <v>32</v>
      </c>
      <c r="AX160" s="12" t="s">
        <v>83</v>
      </c>
      <c r="AY160" s="151" t="s">
        <v>153</v>
      </c>
    </row>
    <row r="161" spans="2:65" s="1" customFormat="1" ht="37.75" customHeight="1">
      <c r="B161" s="31"/>
      <c r="C161" s="132" t="s">
        <v>187</v>
      </c>
      <c r="D161" s="132" t="s">
        <v>155</v>
      </c>
      <c r="E161" s="133" t="s">
        <v>2677</v>
      </c>
      <c r="F161" s="134" t="s">
        <v>2678</v>
      </c>
      <c r="G161" s="135" t="s">
        <v>158</v>
      </c>
      <c r="H161" s="136">
        <v>499.8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159</v>
      </c>
      <c r="AT161" s="144" t="s">
        <v>155</v>
      </c>
      <c r="AU161" s="144" t="s">
        <v>85</v>
      </c>
      <c r="AY161" s="16" t="s">
        <v>153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83</v>
      </c>
      <c r="BK161" s="145">
        <f>ROUND(I161*H161,2)</f>
        <v>0</v>
      </c>
      <c r="BL161" s="16" t="s">
        <v>159</v>
      </c>
      <c r="BM161" s="144" t="s">
        <v>2679</v>
      </c>
    </row>
    <row r="162" spans="2:65" s="1" customFormat="1" ht="60">
      <c r="B162" s="31"/>
      <c r="D162" s="146" t="s">
        <v>161</v>
      </c>
      <c r="F162" s="147" t="s">
        <v>2680</v>
      </c>
      <c r="I162" s="148"/>
      <c r="L162" s="31"/>
      <c r="M162" s="149"/>
      <c r="T162" s="55"/>
      <c r="AT162" s="16" t="s">
        <v>161</v>
      </c>
      <c r="AU162" s="16" t="s">
        <v>85</v>
      </c>
    </row>
    <row r="163" spans="2:65" s="12" customFormat="1" ht="12">
      <c r="B163" s="150"/>
      <c r="D163" s="146" t="s">
        <v>163</v>
      </c>
      <c r="E163" s="151" t="s">
        <v>1</v>
      </c>
      <c r="F163" s="152" t="s">
        <v>2681</v>
      </c>
      <c r="H163" s="153">
        <v>499.8</v>
      </c>
      <c r="I163" s="154"/>
      <c r="L163" s="150"/>
      <c r="M163" s="155"/>
      <c r="T163" s="156"/>
      <c r="AT163" s="151" t="s">
        <v>163</v>
      </c>
      <c r="AU163" s="151" t="s">
        <v>85</v>
      </c>
      <c r="AV163" s="12" t="s">
        <v>85</v>
      </c>
      <c r="AW163" s="12" t="s">
        <v>32</v>
      </c>
      <c r="AX163" s="12" t="s">
        <v>83</v>
      </c>
      <c r="AY163" s="151" t="s">
        <v>153</v>
      </c>
    </row>
    <row r="164" spans="2:65" s="1" customFormat="1" ht="33" customHeight="1">
      <c r="B164" s="31"/>
      <c r="C164" s="132" t="s">
        <v>193</v>
      </c>
      <c r="D164" s="132" t="s">
        <v>155</v>
      </c>
      <c r="E164" s="133" t="s">
        <v>194</v>
      </c>
      <c r="F164" s="134" t="s">
        <v>195</v>
      </c>
      <c r="G164" s="135" t="s">
        <v>196</v>
      </c>
      <c r="H164" s="136">
        <v>52.92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40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159</v>
      </c>
      <c r="AT164" s="144" t="s">
        <v>155</v>
      </c>
      <c r="AU164" s="144" t="s">
        <v>85</v>
      </c>
      <c r="AY164" s="16" t="s">
        <v>153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83</v>
      </c>
      <c r="BK164" s="145">
        <f>ROUND(I164*H164,2)</f>
        <v>0</v>
      </c>
      <c r="BL164" s="16" t="s">
        <v>159</v>
      </c>
      <c r="BM164" s="144" t="s">
        <v>2682</v>
      </c>
    </row>
    <row r="165" spans="2:65" s="1" customFormat="1" ht="36">
      <c r="B165" s="31"/>
      <c r="D165" s="146" t="s">
        <v>161</v>
      </c>
      <c r="F165" s="147" t="s">
        <v>198</v>
      </c>
      <c r="I165" s="148"/>
      <c r="L165" s="31"/>
      <c r="M165" s="149"/>
      <c r="T165" s="55"/>
      <c r="AT165" s="16" t="s">
        <v>161</v>
      </c>
      <c r="AU165" s="16" t="s">
        <v>85</v>
      </c>
    </row>
    <row r="166" spans="2:65" s="12" customFormat="1" ht="12">
      <c r="B166" s="150"/>
      <c r="D166" s="146" t="s">
        <v>163</v>
      </c>
      <c r="E166" s="151" t="s">
        <v>1</v>
      </c>
      <c r="F166" s="152" t="s">
        <v>2683</v>
      </c>
      <c r="H166" s="153">
        <v>52.92</v>
      </c>
      <c r="I166" s="154"/>
      <c r="L166" s="150"/>
      <c r="M166" s="155"/>
      <c r="T166" s="156"/>
      <c r="AT166" s="151" t="s">
        <v>163</v>
      </c>
      <c r="AU166" s="151" t="s">
        <v>85</v>
      </c>
      <c r="AV166" s="12" t="s">
        <v>85</v>
      </c>
      <c r="AW166" s="12" t="s">
        <v>32</v>
      </c>
      <c r="AX166" s="12" t="s">
        <v>83</v>
      </c>
      <c r="AY166" s="151" t="s">
        <v>153</v>
      </c>
    </row>
    <row r="167" spans="2:65" s="1" customFormat="1" ht="24.25" customHeight="1">
      <c r="B167" s="31"/>
      <c r="C167" s="132" t="s">
        <v>200</v>
      </c>
      <c r="D167" s="132" t="s">
        <v>155</v>
      </c>
      <c r="E167" s="133" t="s">
        <v>201</v>
      </c>
      <c r="F167" s="134" t="s">
        <v>202</v>
      </c>
      <c r="G167" s="135" t="s">
        <v>158</v>
      </c>
      <c r="H167" s="136">
        <v>45</v>
      </c>
      <c r="I167" s="137"/>
      <c r="J167" s="138">
        <f>ROUND(I167*H167,2)</f>
        <v>0</v>
      </c>
      <c r="K167" s="139"/>
      <c r="L167" s="31"/>
      <c r="M167" s="140" t="s">
        <v>1</v>
      </c>
      <c r="N167" s="141" t="s">
        <v>40</v>
      </c>
      <c r="P167" s="142">
        <f>O167*H167</f>
        <v>0</v>
      </c>
      <c r="Q167" s="142">
        <v>0</v>
      </c>
      <c r="R167" s="142">
        <f>Q167*H167</f>
        <v>0</v>
      </c>
      <c r="S167" s="142">
        <v>0</v>
      </c>
      <c r="T167" s="143">
        <f>S167*H167</f>
        <v>0</v>
      </c>
      <c r="AR167" s="144" t="s">
        <v>159</v>
      </c>
      <c r="AT167" s="144" t="s">
        <v>155</v>
      </c>
      <c r="AU167" s="144" t="s">
        <v>85</v>
      </c>
      <c r="AY167" s="16" t="s">
        <v>153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83</v>
      </c>
      <c r="BK167" s="145">
        <f>ROUND(I167*H167,2)</f>
        <v>0</v>
      </c>
      <c r="BL167" s="16" t="s">
        <v>159</v>
      </c>
      <c r="BM167" s="144" t="s">
        <v>2684</v>
      </c>
    </row>
    <row r="168" spans="2:65" s="1" customFormat="1" ht="36">
      <c r="B168" s="31"/>
      <c r="D168" s="146" t="s">
        <v>161</v>
      </c>
      <c r="F168" s="147" t="s">
        <v>204</v>
      </c>
      <c r="I168" s="148"/>
      <c r="L168" s="31"/>
      <c r="M168" s="149"/>
      <c r="T168" s="55"/>
      <c r="AT168" s="16" t="s">
        <v>161</v>
      </c>
      <c r="AU168" s="16" t="s">
        <v>85</v>
      </c>
    </row>
    <row r="169" spans="2:65" s="12" customFormat="1" ht="12">
      <c r="B169" s="150"/>
      <c r="D169" s="146" t="s">
        <v>163</v>
      </c>
      <c r="E169" s="151" t="s">
        <v>1</v>
      </c>
      <c r="F169" s="152" t="s">
        <v>2685</v>
      </c>
      <c r="H169" s="153">
        <v>45</v>
      </c>
      <c r="I169" s="154"/>
      <c r="L169" s="150"/>
      <c r="M169" s="155"/>
      <c r="T169" s="156"/>
      <c r="AT169" s="151" t="s">
        <v>163</v>
      </c>
      <c r="AU169" s="151" t="s">
        <v>85</v>
      </c>
      <c r="AV169" s="12" t="s">
        <v>85</v>
      </c>
      <c r="AW169" s="12" t="s">
        <v>32</v>
      </c>
      <c r="AX169" s="12" t="s">
        <v>83</v>
      </c>
      <c r="AY169" s="151" t="s">
        <v>153</v>
      </c>
    </row>
    <row r="170" spans="2:65" s="11" customFormat="1" ht="22.75" customHeight="1">
      <c r="B170" s="120"/>
      <c r="D170" s="121" t="s">
        <v>74</v>
      </c>
      <c r="E170" s="130" t="s">
        <v>85</v>
      </c>
      <c r="F170" s="130" t="s">
        <v>2686</v>
      </c>
      <c r="I170" s="123"/>
      <c r="J170" s="131">
        <f>BK170</f>
        <v>0</v>
      </c>
      <c r="L170" s="120"/>
      <c r="M170" s="125"/>
      <c r="P170" s="126">
        <f>SUM(P171:P237)</f>
        <v>0</v>
      </c>
      <c r="R170" s="126">
        <f>SUM(R171:R237)</f>
        <v>112.22578718999999</v>
      </c>
      <c r="T170" s="127">
        <f>SUM(T171:T237)</f>
        <v>0</v>
      </c>
      <c r="AR170" s="121" t="s">
        <v>83</v>
      </c>
      <c r="AT170" s="128" t="s">
        <v>74</v>
      </c>
      <c r="AU170" s="128" t="s">
        <v>83</v>
      </c>
      <c r="AY170" s="121" t="s">
        <v>153</v>
      </c>
      <c r="BK170" s="129">
        <f>SUM(BK171:BK237)</f>
        <v>0</v>
      </c>
    </row>
    <row r="171" spans="2:65" s="1" customFormat="1" ht="33" customHeight="1">
      <c r="B171" s="31"/>
      <c r="C171" s="132" t="s">
        <v>208</v>
      </c>
      <c r="D171" s="132" t="s">
        <v>155</v>
      </c>
      <c r="E171" s="133" t="s">
        <v>2687</v>
      </c>
      <c r="F171" s="134" t="s">
        <v>2688</v>
      </c>
      <c r="G171" s="135" t="s">
        <v>590</v>
      </c>
      <c r="H171" s="136">
        <v>24.9</v>
      </c>
      <c r="I171" s="137"/>
      <c r="J171" s="138">
        <f>ROUND(I171*H171,2)</f>
        <v>0</v>
      </c>
      <c r="K171" s="139"/>
      <c r="L171" s="31"/>
      <c r="M171" s="140" t="s">
        <v>1</v>
      </c>
      <c r="N171" s="141" t="s">
        <v>40</v>
      </c>
      <c r="P171" s="142">
        <f>O171*H171</f>
        <v>0</v>
      </c>
      <c r="Q171" s="142">
        <v>2.1000000000000001E-4</v>
      </c>
      <c r="R171" s="142">
        <f>Q171*H171</f>
        <v>5.2290000000000001E-3</v>
      </c>
      <c r="S171" s="142">
        <v>0</v>
      </c>
      <c r="T171" s="143">
        <f>S171*H171</f>
        <v>0</v>
      </c>
      <c r="AR171" s="144" t="s">
        <v>159</v>
      </c>
      <c r="AT171" s="144" t="s">
        <v>155</v>
      </c>
      <c r="AU171" s="144" t="s">
        <v>85</v>
      </c>
      <c r="AY171" s="16" t="s">
        <v>153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83</v>
      </c>
      <c r="BK171" s="145">
        <f>ROUND(I171*H171,2)</f>
        <v>0</v>
      </c>
      <c r="BL171" s="16" t="s">
        <v>159</v>
      </c>
      <c r="BM171" s="144" t="s">
        <v>2689</v>
      </c>
    </row>
    <row r="172" spans="2:65" s="12" customFormat="1" ht="12">
      <c r="B172" s="150"/>
      <c r="D172" s="146" t="s">
        <v>163</v>
      </c>
      <c r="E172" s="151" t="s">
        <v>1</v>
      </c>
      <c r="F172" s="152" t="s">
        <v>2690</v>
      </c>
      <c r="H172" s="153">
        <v>24.9</v>
      </c>
      <c r="I172" s="154"/>
      <c r="L172" s="150"/>
      <c r="M172" s="155"/>
      <c r="T172" s="156"/>
      <c r="AT172" s="151" t="s">
        <v>163</v>
      </c>
      <c r="AU172" s="151" t="s">
        <v>85</v>
      </c>
      <c r="AV172" s="12" t="s">
        <v>85</v>
      </c>
      <c r="AW172" s="12" t="s">
        <v>32</v>
      </c>
      <c r="AX172" s="12" t="s">
        <v>83</v>
      </c>
      <c r="AY172" s="151" t="s">
        <v>153</v>
      </c>
    </row>
    <row r="173" spans="2:65" s="1" customFormat="1" ht="24.25" customHeight="1">
      <c r="B173" s="31"/>
      <c r="C173" s="132" t="s">
        <v>215</v>
      </c>
      <c r="D173" s="132" t="s">
        <v>155</v>
      </c>
      <c r="E173" s="133" t="s">
        <v>2691</v>
      </c>
      <c r="F173" s="134" t="s">
        <v>2692</v>
      </c>
      <c r="G173" s="135" t="s">
        <v>158</v>
      </c>
      <c r="H173" s="136">
        <v>7.6619999999999999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40</v>
      </c>
      <c r="P173" s="142">
        <f>O173*H173</f>
        <v>0</v>
      </c>
      <c r="Q173" s="142">
        <v>2.5018699999999998</v>
      </c>
      <c r="R173" s="142">
        <f>Q173*H173</f>
        <v>19.169327939999999</v>
      </c>
      <c r="S173" s="142">
        <v>0</v>
      </c>
      <c r="T173" s="143">
        <f>S173*H173</f>
        <v>0</v>
      </c>
      <c r="AR173" s="144" t="s">
        <v>159</v>
      </c>
      <c r="AT173" s="144" t="s">
        <v>155</v>
      </c>
      <c r="AU173" s="144" t="s">
        <v>85</v>
      </c>
      <c r="AY173" s="16" t="s">
        <v>153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83</v>
      </c>
      <c r="BK173" s="145">
        <f>ROUND(I173*H173,2)</f>
        <v>0</v>
      </c>
      <c r="BL173" s="16" t="s">
        <v>159</v>
      </c>
      <c r="BM173" s="144" t="s">
        <v>2693</v>
      </c>
    </row>
    <row r="174" spans="2:65" s="1" customFormat="1" ht="24">
      <c r="B174" s="31"/>
      <c r="D174" s="146" t="s">
        <v>161</v>
      </c>
      <c r="F174" s="147" t="s">
        <v>2694</v>
      </c>
      <c r="I174" s="148"/>
      <c r="L174" s="31"/>
      <c r="M174" s="149"/>
      <c r="T174" s="55"/>
      <c r="AT174" s="16" t="s">
        <v>161</v>
      </c>
      <c r="AU174" s="16" t="s">
        <v>85</v>
      </c>
    </row>
    <row r="175" spans="2:65" s="14" customFormat="1" ht="12">
      <c r="B175" s="175"/>
      <c r="D175" s="146" t="s">
        <v>163</v>
      </c>
      <c r="E175" s="176" t="s">
        <v>1</v>
      </c>
      <c r="F175" s="177" t="s">
        <v>2695</v>
      </c>
      <c r="H175" s="176" t="s">
        <v>1</v>
      </c>
      <c r="I175" s="178"/>
      <c r="L175" s="175"/>
      <c r="M175" s="179"/>
      <c r="T175" s="180"/>
      <c r="AT175" s="176" t="s">
        <v>163</v>
      </c>
      <c r="AU175" s="176" t="s">
        <v>85</v>
      </c>
      <c r="AV175" s="14" t="s">
        <v>83</v>
      </c>
      <c r="AW175" s="14" t="s">
        <v>32</v>
      </c>
      <c r="AX175" s="14" t="s">
        <v>75</v>
      </c>
      <c r="AY175" s="176" t="s">
        <v>153</v>
      </c>
    </row>
    <row r="176" spans="2:65" s="12" customFormat="1" ht="12">
      <c r="B176" s="150"/>
      <c r="D176" s="146" t="s">
        <v>163</v>
      </c>
      <c r="E176" s="151" t="s">
        <v>1</v>
      </c>
      <c r="F176" s="152" t="s">
        <v>2696</v>
      </c>
      <c r="H176" s="153">
        <v>4.2</v>
      </c>
      <c r="I176" s="154"/>
      <c r="L176" s="150"/>
      <c r="M176" s="155"/>
      <c r="T176" s="156"/>
      <c r="AT176" s="151" t="s">
        <v>163</v>
      </c>
      <c r="AU176" s="151" t="s">
        <v>85</v>
      </c>
      <c r="AV176" s="12" t="s">
        <v>85</v>
      </c>
      <c r="AW176" s="12" t="s">
        <v>32</v>
      </c>
      <c r="AX176" s="12" t="s">
        <v>75</v>
      </c>
      <c r="AY176" s="151" t="s">
        <v>153</v>
      </c>
    </row>
    <row r="177" spans="2:65" s="12" customFormat="1" ht="12">
      <c r="B177" s="150"/>
      <c r="D177" s="146" t="s">
        <v>163</v>
      </c>
      <c r="E177" s="151" t="s">
        <v>1</v>
      </c>
      <c r="F177" s="152" t="s">
        <v>2697</v>
      </c>
      <c r="H177" s="153">
        <v>2.6520000000000001</v>
      </c>
      <c r="I177" s="154"/>
      <c r="L177" s="150"/>
      <c r="M177" s="155"/>
      <c r="T177" s="156"/>
      <c r="AT177" s="151" t="s">
        <v>163</v>
      </c>
      <c r="AU177" s="151" t="s">
        <v>85</v>
      </c>
      <c r="AV177" s="12" t="s">
        <v>85</v>
      </c>
      <c r="AW177" s="12" t="s">
        <v>32</v>
      </c>
      <c r="AX177" s="12" t="s">
        <v>75</v>
      </c>
      <c r="AY177" s="151" t="s">
        <v>153</v>
      </c>
    </row>
    <row r="178" spans="2:65" s="14" customFormat="1" ht="12">
      <c r="B178" s="175"/>
      <c r="D178" s="146" t="s">
        <v>163</v>
      </c>
      <c r="E178" s="176" t="s">
        <v>1</v>
      </c>
      <c r="F178" s="177" t="s">
        <v>2698</v>
      </c>
      <c r="H178" s="176" t="s">
        <v>1</v>
      </c>
      <c r="I178" s="178"/>
      <c r="L178" s="175"/>
      <c r="M178" s="179"/>
      <c r="T178" s="180"/>
      <c r="AT178" s="176" t="s">
        <v>163</v>
      </c>
      <c r="AU178" s="176" t="s">
        <v>85</v>
      </c>
      <c r="AV178" s="14" t="s">
        <v>83</v>
      </c>
      <c r="AW178" s="14" t="s">
        <v>32</v>
      </c>
      <c r="AX178" s="14" t="s">
        <v>75</v>
      </c>
      <c r="AY178" s="176" t="s">
        <v>153</v>
      </c>
    </row>
    <row r="179" spans="2:65" s="12" customFormat="1" ht="12">
      <c r="B179" s="150"/>
      <c r="D179" s="146" t="s">
        <v>163</v>
      </c>
      <c r="E179" s="151" t="s">
        <v>1</v>
      </c>
      <c r="F179" s="152" t="s">
        <v>2699</v>
      </c>
      <c r="H179" s="153">
        <v>0.81</v>
      </c>
      <c r="I179" s="154"/>
      <c r="L179" s="150"/>
      <c r="M179" s="155"/>
      <c r="T179" s="156"/>
      <c r="AT179" s="151" t="s">
        <v>163</v>
      </c>
      <c r="AU179" s="151" t="s">
        <v>85</v>
      </c>
      <c r="AV179" s="12" t="s">
        <v>85</v>
      </c>
      <c r="AW179" s="12" t="s">
        <v>32</v>
      </c>
      <c r="AX179" s="12" t="s">
        <v>75</v>
      </c>
      <c r="AY179" s="151" t="s">
        <v>153</v>
      </c>
    </row>
    <row r="180" spans="2:65" s="13" customFormat="1" ht="12">
      <c r="B180" s="157"/>
      <c r="D180" s="146" t="s">
        <v>163</v>
      </c>
      <c r="E180" s="158" t="s">
        <v>1</v>
      </c>
      <c r="F180" s="159" t="s">
        <v>207</v>
      </c>
      <c r="H180" s="160">
        <v>7.6620000000000008</v>
      </c>
      <c r="I180" s="161"/>
      <c r="L180" s="157"/>
      <c r="M180" s="162"/>
      <c r="T180" s="163"/>
      <c r="AT180" s="158" t="s">
        <v>163</v>
      </c>
      <c r="AU180" s="158" t="s">
        <v>85</v>
      </c>
      <c r="AV180" s="13" t="s">
        <v>159</v>
      </c>
      <c r="AW180" s="13" t="s">
        <v>32</v>
      </c>
      <c r="AX180" s="13" t="s">
        <v>83</v>
      </c>
      <c r="AY180" s="158" t="s">
        <v>153</v>
      </c>
    </row>
    <row r="181" spans="2:65" s="1" customFormat="1" ht="16.5" customHeight="1">
      <c r="B181" s="31"/>
      <c r="C181" s="132" t="s">
        <v>222</v>
      </c>
      <c r="D181" s="132" t="s">
        <v>155</v>
      </c>
      <c r="E181" s="133" t="s">
        <v>2700</v>
      </c>
      <c r="F181" s="134" t="s">
        <v>2701</v>
      </c>
      <c r="G181" s="135" t="s">
        <v>173</v>
      </c>
      <c r="H181" s="136">
        <v>3.32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40</v>
      </c>
      <c r="P181" s="142">
        <f>O181*H181</f>
        <v>0</v>
      </c>
      <c r="Q181" s="142">
        <v>2.47E-3</v>
      </c>
      <c r="R181" s="142">
        <f>Q181*H181</f>
        <v>8.2004000000000001E-3</v>
      </c>
      <c r="S181" s="142">
        <v>0</v>
      </c>
      <c r="T181" s="143">
        <f>S181*H181</f>
        <v>0</v>
      </c>
      <c r="AR181" s="144" t="s">
        <v>159</v>
      </c>
      <c r="AT181" s="144" t="s">
        <v>155</v>
      </c>
      <c r="AU181" s="144" t="s">
        <v>85</v>
      </c>
      <c r="AY181" s="16" t="s">
        <v>153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83</v>
      </c>
      <c r="BK181" s="145">
        <f>ROUND(I181*H181,2)</f>
        <v>0</v>
      </c>
      <c r="BL181" s="16" t="s">
        <v>159</v>
      </c>
      <c r="BM181" s="144" t="s">
        <v>2702</v>
      </c>
    </row>
    <row r="182" spans="2:65" s="1" customFormat="1" ht="12">
      <c r="B182" s="31"/>
      <c r="D182" s="146" t="s">
        <v>161</v>
      </c>
      <c r="F182" s="147" t="s">
        <v>2703</v>
      </c>
      <c r="I182" s="148"/>
      <c r="L182" s="31"/>
      <c r="M182" s="149"/>
      <c r="T182" s="55"/>
      <c r="AT182" s="16" t="s">
        <v>161</v>
      </c>
      <c r="AU182" s="16" t="s">
        <v>85</v>
      </c>
    </row>
    <row r="183" spans="2:65" s="14" customFormat="1" ht="12">
      <c r="B183" s="175"/>
      <c r="D183" s="146" t="s">
        <v>163</v>
      </c>
      <c r="E183" s="176" t="s">
        <v>1</v>
      </c>
      <c r="F183" s="177" t="s">
        <v>2695</v>
      </c>
      <c r="H183" s="176" t="s">
        <v>1</v>
      </c>
      <c r="I183" s="178"/>
      <c r="L183" s="175"/>
      <c r="M183" s="179"/>
      <c r="T183" s="180"/>
      <c r="AT183" s="176" t="s">
        <v>163</v>
      </c>
      <c r="AU183" s="176" t="s">
        <v>85</v>
      </c>
      <c r="AV183" s="14" t="s">
        <v>83</v>
      </c>
      <c r="AW183" s="14" t="s">
        <v>32</v>
      </c>
      <c r="AX183" s="14" t="s">
        <v>75</v>
      </c>
      <c r="AY183" s="176" t="s">
        <v>153</v>
      </c>
    </row>
    <row r="184" spans="2:65" s="12" customFormat="1" ht="12">
      <c r="B184" s="150"/>
      <c r="D184" s="146" t="s">
        <v>163</v>
      </c>
      <c r="E184" s="151" t="s">
        <v>1</v>
      </c>
      <c r="F184" s="152" t="s">
        <v>2704</v>
      </c>
      <c r="H184" s="153">
        <v>2.6</v>
      </c>
      <c r="I184" s="154"/>
      <c r="L184" s="150"/>
      <c r="M184" s="155"/>
      <c r="T184" s="156"/>
      <c r="AT184" s="151" t="s">
        <v>163</v>
      </c>
      <c r="AU184" s="151" t="s">
        <v>85</v>
      </c>
      <c r="AV184" s="12" t="s">
        <v>85</v>
      </c>
      <c r="AW184" s="12" t="s">
        <v>32</v>
      </c>
      <c r="AX184" s="12" t="s">
        <v>75</v>
      </c>
      <c r="AY184" s="151" t="s">
        <v>153</v>
      </c>
    </row>
    <row r="185" spans="2:65" s="14" customFormat="1" ht="12">
      <c r="B185" s="175"/>
      <c r="D185" s="146" t="s">
        <v>163</v>
      </c>
      <c r="E185" s="176" t="s">
        <v>1</v>
      </c>
      <c r="F185" s="177" t="s">
        <v>2698</v>
      </c>
      <c r="H185" s="176" t="s">
        <v>1</v>
      </c>
      <c r="I185" s="178"/>
      <c r="L185" s="175"/>
      <c r="M185" s="179"/>
      <c r="T185" s="180"/>
      <c r="AT185" s="176" t="s">
        <v>163</v>
      </c>
      <c r="AU185" s="176" t="s">
        <v>85</v>
      </c>
      <c r="AV185" s="14" t="s">
        <v>83</v>
      </c>
      <c r="AW185" s="14" t="s">
        <v>32</v>
      </c>
      <c r="AX185" s="14" t="s">
        <v>75</v>
      </c>
      <c r="AY185" s="176" t="s">
        <v>153</v>
      </c>
    </row>
    <row r="186" spans="2:65" s="12" customFormat="1" ht="12">
      <c r="B186" s="150"/>
      <c r="D186" s="146" t="s">
        <v>163</v>
      </c>
      <c r="E186" s="151" t="s">
        <v>1</v>
      </c>
      <c r="F186" s="152" t="s">
        <v>2705</v>
      </c>
      <c r="H186" s="153">
        <v>0.72</v>
      </c>
      <c r="I186" s="154"/>
      <c r="L186" s="150"/>
      <c r="M186" s="155"/>
      <c r="T186" s="156"/>
      <c r="AT186" s="151" t="s">
        <v>163</v>
      </c>
      <c r="AU186" s="151" t="s">
        <v>85</v>
      </c>
      <c r="AV186" s="12" t="s">
        <v>85</v>
      </c>
      <c r="AW186" s="12" t="s">
        <v>32</v>
      </c>
      <c r="AX186" s="12" t="s">
        <v>75</v>
      </c>
      <c r="AY186" s="151" t="s">
        <v>153</v>
      </c>
    </row>
    <row r="187" spans="2:65" s="13" customFormat="1" ht="12">
      <c r="B187" s="157"/>
      <c r="D187" s="146" t="s">
        <v>163</v>
      </c>
      <c r="E187" s="158" t="s">
        <v>1</v>
      </c>
      <c r="F187" s="159" t="s">
        <v>207</v>
      </c>
      <c r="H187" s="160">
        <v>3.3200000000000003</v>
      </c>
      <c r="I187" s="161"/>
      <c r="L187" s="157"/>
      <c r="M187" s="162"/>
      <c r="T187" s="163"/>
      <c r="AT187" s="158" t="s">
        <v>163</v>
      </c>
      <c r="AU187" s="158" t="s">
        <v>85</v>
      </c>
      <c r="AV187" s="13" t="s">
        <v>159</v>
      </c>
      <c r="AW187" s="13" t="s">
        <v>32</v>
      </c>
      <c r="AX187" s="13" t="s">
        <v>83</v>
      </c>
      <c r="AY187" s="158" t="s">
        <v>153</v>
      </c>
    </row>
    <row r="188" spans="2:65" s="1" customFormat="1" ht="16.5" customHeight="1">
      <c r="B188" s="31"/>
      <c r="C188" s="132" t="s">
        <v>228</v>
      </c>
      <c r="D188" s="132" t="s">
        <v>155</v>
      </c>
      <c r="E188" s="133" t="s">
        <v>2706</v>
      </c>
      <c r="F188" s="134" t="s">
        <v>2707</v>
      </c>
      <c r="G188" s="135" t="s">
        <v>173</v>
      </c>
      <c r="H188" s="136">
        <v>3.32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40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159</v>
      </c>
      <c r="AT188" s="144" t="s">
        <v>155</v>
      </c>
      <c r="AU188" s="144" t="s">
        <v>85</v>
      </c>
      <c r="AY188" s="16" t="s">
        <v>153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83</v>
      </c>
      <c r="BK188" s="145">
        <f>ROUND(I188*H188,2)</f>
        <v>0</v>
      </c>
      <c r="BL188" s="16" t="s">
        <v>159</v>
      </c>
      <c r="BM188" s="144" t="s">
        <v>2708</v>
      </c>
    </row>
    <row r="189" spans="2:65" s="1" customFormat="1" ht="12">
      <c r="B189" s="31"/>
      <c r="D189" s="146" t="s">
        <v>161</v>
      </c>
      <c r="F189" s="147" t="s">
        <v>2709</v>
      </c>
      <c r="I189" s="148"/>
      <c r="L189" s="31"/>
      <c r="M189" s="149"/>
      <c r="T189" s="55"/>
      <c r="AT189" s="16" t="s">
        <v>161</v>
      </c>
      <c r="AU189" s="16" t="s">
        <v>85</v>
      </c>
    </row>
    <row r="190" spans="2:65" s="1" customFormat="1" ht="21.75" customHeight="1">
      <c r="B190" s="31"/>
      <c r="C190" s="132" t="s">
        <v>234</v>
      </c>
      <c r="D190" s="132" t="s">
        <v>155</v>
      </c>
      <c r="E190" s="133" t="s">
        <v>2710</v>
      </c>
      <c r="F190" s="134" t="s">
        <v>2711</v>
      </c>
      <c r="G190" s="135" t="s">
        <v>196</v>
      </c>
      <c r="H190" s="136">
        <v>0.34399999999999997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40</v>
      </c>
      <c r="P190" s="142">
        <f>O190*H190</f>
        <v>0</v>
      </c>
      <c r="Q190" s="142">
        <v>1.0606199999999999</v>
      </c>
      <c r="R190" s="142">
        <f>Q190*H190</f>
        <v>0.36485327999999995</v>
      </c>
      <c r="S190" s="142">
        <v>0</v>
      </c>
      <c r="T190" s="143">
        <f>S190*H190</f>
        <v>0</v>
      </c>
      <c r="AR190" s="144" t="s">
        <v>159</v>
      </c>
      <c r="AT190" s="144" t="s">
        <v>155</v>
      </c>
      <c r="AU190" s="144" t="s">
        <v>85</v>
      </c>
      <c r="AY190" s="16" t="s">
        <v>153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83</v>
      </c>
      <c r="BK190" s="145">
        <f>ROUND(I190*H190,2)</f>
        <v>0</v>
      </c>
      <c r="BL190" s="16" t="s">
        <v>159</v>
      </c>
      <c r="BM190" s="144" t="s">
        <v>2712</v>
      </c>
    </row>
    <row r="191" spans="2:65" s="1" customFormat="1" ht="24">
      <c r="B191" s="31"/>
      <c r="D191" s="146" t="s">
        <v>161</v>
      </c>
      <c r="F191" s="147" t="s">
        <v>2713</v>
      </c>
      <c r="I191" s="148"/>
      <c r="L191" s="31"/>
      <c r="M191" s="149"/>
      <c r="T191" s="55"/>
      <c r="AT191" s="16" t="s">
        <v>161</v>
      </c>
      <c r="AU191" s="16" t="s">
        <v>85</v>
      </c>
    </row>
    <row r="192" spans="2:65" s="14" customFormat="1" ht="12">
      <c r="B192" s="175"/>
      <c r="D192" s="146" t="s">
        <v>163</v>
      </c>
      <c r="E192" s="176" t="s">
        <v>1</v>
      </c>
      <c r="F192" s="177" t="s">
        <v>2695</v>
      </c>
      <c r="H192" s="176" t="s">
        <v>1</v>
      </c>
      <c r="I192" s="178"/>
      <c r="L192" s="175"/>
      <c r="M192" s="179"/>
      <c r="T192" s="180"/>
      <c r="AT192" s="176" t="s">
        <v>163</v>
      </c>
      <c r="AU192" s="176" t="s">
        <v>85</v>
      </c>
      <c r="AV192" s="14" t="s">
        <v>83</v>
      </c>
      <c r="AW192" s="14" t="s">
        <v>32</v>
      </c>
      <c r="AX192" s="14" t="s">
        <v>75</v>
      </c>
      <c r="AY192" s="176" t="s">
        <v>153</v>
      </c>
    </row>
    <row r="193" spans="2:65" s="12" customFormat="1" ht="12">
      <c r="B193" s="150"/>
      <c r="D193" s="146" t="s">
        <v>163</v>
      </c>
      <c r="E193" s="151" t="s">
        <v>1</v>
      </c>
      <c r="F193" s="152" t="s">
        <v>2714</v>
      </c>
      <c r="H193" s="153">
        <v>0.21</v>
      </c>
      <c r="I193" s="154"/>
      <c r="L193" s="150"/>
      <c r="M193" s="155"/>
      <c r="T193" s="156"/>
      <c r="AT193" s="151" t="s">
        <v>163</v>
      </c>
      <c r="AU193" s="151" t="s">
        <v>85</v>
      </c>
      <c r="AV193" s="12" t="s">
        <v>85</v>
      </c>
      <c r="AW193" s="12" t="s">
        <v>32</v>
      </c>
      <c r="AX193" s="12" t="s">
        <v>75</v>
      </c>
      <c r="AY193" s="151" t="s">
        <v>153</v>
      </c>
    </row>
    <row r="194" spans="2:65" s="12" customFormat="1" ht="12">
      <c r="B194" s="150"/>
      <c r="D194" s="146" t="s">
        <v>163</v>
      </c>
      <c r="E194" s="151" t="s">
        <v>1</v>
      </c>
      <c r="F194" s="152" t="s">
        <v>2715</v>
      </c>
      <c r="H194" s="153">
        <v>0.13400000000000001</v>
      </c>
      <c r="I194" s="154"/>
      <c r="L194" s="150"/>
      <c r="M194" s="155"/>
      <c r="T194" s="156"/>
      <c r="AT194" s="151" t="s">
        <v>163</v>
      </c>
      <c r="AU194" s="151" t="s">
        <v>85</v>
      </c>
      <c r="AV194" s="12" t="s">
        <v>85</v>
      </c>
      <c r="AW194" s="12" t="s">
        <v>32</v>
      </c>
      <c r="AX194" s="12" t="s">
        <v>75</v>
      </c>
      <c r="AY194" s="151" t="s">
        <v>153</v>
      </c>
    </row>
    <row r="195" spans="2:65" s="13" customFormat="1" ht="12">
      <c r="B195" s="157"/>
      <c r="D195" s="146" t="s">
        <v>163</v>
      </c>
      <c r="E195" s="158" t="s">
        <v>1</v>
      </c>
      <c r="F195" s="159" t="s">
        <v>207</v>
      </c>
      <c r="H195" s="160">
        <v>0.34399999999999997</v>
      </c>
      <c r="I195" s="161"/>
      <c r="L195" s="157"/>
      <c r="M195" s="162"/>
      <c r="T195" s="163"/>
      <c r="AT195" s="158" t="s">
        <v>163</v>
      </c>
      <c r="AU195" s="158" t="s">
        <v>85</v>
      </c>
      <c r="AV195" s="13" t="s">
        <v>159</v>
      </c>
      <c r="AW195" s="13" t="s">
        <v>32</v>
      </c>
      <c r="AX195" s="13" t="s">
        <v>83</v>
      </c>
      <c r="AY195" s="158" t="s">
        <v>153</v>
      </c>
    </row>
    <row r="196" spans="2:65" s="1" customFormat="1" ht="16.5" customHeight="1">
      <c r="B196" s="31"/>
      <c r="C196" s="132" t="s">
        <v>240</v>
      </c>
      <c r="D196" s="132" t="s">
        <v>155</v>
      </c>
      <c r="E196" s="133" t="s">
        <v>2716</v>
      </c>
      <c r="F196" s="134" t="s">
        <v>2717</v>
      </c>
      <c r="G196" s="135" t="s">
        <v>196</v>
      </c>
      <c r="H196" s="136">
        <v>6.5000000000000002E-2</v>
      </c>
      <c r="I196" s="137"/>
      <c r="J196" s="138">
        <f>ROUND(I196*H196,2)</f>
        <v>0</v>
      </c>
      <c r="K196" s="139"/>
      <c r="L196" s="31"/>
      <c r="M196" s="140" t="s">
        <v>1</v>
      </c>
      <c r="N196" s="141" t="s">
        <v>40</v>
      </c>
      <c r="P196" s="142">
        <f>O196*H196</f>
        <v>0</v>
      </c>
      <c r="Q196" s="142">
        <v>1.06277</v>
      </c>
      <c r="R196" s="142">
        <f>Q196*H196</f>
        <v>6.9080050000000004E-2</v>
      </c>
      <c r="S196" s="142">
        <v>0</v>
      </c>
      <c r="T196" s="143">
        <f>S196*H196</f>
        <v>0</v>
      </c>
      <c r="AR196" s="144" t="s">
        <v>159</v>
      </c>
      <c r="AT196" s="144" t="s">
        <v>155</v>
      </c>
      <c r="AU196" s="144" t="s">
        <v>85</v>
      </c>
      <c r="AY196" s="16" t="s">
        <v>153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6" t="s">
        <v>83</v>
      </c>
      <c r="BK196" s="145">
        <f>ROUND(I196*H196,2)</f>
        <v>0</v>
      </c>
      <c r="BL196" s="16" t="s">
        <v>159</v>
      </c>
      <c r="BM196" s="144" t="s">
        <v>2718</v>
      </c>
    </row>
    <row r="197" spans="2:65" s="1" customFormat="1" ht="24">
      <c r="B197" s="31"/>
      <c r="D197" s="146" t="s">
        <v>161</v>
      </c>
      <c r="F197" s="147" t="s">
        <v>2719</v>
      </c>
      <c r="I197" s="148"/>
      <c r="L197" s="31"/>
      <c r="M197" s="149"/>
      <c r="T197" s="55"/>
      <c r="AT197" s="16" t="s">
        <v>161</v>
      </c>
      <c r="AU197" s="16" t="s">
        <v>85</v>
      </c>
    </row>
    <row r="198" spans="2:65" s="14" customFormat="1" ht="12">
      <c r="B198" s="175"/>
      <c r="D198" s="146" t="s">
        <v>163</v>
      </c>
      <c r="E198" s="176" t="s">
        <v>1</v>
      </c>
      <c r="F198" s="177" t="s">
        <v>2698</v>
      </c>
      <c r="H198" s="176" t="s">
        <v>1</v>
      </c>
      <c r="I198" s="178"/>
      <c r="L198" s="175"/>
      <c r="M198" s="179"/>
      <c r="T198" s="180"/>
      <c r="AT198" s="176" t="s">
        <v>163</v>
      </c>
      <c r="AU198" s="176" t="s">
        <v>85</v>
      </c>
      <c r="AV198" s="14" t="s">
        <v>83</v>
      </c>
      <c r="AW198" s="14" t="s">
        <v>32</v>
      </c>
      <c r="AX198" s="14" t="s">
        <v>75</v>
      </c>
      <c r="AY198" s="176" t="s">
        <v>153</v>
      </c>
    </row>
    <row r="199" spans="2:65" s="12" customFormat="1" ht="12">
      <c r="B199" s="150"/>
      <c r="D199" s="146" t="s">
        <v>163</v>
      </c>
      <c r="E199" s="151" t="s">
        <v>1</v>
      </c>
      <c r="F199" s="152" t="s">
        <v>2720</v>
      </c>
      <c r="H199" s="153">
        <v>6.5000000000000002E-2</v>
      </c>
      <c r="I199" s="154"/>
      <c r="L199" s="150"/>
      <c r="M199" s="155"/>
      <c r="T199" s="156"/>
      <c r="AT199" s="151" t="s">
        <v>163</v>
      </c>
      <c r="AU199" s="151" t="s">
        <v>85</v>
      </c>
      <c r="AV199" s="12" t="s">
        <v>85</v>
      </c>
      <c r="AW199" s="12" t="s">
        <v>32</v>
      </c>
      <c r="AX199" s="12" t="s">
        <v>83</v>
      </c>
      <c r="AY199" s="151" t="s">
        <v>153</v>
      </c>
    </row>
    <row r="200" spans="2:65" s="1" customFormat="1" ht="24.25" customHeight="1">
      <c r="B200" s="31"/>
      <c r="C200" s="132" t="s">
        <v>8</v>
      </c>
      <c r="D200" s="132" t="s">
        <v>155</v>
      </c>
      <c r="E200" s="133" t="s">
        <v>2721</v>
      </c>
      <c r="F200" s="134" t="s">
        <v>2722</v>
      </c>
      <c r="G200" s="135" t="s">
        <v>158</v>
      </c>
      <c r="H200" s="136">
        <v>2.198</v>
      </c>
      <c r="I200" s="137"/>
      <c r="J200" s="138">
        <f>ROUND(I200*H200,2)</f>
        <v>0</v>
      </c>
      <c r="K200" s="139"/>
      <c r="L200" s="31"/>
      <c r="M200" s="140" t="s">
        <v>1</v>
      </c>
      <c r="N200" s="141" t="s">
        <v>40</v>
      </c>
      <c r="P200" s="142">
        <f>O200*H200</f>
        <v>0</v>
      </c>
      <c r="Q200" s="142">
        <v>2.5018699999999998</v>
      </c>
      <c r="R200" s="142">
        <f>Q200*H200</f>
        <v>5.4991102599999993</v>
      </c>
      <c r="S200" s="142">
        <v>0</v>
      </c>
      <c r="T200" s="143">
        <f>S200*H200</f>
        <v>0</v>
      </c>
      <c r="AR200" s="144" t="s">
        <v>159</v>
      </c>
      <c r="AT200" s="144" t="s">
        <v>155</v>
      </c>
      <c r="AU200" s="144" t="s">
        <v>85</v>
      </c>
      <c r="AY200" s="16" t="s">
        <v>153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6" t="s">
        <v>83</v>
      </c>
      <c r="BK200" s="145">
        <f>ROUND(I200*H200,2)</f>
        <v>0</v>
      </c>
      <c r="BL200" s="16" t="s">
        <v>159</v>
      </c>
      <c r="BM200" s="144" t="s">
        <v>2723</v>
      </c>
    </row>
    <row r="201" spans="2:65" s="1" customFormat="1" ht="24">
      <c r="B201" s="31"/>
      <c r="D201" s="146" t="s">
        <v>161</v>
      </c>
      <c r="F201" s="147" t="s">
        <v>2724</v>
      </c>
      <c r="I201" s="148"/>
      <c r="L201" s="31"/>
      <c r="M201" s="149"/>
      <c r="T201" s="55"/>
      <c r="AT201" s="16" t="s">
        <v>161</v>
      </c>
      <c r="AU201" s="16" t="s">
        <v>85</v>
      </c>
    </row>
    <row r="202" spans="2:65" s="12" customFormat="1" ht="12">
      <c r="B202" s="150"/>
      <c r="D202" s="146" t="s">
        <v>163</v>
      </c>
      <c r="E202" s="151" t="s">
        <v>1</v>
      </c>
      <c r="F202" s="152" t="s">
        <v>2725</v>
      </c>
      <c r="H202" s="153">
        <v>2.198</v>
      </c>
      <c r="I202" s="154"/>
      <c r="L202" s="150"/>
      <c r="M202" s="155"/>
      <c r="T202" s="156"/>
      <c r="AT202" s="151" t="s">
        <v>163</v>
      </c>
      <c r="AU202" s="151" t="s">
        <v>85</v>
      </c>
      <c r="AV202" s="12" t="s">
        <v>85</v>
      </c>
      <c r="AW202" s="12" t="s">
        <v>32</v>
      </c>
      <c r="AX202" s="12" t="s">
        <v>83</v>
      </c>
      <c r="AY202" s="151" t="s">
        <v>153</v>
      </c>
    </row>
    <row r="203" spans="2:65" s="1" customFormat="1" ht="16.5" customHeight="1">
      <c r="B203" s="31"/>
      <c r="C203" s="132" t="s">
        <v>253</v>
      </c>
      <c r="D203" s="132" t="s">
        <v>155</v>
      </c>
      <c r="E203" s="133" t="s">
        <v>2726</v>
      </c>
      <c r="F203" s="134" t="s">
        <v>2727</v>
      </c>
      <c r="G203" s="135" t="s">
        <v>173</v>
      </c>
      <c r="H203" s="136">
        <v>6.28</v>
      </c>
      <c r="I203" s="137"/>
      <c r="J203" s="138">
        <f>ROUND(I203*H203,2)</f>
        <v>0</v>
      </c>
      <c r="K203" s="139"/>
      <c r="L203" s="31"/>
      <c r="M203" s="140" t="s">
        <v>1</v>
      </c>
      <c r="N203" s="141" t="s">
        <v>40</v>
      </c>
      <c r="P203" s="142">
        <f>O203*H203</f>
        <v>0</v>
      </c>
      <c r="Q203" s="142">
        <v>2.6900000000000001E-3</v>
      </c>
      <c r="R203" s="142">
        <f>Q203*H203</f>
        <v>1.6893200000000001E-2</v>
      </c>
      <c r="S203" s="142">
        <v>0</v>
      </c>
      <c r="T203" s="143">
        <f>S203*H203</f>
        <v>0</v>
      </c>
      <c r="AR203" s="144" t="s">
        <v>159</v>
      </c>
      <c r="AT203" s="144" t="s">
        <v>155</v>
      </c>
      <c r="AU203" s="144" t="s">
        <v>85</v>
      </c>
      <c r="AY203" s="16" t="s">
        <v>153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83</v>
      </c>
      <c r="BK203" s="145">
        <f>ROUND(I203*H203,2)</f>
        <v>0</v>
      </c>
      <c r="BL203" s="16" t="s">
        <v>159</v>
      </c>
      <c r="BM203" s="144" t="s">
        <v>2728</v>
      </c>
    </row>
    <row r="204" spans="2:65" s="1" customFormat="1" ht="12">
      <c r="B204" s="31"/>
      <c r="D204" s="146" t="s">
        <v>161</v>
      </c>
      <c r="F204" s="147" t="s">
        <v>2729</v>
      </c>
      <c r="I204" s="148"/>
      <c r="L204" s="31"/>
      <c r="M204" s="149"/>
      <c r="T204" s="55"/>
      <c r="AT204" s="16" t="s">
        <v>161</v>
      </c>
      <c r="AU204" s="16" t="s">
        <v>85</v>
      </c>
    </row>
    <row r="205" spans="2:65" s="12" customFormat="1" ht="12">
      <c r="B205" s="150"/>
      <c r="D205" s="146" t="s">
        <v>163</v>
      </c>
      <c r="E205" s="151" t="s">
        <v>1</v>
      </c>
      <c r="F205" s="152" t="s">
        <v>2730</v>
      </c>
      <c r="H205" s="153">
        <v>6.28</v>
      </c>
      <c r="I205" s="154"/>
      <c r="L205" s="150"/>
      <c r="M205" s="155"/>
      <c r="T205" s="156"/>
      <c r="AT205" s="151" t="s">
        <v>163</v>
      </c>
      <c r="AU205" s="151" t="s">
        <v>85</v>
      </c>
      <c r="AV205" s="12" t="s">
        <v>85</v>
      </c>
      <c r="AW205" s="12" t="s">
        <v>32</v>
      </c>
      <c r="AX205" s="12" t="s">
        <v>83</v>
      </c>
      <c r="AY205" s="151" t="s">
        <v>153</v>
      </c>
    </row>
    <row r="206" spans="2:65" s="1" customFormat="1" ht="16.5" customHeight="1">
      <c r="B206" s="31"/>
      <c r="C206" s="132" t="s">
        <v>258</v>
      </c>
      <c r="D206" s="132" t="s">
        <v>155</v>
      </c>
      <c r="E206" s="133" t="s">
        <v>2731</v>
      </c>
      <c r="F206" s="134" t="s">
        <v>2732</v>
      </c>
      <c r="G206" s="135" t="s">
        <v>173</v>
      </c>
      <c r="H206" s="136">
        <v>6.28</v>
      </c>
      <c r="I206" s="137"/>
      <c r="J206" s="138">
        <f>ROUND(I206*H206,2)</f>
        <v>0</v>
      </c>
      <c r="K206" s="139"/>
      <c r="L206" s="31"/>
      <c r="M206" s="140" t="s">
        <v>1</v>
      </c>
      <c r="N206" s="141" t="s">
        <v>40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159</v>
      </c>
      <c r="AT206" s="144" t="s">
        <v>155</v>
      </c>
      <c r="AU206" s="144" t="s">
        <v>85</v>
      </c>
      <c r="AY206" s="16" t="s">
        <v>153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6" t="s">
        <v>83</v>
      </c>
      <c r="BK206" s="145">
        <f>ROUND(I206*H206,2)</f>
        <v>0</v>
      </c>
      <c r="BL206" s="16" t="s">
        <v>159</v>
      </c>
      <c r="BM206" s="144" t="s">
        <v>2733</v>
      </c>
    </row>
    <row r="207" spans="2:65" s="1" customFormat="1" ht="12">
      <c r="B207" s="31"/>
      <c r="D207" s="146" t="s">
        <v>161</v>
      </c>
      <c r="F207" s="147" t="s">
        <v>2734</v>
      </c>
      <c r="I207" s="148"/>
      <c r="L207" s="31"/>
      <c r="M207" s="149"/>
      <c r="T207" s="55"/>
      <c r="AT207" s="16" t="s">
        <v>161</v>
      </c>
      <c r="AU207" s="16" t="s">
        <v>85</v>
      </c>
    </row>
    <row r="208" spans="2:65" s="1" customFormat="1" ht="16.5" customHeight="1">
      <c r="B208" s="31"/>
      <c r="C208" s="132" t="s">
        <v>264</v>
      </c>
      <c r="D208" s="132" t="s">
        <v>155</v>
      </c>
      <c r="E208" s="133" t="s">
        <v>2735</v>
      </c>
      <c r="F208" s="134" t="s">
        <v>2736</v>
      </c>
      <c r="G208" s="135" t="s">
        <v>196</v>
      </c>
      <c r="H208" s="136">
        <v>0.11</v>
      </c>
      <c r="I208" s="137"/>
      <c r="J208" s="138">
        <f>ROUND(I208*H208,2)</f>
        <v>0</v>
      </c>
      <c r="K208" s="139"/>
      <c r="L208" s="31"/>
      <c r="M208" s="140" t="s">
        <v>1</v>
      </c>
      <c r="N208" s="141" t="s">
        <v>40</v>
      </c>
      <c r="P208" s="142">
        <f>O208*H208</f>
        <v>0</v>
      </c>
      <c r="Q208" s="142">
        <v>1.06277</v>
      </c>
      <c r="R208" s="142">
        <f>Q208*H208</f>
        <v>0.1169047</v>
      </c>
      <c r="S208" s="142">
        <v>0</v>
      </c>
      <c r="T208" s="143">
        <f>S208*H208</f>
        <v>0</v>
      </c>
      <c r="AR208" s="144" t="s">
        <v>159</v>
      </c>
      <c r="AT208" s="144" t="s">
        <v>155</v>
      </c>
      <c r="AU208" s="144" t="s">
        <v>85</v>
      </c>
      <c r="AY208" s="16" t="s">
        <v>153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6" t="s">
        <v>83</v>
      </c>
      <c r="BK208" s="145">
        <f>ROUND(I208*H208,2)</f>
        <v>0</v>
      </c>
      <c r="BL208" s="16" t="s">
        <v>159</v>
      </c>
      <c r="BM208" s="144" t="s">
        <v>2737</v>
      </c>
    </row>
    <row r="209" spans="2:65" s="1" customFormat="1" ht="24">
      <c r="B209" s="31"/>
      <c r="D209" s="146" t="s">
        <v>161</v>
      </c>
      <c r="F209" s="147" t="s">
        <v>2738</v>
      </c>
      <c r="I209" s="148"/>
      <c r="L209" s="31"/>
      <c r="M209" s="149"/>
      <c r="T209" s="55"/>
      <c r="AT209" s="16" t="s">
        <v>161</v>
      </c>
      <c r="AU209" s="16" t="s">
        <v>85</v>
      </c>
    </row>
    <row r="210" spans="2:65" s="12" customFormat="1" ht="24">
      <c r="B210" s="150"/>
      <c r="D210" s="146" t="s">
        <v>163</v>
      </c>
      <c r="E210" s="151" t="s">
        <v>1</v>
      </c>
      <c r="F210" s="152" t="s">
        <v>2739</v>
      </c>
      <c r="H210" s="153">
        <v>0.11</v>
      </c>
      <c r="I210" s="154"/>
      <c r="L210" s="150"/>
      <c r="M210" s="155"/>
      <c r="T210" s="156"/>
      <c r="AT210" s="151" t="s">
        <v>163</v>
      </c>
      <c r="AU210" s="151" t="s">
        <v>85</v>
      </c>
      <c r="AV210" s="12" t="s">
        <v>85</v>
      </c>
      <c r="AW210" s="12" t="s">
        <v>32</v>
      </c>
      <c r="AX210" s="12" t="s">
        <v>83</v>
      </c>
      <c r="AY210" s="151" t="s">
        <v>153</v>
      </c>
    </row>
    <row r="211" spans="2:65" s="1" customFormat="1" ht="24.25" customHeight="1">
      <c r="B211" s="31"/>
      <c r="C211" s="132" t="s">
        <v>269</v>
      </c>
      <c r="D211" s="132" t="s">
        <v>155</v>
      </c>
      <c r="E211" s="133" t="s">
        <v>2740</v>
      </c>
      <c r="F211" s="134" t="s">
        <v>2741</v>
      </c>
      <c r="G211" s="135" t="s">
        <v>158</v>
      </c>
      <c r="H211" s="136">
        <v>1.788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40</v>
      </c>
      <c r="P211" s="142">
        <f>O211*H211</f>
        <v>0</v>
      </c>
      <c r="Q211" s="142">
        <v>2.5018699999999998</v>
      </c>
      <c r="R211" s="142">
        <f>Q211*H211</f>
        <v>4.47334356</v>
      </c>
      <c r="S211" s="142">
        <v>0</v>
      </c>
      <c r="T211" s="143">
        <f>S211*H211</f>
        <v>0</v>
      </c>
      <c r="AR211" s="144" t="s">
        <v>159</v>
      </c>
      <c r="AT211" s="144" t="s">
        <v>155</v>
      </c>
      <c r="AU211" s="144" t="s">
        <v>85</v>
      </c>
      <c r="AY211" s="16" t="s">
        <v>153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83</v>
      </c>
      <c r="BK211" s="145">
        <f>ROUND(I211*H211,2)</f>
        <v>0</v>
      </c>
      <c r="BL211" s="16" t="s">
        <v>159</v>
      </c>
      <c r="BM211" s="144" t="s">
        <v>2742</v>
      </c>
    </row>
    <row r="212" spans="2:65" s="1" customFormat="1" ht="24">
      <c r="B212" s="31"/>
      <c r="D212" s="146" t="s">
        <v>161</v>
      </c>
      <c r="F212" s="147" t="s">
        <v>2743</v>
      </c>
      <c r="I212" s="148"/>
      <c r="L212" s="31"/>
      <c r="M212" s="149"/>
      <c r="T212" s="55"/>
      <c r="AT212" s="16" t="s">
        <v>161</v>
      </c>
      <c r="AU212" s="16" t="s">
        <v>85</v>
      </c>
    </row>
    <row r="213" spans="2:65" s="14" customFormat="1" ht="12">
      <c r="B213" s="175"/>
      <c r="D213" s="146" t="s">
        <v>163</v>
      </c>
      <c r="E213" s="176" t="s">
        <v>1</v>
      </c>
      <c r="F213" s="177" t="s">
        <v>2695</v>
      </c>
      <c r="H213" s="176" t="s">
        <v>1</v>
      </c>
      <c r="I213" s="178"/>
      <c r="L213" s="175"/>
      <c r="M213" s="179"/>
      <c r="T213" s="180"/>
      <c r="AT213" s="176" t="s">
        <v>163</v>
      </c>
      <c r="AU213" s="176" t="s">
        <v>85</v>
      </c>
      <c r="AV213" s="14" t="s">
        <v>83</v>
      </c>
      <c r="AW213" s="14" t="s">
        <v>32</v>
      </c>
      <c r="AX213" s="14" t="s">
        <v>75</v>
      </c>
      <c r="AY213" s="176" t="s">
        <v>153</v>
      </c>
    </row>
    <row r="214" spans="2:65" s="12" customFormat="1" ht="12">
      <c r="B214" s="150"/>
      <c r="D214" s="146" t="s">
        <v>163</v>
      </c>
      <c r="E214" s="151" t="s">
        <v>1</v>
      </c>
      <c r="F214" s="152" t="s">
        <v>2744</v>
      </c>
      <c r="H214" s="153">
        <v>1.788</v>
      </c>
      <c r="I214" s="154"/>
      <c r="L214" s="150"/>
      <c r="M214" s="155"/>
      <c r="T214" s="156"/>
      <c r="AT214" s="151" t="s">
        <v>163</v>
      </c>
      <c r="AU214" s="151" t="s">
        <v>85</v>
      </c>
      <c r="AV214" s="12" t="s">
        <v>85</v>
      </c>
      <c r="AW214" s="12" t="s">
        <v>32</v>
      </c>
      <c r="AX214" s="12" t="s">
        <v>83</v>
      </c>
      <c r="AY214" s="151" t="s">
        <v>153</v>
      </c>
    </row>
    <row r="215" spans="2:65" s="1" customFormat="1" ht="16.5" customHeight="1">
      <c r="B215" s="31"/>
      <c r="C215" s="132" t="s">
        <v>274</v>
      </c>
      <c r="D215" s="132" t="s">
        <v>155</v>
      </c>
      <c r="E215" s="133" t="s">
        <v>2745</v>
      </c>
      <c r="F215" s="134" t="s">
        <v>2746</v>
      </c>
      <c r="G215" s="135" t="s">
        <v>173</v>
      </c>
      <c r="H215" s="136">
        <v>14.3</v>
      </c>
      <c r="I215" s="137"/>
      <c r="J215" s="138">
        <f>ROUND(I215*H215,2)</f>
        <v>0</v>
      </c>
      <c r="K215" s="139"/>
      <c r="L215" s="31"/>
      <c r="M215" s="140" t="s">
        <v>1</v>
      </c>
      <c r="N215" s="141" t="s">
        <v>40</v>
      </c>
      <c r="P215" s="142">
        <f>O215*H215</f>
        <v>0</v>
      </c>
      <c r="Q215" s="142">
        <v>2.7499999999999998E-3</v>
      </c>
      <c r="R215" s="142">
        <f>Q215*H215</f>
        <v>3.9324999999999999E-2</v>
      </c>
      <c r="S215" s="142">
        <v>0</v>
      </c>
      <c r="T215" s="143">
        <f>S215*H215</f>
        <v>0</v>
      </c>
      <c r="AR215" s="144" t="s">
        <v>159</v>
      </c>
      <c r="AT215" s="144" t="s">
        <v>155</v>
      </c>
      <c r="AU215" s="144" t="s">
        <v>85</v>
      </c>
      <c r="AY215" s="16" t="s">
        <v>153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6" t="s">
        <v>83</v>
      </c>
      <c r="BK215" s="145">
        <f>ROUND(I215*H215,2)</f>
        <v>0</v>
      </c>
      <c r="BL215" s="16" t="s">
        <v>159</v>
      </c>
      <c r="BM215" s="144" t="s">
        <v>2747</v>
      </c>
    </row>
    <row r="216" spans="2:65" s="1" customFormat="1" ht="24">
      <c r="B216" s="31"/>
      <c r="D216" s="146" t="s">
        <v>161</v>
      </c>
      <c r="F216" s="147" t="s">
        <v>2748</v>
      </c>
      <c r="I216" s="148"/>
      <c r="L216" s="31"/>
      <c r="M216" s="149"/>
      <c r="T216" s="55"/>
      <c r="AT216" s="16" t="s">
        <v>161</v>
      </c>
      <c r="AU216" s="16" t="s">
        <v>85</v>
      </c>
    </row>
    <row r="217" spans="2:65" s="14" customFormat="1" ht="12">
      <c r="B217" s="175"/>
      <c r="D217" s="146" t="s">
        <v>163</v>
      </c>
      <c r="E217" s="176" t="s">
        <v>1</v>
      </c>
      <c r="F217" s="177" t="s">
        <v>2695</v>
      </c>
      <c r="H217" s="176" t="s">
        <v>1</v>
      </c>
      <c r="I217" s="178"/>
      <c r="L217" s="175"/>
      <c r="M217" s="179"/>
      <c r="T217" s="180"/>
      <c r="AT217" s="176" t="s">
        <v>163</v>
      </c>
      <c r="AU217" s="176" t="s">
        <v>85</v>
      </c>
      <c r="AV217" s="14" t="s">
        <v>83</v>
      </c>
      <c r="AW217" s="14" t="s">
        <v>32</v>
      </c>
      <c r="AX217" s="14" t="s">
        <v>75</v>
      </c>
      <c r="AY217" s="176" t="s">
        <v>153</v>
      </c>
    </row>
    <row r="218" spans="2:65" s="12" customFormat="1" ht="12">
      <c r="B218" s="150"/>
      <c r="D218" s="146" t="s">
        <v>163</v>
      </c>
      <c r="E218" s="151" t="s">
        <v>1</v>
      </c>
      <c r="F218" s="152" t="s">
        <v>2749</v>
      </c>
      <c r="H218" s="153">
        <v>14.3</v>
      </c>
      <c r="I218" s="154"/>
      <c r="L218" s="150"/>
      <c r="M218" s="155"/>
      <c r="T218" s="156"/>
      <c r="AT218" s="151" t="s">
        <v>163</v>
      </c>
      <c r="AU218" s="151" t="s">
        <v>85</v>
      </c>
      <c r="AV218" s="12" t="s">
        <v>85</v>
      </c>
      <c r="AW218" s="12" t="s">
        <v>32</v>
      </c>
      <c r="AX218" s="12" t="s">
        <v>83</v>
      </c>
      <c r="AY218" s="151" t="s">
        <v>153</v>
      </c>
    </row>
    <row r="219" spans="2:65" s="1" customFormat="1" ht="21.75" customHeight="1">
      <c r="B219" s="31"/>
      <c r="C219" s="132" t="s">
        <v>7</v>
      </c>
      <c r="D219" s="132" t="s">
        <v>155</v>
      </c>
      <c r="E219" s="133" t="s">
        <v>2750</v>
      </c>
      <c r="F219" s="134" t="s">
        <v>2751</v>
      </c>
      <c r="G219" s="135" t="s">
        <v>173</v>
      </c>
      <c r="H219" s="136">
        <v>14.3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40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159</v>
      </c>
      <c r="AT219" s="144" t="s">
        <v>155</v>
      </c>
      <c r="AU219" s="144" t="s">
        <v>85</v>
      </c>
      <c r="AY219" s="16" t="s">
        <v>153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83</v>
      </c>
      <c r="BK219" s="145">
        <f>ROUND(I219*H219,2)</f>
        <v>0</v>
      </c>
      <c r="BL219" s="16" t="s">
        <v>159</v>
      </c>
      <c r="BM219" s="144" t="s">
        <v>2752</v>
      </c>
    </row>
    <row r="220" spans="2:65" s="1" customFormat="1" ht="24">
      <c r="B220" s="31"/>
      <c r="D220" s="146" t="s">
        <v>161</v>
      </c>
      <c r="F220" s="147" t="s">
        <v>2753</v>
      </c>
      <c r="I220" s="148"/>
      <c r="L220" s="31"/>
      <c r="M220" s="149"/>
      <c r="T220" s="55"/>
      <c r="AT220" s="16" t="s">
        <v>161</v>
      </c>
      <c r="AU220" s="16" t="s">
        <v>85</v>
      </c>
    </row>
    <row r="221" spans="2:65" s="1" customFormat="1" ht="24.25" customHeight="1">
      <c r="B221" s="31"/>
      <c r="C221" s="132" t="s">
        <v>291</v>
      </c>
      <c r="D221" s="132" t="s">
        <v>155</v>
      </c>
      <c r="E221" s="133" t="s">
        <v>2754</v>
      </c>
      <c r="F221" s="134" t="s">
        <v>2755</v>
      </c>
      <c r="G221" s="135" t="s">
        <v>196</v>
      </c>
      <c r="H221" s="136">
        <v>0.17199999999999999</v>
      </c>
      <c r="I221" s="137"/>
      <c r="J221" s="138">
        <f>ROUND(I221*H221,2)</f>
        <v>0</v>
      </c>
      <c r="K221" s="139"/>
      <c r="L221" s="31"/>
      <c r="M221" s="140" t="s">
        <v>1</v>
      </c>
      <c r="N221" s="141" t="s">
        <v>40</v>
      </c>
      <c r="P221" s="142">
        <f>O221*H221</f>
        <v>0</v>
      </c>
      <c r="Q221" s="142">
        <v>1.0593999999999999</v>
      </c>
      <c r="R221" s="142">
        <f>Q221*H221</f>
        <v>0.18221679999999996</v>
      </c>
      <c r="S221" s="142">
        <v>0</v>
      </c>
      <c r="T221" s="143">
        <f>S221*H221</f>
        <v>0</v>
      </c>
      <c r="AR221" s="144" t="s">
        <v>159</v>
      </c>
      <c r="AT221" s="144" t="s">
        <v>155</v>
      </c>
      <c r="AU221" s="144" t="s">
        <v>85</v>
      </c>
      <c r="AY221" s="16" t="s">
        <v>153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6" t="s">
        <v>83</v>
      </c>
      <c r="BK221" s="145">
        <f>ROUND(I221*H221,2)</f>
        <v>0</v>
      </c>
      <c r="BL221" s="16" t="s">
        <v>159</v>
      </c>
      <c r="BM221" s="144" t="s">
        <v>2756</v>
      </c>
    </row>
    <row r="222" spans="2:65" s="1" customFormat="1" ht="48">
      <c r="B222" s="31"/>
      <c r="D222" s="146" t="s">
        <v>161</v>
      </c>
      <c r="F222" s="147" t="s">
        <v>2757</v>
      </c>
      <c r="I222" s="148"/>
      <c r="L222" s="31"/>
      <c r="M222" s="149"/>
      <c r="T222" s="55"/>
      <c r="AT222" s="16" t="s">
        <v>161</v>
      </c>
      <c r="AU222" s="16" t="s">
        <v>85</v>
      </c>
    </row>
    <row r="223" spans="2:65" s="14" customFormat="1" ht="12">
      <c r="B223" s="175"/>
      <c r="D223" s="146" t="s">
        <v>163</v>
      </c>
      <c r="E223" s="176" t="s">
        <v>1</v>
      </c>
      <c r="F223" s="177" t="s">
        <v>2695</v>
      </c>
      <c r="H223" s="176" t="s">
        <v>1</v>
      </c>
      <c r="I223" s="178"/>
      <c r="L223" s="175"/>
      <c r="M223" s="179"/>
      <c r="T223" s="180"/>
      <c r="AT223" s="176" t="s">
        <v>163</v>
      </c>
      <c r="AU223" s="176" t="s">
        <v>85</v>
      </c>
      <c r="AV223" s="14" t="s">
        <v>83</v>
      </c>
      <c r="AW223" s="14" t="s">
        <v>32</v>
      </c>
      <c r="AX223" s="14" t="s">
        <v>75</v>
      </c>
      <c r="AY223" s="176" t="s">
        <v>153</v>
      </c>
    </row>
    <row r="224" spans="2:65" s="12" customFormat="1" ht="12">
      <c r="B224" s="150"/>
      <c r="D224" s="146" t="s">
        <v>163</v>
      </c>
      <c r="E224" s="151" t="s">
        <v>1</v>
      </c>
      <c r="F224" s="152" t="s">
        <v>2758</v>
      </c>
      <c r="H224" s="153">
        <v>0.17199999999999999</v>
      </c>
      <c r="I224" s="154"/>
      <c r="L224" s="150"/>
      <c r="M224" s="155"/>
      <c r="T224" s="156"/>
      <c r="AT224" s="151" t="s">
        <v>163</v>
      </c>
      <c r="AU224" s="151" t="s">
        <v>85</v>
      </c>
      <c r="AV224" s="12" t="s">
        <v>85</v>
      </c>
      <c r="AW224" s="12" t="s">
        <v>32</v>
      </c>
      <c r="AX224" s="12" t="s">
        <v>83</v>
      </c>
      <c r="AY224" s="151" t="s">
        <v>153</v>
      </c>
    </row>
    <row r="225" spans="2:65" s="1" customFormat="1" ht="16.5" customHeight="1">
      <c r="B225" s="31"/>
      <c r="C225" s="132" t="s">
        <v>296</v>
      </c>
      <c r="D225" s="132" t="s">
        <v>155</v>
      </c>
      <c r="E225" s="133" t="s">
        <v>2759</v>
      </c>
      <c r="F225" s="134" t="s">
        <v>2760</v>
      </c>
      <c r="G225" s="135" t="s">
        <v>590</v>
      </c>
      <c r="H225" s="136">
        <v>195.2</v>
      </c>
      <c r="I225" s="137"/>
      <c r="J225" s="138">
        <f>ROUND(I225*H225,2)</f>
        <v>0</v>
      </c>
      <c r="K225" s="139"/>
      <c r="L225" s="31"/>
      <c r="M225" s="140" t="s">
        <v>1</v>
      </c>
      <c r="N225" s="141" t="s">
        <v>40</v>
      </c>
      <c r="P225" s="142">
        <f>O225*H225</f>
        <v>0</v>
      </c>
      <c r="Q225" s="142">
        <v>9.8999999999999999E-4</v>
      </c>
      <c r="R225" s="142">
        <f>Q225*H225</f>
        <v>0.19324799999999998</v>
      </c>
      <c r="S225" s="142">
        <v>0</v>
      </c>
      <c r="T225" s="143">
        <f>S225*H225</f>
        <v>0</v>
      </c>
      <c r="AR225" s="144" t="s">
        <v>159</v>
      </c>
      <c r="AT225" s="144" t="s">
        <v>155</v>
      </c>
      <c r="AU225" s="144" t="s">
        <v>85</v>
      </c>
      <c r="AY225" s="16" t="s">
        <v>153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6" t="s">
        <v>83</v>
      </c>
      <c r="BK225" s="145">
        <f>ROUND(I225*H225,2)</f>
        <v>0</v>
      </c>
      <c r="BL225" s="16" t="s">
        <v>159</v>
      </c>
      <c r="BM225" s="144" t="s">
        <v>2761</v>
      </c>
    </row>
    <row r="226" spans="2:65" s="12" customFormat="1" ht="12">
      <c r="B226" s="150"/>
      <c r="D226" s="146" t="s">
        <v>163</v>
      </c>
      <c r="E226" s="151" t="s">
        <v>1</v>
      </c>
      <c r="F226" s="152" t="s">
        <v>2762</v>
      </c>
      <c r="H226" s="153">
        <v>76.8</v>
      </c>
      <c r="I226" s="154"/>
      <c r="L226" s="150"/>
      <c r="M226" s="155"/>
      <c r="T226" s="156"/>
      <c r="AT226" s="151" t="s">
        <v>163</v>
      </c>
      <c r="AU226" s="151" t="s">
        <v>85</v>
      </c>
      <c r="AV226" s="12" t="s">
        <v>85</v>
      </c>
      <c r="AW226" s="12" t="s">
        <v>32</v>
      </c>
      <c r="AX226" s="12" t="s">
        <v>75</v>
      </c>
      <c r="AY226" s="151" t="s">
        <v>153</v>
      </c>
    </row>
    <row r="227" spans="2:65" s="12" customFormat="1" ht="12">
      <c r="B227" s="150"/>
      <c r="D227" s="146" t="s">
        <v>163</v>
      </c>
      <c r="E227" s="151" t="s">
        <v>1</v>
      </c>
      <c r="F227" s="152" t="s">
        <v>2763</v>
      </c>
      <c r="H227" s="153">
        <v>46.8</v>
      </c>
      <c r="I227" s="154"/>
      <c r="L227" s="150"/>
      <c r="M227" s="155"/>
      <c r="T227" s="156"/>
      <c r="AT227" s="151" t="s">
        <v>163</v>
      </c>
      <c r="AU227" s="151" t="s">
        <v>85</v>
      </c>
      <c r="AV227" s="12" t="s">
        <v>85</v>
      </c>
      <c r="AW227" s="12" t="s">
        <v>32</v>
      </c>
      <c r="AX227" s="12" t="s">
        <v>75</v>
      </c>
      <c r="AY227" s="151" t="s">
        <v>153</v>
      </c>
    </row>
    <row r="228" spans="2:65" s="12" customFormat="1" ht="12">
      <c r="B228" s="150"/>
      <c r="D228" s="146" t="s">
        <v>163</v>
      </c>
      <c r="E228" s="151" t="s">
        <v>1</v>
      </c>
      <c r="F228" s="152" t="s">
        <v>2764</v>
      </c>
      <c r="H228" s="153">
        <v>50.6</v>
      </c>
      <c r="I228" s="154"/>
      <c r="L228" s="150"/>
      <c r="M228" s="155"/>
      <c r="T228" s="156"/>
      <c r="AT228" s="151" t="s">
        <v>163</v>
      </c>
      <c r="AU228" s="151" t="s">
        <v>85</v>
      </c>
      <c r="AV228" s="12" t="s">
        <v>85</v>
      </c>
      <c r="AW228" s="12" t="s">
        <v>32</v>
      </c>
      <c r="AX228" s="12" t="s">
        <v>75</v>
      </c>
      <c r="AY228" s="151" t="s">
        <v>153</v>
      </c>
    </row>
    <row r="229" spans="2:65" s="12" customFormat="1" ht="12">
      <c r="B229" s="150"/>
      <c r="D229" s="146" t="s">
        <v>163</v>
      </c>
      <c r="E229" s="151" t="s">
        <v>1</v>
      </c>
      <c r="F229" s="152" t="s">
        <v>2765</v>
      </c>
      <c r="H229" s="153">
        <v>21</v>
      </c>
      <c r="I229" s="154"/>
      <c r="L229" s="150"/>
      <c r="M229" s="155"/>
      <c r="T229" s="156"/>
      <c r="AT229" s="151" t="s">
        <v>163</v>
      </c>
      <c r="AU229" s="151" t="s">
        <v>85</v>
      </c>
      <c r="AV229" s="12" t="s">
        <v>85</v>
      </c>
      <c r="AW229" s="12" t="s">
        <v>32</v>
      </c>
      <c r="AX229" s="12" t="s">
        <v>75</v>
      </c>
      <c r="AY229" s="151" t="s">
        <v>153</v>
      </c>
    </row>
    <row r="230" spans="2:65" s="13" customFormat="1" ht="12">
      <c r="B230" s="157"/>
      <c r="D230" s="146" t="s">
        <v>163</v>
      </c>
      <c r="E230" s="158" t="s">
        <v>1</v>
      </c>
      <c r="F230" s="159" t="s">
        <v>207</v>
      </c>
      <c r="H230" s="160">
        <v>195.2</v>
      </c>
      <c r="I230" s="161"/>
      <c r="L230" s="157"/>
      <c r="M230" s="162"/>
      <c r="T230" s="163"/>
      <c r="AT230" s="158" t="s">
        <v>163</v>
      </c>
      <c r="AU230" s="158" t="s">
        <v>85</v>
      </c>
      <c r="AV230" s="13" t="s">
        <v>159</v>
      </c>
      <c r="AW230" s="13" t="s">
        <v>32</v>
      </c>
      <c r="AX230" s="13" t="s">
        <v>83</v>
      </c>
      <c r="AY230" s="158" t="s">
        <v>153</v>
      </c>
    </row>
    <row r="231" spans="2:65" s="1" customFormat="1" ht="16.5" customHeight="1">
      <c r="B231" s="31"/>
      <c r="C231" s="164" t="s">
        <v>301</v>
      </c>
      <c r="D231" s="164" t="s">
        <v>216</v>
      </c>
      <c r="E231" s="165" t="s">
        <v>2766</v>
      </c>
      <c r="F231" s="166" t="s">
        <v>2767</v>
      </c>
      <c r="G231" s="167" t="s">
        <v>158</v>
      </c>
      <c r="H231" s="168">
        <v>33.795000000000002</v>
      </c>
      <c r="I231" s="169"/>
      <c r="J231" s="170">
        <f>ROUND(I231*H231,2)</f>
        <v>0</v>
      </c>
      <c r="K231" s="171"/>
      <c r="L231" s="172"/>
      <c r="M231" s="173" t="s">
        <v>1</v>
      </c>
      <c r="N231" s="174" t="s">
        <v>40</v>
      </c>
      <c r="P231" s="142">
        <f>O231*H231</f>
        <v>0</v>
      </c>
      <c r="Q231" s="142">
        <v>2.4289999999999998</v>
      </c>
      <c r="R231" s="142">
        <f>Q231*H231</f>
        <v>82.088054999999997</v>
      </c>
      <c r="S231" s="142">
        <v>0</v>
      </c>
      <c r="T231" s="143">
        <f>S231*H231</f>
        <v>0</v>
      </c>
      <c r="AR231" s="144" t="s">
        <v>200</v>
      </c>
      <c r="AT231" s="144" t="s">
        <v>216</v>
      </c>
      <c r="AU231" s="144" t="s">
        <v>85</v>
      </c>
      <c r="AY231" s="16" t="s">
        <v>153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83</v>
      </c>
      <c r="BK231" s="145">
        <f>ROUND(I231*H231,2)</f>
        <v>0</v>
      </c>
      <c r="BL231" s="16" t="s">
        <v>159</v>
      </c>
      <c r="BM231" s="144" t="s">
        <v>2768</v>
      </c>
    </row>
    <row r="232" spans="2:65" s="1" customFormat="1" ht="12">
      <c r="B232" s="31"/>
      <c r="D232" s="146" t="s">
        <v>161</v>
      </c>
      <c r="F232" s="147" t="s">
        <v>2767</v>
      </c>
      <c r="I232" s="148"/>
      <c r="L232" s="31"/>
      <c r="M232" s="149"/>
      <c r="T232" s="55"/>
      <c r="AT232" s="16" t="s">
        <v>161</v>
      </c>
      <c r="AU232" s="16" t="s">
        <v>85</v>
      </c>
    </row>
    <row r="233" spans="2:65" s="12" customFormat="1" ht="12">
      <c r="B233" s="150"/>
      <c r="D233" s="146" t="s">
        <v>163</v>
      </c>
      <c r="E233" s="151" t="s">
        <v>1</v>
      </c>
      <c r="F233" s="152" t="s">
        <v>2769</v>
      </c>
      <c r="H233" s="153">
        <v>12.717000000000001</v>
      </c>
      <c r="I233" s="154"/>
      <c r="L233" s="150"/>
      <c r="M233" s="155"/>
      <c r="T233" s="156"/>
      <c r="AT233" s="151" t="s">
        <v>163</v>
      </c>
      <c r="AU233" s="151" t="s">
        <v>85</v>
      </c>
      <c r="AV233" s="12" t="s">
        <v>85</v>
      </c>
      <c r="AW233" s="12" t="s">
        <v>32</v>
      </c>
      <c r="AX233" s="12" t="s">
        <v>75</v>
      </c>
      <c r="AY233" s="151" t="s">
        <v>153</v>
      </c>
    </row>
    <row r="234" spans="2:65" s="12" customFormat="1" ht="12">
      <c r="B234" s="150"/>
      <c r="D234" s="146" t="s">
        <v>163</v>
      </c>
      <c r="E234" s="151" t="s">
        <v>1</v>
      </c>
      <c r="F234" s="152" t="s">
        <v>2770</v>
      </c>
      <c r="H234" s="153">
        <v>9.1850000000000005</v>
      </c>
      <c r="I234" s="154"/>
      <c r="L234" s="150"/>
      <c r="M234" s="155"/>
      <c r="T234" s="156"/>
      <c r="AT234" s="151" t="s">
        <v>163</v>
      </c>
      <c r="AU234" s="151" t="s">
        <v>85</v>
      </c>
      <c r="AV234" s="12" t="s">
        <v>85</v>
      </c>
      <c r="AW234" s="12" t="s">
        <v>32</v>
      </c>
      <c r="AX234" s="12" t="s">
        <v>75</v>
      </c>
      <c r="AY234" s="151" t="s">
        <v>153</v>
      </c>
    </row>
    <row r="235" spans="2:65" s="12" customFormat="1" ht="12">
      <c r="B235" s="150"/>
      <c r="D235" s="146" t="s">
        <v>163</v>
      </c>
      <c r="E235" s="151" t="s">
        <v>1</v>
      </c>
      <c r="F235" s="152" t="s">
        <v>2771</v>
      </c>
      <c r="H235" s="153">
        <v>7.7720000000000002</v>
      </c>
      <c r="I235" s="154"/>
      <c r="L235" s="150"/>
      <c r="M235" s="155"/>
      <c r="T235" s="156"/>
      <c r="AT235" s="151" t="s">
        <v>163</v>
      </c>
      <c r="AU235" s="151" t="s">
        <v>85</v>
      </c>
      <c r="AV235" s="12" t="s">
        <v>85</v>
      </c>
      <c r="AW235" s="12" t="s">
        <v>32</v>
      </c>
      <c r="AX235" s="12" t="s">
        <v>75</v>
      </c>
      <c r="AY235" s="151" t="s">
        <v>153</v>
      </c>
    </row>
    <row r="236" spans="2:65" s="12" customFormat="1" ht="12">
      <c r="B236" s="150"/>
      <c r="D236" s="146" t="s">
        <v>163</v>
      </c>
      <c r="E236" s="151" t="s">
        <v>1</v>
      </c>
      <c r="F236" s="152" t="s">
        <v>2772</v>
      </c>
      <c r="H236" s="153">
        <v>4.1210000000000004</v>
      </c>
      <c r="I236" s="154"/>
      <c r="L236" s="150"/>
      <c r="M236" s="155"/>
      <c r="T236" s="156"/>
      <c r="AT236" s="151" t="s">
        <v>163</v>
      </c>
      <c r="AU236" s="151" t="s">
        <v>85</v>
      </c>
      <c r="AV236" s="12" t="s">
        <v>85</v>
      </c>
      <c r="AW236" s="12" t="s">
        <v>32</v>
      </c>
      <c r="AX236" s="12" t="s">
        <v>75</v>
      </c>
      <c r="AY236" s="151" t="s">
        <v>153</v>
      </c>
    </row>
    <row r="237" spans="2:65" s="13" customFormat="1" ht="12">
      <c r="B237" s="157"/>
      <c r="D237" s="146" t="s">
        <v>163</v>
      </c>
      <c r="E237" s="158" t="s">
        <v>1</v>
      </c>
      <c r="F237" s="159" t="s">
        <v>207</v>
      </c>
      <c r="H237" s="160">
        <v>33.795000000000002</v>
      </c>
      <c r="I237" s="161"/>
      <c r="L237" s="157"/>
      <c r="M237" s="162"/>
      <c r="T237" s="163"/>
      <c r="AT237" s="158" t="s">
        <v>163</v>
      </c>
      <c r="AU237" s="158" t="s">
        <v>85</v>
      </c>
      <c r="AV237" s="13" t="s">
        <v>159</v>
      </c>
      <c r="AW237" s="13" t="s">
        <v>32</v>
      </c>
      <c r="AX237" s="13" t="s">
        <v>83</v>
      </c>
      <c r="AY237" s="158" t="s">
        <v>153</v>
      </c>
    </row>
    <row r="238" spans="2:65" s="11" customFormat="1" ht="22.75" customHeight="1">
      <c r="B238" s="120"/>
      <c r="D238" s="121" t="s">
        <v>74</v>
      </c>
      <c r="E238" s="130" t="s">
        <v>170</v>
      </c>
      <c r="F238" s="130" t="s">
        <v>221</v>
      </c>
      <c r="I238" s="123"/>
      <c r="J238" s="131">
        <f>BK238</f>
        <v>0</v>
      </c>
      <c r="L238" s="120"/>
      <c r="M238" s="125"/>
      <c r="P238" s="126">
        <f>SUM(P239:P314)</f>
        <v>0</v>
      </c>
      <c r="R238" s="126">
        <f>SUM(R239:R314)</f>
        <v>141.59451190000001</v>
      </c>
      <c r="T238" s="127">
        <f>SUM(T239:T314)</f>
        <v>0</v>
      </c>
      <c r="AR238" s="121" t="s">
        <v>83</v>
      </c>
      <c r="AT238" s="128" t="s">
        <v>74</v>
      </c>
      <c r="AU238" s="128" t="s">
        <v>83</v>
      </c>
      <c r="AY238" s="121" t="s">
        <v>153</v>
      </c>
      <c r="BK238" s="129">
        <f>SUM(BK239:BK314)</f>
        <v>0</v>
      </c>
    </row>
    <row r="239" spans="2:65" s="1" customFormat="1" ht="33" customHeight="1">
      <c r="B239" s="31"/>
      <c r="C239" s="132" t="s">
        <v>312</v>
      </c>
      <c r="D239" s="132" t="s">
        <v>155</v>
      </c>
      <c r="E239" s="133" t="s">
        <v>2773</v>
      </c>
      <c r="F239" s="134" t="s">
        <v>2774</v>
      </c>
      <c r="G239" s="135" t="s">
        <v>173</v>
      </c>
      <c r="H239" s="136">
        <v>3.6</v>
      </c>
      <c r="I239" s="137"/>
      <c r="J239" s="138">
        <f>ROUND(I239*H239,2)</f>
        <v>0</v>
      </c>
      <c r="K239" s="139"/>
      <c r="L239" s="31"/>
      <c r="M239" s="140" t="s">
        <v>1</v>
      </c>
      <c r="N239" s="141" t="s">
        <v>40</v>
      </c>
      <c r="P239" s="142">
        <f>O239*H239</f>
        <v>0</v>
      </c>
      <c r="Q239" s="142">
        <v>0.36276999999999998</v>
      </c>
      <c r="R239" s="142">
        <f>Q239*H239</f>
        <v>1.3059719999999999</v>
      </c>
      <c r="S239" s="142">
        <v>0</v>
      </c>
      <c r="T239" s="143">
        <f>S239*H239</f>
        <v>0</v>
      </c>
      <c r="AR239" s="144" t="s">
        <v>159</v>
      </c>
      <c r="AT239" s="144" t="s">
        <v>155</v>
      </c>
      <c r="AU239" s="144" t="s">
        <v>85</v>
      </c>
      <c r="AY239" s="16" t="s">
        <v>153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6" t="s">
        <v>83</v>
      </c>
      <c r="BK239" s="145">
        <f>ROUND(I239*H239,2)</f>
        <v>0</v>
      </c>
      <c r="BL239" s="16" t="s">
        <v>159</v>
      </c>
      <c r="BM239" s="144" t="s">
        <v>2775</v>
      </c>
    </row>
    <row r="240" spans="2:65" s="1" customFormat="1" ht="36">
      <c r="B240" s="31"/>
      <c r="D240" s="146" t="s">
        <v>161</v>
      </c>
      <c r="F240" s="147" t="s">
        <v>2776</v>
      </c>
      <c r="I240" s="148"/>
      <c r="L240" s="31"/>
      <c r="M240" s="149"/>
      <c r="T240" s="55"/>
      <c r="AT240" s="16" t="s">
        <v>161</v>
      </c>
      <c r="AU240" s="16" t="s">
        <v>85</v>
      </c>
    </row>
    <row r="241" spans="2:65" s="12" customFormat="1" ht="12">
      <c r="B241" s="150"/>
      <c r="D241" s="146" t="s">
        <v>163</v>
      </c>
      <c r="E241" s="151" t="s">
        <v>1</v>
      </c>
      <c r="F241" s="152" t="s">
        <v>2777</v>
      </c>
      <c r="H241" s="153">
        <v>3.6</v>
      </c>
      <c r="I241" s="154"/>
      <c r="L241" s="150"/>
      <c r="M241" s="155"/>
      <c r="T241" s="156"/>
      <c r="AT241" s="151" t="s">
        <v>163</v>
      </c>
      <c r="AU241" s="151" t="s">
        <v>85</v>
      </c>
      <c r="AV241" s="12" t="s">
        <v>85</v>
      </c>
      <c r="AW241" s="12" t="s">
        <v>32</v>
      </c>
      <c r="AX241" s="12" t="s">
        <v>83</v>
      </c>
      <c r="AY241" s="151" t="s">
        <v>153</v>
      </c>
    </row>
    <row r="242" spans="2:65" s="1" customFormat="1" ht="33" customHeight="1">
      <c r="B242" s="31"/>
      <c r="C242" s="132" t="s">
        <v>317</v>
      </c>
      <c r="D242" s="132" t="s">
        <v>155</v>
      </c>
      <c r="E242" s="133" t="s">
        <v>2778</v>
      </c>
      <c r="F242" s="134" t="s">
        <v>2779</v>
      </c>
      <c r="G242" s="135" t="s">
        <v>173</v>
      </c>
      <c r="H242" s="136">
        <v>228.83</v>
      </c>
      <c r="I242" s="137"/>
      <c r="J242" s="138">
        <f>ROUND(I242*H242,2)</f>
        <v>0</v>
      </c>
      <c r="K242" s="139"/>
      <c r="L242" s="31"/>
      <c r="M242" s="140" t="s">
        <v>1</v>
      </c>
      <c r="N242" s="141" t="s">
        <v>40</v>
      </c>
      <c r="P242" s="142">
        <f>O242*H242</f>
        <v>0</v>
      </c>
      <c r="Q242" s="142">
        <v>0.54605000000000004</v>
      </c>
      <c r="R242" s="142">
        <f>Q242*H242</f>
        <v>124.95262150000002</v>
      </c>
      <c r="S242" s="142">
        <v>0</v>
      </c>
      <c r="T242" s="143">
        <f>S242*H242</f>
        <v>0</v>
      </c>
      <c r="AR242" s="144" t="s">
        <v>159</v>
      </c>
      <c r="AT242" s="144" t="s">
        <v>155</v>
      </c>
      <c r="AU242" s="144" t="s">
        <v>85</v>
      </c>
      <c r="AY242" s="16" t="s">
        <v>153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6" t="s">
        <v>83</v>
      </c>
      <c r="BK242" s="145">
        <f>ROUND(I242*H242,2)</f>
        <v>0</v>
      </c>
      <c r="BL242" s="16" t="s">
        <v>159</v>
      </c>
      <c r="BM242" s="144" t="s">
        <v>2780</v>
      </c>
    </row>
    <row r="243" spans="2:65" s="1" customFormat="1" ht="36">
      <c r="B243" s="31"/>
      <c r="D243" s="146" t="s">
        <v>161</v>
      </c>
      <c r="F243" s="147" t="s">
        <v>2781</v>
      </c>
      <c r="I243" s="148"/>
      <c r="L243" s="31"/>
      <c r="M243" s="149"/>
      <c r="T243" s="55"/>
      <c r="AT243" s="16" t="s">
        <v>161</v>
      </c>
      <c r="AU243" s="16" t="s">
        <v>85</v>
      </c>
    </row>
    <row r="244" spans="2:65" s="14" customFormat="1" ht="12">
      <c r="B244" s="175"/>
      <c r="D244" s="146" t="s">
        <v>163</v>
      </c>
      <c r="E244" s="176" t="s">
        <v>1</v>
      </c>
      <c r="F244" s="177" t="s">
        <v>2695</v>
      </c>
      <c r="H244" s="176" t="s">
        <v>1</v>
      </c>
      <c r="I244" s="178"/>
      <c r="L244" s="175"/>
      <c r="M244" s="179"/>
      <c r="T244" s="180"/>
      <c r="AT244" s="176" t="s">
        <v>163</v>
      </c>
      <c r="AU244" s="176" t="s">
        <v>85</v>
      </c>
      <c r="AV244" s="14" t="s">
        <v>83</v>
      </c>
      <c r="AW244" s="14" t="s">
        <v>32</v>
      </c>
      <c r="AX244" s="14" t="s">
        <v>75</v>
      </c>
      <c r="AY244" s="176" t="s">
        <v>153</v>
      </c>
    </row>
    <row r="245" spans="2:65" s="12" customFormat="1" ht="12">
      <c r="B245" s="150"/>
      <c r="D245" s="146" t="s">
        <v>163</v>
      </c>
      <c r="E245" s="151" t="s">
        <v>1</v>
      </c>
      <c r="F245" s="152" t="s">
        <v>2782</v>
      </c>
      <c r="H245" s="153">
        <v>224.33</v>
      </c>
      <c r="I245" s="154"/>
      <c r="L245" s="150"/>
      <c r="M245" s="155"/>
      <c r="T245" s="156"/>
      <c r="AT245" s="151" t="s">
        <v>163</v>
      </c>
      <c r="AU245" s="151" t="s">
        <v>85</v>
      </c>
      <c r="AV245" s="12" t="s">
        <v>85</v>
      </c>
      <c r="AW245" s="12" t="s">
        <v>32</v>
      </c>
      <c r="AX245" s="12" t="s">
        <v>75</v>
      </c>
      <c r="AY245" s="151" t="s">
        <v>153</v>
      </c>
    </row>
    <row r="246" spans="2:65" s="14" customFormat="1" ht="12">
      <c r="B246" s="175"/>
      <c r="D246" s="146" t="s">
        <v>163</v>
      </c>
      <c r="E246" s="176" t="s">
        <v>1</v>
      </c>
      <c r="F246" s="177" t="s">
        <v>2698</v>
      </c>
      <c r="H246" s="176" t="s">
        <v>1</v>
      </c>
      <c r="I246" s="178"/>
      <c r="L246" s="175"/>
      <c r="M246" s="179"/>
      <c r="T246" s="180"/>
      <c r="AT246" s="176" t="s">
        <v>163</v>
      </c>
      <c r="AU246" s="176" t="s">
        <v>85</v>
      </c>
      <c r="AV246" s="14" t="s">
        <v>83</v>
      </c>
      <c r="AW246" s="14" t="s">
        <v>32</v>
      </c>
      <c r="AX246" s="14" t="s">
        <v>75</v>
      </c>
      <c r="AY246" s="176" t="s">
        <v>153</v>
      </c>
    </row>
    <row r="247" spans="2:65" s="12" customFormat="1" ht="12">
      <c r="B247" s="150"/>
      <c r="D247" s="146" t="s">
        <v>163</v>
      </c>
      <c r="E247" s="151" t="s">
        <v>1</v>
      </c>
      <c r="F247" s="152" t="s">
        <v>2783</v>
      </c>
      <c r="H247" s="153">
        <v>4.5</v>
      </c>
      <c r="I247" s="154"/>
      <c r="L247" s="150"/>
      <c r="M247" s="155"/>
      <c r="T247" s="156"/>
      <c r="AT247" s="151" t="s">
        <v>163</v>
      </c>
      <c r="AU247" s="151" t="s">
        <v>85</v>
      </c>
      <c r="AV247" s="12" t="s">
        <v>85</v>
      </c>
      <c r="AW247" s="12" t="s">
        <v>32</v>
      </c>
      <c r="AX247" s="12" t="s">
        <v>75</v>
      </c>
      <c r="AY247" s="151" t="s">
        <v>153</v>
      </c>
    </row>
    <row r="248" spans="2:65" s="13" customFormat="1" ht="12">
      <c r="B248" s="157"/>
      <c r="D248" s="146" t="s">
        <v>163</v>
      </c>
      <c r="E248" s="158" t="s">
        <v>1</v>
      </c>
      <c r="F248" s="159" t="s">
        <v>207</v>
      </c>
      <c r="H248" s="160">
        <v>228.83</v>
      </c>
      <c r="I248" s="161"/>
      <c r="L248" s="157"/>
      <c r="M248" s="162"/>
      <c r="T248" s="163"/>
      <c r="AT248" s="158" t="s">
        <v>163</v>
      </c>
      <c r="AU248" s="158" t="s">
        <v>85</v>
      </c>
      <c r="AV248" s="13" t="s">
        <v>159</v>
      </c>
      <c r="AW248" s="13" t="s">
        <v>32</v>
      </c>
      <c r="AX248" s="13" t="s">
        <v>83</v>
      </c>
      <c r="AY248" s="158" t="s">
        <v>153</v>
      </c>
    </row>
    <row r="249" spans="2:65" s="1" customFormat="1" ht="33" customHeight="1">
      <c r="B249" s="31"/>
      <c r="C249" s="132" t="s">
        <v>322</v>
      </c>
      <c r="D249" s="132" t="s">
        <v>155</v>
      </c>
      <c r="E249" s="133" t="s">
        <v>2784</v>
      </c>
      <c r="F249" s="134" t="s">
        <v>2785</v>
      </c>
      <c r="G249" s="135" t="s">
        <v>173</v>
      </c>
      <c r="H249" s="136">
        <v>2.1</v>
      </c>
      <c r="I249" s="137"/>
      <c r="J249" s="138">
        <f>ROUND(I249*H249,2)</f>
        <v>0</v>
      </c>
      <c r="K249" s="139"/>
      <c r="L249" s="31"/>
      <c r="M249" s="140" t="s">
        <v>1</v>
      </c>
      <c r="N249" s="141" t="s">
        <v>40</v>
      </c>
      <c r="P249" s="142">
        <f>O249*H249</f>
        <v>0</v>
      </c>
      <c r="Q249" s="142">
        <v>0.71545999999999998</v>
      </c>
      <c r="R249" s="142">
        <f>Q249*H249</f>
        <v>1.5024660000000001</v>
      </c>
      <c r="S249" s="142">
        <v>0</v>
      </c>
      <c r="T249" s="143">
        <f>S249*H249</f>
        <v>0</v>
      </c>
      <c r="AR249" s="144" t="s">
        <v>159</v>
      </c>
      <c r="AT249" s="144" t="s">
        <v>155</v>
      </c>
      <c r="AU249" s="144" t="s">
        <v>85</v>
      </c>
      <c r="AY249" s="16" t="s">
        <v>153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6" t="s">
        <v>83</v>
      </c>
      <c r="BK249" s="145">
        <f>ROUND(I249*H249,2)</f>
        <v>0</v>
      </c>
      <c r="BL249" s="16" t="s">
        <v>159</v>
      </c>
      <c r="BM249" s="144" t="s">
        <v>2786</v>
      </c>
    </row>
    <row r="250" spans="2:65" s="1" customFormat="1" ht="36">
      <c r="B250" s="31"/>
      <c r="D250" s="146" t="s">
        <v>161</v>
      </c>
      <c r="F250" s="147" t="s">
        <v>2787</v>
      </c>
      <c r="I250" s="148"/>
      <c r="L250" s="31"/>
      <c r="M250" s="149"/>
      <c r="T250" s="55"/>
      <c r="AT250" s="16" t="s">
        <v>161</v>
      </c>
      <c r="AU250" s="16" t="s">
        <v>85</v>
      </c>
    </row>
    <row r="251" spans="2:65" s="14" customFormat="1" ht="12">
      <c r="B251" s="175"/>
      <c r="D251" s="146" t="s">
        <v>163</v>
      </c>
      <c r="E251" s="176" t="s">
        <v>1</v>
      </c>
      <c r="F251" s="177" t="s">
        <v>2698</v>
      </c>
      <c r="H251" s="176" t="s">
        <v>1</v>
      </c>
      <c r="I251" s="178"/>
      <c r="L251" s="175"/>
      <c r="M251" s="179"/>
      <c r="T251" s="180"/>
      <c r="AT251" s="176" t="s">
        <v>163</v>
      </c>
      <c r="AU251" s="176" t="s">
        <v>85</v>
      </c>
      <c r="AV251" s="14" t="s">
        <v>83</v>
      </c>
      <c r="AW251" s="14" t="s">
        <v>32</v>
      </c>
      <c r="AX251" s="14" t="s">
        <v>75</v>
      </c>
      <c r="AY251" s="176" t="s">
        <v>153</v>
      </c>
    </row>
    <row r="252" spans="2:65" s="12" customFormat="1" ht="12">
      <c r="B252" s="150"/>
      <c r="D252" s="146" t="s">
        <v>163</v>
      </c>
      <c r="E252" s="151" t="s">
        <v>1</v>
      </c>
      <c r="F252" s="152" t="s">
        <v>2788</v>
      </c>
      <c r="H252" s="153">
        <v>7.74</v>
      </c>
      <c r="I252" s="154"/>
      <c r="L252" s="150"/>
      <c r="M252" s="155"/>
      <c r="T252" s="156"/>
      <c r="AT252" s="151" t="s">
        <v>163</v>
      </c>
      <c r="AU252" s="151" t="s">
        <v>85</v>
      </c>
      <c r="AV252" s="12" t="s">
        <v>85</v>
      </c>
      <c r="AW252" s="12" t="s">
        <v>32</v>
      </c>
      <c r="AX252" s="12" t="s">
        <v>75</v>
      </c>
      <c r="AY252" s="151" t="s">
        <v>153</v>
      </c>
    </row>
    <row r="253" spans="2:65" s="14" customFormat="1" ht="12">
      <c r="B253" s="175"/>
      <c r="D253" s="146" t="s">
        <v>163</v>
      </c>
      <c r="E253" s="176" t="s">
        <v>1</v>
      </c>
      <c r="F253" s="177" t="s">
        <v>2789</v>
      </c>
      <c r="H253" s="176" t="s">
        <v>1</v>
      </c>
      <c r="I253" s="178"/>
      <c r="L253" s="175"/>
      <c r="M253" s="179"/>
      <c r="T253" s="180"/>
      <c r="AT253" s="176" t="s">
        <v>163</v>
      </c>
      <c r="AU253" s="176" t="s">
        <v>85</v>
      </c>
      <c r="AV253" s="14" t="s">
        <v>83</v>
      </c>
      <c r="AW253" s="14" t="s">
        <v>32</v>
      </c>
      <c r="AX253" s="14" t="s">
        <v>75</v>
      </c>
      <c r="AY253" s="176" t="s">
        <v>153</v>
      </c>
    </row>
    <row r="254" spans="2:65" s="12" customFormat="1" ht="12">
      <c r="B254" s="150"/>
      <c r="D254" s="146" t="s">
        <v>163</v>
      </c>
      <c r="E254" s="151" t="s">
        <v>1</v>
      </c>
      <c r="F254" s="152" t="s">
        <v>2790</v>
      </c>
      <c r="H254" s="153">
        <v>2.1</v>
      </c>
      <c r="I254" s="154"/>
      <c r="L254" s="150"/>
      <c r="M254" s="155"/>
      <c r="T254" s="156"/>
      <c r="AT254" s="151" t="s">
        <v>163</v>
      </c>
      <c r="AU254" s="151" t="s">
        <v>85</v>
      </c>
      <c r="AV254" s="12" t="s">
        <v>85</v>
      </c>
      <c r="AW254" s="12" t="s">
        <v>32</v>
      </c>
      <c r="AX254" s="12" t="s">
        <v>83</v>
      </c>
      <c r="AY254" s="151" t="s">
        <v>153</v>
      </c>
    </row>
    <row r="255" spans="2:65" s="1" customFormat="1" ht="24.25" customHeight="1">
      <c r="B255" s="31"/>
      <c r="C255" s="132" t="s">
        <v>327</v>
      </c>
      <c r="D255" s="132" t="s">
        <v>155</v>
      </c>
      <c r="E255" s="133" t="s">
        <v>2791</v>
      </c>
      <c r="F255" s="134" t="s">
        <v>2792</v>
      </c>
      <c r="G255" s="135" t="s">
        <v>173</v>
      </c>
      <c r="H255" s="136">
        <v>9.31</v>
      </c>
      <c r="I255" s="137"/>
      <c r="J255" s="138">
        <f>ROUND(I255*H255,2)</f>
        <v>0</v>
      </c>
      <c r="K255" s="139"/>
      <c r="L255" s="31"/>
      <c r="M255" s="140" t="s">
        <v>1</v>
      </c>
      <c r="N255" s="141" t="s">
        <v>40</v>
      </c>
      <c r="P255" s="142">
        <f>O255*H255</f>
        <v>0</v>
      </c>
      <c r="Q255" s="142">
        <v>0.26905000000000001</v>
      </c>
      <c r="R255" s="142">
        <f>Q255*H255</f>
        <v>2.5048555000000001</v>
      </c>
      <c r="S255" s="142">
        <v>0</v>
      </c>
      <c r="T255" s="143">
        <f>S255*H255</f>
        <v>0</v>
      </c>
      <c r="AR255" s="144" t="s">
        <v>159</v>
      </c>
      <c r="AT255" s="144" t="s">
        <v>155</v>
      </c>
      <c r="AU255" s="144" t="s">
        <v>85</v>
      </c>
      <c r="AY255" s="16" t="s">
        <v>153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6" t="s">
        <v>83</v>
      </c>
      <c r="BK255" s="145">
        <f>ROUND(I255*H255,2)</f>
        <v>0</v>
      </c>
      <c r="BL255" s="16" t="s">
        <v>159</v>
      </c>
      <c r="BM255" s="144" t="s">
        <v>2793</v>
      </c>
    </row>
    <row r="256" spans="2:65" s="1" customFormat="1" ht="36">
      <c r="B256" s="31"/>
      <c r="D256" s="146" t="s">
        <v>161</v>
      </c>
      <c r="F256" s="147" t="s">
        <v>2794</v>
      </c>
      <c r="I256" s="148"/>
      <c r="L256" s="31"/>
      <c r="M256" s="149"/>
      <c r="T256" s="55"/>
      <c r="AT256" s="16" t="s">
        <v>161</v>
      </c>
      <c r="AU256" s="16" t="s">
        <v>85</v>
      </c>
    </row>
    <row r="257" spans="2:65" s="14" customFormat="1" ht="12">
      <c r="B257" s="175"/>
      <c r="D257" s="146" t="s">
        <v>163</v>
      </c>
      <c r="E257" s="176" t="s">
        <v>1</v>
      </c>
      <c r="F257" s="177" t="s">
        <v>2698</v>
      </c>
      <c r="H257" s="176" t="s">
        <v>1</v>
      </c>
      <c r="I257" s="178"/>
      <c r="L257" s="175"/>
      <c r="M257" s="179"/>
      <c r="T257" s="180"/>
      <c r="AT257" s="176" t="s">
        <v>163</v>
      </c>
      <c r="AU257" s="176" t="s">
        <v>85</v>
      </c>
      <c r="AV257" s="14" t="s">
        <v>83</v>
      </c>
      <c r="AW257" s="14" t="s">
        <v>32</v>
      </c>
      <c r="AX257" s="14" t="s">
        <v>75</v>
      </c>
      <c r="AY257" s="176" t="s">
        <v>153</v>
      </c>
    </row>
    <row r="258" spans="2:65" s="12" customFormat="1" ht="12">
      <c r="B258" s="150"/>
      <c r="D258" s="146" t="s">
        <v>163</v>
      </c>
      <c r="E258" s="151" t="s">
        <v>1</v>
      </c>
      <c r="F258" s="152" t="s">
        <v>2795</v>
      </c>
      <c r="H258" s="153">
        <v>9.31</v>
      </c>
      <c r="I258" s="154"/>
      <c r="L258" s="150"/>
      <c r="M258" s="155"/>
      <c r="T258" s="156"/>
      <c r="AT258" s="151" t="s">
        <v>163</v>
      </c>
      <c r="AU258" s="151" t="s">
        <v>85</v>
      </c>
      <c r="AV258" s="12" t="s">
        <v>85</v>
      </c>
      <c r="AW258" s="12" t="s">
        <v>32</v>
      </c>
      <c r="AX258" s="12" t="s">
        <v>83</v>
      </c>
      <c r="AY258" s="151" t="s">
        <v>153</v>
      </c>
    </row>
    <row r="259" spans="2:65" s="1" customFormat="1" ht="16.5" customHeight="1">
      <c r="B259" s="31"/>
      <c r="C259" s="132" t="s">
        <v>332</v>
      </c>
      <c r="D259" s="132" t="s">
        <v>155</v>
      </c>
      <c r="E259" s="133" t="s">
        <v>241</v>
      </c>
      <c r="F259" s="134" t="s">
        <v>242</v>
      </c>
      <c r="G259" s="135" t="s">
        <v>158</v>
      </c>
      <c r="H259" s="136">
        <v>0.126</v>
      </c>
      <c r="I259" s="137"/>
      <c r="J259" s="138">
        <f>ROUND(I259*H259,2)</f>
        <v>0</v>
      </c>
      <c r="K259" s="139"/>
      <c r="L259" s="31"/>
      <c r="M259" s="140" t="s">
        <v>1</v>
      </c>
      <c r="N259" s="141" t="s">
        <v>40</v>
      </c>
      <c r="P259" s="142">
        <f>O259*H259</f>
        <v>0</v>
      </c>
      <c r="Q259" s="142">
        <v>2.5018699999999998</v>
      </c>
      <c r="R259" s="142">
        <f>Q259*H259</f>
        <v>0.31523561999999999</v>
      </c>
      <c r="S259" s="142">
        <v>0</v>
      </c>
      <c r="T259" s="143">
        <f>S259*H259</f>
        <v>0</v>
      </c>
      <c r="AR259" s="144" t="s">
        <v>159</v>
      </c>
      <c r="AT259" s="144" t="s">
        <v>155</v>
      </c>
      <c r="AU259" s="144" t="s">
        <v>85</v>
      </c>
      <c r="AY259" s="16" t="s">
        <v>153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6" t="s">
        <v>83</v>
      </c>
      <c r="BK259" s="145">
        <f>ROUND(I259*H259,2)</f>
        <v>0</v>
      </c>
      <c r="BL259" s="16" t="s">
        <v>159</v>
      </c>
      <c r="BM259" s="144" t="s">
        <v>2796</v>
      </c>
    </row>
    <row r="260" spans="2:65" s="1" customFormat="1" ht="24">
      <c r="B260" s="31"/>
      <c r="D260" s="146" t="s">
        <v>161</v>
      </c>
      <c r="F260" s="147" t="s">
        <v>244</v>
      </c>
      <c r="I260" s="148"/>
      <c r="L260" s="31"/>
      <c r="M260" s="149"/>
      <c r="T260" s="55"/>
      <c r="AT260" s="16" t="s">
        <v>161</v>
      </c>
      <c r="AU260" s="16" t="s">
        <v>85</v>
      </c>
    </row>
    <row r="261" spans="2:65" s="12" customFormat="1" ht="24">
      <c r="B261" s="150"/>
      <c r="D261" s="146" t="s">
        <v>163</v>
      </c>
      <c r="E261" s="151" t="s">
        <v>1</v>
      </c>
      <c r="F261" s="152" t="s">
        <v>2797</v>
      </c>
      <c r="H261" s="153">
        <v>0.126</v>
      </c>
      <c r="I261" s="154"/>
      <c r="L261" s="150"/>
      <c r="M261" s="155"/>
      <c r="T261" s="156"/>
      <c r="AT261" s="151" t="s">
        <v>163</v>
      </c>
      <c r="AU261" s="151" t="s">
        <v>85</v>
      </c>
      <c r="AV261" s="12" t="s">
        <v>85</v>
      </c>
      <c r="AW261" s="12" t="s">
        <v>32</v>
      </c>
      <c r="AX261" s="12" t="s">
        <v>83</v>
      </c>
      <c r="AY261" s="151" t="s">
        <v>153</v>
      </c>
    </row>
    <row r="262" spans="2:65" s="1" customFormat="1" ht="24.25" customHeight="1">
      <c r="B262" s="31"/>
      <c r="C262" s="132" t="s">
        <v>339</v>
      </c>
      <c r="D262" s="132" t="s">
        <v>155</v>
      </c>
      <c r="E262" s="133" t="s">
        <v>247</v>
      </c>
      <c r="F262" s="134" t="s">
        <v>248</v>
      </c>
      <c r="G262" s="135" t="s">
        <v>173</v>
      </c>
      <c r="H262" s="136">
        <v>2.08</v>
      </c>
      <c r="I262" s="137"/>
      <c r="J262" s="138">
        <f>ROUND(I262*H262,2)</f>
        <v>0</v>
      </c>
      <c r="K262" s="139"/>
      <c r="L262" s="31"/>
      <c r="M262" s="140" t="s">
        <v>1</v>
      </c>
      <c r="N262" s="141" t="s">
        <v>40</v>
      </c>
      <c r="P262" s="142">
        <f>O262*H262</f>
        <v>0</v>
      </c>
      <c r="Q262" s="142">
        <v>3.46E-3</v>
      </c>
      <c r="R262" s="142">
        <f>Q262*H262</f>
        <v>7.1968000000000006E-3</v>
      </c>
      <c r="S262" s="142">
        <v>0</v>
      </c>
      <c r="T262" s="143">
        <f>S262*H262</f>
        <v>0</v>
      </c>
      <c r="AR262" s="144" t="s">
        <v>159</v>
      </c>
      <c r="AT262" s="144" t="s">
        <v>155</v>
      </c>
      <c r="AU262" s="144" t="s">
        <v>85</v>
      </c>
      <c r="AY262" s="16" t="s">
        <v>153</v>
      </c>
      <c r="BE262" s="145">
        <f>IF(N262="základní",J262,0)</f>
        <v>0</v>
      </c>
      <c r="BF262" s="145">
        <f>IF(N262="snížená",J262,0)</f>
        <v>0</v>
      </c>
      <c r="BG262" s="145">
        <f>IF(N262="zákl. přenesená",J262,0)</f>
        <v>0</v>
      </c>
      <c r="BH262" s="145">
        <f>IF(N262="sníž. přenesená",J262,0)</f>
        <v>0</v>
      </c>
      <c r="BI262" s="145">
        <f>IF(N262="nulová",J262,0)</f>
        <v>0</v>
      </c>
      <c r="BJ262" s="16" t="s">
        <v>83</v>
      </c>
      <c r="BK262" s="145">
        <f>ROUND(I262*H262,2)</f>
        <v>0</v>
      </c>
      <c r="BL262" s="16" t="s">
        <v>159</v>
      </c>
      <c r="BM262" s="144" t="s">
        <v>2798</v>
      </c>
    </row>
    <row r="263" spans="2:65" s="1" customFormat="1" ht="24">
      <c r="B263" s="31"/>
      <c r="D263" s="146" t="s">
        <v>161</v>
      </c>
      <c r="F263" s="147" t="s">
        <v>250</v>
      </c>
      <c r="I263" s="148"/>
      <c r="L263" s="31"/>
      <c r="M263" s="149"/>
      <c r="T263" s="55"/>
      <c r="AT263" s="16" t="s">
        <v>161</v>
      </c>
      <c r="AU263" s="16" t="s">
        <v>85</v>
      </c>
    </row>
    <row r="264" spans="2:65" s="12" customFormat="1" ht="36">
      <c r="B264" s="150"/>
      <c r="D264" s="146" t="s">
        <v>163</v>
      </c>
      <c r="E264" s="151" t="s">
        <v>1</v>
      </c>
      <c r="F264" s="152" t="s">
        <v>2799</v>
      </c>
      <c r="H264" s="153">
        <v>2.08</v>
      </c>
      <c r="I264" s="154"/>
      <c r="L264" s="150"/>
      <c r="M264" s="155"/>
      <c r="T264" s="156"/>
      <c r="AT264" s="151" t="s">
        <v>163</v>
      </c>
      <c r="AU264" s="151" t="s">
        <v>85</v>
      </c>
      <c r="AV264" s="12" t="s">
        <v>85</v>
      </c>
      <c r="AW264" s="12" t="s">
        <v>32</v>
      </c>
      <c r="AX264" s="12" t="s">
        <v>83</v>
      </c>
      <c r="AY264" s="151" t="s">
        <v>153</v>
      </c>
    </row>
    <row r="265" spans="2:65" s="1" customFormat="1" ht="24.25" customHeight="1">
      <c r="B265" s="31"/>
      <c r="C265" s="132" t="s">
        <v>345</v>
      </c>
      <c r="D265" s="132" t="s">
        <v>155</v>
      </c>
      <c r="E265" s="133" t="s">
        <v>254</v>
      </c>
      <c r="F265" s="134" t="s">
        <v>255</v>
      </c>
      <c r="G265" s="135" t="s">
        <v>173</v>
      </c>
      <c r="H265" s="136">
        <v>2.08</v>
      </c>
      <c r="I265" s="137"/>
      <c r="J265" s="138">
        <f>ROUND(I265*H265,2)</f>
        <v>0</v>
      </c>
      <c r="K265" s="139"/>
      <c r="L265" s="31"/>
      <c r="M265" s="140" t="s">
        <v>1</v>
      </c>
      <c r="N265" s="141" t="s">
        <v>40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159</v>
      </c>
      <c r="AT265" s="144" t="s">
        <v>155</v>
      </c>
      <c r="AU265" s="144" t="s">
        <v>85</v>
      </c>
      <c r="AY265" s="16" t="s">
        <v>153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6" t="s">
        <v>83</v>
      </c>
      <c r="BK265" s="145">
        <f>ROUND(I265*H265,2)</f>
        <v>0</v>
      </c>
      <c r="BL265" s="16" t="s">
        <v>159</v>
      </c>
      <c r="BM265" s="144" t="s">
        <v>2800</v>
      </c>
    </row>
    <row r="266" spans="2:65" s="1" customFormat="1" ht="24">
      <c r="B266" s="31"/>
      <c r="D266" s="146" t="s">
        <v>161</v>
      </c>
      <c r="F266" s="147" t="s">
        <v>257</v>
      </c>
      <c r="I266" s="148"/>
      <c r="L266" s="31"/>
      <c r="M266" s="149"/>
      <c r="T266" s="55"/>
      <c r="AT266" s="16" t="s">
        <v>161</v>
      </c>
      <c r="AU266" s="16" t="s">
        <v>85</v>
      </c>
    </row>
    <row r="267" spans="2:65" s="1" customFormat="1" ht="16.5" customHeight="1">
      <c r="B267" s="31"/>
      <c r="C267" s="132" t="s">
        <v>351</v>
      </c>
      <c r="D267" s="132" t="s">
        <v>155</v>
      </c>
      <c r="E267" s="133" t="s">
        <v>2801</v>
      </c>
      <c r="F267" s="134" t="s">
        <v>2802</v>
      </c>
      <c r="G267" s="135" t="s">
        <v>196</v>
      </c>
      <c r="H267" s="136">
        <v>5.6379999999999999</v>
      </c>
      <c r="I267" s="137"/>
      <c r="J267" s="138">
        <f>ROUND(I267*H267,2)</f>
        <v>0</v>
      </c>
      <c r="K267" s="139"/>
      <c r="L267" s="31"/>
      <c r="M267" s="140" t="s">
        <v>1</v>
      </c>
      <c r="N267" s="141" t="s">
        <v>40</v>
      </c>
      <c r="P267" s="142">
        <f>O267*H267</f>
        <v>0</v>
      </c>
      <c r="Q267" s="142">
        <v>1.04922</v>
      </c>
      <c r="R267" s="142">
        <f>Q267*H267</f>
        <v>5.9155023600000005</v>
      </c>
      <c r="S267" s="142">
        <v>0</v>
      </c>
      <c r="T267" s="143">
        <f>S267*H267</f>
        <v>0</v>
      </c>
      <c r="AR267" s="144" t="s">
        <v>159</v>
      </c>
      <c r="AT267" s="144" t="s">
        <v>155</v>
      </c>
      <c r="AU267" s="144" t="s">
        <v>85</v>
      </c>
      <c r="AY267" s="16" t="s">
        <v>153</v>
      </c>
      <c r="BE267" s="145">
        <f>IF(N267="základní",J267,0)</f>
        <v>0</v>
      </c>
      <c r="BF267" s="145">
        <f>IF(N267="snížená",J267,0)</f>
        <v>0</v>
      </c>
      <c r="BG267" s="145">
        <f>IF(N267="zákl. přenesená",J267,0)</f>
        <v>0</v>
      </c>
      <c r="BH267" s="145">
        <f>IF(N267="sníž. přenesená",J267,0)</f>
        <v>0</v>
      </c>
      <c r="BI267" s="145">
        <f>IF(N267="nulová",J267,0)</f>
        <v>0</v>
      </c>
      <c r="BJ267" s="16" t="s">
        <v>83</v>
      </c>
      <c r="BK267" s="145">
        <f>ROUND(I267*H267,2)</f>
        <v>0</v>
      </c>
      <c r="BL267" s="16" t="s">
        <v>159</v>
      </c>
      <c r="BM267" s="144" t="s">
        <v>2803</v>
      </c>
    </row>
    <row r="268" spans="2:65" s="1" customFormat="1" ht="36">
      <c r="B268" s="31"/>
      <c r="D268" s="146" t="s">
        <v>161</v>
      </c>
      <c r="F268" s="147" t="s">
        <v>2804</v>
      </c>
      <c r="I268" s="148"/>
      <c r="L268" s="31"/>
      <c r="M268" s="149"/>
      <c r="T268" s="55"/>
      <c r="AT268" s="16" t="s">
        <v>161</v>
      </c>
      <c r="AU268" s="16" t="s">
        <v>85</v>
      </c>
    </row>
    <row r="269" spans="2:65" s="14" customFormat="1" ht="12">
      <c r="B269" s="175"/>
      <c r="D269" s="146" t="s">
        <v>163</v>
      </c>
      <c r="E269" s="176" t="s">
        <v>1</v>
      </c>
      <c r="F269" s="177" t="s">
        <v>2695</v>
      </c>
      <c r="H269" s="176" t="s">
        <v>1</v>
      </c>
      <c r="I269" s="178"/>
      <c r="L269" s="175"/>
      <c r="M269" s="179"/>
      <c r="T269" s="180"/>
      <c r="AT269" s="176" t="s">
        <v>163</v>
      </c>
      <c r="AU269" s="176" t="s">
        <v>85</v>
      </c>
      <c r="AV269" s="14" t="s">
        <v>83</v>
      </c>
      <c r="AW269" s="14" t="s">
        <v>32</v>
      </c>
      <c r="AX269" s="14" t="s">
        <v>75</v>
      </c>
      <c r="AY269" s="176" t="s">
        <v>153</v>
      </c>
    </row>
    <row r="270" spans="2:65" s="12" customFormat="1" ht="12">
      <c r="B270" s="150"/>
      <c r="D270" s="146" t="s">
        <v>163</v>
      </c>
      <c r="E270" s="151" t="s">
        <v>1</v>
      </c>
      <c r="F270" s="152" t="s">
        <v>2805</v>
      </c>
      <c r="H270" s="153">
        <v>2.8140000000000001</v>
      </c>
      <c r="I270" s="154"/>
      <c r="L270" s="150"/>
      <c r="M270" s="155"/>
      <c r="T270" s="156"/>
      <c r="AT270" s="151" t="s">
        <v>163</v>
      </c>
      <c r="AU270" s="151" t="s">
        <v>85</v>
      </c>
      <c r="AV270" s="12" t="s">
        <v>85</v>
      </c>
      <c r="AW270" s="12" t="s">
        <v>32</v>
      </c>
      <c r="AX270" s="12" t="s">
        <v>75</v>
      </c>
      <c r="AY270" s="151" t="s">
        <v>153</v>
      </c>
    </row>
    <row r="271" spans="2:65" s="12" customFormat="1" ht="12">
      <c r="B271" s="150"/>
      <c r="D271" s="146" t="s">
        <v>163</v>
      </c>
      <c r="E271" s="151" t="s">
        <v>1</v>
      </c>
      <c r="F271" s="152" t="s">
        <v>2806</v>
      </c>
      <c r="H271" s="153">
        <v>2.8239999999999998</v>
      </c>
      <c r="I271" s="154"/>
      <c r="L271" s="150"/>
      <c r="M271" s="155"/>
      <c r="T271" s="156"/>
      <c r="AT271" s="151" t="s">
        <v>163</v>
      </c>
      <c r="AU271" s="151" t="s">
        <v>85</v>
      </c>
      <c r="AV271" s="12" t="s">
        <v>85</v>
      </c>
      <c r="AW271" s="12" t="s">
        <v>32</v>
      </c>
      <c r="AX271" s="12" t="s">
        <v>75</v>
      </c>
      <c r="AY271" s="151" t="s">
        <v>153</v>
      </c>
    </row>
    <row r="272" spans="2:65" s="13" customFormat="1" ht="12">
      <c r="B272" s="157"/>
      <c r="D272" s="146" t="s">
        <v>163</v>
      </c>
      <c r="E272" s="158" t="s">
        <v>1</v>
      </c>
      <c r="F272" s="159" t="s">
        <v>207</v>
      </c>
      <c r="H272" s="160">
        <v>5.6379999999999999</v>
      </c>
      <c r="I272" s="161"/>
      <c r="L272" s="157"/>
      <c r="M272" s="162"/>
      <c r="T272" s="163"/>
      <c r="AT272" s="158" t="s">
        <v>163</v>
      </c>
      <c r="AU272" s="158" t="s">
        <v>85</v>
      </c>
      <c r="AV272" s="13" t="s">
        <v>159</v>
      </c>
      <c r="AW272" s="13" t="s">
        <v>32</v>
      </c>
      <c r="AX272" s="13" t="s">
        <v>83</v>
      </c>
      <c r="AY272" s="158" t="s">
        <v>153</v>
      </c>
    </row>
    <row r="273" spans="2:65" s="1" customFormat="1" ht="21.75" customHeight="1">
      <c r="B273" s="31"/>
      <c r="C273" s="132" t="s">
        <v>360</v>
      </c>
      <c r="D273" s="132" t="s">
        <v>155</v>
      </c>
      <c r="E273" s="133" t="s">
        <v>259</v>
      </c>
      <c r="F273" s="134" t="s">
        <v>260</v>
      </c>
      <c r="G273" s="135" t="s">
        <v>261</v>
      </c>
      <c r="H273" s="136">
        <v>1</v>
      </c>
      <c r="I273" s="137"/>
      <c r="J273" s="138">
        <f>ROUND(I273*H273,2)</f>
        <v>0</v>
      </c>
      <c r="K273" s="139"/>
      <c r="L273" s="31"/>
      <c r="M273" s="140" t="s">
        <v>1</v>
      </c>
      <c r="N273" s="141" t="s">
        <v>40</v>
      </c>
      <c r="P273" s="142">
        <f>O273*H273</f>
        <v>0</v>
      </c>
      <c r="Q273" s="142">
        <v>1.7940000000000001E-2</v>
      </c>
      <c r="R273" s="142">
        <f>Q273*H273</f>
        <v>1.7940000000000001E-2</v>
      </c>
      <c r="S273" s="142">
        <v>0</v>
      </c>
      <c r="T273" s="143">
        <f>S273*H273</f>
        <v>0</v>
      </c>
      <c r="AR273" s="144" t="s">
        <v>159</v>
      </c>
      <c r="AT273" s="144" t="s">
        <v>155</v>
      </c>
      <c r="AU273" s="144" t="s">
        <v>85</v>
      </c>
      <c r="AY273" s="16" t="s">
        <v>153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6" t="s">
        <v>83</v>
      </c>
      <c r="BK273" s="145">
        <f>ROUND(I273*H273,2)</f>
        <v>0</v>
      </c>
      <c r="BL273" s="16" t="s">
        <v>159</v>
      </c>
      <c r="BM273" s="144" t="s">
        <v>2807</v>
      </c>
    </row>
    <row r="274" spans="2:65" s="1" customFormat="1" ht="24">
      <c r="B274" s="31"/>
      <c r="D274" s="146" t="s">
        <v>161</v>
      </c>
      <c r="F274" s="147" t="s">
        <v>263</v>
      </c>
      <c r="I274" s="148"/>
      <c r="L274" s="31"/>
      <c r="M274" s="149"/>
      <c r="T274" s="55"/>
      <c r="AT274" s="16" t="s">
        <v>161</v>
      </c>
      <c r="AU274" s="16" t="s">
        <v>85</v>
      </c>
    </row>
    <row r="275" spans="2:65" s="1" customFormat="1" ht="21.75" customHeight="1">
      <c r="B275" s="31"/>
      <c r="C275" s="132" t="s">
        <v>366</v>
      </c>
      <c r="D275" s="132" t="s">
        <v>155</v>
      </c>
      <c r="E275" s="133" t="s">
        <v>265</v>
      </c>
      <c r="F275" s="134" t="s">
        <v>266</v>
      </c>
      <c r="G275" s="135" t="s">
        <v>261</v>
      </c>
      <c r="H275" s="136">
        <v>1</v>
      </c>
      <c r="I275" s="137"/>
      <c r="J275" s="138">
        <f>ROUND(I275*H275,2)</f>
        <v>0</v>
      </c>
      <c r="K275" s="139"/>
      <c r="L275" s="31"/>
      <c r="M275" s="140" t="s">
        <v>1</v>
      </c>
      <c r="N275" s="141" t="s">
        <v>40</v>
      </c>
      <c r="P275" s="142">
        <f>O275*H275</f>
        <v>0</v>
      </c>
      <c r="Q275" s="142">
        <v>2.2780000000000002E-2</v>
      </c>
      <c r="R275" s="142">
        <f>Q275*H275</f>
        <v>2.2780000000000002E-2</v>
      </c>
      <c r="S275" s="142">
        <v>0</v>
      </c>
      <c r="T275" s="143">
        <f>S275*H275</f>
        <v>0</v>
      </c>
      <c r="AR275" s="144" t="s">
        <v>159</v>
      </c>
      <c r="AT275" s="144" t="s">
        <v>155</v>
      </c>
      <c r="AU275" s="144" t="s">
        <v>85</v>
      </c>
      <c r="AY275" s="16" t="s">
        <v>153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6" t="s">
        <v>83</v>
      </c>
      <c r="BK275" s="145">
        <f>ROUND(I275*H275,2)</f>
        <v>0</v>
      </c>
      <c r="BL275" s="16" t="s">
        <v>159</v>
      </c>
      <c r="BM275" s="144" t="s">
        <v>2808</v>
      </c>
    </row>
    <row r="276" spans="2:65" s="1" customFormat="1" ht="24">
      <c r="B276" s="31"/>
      <c r="D276" s="146" t="s">
        <v>161</v>
      </c>
      <c r="F276" s="147" t="s">
        <v>268</v>
      </c>
      <c r="I276" s="148"/>
      <c r="L276" s="31"/>
      <c r="M276" s="149"/>
      <c r="T276" s="55"/>
      <c r="AT276" s="16" t="s">
        <v>161</v>
      </c>
      <c r="AU276" s="16" t="s">
        <v>85</v>
      </c>
    </row>
    <row r="277" spans="2:65" s="1" customFormat="1" ht="21.75" customHeight="1">
      <c r="B277" s="31"/>
      <c r="C277" s="132" t="s">
        <v>373</v>
      </c>
      <c r="D277" s="132" t="s">
        <v>155</v>
      </c>
      <c r="E277" s="133" t="s">
        <v>2809</v>
      </c>
      <c r="F277" s="134" t="s">
        <v>2810</v>
      </c>
      <c r="G277" s="135" t="s">
        <v>261</v>
      </c>
      <c r="H277" s="136">
        <v>3</v>
      </c>
      <c r="I277" s="137"/>
      <c r="J277" s="138">
        <f>ROUND(I277*H277,2)</f>
        <v>0</v>
      </c>
      <c r="K277" s="139"/>
      <c r="L277" s="31"/>
      <c r="M277" s="140" t="s">
        <v>1</v>
      </c>
      <c r="N277" s="141" t="s">
        <v>40</v>
      </c>
      <c r="P277" s="142">
        <f>O277*H277</f>
        <v>0</v>
      </c>
      <c r="Q277" s="142">
        <v>2.7109999999999999E-2</v>
      </c>
      <c r="R277" s="142">
        <f>Q277*H277</f>
        <v>8.133E-2</v>
      </c>
      <c r="S277" s="142">
        <v>0</v>
      </c>
      <c r="T277" s="143">
        <f>S277*H277</f>
        <v>0</v>
      </c>
      <c r="AR277" s="144" t="s">
        <v>159</v>
      </c>
      <c r="AT277" s="144" t="s">
        <v>155</v>
      </c>
      <c r="AU277" s="144" t="s">
        <v>85</v>
      </c>
      <c r="AY277" s="16" t="s">
        <v>153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83</v>
      </c>
      <c r="BK277" s="145">
        <f>ROUND(I277*H277,2)</f>
        <v>0</v>
      </c>
      <c r="BL277" s="16" t="s">
        <v>159</v>
      </c>
      <c r="BM277" s="144" t="s">
        <v>2811</v>
      </c>
    </row>
    <row r="278" spans="2:65" s="1" customFormat="1" ht="24">
      <c r="B278" s="31"/>
      <c r="D278" s="146" t="s">
        <v>161</v>
      </c>
      <c r="F278" s="147" t="s">
        <v>2812</v>
      </c>
      <c r="I278" s="148"/>
      <c r="L278" s="31"/>
      <c r="M278" s="149"/>
      <c r="T278" s="55"/>
      <c r="AT278" s="16" t="s">
        <v>161</v>
      </c>
      <c r="AU278" s="16" t="s">
        <v>85</v>
      </c>
    </row>
    <row r="279" spans="2:65" s="1" customFormat="1" ht="21.75" customHeight="1">
      <c r="B279" s="31"/>
      <c r="C279" s="132" t="s">
        <v>379</v>
      </c>
      <c r="D279" s="132" t="s">
        <v>155</v>
      </c>
      <c r="E279" s="133" t="s">
        <v>2813</v>
      </c>
      <c r="F279" s="134" t="s">
        <v>2814</v>
      </c>
      <c r="G279" s="135" t="s">
        <v>261</v>
      </c>
      <c r="H279" s="136">
        <v>4</v>
      </c>
      <c r="I279" s="137"/>
      <c r="J279" s="138">
        <f>ROUND(I279*H279,2)</f>
        <v>0</v>
      </c>
      <c r="K279" s="139"/>
      <c r="L279" s="31"/>
      <c r="M279" s="140" t="s">
        <v>1</v>
      </c>
      <c r="N279" s="141" t="s">
        <v>40</v>
      </c>
      <c r="P279" s="142">
        <f>O279*H279</f>
        <v>0</v>
      </c>
      <c r="Q279" s="142">
        <v>6.3549999999999995E-2</v>
      </c>
      <c r="R279" s="142">
        <f>Q279*H279</f>
        <v>0.25419999999999998</v>
      </c>
      <c r="S279" s="142">
        <v>0</v>
      </c>
      <c r="T279" s="143">
        <f>S279*H279</f>
        <v>0</v>
      </c>
      <c r="AR279" s="144" t="s">
        <v>159</v>
      </c>
      <c r="AT279" s="144" t="s">
        <v>155</v>
      </c>
      <c r="AU279" s="144" t="s">
        <v>85</v>
      </c>
      <c r="AY279" s="16" t="s">
        <v>153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6" t="s">
        <v>83</v>
      </c>
      <c r="BK279" s="145">
        <f>ROUND(I279*H279,2)</f>
        <v>0</v>
      </c>
      <c r="BL279" s="16" t="s">
        <v>159</v>
      </c>
      <c r="BM279" s="144" t="s">
        <v>2815</v>
      </c>
    </row>
    <row r="280" spans="2:65" s="1" customFormat="1" ht="24">
      <c r="B280" s="31"/>
      <c r="D280" s="146" t="s">
        <v>161</v>
      </c>
      <c r="F280" s="147" t="s">
        <v>2816</v>
      </c>
      <c r="I280" s="148"/>
      <c r="L280" s="31"/>
      <c r="M280" s="149"/>
      <c r="T280" s="55"/>
      <c r="AT280" s="16" t="s">
        <v>161</v>
      </c>
      <c r="AU280" s="16" t="s">
        <v>85</v>
      </c>
    </row>
    <row r="281" spans="2:65" s="1" customFormat="1" ht="16.5" customHeight="1">
      <c r="B281" s="31"/>
      <c r="C281" s="132" t="s">
        <v>386</v>
      </c>
      <c r="D281" s="132" t="s">
        <v>155</v>
      </c>
      <c r="E281" s="133" t="s">
        <v>275</v>
      </c>
      <c r="F281" s="134" t="s">
        <v>276</v>
      </c>
      <c r="G281" s="135" t="s">
        <v>158</v>
      </c>
      <c r="H281" s="136">
        <v>0.80700000000000005</v>
      </c>
      <c r="I281" s="137"/>
      <c r="J281" s="138">
        <f>ROUND(I281*H281,2)</f>
        <v>0</v>
      </c>
      <c r="K281" s="139"/>
      <c r="L281" s="31"/>
      <c r="M281" s="140" t="s">
        <v>1</v>
      </c>
      <c r="N281" s="141" t="s">
        <v>40</v>
      </c>
      <c r="P281" s="142">
        <f>O281*H281</f>
        <v>0</v>
      </c>
      <c r="Q281" s="142">
        <v>1.94302</v>
      </c>
      <c r="R281" s="142">
        <f>Q281*H281</f>
        <v>1.56801714</v>
      </c>
      <c r="S281" s="142">
        <v>0</v>
      </c>
      <c r="T281" s="143">
        <f>S281*H281</f>
        <v>0</v>
      </c>
      <c r="AR281" s="144" t="s">
        <v>159</v>
      </c>
      <c r="AT281" s="144" t="s">
        <v>155</v>
      </c>
      <c r="AU281" s="144" t="s">
        <v>85</v>
      </c>
      <c r="AY281" s="16" t="s">
        <v>153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6" t="s">
        <v>83</v>
      </c>
      <c r="BK281" s="145">
        <f>ROUND(I281*H281,2)</f>
        <v>0</v>
      </c>
      <c r="BL281" s="16" t="s">
        <v>159</v>
      </c>
      <c r="BM281" s="144" t="s">
        <v>2817</v>
      </c>
    </row>
    <row r="282" spans="2:65" s="1" customFormat="1" ht="24">
      <c r="B282" s="31"/>
      <c r="D282" s="146" t="s">
        <v>161</v>
      </c>
      <c r="F282" s="147" t="s">
        <v>278</v>
      </c>
      <c r="I282" s="148"/>
      <c r="L282" s="31"/>
      <c r="M282" s="149"/>
      <c r="T282" s="55"/>
      <c r="AT282" s="16" t="s">
        <v>161</v>
      </c>
      <c r="AU282" s="16" t="s">
        <v>85</v>
      </c>
    </row>
    <row r="283" spans="2:65" s="14" customFormat="1" ht="12">
      <c r="B283" s="175"/>
      <c r="D283" s="146" t="s">
        <v>163</v>
      </c>
      <c r="E283" s="176" t="s">
        <v>1</v>
      </c>
      <c r="F283" s="177" t="s">
        <v>2818</v>
      </c>
      <c r="H283" s="176" t="s">
        <v>1</v>
      </c>
      <c r="I283" s="178"/>
      <c r="L283" s="175"/>
      <c r="M283" s="179"/>
      <c r="T283" s="180"/>
      <c r="AT283" s="176" t="s">
        <v>163</v>
      </c>
      <c r="AU283" s="176" t="s">
        <v>85</v>
      </c>
      <c r="AV283" s="14" t="s">
        <v>83</v>
      </c>
      <c r="AW283" s="14" t="s">
        <v>32</v>
      </c>
      <c r="AX283" s="14" t="s">
        <v>75</v>
      </c>
      <c r="AY283" s="176" t="s">
        <v>153</v>
      </c>
    </row>
    <row r="284" spans="2:65" s="12" customFormat="1" ht="12">
      <c r="B284" s="150"/>
      <c r="D284" s="146" t="s">
        <v>163</v>
      </c>
      <c r="E284" s="151" t="s">
        <v>1</v>
      </c>
      <c r="F284" s="152" t="s">
        <v>2819</v>
      </c>
      <c r="H284" s="153">
        <v>0.80700000000000005</v>
      </c>
      <c r="I284" s="154"/>
      <c r="L284" s="150"/>
      <c r="M284" s="155"/>
      <c r="T284" s="156"/>
      <c r="AT284" s="151" t="s">
        <v>163</v>
      </c>
      <c r="AU284" s="151" t="s">
        <v>85</v>
      </c>
      <c r="AV284" s="12" t="s">
        <v>85</v>
      </c>
      <c r="AW284" s="12" t="s">
        <v>32</v>
      </c>
      <c r="AX284" s="12" t="s">
        <v>83</v>
      </c>
      <c r="AY284" s="151" t="s">
        <v>153</v>
      </c>
    </row>
    <row r="285" spans="2:65" s="1" customFormat="1" ht="37.75" customHeight="1">
      <c r="B285" s="31"/>
      <c r="C285" s="132" t="s">
        <v>392</v>
      </c>
      <c r="D285" s="132" t="s">
        <v>155</v>
      </c>
      <c r="E285" s="133" t="s">
        <v>302</v>
      </c>
      <c r="F285" s="134" t="s">
        <v>303</v>
      </c>
      <c r="G285" s="135" t="s">
        <v>196</v>
      </c>
      <c r="H285" s="136">
        <v>0.31</v>
      </c>
      <c r="I285" s="137"/>
      <c r="J285" s="138">
        <f>ROUND(I285*H285,2)</f>
        <v>0</v>
      </c>
      <c r="K285" s="139"/>
      <c r="L285" s="31"/>
      <c r="M285" s="140" t="s">
        <v>1</v>
      </c>
      <c r="N285" s="141" t="s">
        <v>40</v>
      </c>
      <c r="P285" s="142">
        <f>O285*H285</f>
        <v>0</v>
      </c>
      <c r="Q285" s="142">
        <v>1.7090000000000001E-2</v>
      </c>
      <c r="R285" s="142">
        <f>Q285*H285</f>
        <v>5.2979000000000004E-3</v>
      </c>
      <c r="S285" s="142">
        <v>0</v>
      </c>
      <c r="T285" s="143">
        <f>S285*H285</f>
        <v>0</v>
      </c>
      <c r="AR285" s="144" t="s">
        <v>159</v>
      </c>
      <c r="AT285" s="144" t="s">
        <v>155</v>
      </c>
      <c r="AU285" s="144" t="s">
        <v>85</v>
      </c>
      <c r="AY285" s="16" t="s">
        <v>153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6" t="s">
        <v>83</v>
      </c>
      <c r="BK285" s="145">
        <f>ROUND(I285*H285,2)</f>
        <v>0</v>
      </c>
      <c r="BL285" s="16" t="s">
        <v>159</v>
      </c>
      <c r="BM285" s="144" t="s">
        <v>2820</v>
      </c>
    </row>
    <row r="286" spans="2:65" s="1" customFormat="1" ht="36">
      <c r="B286" s="31"/>
      <c r="D286" s="146" t="s">
        <v>161</v>
      </c>
      <c r="F286" s="147" t="s">
        <v>305</v>
      </c>
      <c r="I286" s="148"/>
      <c r="L286" s="31"/>
      <c r="M286" s="149"/>
      <c r="T286" s="55"/>
      <c r="AT286" s="16" t="s">
        <v>161</v>
      </c>
      <c r="AU286" s="16" t="s">
        <v>85</v>
      </c>
    </row>
    <row r="287" spans="2:65" s="12" customFormat="1" ht="12">
      <c r="B287" s="150"/>
      <c r="D287" s="146" t="s">
        <v>163</v>
      </c>
      <c r="E287" s="151" t="s">
        <v>1</v>
      </c>
      <c r="F287" s="152" t="s">
        <v>2821</v>
      </c>
      <c r="H287" s="153">
        <v>0.30099999999999999</v>
      </c>
      <c r="I287" s="154"/>
      <c r="L287" s="150"/>
      <c r="M287" s="155"/>
      <c r="T287" s="156"/>
      <c r="AT287" s="151" t="s">
        <v>163</v>
      </c>
      <c r="AU287" s="151" t="s">
        <v>85</v>
      </c>
      <c r="AV287" s="12" t="s">
        <v>85</v>
      </c>
      <c r="AW287" s="12" t="s">
        <v>32</v>
      </c>
      <c r="AX287" s="12" t="s">
        <v>75</v>
      </c>
      <c r="AY287" s="151" t="s">
        <v>153</v>
      </c>
    </row>
    <row r="288" spans="2:65" s="12" customFormat="1" ht="12">
      <c r="B288" s="150"/>
      <c r="D288" s="146" t="s">
        <v>163</v>
      </c>
      <c r="E288" s="151" t="s">
        <v>1</v>
      </c>
      <c r="F288" s="152" t="s">
        <v>2822</v>
      </c>
      <c r="H288" s="153">
        <v>8.9999999999999993E-3</v>
      </c>
      <c r="I288" s="154"/>
      <c r="L288" s="150"/>
      <c r="M288" s="155"/>
      <c r="T288" s="156"/>
      <c r="AT288" s="151" t="s">
        <v>163</v>
      </c>
      <c r="AU288" s="151" t="s">
        <v>85</v>
      </c>
      <c r="AV288" s="12" t="s">
        <v>85</v>
      </c>
      <c r="AW288" s="12" t="s">
        <v>32</v>
      </c>
      <c r="AX288" s="12" t="s">
        <v>75</v>
      </c>
      <c r="AY288" s="151" t="s">
        <v>153</v>
      </c>
    </row>
    <row r="289" spans="2:65" s="13" customFormat="1" ht="12">
      <c r="B289" s="157"/>
      <c r="D289" s="146" t="s">
        <v>163</v>
      </c>
      <c r="E289" s="158" t="s">
        <v>1</v>
      </c>
      <c r="F289" s="159" t="s">
        <v>207</v>
      </c>
      <c r="H289" s="160">
        <v>0.31</v>
      </c>
      <c r="I289" s="161"/>
      <c r="L289" s="157"/>
      <c r="M289" s="162"/>
      <c r="T289" s="163"/>
      <c r="AT289" s="158" t="s">
        <v>163</v>
      </c>
      <c r="AU289" s="158" t="s">
        <v>85</v>
      </c>
      <c r="AV289" s="13" t="s">
        <v>159</v>
      </c>
      <c r="AW289" s="13" t="s">
        <v>32</v>
      </c>
      <c r="AX289" s="13" t="s">
        <v>83</v>
      </c>
      <c r="AY289" s="158" t="s">
        <v>153</v>
      </c>
    </row>
    <row r="290" spans="2:65" s="1" customFormat="1" ht="24.25" customHeight="1">
      <c r="B290" s="31"/>
      <c r="C290" s="164" t="s">
        <v>397</v>
      </c>
      <c r="D290" s="164" t="s">
        <v>216</v>
      </c>
      <c r="E290" s="165" t="s">
        <v>2823</v>
      </c>
      <c r="F290" s="166" t="s">
        <v>2824</v>
      </c>
      <c r="G290" s="167" t="s">
        <v>196</v>
      </c>
      <c r="H290" s="168">
        <v>0.32500000000000001</v>
      </c>
      <c r="I290" s="169"/>
      <c r="J290" s="170">
        <f>ROUND(I290*H290,2)</f>
        <v>0</v>
      </c>
      <c r="K290" s="171"/>
      <c r="L290" s="172"/>
      <c r="M290" s="173" t="s">
        <v>1</v>
      </c>
      <c r="N290" s="174" t="s">
        <v>40</v>
      </c>
      <c r="P290" s="142">
        <f>O290*H290</f>
        <v>0</v>
      </c>
      <c r="Q290" s="142">
        <v>1</v>
      </c>
      <c r="R290" s="142">
        <f>Q290*H290</f>
        <v>0.32500000000000001</v>
      </c>
      <c r="S290" s="142">
        <v>0</v>
      </c>
      <c r="T290" s="143">
        <f>S290*H290</f>
        <v>0</v>
      </c>
      <c r="AR290" s="144" t="s">
        <v>200</v>
      </c>
      <c r="AT290" s="144" t="s">
        <v>216</v>
      </c>
      <c r="AU290" s="144" t="s">
        <v>85</v>
      </c>
      <c r="AY290" s="16" t="s">
        <v>153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6" t="s">
        <v>83</v>
      </c>
      <c r="BK290" s="145">
        <f>ROUND(I290*H290,2)</f>
        <v>0</v>
      </c>
      <c r="BL290" s="16" t="s">
        <v>159</v>
      </c>
      <c r="BM290" s="144" t="s">
        <v>2825</v>
      </c>
    </row>
    <row r="291" spans="2:65" s="1" customFormat="1" ht="12">
      <c r="B291" s="31"/>
      <c r="D291" s="146" t="s">
        <v>161</v>
      </c>
      <c r="F291" s="147" t="s">
        <v>2824</v>
      </c>
      <c r="I291" s="148"/>
      <c r="L291" s="31"/>
      <c r="M291" s="149"/>
      <c r="T291" s="55"/>
      <c r="AT291" s="16" t="s">
        <v>161</v>
      </c>
      <c r="AU291" s="16" t="s">
        <v>85</v>
      </c>
    </row>
    <row r="292" spans="2:65" s="12" customFormat="1" ht="12">
      <c r="B292" s="150"/>
      <c r="D292" s="146" t="s">
        <v>163</v>
      </c>
      <c r="E292" s="151" t="s">
        <v>1</v>
      </c>
      <c r="F292" s="152" t="s">
        <v>2821</v>
      </c>
      <c r="H292" s="153">
        <v>0.30099999999999999</v>
      </c>
      <c r="I292" s="154"/>
      <c r="L292" s="150"/>
      <c r="M292" s="155"/>
      <c r="T292" s="156"/>
      <c r="AT292" s="151" t="s">
        <v>163</v>
      </c>
      <c r="AU292" s="151" t="s">
        <v>85</v>
      </c>
      <c r="AV292" s="12" t="s">
        <v>85</v>
      </c>
      <c r="AW292" s="12" t="s">
        <v>32</v>
      </c>
      <c r="AX292" s="12" t="s">
        <v>83</v>
      </c>
      <c r="AY292" s="151" t="s">
        <v>153</v>
      </c>
    </row>
    <row r="293" spans="2:65" s="12" customFormat="1" ht="12">
      <c r="B293" s="150"/>
      <c r="D293" s="146" t="s">
        <v>163</v>
      </c>
      <c r="F293" s="152" t="s">
        <v>2826</v>
      </c>
      <c r="H293" s="153">
        <v>0.32500000000000001</v>
      </c>
      <c r="I293" s="154"/>
      <c r="L293" s="150"/>
      <c r="M293" s="155"/>
      <c r="T293" s="156"/>
      <c r="AT293" s="151" t="s">
        <v>163</v>
      </c>
      <c r="AU293" s="151" t="s">
        <v>85</v>
      </c>
      <c r="AV293" s="12" t="s">
        <v>85</v>
      </c>
      <c r="AW293" s="12" t="s">
        <v>4</v>
      </c>
      <c r="AX293" s="12" t="s">
        <v>83</v>
      </c>
      <c r="AY293" s="151" t="s">
        <v>153</v>
      </c>
    </row>
    <row r="294" spans="2:65" s="1" customFormat="1" ht="21.75" customHeight="1">
      <c r="B294" s="31"/>
      <c r="C294" s="164" t="s">
        <v>404</v>
      </c>
      <c r="D294" s="164" t="s">
        <v>216</v>
      </c>
      <c r="E294" s="165" t="s">
        <v>328</v>
      </c>
      <c r="F294" s="166" t="s">
        <v>329</v>
      </c>
      <c r="G294" s="167" t="s">
        <v>196</v>
      </c>
      <c r="H294" s="168">
        <v>0.01</v>
      </c>
      <c r="I294" s="169"/>
      <c r="J294" s="170">
        <f>ROUND(I294*H294,2)</f>
        <v>0</v>
      </c>
      <c r="K294" s="171"/>
      <c r="L294" s="172"/>
      <c r="M294" s="173" t="s">
        <v>1</v>
      </c>
      <c r="N294" s="174" t="s">
        <v>40</v>
      </c>
      <c r="P294" s="142">
        <f>O294*H294</f>
        <v>0</v>
      </c>
      <c r="Q294" s="142">
        <v>1</v>
      </c>
      <c r="R294" s="142">
        <f>Q294*H294</f>
        <v>0.01</v>
      </c>
      <c r="S294" s="142">
        <v>0</v>
      </c>
      <c r="T294" s="143">
        <f>S294*H294</f>
        <v>0</v>
      </c>
      <c r="AR294" s="144" t="s">
        <v>200</v>
      </c>
      <c r="AT294" s="144" t="s">
        <v>216</v>
      </c>
      <c r="AU294" s="144" t="s">
        <v>85</v>
      </c>
      <c r="AY294" s="16" t="s">
        <v>153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6" t="s">
        <v>83</v>
      </c>
      <c r="BK294" s="145">
        <f>ROUND(I294*H294,2)</f>
        <v>0</v>
      </c>
      <c r="BL294" s="16" t="s">
        <v>159</v>
      </c>
      <c r="BM294" s="144" t="s">
        <v>2827</v>
      </c>
    </row>
    <row r="295" spans="2:65" s="1" customFormat="1" ht="12">
      <c r="B295" s="31"/>
      <c r="D295" s="146" t="s">
        <v>161</v>
      </c>
      <c r="F295" s="147" t="s">
        <v>329</v>
      </c>
      <c r="I295" s="148"/>
      <c r="L295" s="31"/>
      <c r="M295" s="149"/>
      <c r="T295" s="55"/>
      <c r="AT295" s="16" t="s">
        <v>161</v>
      </c>
      <c r="AU295" s="16" t="s">
        <v>85</v>
      </c>
    </row>
    <row r="296" spans="2:65" s="12" customFormat="1" ht="12">
      <c r="B296" s="150"/>
      <c r="D296" s="146" t="s">
        <v>163</v>
      </c>
      <c r="E296" s="151" t="s">
        <v>1</v>
      </c>
      <c r="F296" s="152" t="s">
        <v>2822</v>
      </c>
      <c r="H296" s="153">
        <v>8.9999999999999993E-3</v>
      </c>
      <c r="I296" s="154"/>
      <c r="L296" s="150"/>
      <c r="M296" s="155"/>
      <c r="T296" s="156"/>
      <c r="AT296" s="151" t="s">
        <v>163</v>
      </c>
      <c r="AU296" s="151" t="s">
        <v>85</v>
      </c>
      <c r="AV296" s="12" t="s">
        <v>85</v>
      </c>
      <c r="AW296" s="12" t="s">
        <v>32</v>
      </c>
      <c r="AX296" s="12" t="s">
        <v>75</v>
      </c>
      <c r="AY296" s="151" t="s">
        <v>153</v>
      </c>
    </row>
    <row r="297" spans="2:65" s="13" customFormat="1" ht="12">
      <c r="B297" s="157"/>
      <c r="D297" s="146" t="s">
        <v>163</v>
      </c>
      <c r="E297" s="158" t="s">
        <v>1</v>
      </c>
      <c r="F297" s="159" t="s">
        <v>207</v>
      </c>
      <c r="H297" s="160">
        <v>8.9999999999999993E-3</v>
      </c>
      <c r="I297" s="161"/>
      <c r="L297" s="157"/>
      <c r="M297" s="162"/>
      <c r="T297" s="163"/>
      <c r="AT297" s="158" t="s">
        <v>163</v>
      </c>
      <c r="AU297" s="158" t="s">
        <v>85</v>
      </c>
      <c r="AV297" s="13" t="s">
        <v>159</v>
      </c>
      <c r="AW297" s="13" t="s">
        <v>32</v>
      </c>
      <c r="AX297" s="13" t="s">
        <v>83</v>
      </c>
      <c r="AY297" s="158" t="s">
        <v>153</v>
      </c>
    </row>
    <row r="298" spans="2:65" s="12" customFormat="1" ht="12">
      <c r="B298" s="150"/>
      <c r="D298" s="146" t="s">
        <v>163</v>
      </c>
      <c r="F298" s="152" t="s">
        <v>2828</v>
      </c>
      <c r="H298" s="153">
        <v>0.01</v>
      </c>
      <c r="I298" s="154"/>
      <c r="L298" s="150"/>
      <c r="M298" s="155"/>
      <c r="T298" s="156"/>
      <c r="AT298" s="151" t="s">
        <v>163</v>
      </c>
      <c r="AU298" s="151" t="s">
        <v>85</v>
      </c>
      <c r="AV298" s="12" t="s">
        <v>85</v>
      </c>
      <c r="AW298" s="12" t="s">
        <v>4</v>
      </c>
      <c r="AX298" s="12" t="s">
        <v>83</v>
      </c>
      <c r="AY298" s="151" t="s">
        <v>153</v>
      </c>
    </row>
    <row r="299" spans="2:65" s="1" customFormat="1" ht="24.25" customHeight="1">
      <c r="B299" s="31"/>
      <c r="C299" s="132" t="s">
        <v>409</v>
      </c>
      <c r="D299" s="132" t="s">
        <v>155</v>
      </c>
      <c r="E299" s="133" t="s">
        <v>2829</v>
      </c>
      <c r="F299" s="134" t="s">
        <v>2830</v>
      </c>
      <c r="G299" s="135" t="s">
        <v>196</v>
      </c>
      <c r="H299" s="136">
        <v>0.59899999999999998</v>
      </c>
      <c r="I299" s="137"/>
      <c r="J299" s="138">
        <f>ROUND(I299*H299,2)</f>
        <v>0</v>
      </c>
      <c r="K299" s="139"/>
      <c r="L299" s="31"/>
      <c r="M299" s="140" t="s">
        <v>1</v>
      </c>
      <c r="N299" s="141" t="s">
        <v>40</v>
      </c>
      <c r="P299" s="142">
        <f>O299*H299</f>
        <v>0</v>
      </c>
      <c r="Q299" s="142">
        <v>1.0900000000000001</v>
      </c>
      <c r="R299" s="142">
        <f>Q299*H299</f>
        <v>0.65290999999999999</v>
      </c>
      <c r="S299" s="142">
        <v>0</v>
      </c>
      <c r="T299" s="143">
        <f>S299*H299</f>
        <v>0</v>
      </c>
      <c r="AR299" s="144" t="s">
        <v>159</v>
      </c>
      <c r="AT299" s="144" t="s">
        <v>155</v>
      </c>
      <c r="AU299" s="144" t="s">
        <v>85</v>
      </c>
      <c r="AY299" s="16" t="s">
        <v>153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6" t="s">
        <v>83</v>
      </c>
      <c r="BK299" s="145">
        <f>ROUND(I299*H299,2)</f>
        <v>0</v>
      </c>
      <c r="BL299" s="16" t="s">
        <v>159</v>
      </c>
      <c r="BM299" s="144" t="s">
        <v>2831</v>
      </c>
    </row>
    <row r="300" spans="2:65" s="1" customFormat="1" ht="24">
      <c r="B300" s="31"/>
      <c r="D300" s="146" t="s">
        <v>161</v>
      </c>
      <c r="F300" s="147" t="s">
        <v>2832</v>
      </c>
      <c r="I300" s="148"/>
      <c r="L300" s="31"/>
      <c r="M300" s="149"/>
      <c r="T300" s="55"/>
      <c r="AT300" s="16" t="s">
        <v>161</v>
      </c>
      <c r="AU300" s="16" t="s">
        <v>85</v>
      </c>
    </row>
    <row r="301" spans="2:65" s="14" customFormat="1" ht="12">
      <c r="B301" s="175"/>
      <c r="D301" s="146" t="s">
        <v>163</v>
      </c>
      <c r="E301" s="176" t="s">
        <v>1</v>
      </c>
      <c r="F301" s="177" t="s">
        <v>2818</v>
      </c>
      <c r="H301" s="176" t="s">
        <v>1</v>
      </c>
      <c r="I301" s="178"/>
      <c r="L301" s="175"/>
      <c r="M301" s="179"/>
      <c r="T301" s="180"/>
      <c r="AT301" s="176" t="s">
        <v>163</v>
      </c>
      <c r="AU301" s="176" t="s">
        <v>85</v>
      </c>
      <c r="AV301" s="14" t="s">
        <v>83</v>
      </c>
      <c r="AW301" s="14" t="s">
        <v>32</v>
      </c>
      <c r="AX301" s="14" t="s">
        <v>75</v>
      </c>
      <c r="AY301" s="176" t="s">
        <v>153</v>
      </c>
    </row>
    <row r="302" spans="2:65" s="12" customFormat="1" ht="12">
      <c r="B302" s="150"/>
      <c r="D302" s="146" t="s">
        <v>163</v>
      </c>
      <c r="E302" s="151" t="s">
        <v>1</v>
      </c>
      <c r="F302" s="152" t="s">
        <v>2833</v>
      </c>
      <c r="H302" s="153">
        <v>0.45600000000000002</v>
      </c>
      <c r="I302" s="154"/>
      <c r="L302" s="150"/>
      <c r="M302" s="155"/>
      <c r="T302" s="156"/>
      <c r="AT302" s="151" t="s">
        <v>163</v>
      </c>
      <c r="AU302" s="151" t="s">
        <v>85</v>
      </c>
      <c r="AV302" s="12" t="s">
        <v>85</v>
      </c>
      <c r="AW302" s="12" t="s">
        <v>32</v>
      </c>
      <c r="AX302" s="12" t="s">
        <v>75</v>
      </c>
      <c r="AY302" s="151" t="s">
        <v>153</v>
      </c>
    </row>
    <row r="303" spans="2:65" s="12" customFormat="1" ht="12">
      <c r="B303" s="150"/>
      <c r="D303" s="146" t="s">
        <v>163</v>
      </c>
      <c r="E303" s="151" t="s">
        <v>1</v>
      </c>
      <c r="F303" s="152" t="s">
        <v>2834</v>
      </c>
      <c r="H303" s="153">
        <v>0.14299999999999999</v>
      </c>
      <c r="I303" s="154"/>
      <c r="L303" s="150"/>
      <c r="M303" s="155"/>
      <c r="T303" s="156"/>
      <c r="AT303" s="151" t="s">
        <v>163</v>
      </c>
      <c r="AU303" s="151" t="s">
        <v>85</v>
      </c>
      <c r="AV303" s="12" t="s">
        <v>85</v>
      </c>
      <c r="AW303" s="12" t="s">
        <v>32</v>
      </c>
      <c r="AX303" s="12" t="s">
        <v>75</v>
      </c>
      <c r="AY303" s="151" t="s">
        <v>153</v>
      </c>
    </row>
    <row r="304" spans="2:65" s="13" customFormat="1" ht="12">
      <c r="B304" s="157"/>
      <c r="D304" s="146" t="s">
        <v>163</v>
      </c>
      <c r="E304" s="158" t="s">
        <v>1</v>
      </c>
      <c r="F304" s="159" t="s">
        <v>207</v>
      </c>
      <c r="H304" s="160">
        <v>0.59899999999999998</v>
      </c>
      <c r="I304" s="161"/>
      <c r="L304" s="157"/>
      <c r="M304" s="162"/>
      <c r="T304" s="163"/>
      <c r="AT304" s="158" t="s">
        <v>163</v>
      </c>
      <c r="AU304" s="158" t="s">
        <v>85</v>
      </c>
      <c r="AV304" s="13" t="s">
        <v>159</v>
      </c>
      <c r="AW304" s="13" t="s">
        <v>32</v>
      </c>
      <c r="AX304" s="13" t="s">
        <v>83</v>
      </c>
      <c r="AY304" s="158" t="s">
        <v>153</v>
      </c>
    </row>
    <row r="305" spans="2:65" s="1" customFormat="1" ht="24.25" customHeight="1">
      <c r="B305" s="31"/>
      <c r="C305" s="132" t="s">
        <v>414</v>
      </c>
      <c r="D305" s="132" t="s">
        <v>155</v>
      </c>
      <c r="E305" s="133" t="s">
        <v>2835</v>
      </c>
      <c r="F305" s="134" t="s">
        <v>2836</v>
      </c>
      <c r="G305" s="135" t="s">
        <v>173</v>
      </c>
      <c r="H305" s="136">
        <v>2.5</v>
      </c>
      <c r="I305" s="137"/>
      <c r="J305" s="138">
        <f>ROUND(I305*H305,2)</f>
        <v>0</v>
      </c>
      <c r="K305" s="139"/>
      <c r="L305" s="31"/>
      <c r="M305" s="140" t="s">
        <v>1</v>
      </c>
      <c r="N305" s="141" t="s">
        <v>40</v>
      </c>
      <c r="P305" s="142">
        <f>O305*H305</f>
        <v>0</v>
      </c>
      <c r="Q305" s="142">
        <v>0.14605000000000001</v>
      </c>
      <c r="R305" s="142">
        <f>Q305*H305</f>
        <v>0.36512500000000003</v>
      </c>
      <c r="S305" s="142">
        <v>0</v>
      </c>
      <c r="T305" s="143">
        <f>S305*H305</f>
        <v>0</v>
      </c>
      <c r="AR305" s="144" t="s">
        <v>159</v>
      </c>
      <c r="AT305" s="144" t="s">
        <v>155</v>
      </c>
      <c r="AU305" s="144" t="s">
        <v>85</v>
      </c>
      <c r="AY305" s="16" t="s">
        <v>153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83</v>
      </c>
      <c r="BK305" s="145">
        <f>ROUND(I305*H305,2)</f>
        <v>0</v>
      </c>
      <c r="BL305" s="16" t="s">
        <v>159</v>
      </c>
      <c r="BM305" s="144" t="s">
        <v>2837</v>
      </c>
    </row>
    <row r="306" spans="2:65" s="1" customFormat="1" ht="36">
      <c r="B306" s="31"/>
      <c r="D306" s="146" t="s">
        <v>161</v>
      </c>
      <c r="F306" s="147" t="s">
        <v>2838</v>
      </c>
      <c r="I306" s="148"/>
      <c r="L306" s="31"/>
      <c r="M306" s="149"/>
      <c r="T306" s="55"/>
      <c r="AT306" s="16" t="s">
        <v>161</v>
      </c>
      <c r="AU306" s="16" t="s">
        <v>85</v>
      </c>
    </row>
    <row r="307" spans="2:65" s="12" customFormat="1" ht="12">
      <c r="B307" s="150"/>
      <c r="D307" s="146" t="s">
        <v>163</v>
      </c>
      <c r="E307" s="151" t="s">
        <v>1</v>
      </c>
      <c r="F307" s="152" t="s">
        <v>2839</v>
      </c>
      <c r="H307" s="153">
        <v>2.5</v>
      </c>
      <c r="I307" s="154"/>
      <c r="L307" s="150"/>
      <c r="M307" s="155"/>
      <c r="T307" s="156"/>
      <c r="AT307" s="151" t="s">
        <v>163</v>
      </c>
      <c r="AU307" s="151" t="s">
        <v>85</v>
      </c>
      <c r="AV307" s="12" t="s">
        <v>85</v>
      </c>
      <c r="AW307" s="12" t="s">
        <v>32</v>
      </c>
      <c r="AX307" s="12" t="s">
        <v>83</v>
      </c>
      <c r="AY307" s="151" t="s">
        <v>153</v>
      </c>
    </row>
    <row r="308" spans="2:65" s="1" customFormat="1" ht="24.25" customHeight="1">
      <c r="B308" s="31"/>
      <c r="C308" s="132" t="s">
        <v>422</v>
      </c>
      <c r="D308" s="132" t="s">
        <v>155</v>
      </c>
      <c r="E308" s="133" t="s">
        <v>340</v>
      </c>
      <c r="F308" s="134" t="s">
        <v>341</v>
      </c>
      <c r="G308" s="135" t="s">
        <v>173</v>
      </c>
      <c r="H308" s="136">
        <v>19.2</v>
      </c>
      <c r="I308" s="137"/>
      <c r="J308" s="138">
        <f>ROUND(I308*H308,2)</f>
        <v>0</v>
      </c>
      <c r="K308" s="139"/>
      <c r="L308" s="31"/>
      <c r="M308" s="140" t="s">
        <v>1</v>
      </c>
      <c r="N308" s="141" t="s">
        <v>40</v>
      </c>
      <c r="P308" s="142">
        <f>O308*H308</f>
        <v>0</v>
      </c>
      <c r="Q308" s="142">
        <v>6.8479999999999999E-2</v>
      </c>
      <c r="R308" s="142">
        <f>Q308*H308</f>
        <v>1.314816</v>
      </c>
      <c r="S308" s="142">
        <v>0</v>
      </c>
      <c r="T308" s="143">
        <f>S308*H308</f>
        <v>0</v>
      </c>
      <c r="AR308" s="144" t="s">
        <v>159</v>
      </c>
      <c r="AT308" s="144" t="s">
        <v>155</v>
      </c>
      <c r="AU308" s="144" t="s">
        <v>85</v>
      </c>
      <c r="AY308" s="16" t="s">
        <v>153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6" t="s">
        <v>83</v>
      </c>
      <c r="BK308" s="145">
        <f>ROUND(I308*H308,2)</f>
        <v>0</v>
      </c>
      <c r="BL308" s="16" t="s">
        <v>159</v>
      </c>
      <c r="BM308" s="144" t="s">
        <v>2840</v>
      </c>
    </row>
    <row r="309" spans="2:65" s="1" customFormat="1" ht="24">
      <c r="B309" s="31"/>
      <c r="D309" s="146" t="s">
        <v>161</v>
      </c>
      <c r="F309" s="147" t="s">
        <v>343</v>
      </c>
      <c r="I309" s="148"/>
      <c r="L309" s="31"/>
      <c r="M309" s="149"/>
      <c r="T309" s="55"/>
      <c r="AT309" s="16" t="s">
        <v>161</v>
      </c>
      <c r="AU309" s="16" t="s">
        <v>85</v>
      </c>
    </row>
    <row r="310" spans="2:65" s="12" customFormat="1" ht="12">
      <c r="B310" s="150"/>
      <c r="D310" s="146" t="s">
        <v>163</v>
      </c>
      <c r="E310" s="151" t="s">
        <v>1</v>
      </c>
      <c r="F310" s="152" t="s">
        <v>2841</v>
      </c>
      <c r="H310" s="153">
        <v>19.2</v>
      </c>
      <c r="I310" s="154"/>
      <c r="L310" s="150"/>
      <c r="M310" s="155"/>
      <c r="T310" s="156"/>
      <c r="AT310" s="151" t="s">
        <v>163</v>
      </c>
      <c r="AU310" s="151" t="s">
        <v>85</v>
      </c>
      <c r="AV310" s="12" t="s">
        <v>85</v>
      </c>
      <c r="AW310" s="12" t="s">
        <v>32</v>
      </c>
      <c r="AX310" s="12" t="s">
        <v>83</v>
      </c>
      <c r="AY310" s="151" t="s">
        <v>153</v>
      </c>
    </row>
    <row r="311" spans="2:65" s="1" customFormat="1" ht="24.25" customHeight="1">
      <c r="B311" s="31"/>
      <c r="C311" s="132" t="s">
        <v>429</v>
      </c>
      <c r="D311" s="132" t="s">
        <v>155</v>
      </c>
      <c r="E311" s="133" t="s">
        <v>352</v>
      </c>
      <c r="F311" s="134" t="s">
        <v>353</v>
      </c>
      <c r="G311" s="135" t="s">
        <v>173</v>
      </c>
      <c r="H311" s="136">
        <v>2.6560000000000001</v>
      </c>
      <c r="I311" s="137"/>
      <c r="J311" s="138">
        <f>ROUND(I311*H311,2)</f>
        <v>0</v>
      </c>
      <c r="K311" s="139"/>
      <c r="L311" s="31"/>
      <c r="M311" s="140" t="s">
        <v>1</v>
      </c>
      <c r="N311" s="141" t="s">
        <v>40</v>
      </c>
      <c r="P311" s="142">
        <f>O311*H311</f>
        <v>0</v>
      </c>
      <c r="Q311" s="142">
        <v>0.17818000000000001</v>
      </c>
      <c r="R311" s="142">
        <f>Q311*H311</f>
        <v>0.47324608000000001</v>
      </c>
      <c r="S311" s="142">
        <v>0</v>
      </c>
      <c r="T311" s="143">
        <f>S311*H311</f>
        <v>0</v>
      </c>
      <c r="AR311" s="144" t="s">
        <v>159</v>
      </c>
      <c r="AT311" s="144" t="s">
        <v>155</v>
      </c>
      <c r="AU311" s="144" t="s">
        <v>85</v>
      </c>
      <c r="AY311" s="16" t="s">
        <v>153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6" t="s">
        <v>83</v>
      </c>
      <c r="BK311" s="145">
        <f>ROUND(I311*H311,2)</f>
        <v>0</v>
      </c>
      <c r="BL311" s="16" t="s">
        <v>159</v>
      </c>
      <c r="BM311" s="144" t="s">
        <v>2842</v>
      </c>
    </row>
    <row r="312" spans="2:65" s="1" customFormat="1" ht="24">
      <c r="B312" s="31"/>
      <c r="D312" s="146" t="s">
        <v>161</v>
      </c>
      <c r="F312" s="147" t="s">
        <v>355</v>
      </c>
      <c r="I312" s="148"/>
      <c r="L312" s="31"/>
      <c r="M312" s="149"/>
      <c r="T312" s="55"/>
      <c r="AT312" s="16" t="s">
        <v>161</v>
      </c>
      <c r="AU312" s="16" t="s">
        <v>85</v>
      </c>
    </row>
    <row r="313" spans="2:65" s="14" customFormat="1" ht="12">
      <c r="B313" s="175"/>
      <c r="D313" s="146" t="s">
        <v>163</v>
      </c>
      <c r="E313" s="176" t="s">
        <v>1</v>
      </c>
      <c r="F313" s="177" t="s">
        <v>2818</v>
      </c>
      <c r="H313" s="176" t="s">
        <v>1</v>
      </c>
      <c r="I313" s="178"/>
      <c r="L313" s="175"/>
      <c r="M313" s="179"/>
      <c r="T313" s="180"/>
      <c r="AT313" s="176" t="s">
        <v>163</v>
      </c>
      <c r="AU313" s="176" t="s">
        <v>85</v>
      </c>
      <c r="AV313" s="14" t="s">
        <v>83</v>
      </c>
      <c r="AW313" s="14" t="s">
        <v>32</v>
      </c>
      <c r="AX313" s="14" t="s">
        <v>75</v>
      </c>
      <c r="AY313" s="176" t="s">
        <v>153</v>
      </c>
    </row>
    <row r="314" spans="2:65" s="12" customFormat="1" ht="12">
      <c r="B314" s="150"/>
      <c r="D314" s="146" t="s">
        <v>163</v>
      </c>
      <c r="E314" s="151" t="s">
        <v>1</v>
      </c>
      <c r="F314" s="152" t="s">
        <v>2843</v>
      </c>
      <c r="H314" s="153">
        <v>2.6560000000000001</v>
      </c>
      <c r="I314" s="154"/>
      <c r="L314" s="150"/>
      <c r="M314" s="155"/>
      <c r="T314" s="156"/>
      <c r="AT314" s="151" t="s">
        <v>163</v>
      </c>
      <c r="AU314" s="151" t="s">
        <v>85</v>
      </c>
      <c r="AV314" s="12" t="s">
        <v>85</v>
      </c>
      <c r="AW314" s="12" t="s">
        <v>32</v>
      </c>
      <c r="AX314" s="12" t="s">
        <v>83</v>
      </c>
      <c r="AY314" s="151" t="s">
        <v>153</v>
      </c>
    </row>
    <row r="315" spans="2:65" s="11" customFormat="1" ht="22.75" customHeight="1">
      <c r="B315" s="120"/>
      <c r="D315" s="121" t="s">
        <v>74</v>
      </c>
      <c r="E315" s="130" t="s">
        <v>159</v>
      </c>
      <c r="F315" s="130" t="s">
        <v>372</v>
      </c>
      <c r="I315" s="123"/>
      <c r="J315" s="131">
        <f>BK315</f>
        <v>0</v>
      </c>
      <c r="L315" s="120"/>
      <c r="M315" s="125"/>
      <c r="P315" s="126">
        <f>SUM(P316:P349)</f>
        <v>0</v>
      </c>
      <c r="R315" s="126">
        <f>SUM(R316:R349)</f>
        <v>6.5481248799999996</v>
      </c>
      <c r="T315" s="127">
        <f>SUM(T316:T349)</f>
        <v>0</v>
      </c>
      <c r="AR315" s="121" t="s">
        <v>83</v>
      </c>
      <c r="AT315" s="128" t="s">
        <v>74</v>
      </c>
      <c r="AU315" s="128" t="s">
        <v>83</v>
      </c>
      <c r="AY315" s="121" t="s">
        <v>153</v>
      </c>
      <c r="BK315" s="129">
        <f>SUM(BK316:BK349)</f>
        <v>0</v>
      </c>
    </row>
    <row r="316" spans="2:65" s="1" customFormat="1" ht="24.25" customHeight="1">
      <c r="B316" s="31"/>
      <c r="C316" s="132" t="s">
        <v>434</v>
      </c>
      <c r="D316" s="132" t="s">
        <v>155</v>
      </c>
      <c r="E316" s="133" t="s">
        <v>2844</v>
      </c>
      <c r="F316" s="134" t="s">
        <v>2845</v>
      </c>
      <c r="G316" s="135" t="s">
        <v>261</v>
      </c>
      <c r="H316" s="136">
        <v>8</v>
      </c>
      <c r="I316" s="137"/>
      <c r="J316" s="138">
        <f>ROUND(I316*H316,2)</f>
        <v>0</v>
      </c>
      <c r="K316" s="139"/>
      <c r="L316" s="31"/>
      <c r="M316" s="140" t="s">
        <v>1</v>
      </c>
      <c r="N316" s="141" t="s">
        <v>40</v>
      </c>
      <c r="P316" s="142">
        <f>O316*H316</f>
        <v>0</v>
      </c>
      <c r="Q316" s="142">
        <v>4.5900000000000003E-3</v>
      </c>
      <c r="R316" s="142">
        <f>Q316*H316</f>
        <v>3.6720000000000003E-2</v>
      </c>
      <c r="S316" s="142">
        <v>0</v>
      </c>
      <c r="T316" s="143">
        <f>S316*H316</f>
        <v>0</v>
      </c>
      <c r="AR316" s="144" t="s">
        <v>159</v>
      </c>
      <c r="AT316" s="144" t="s">
        <v>155</v>
      </c>
      <c r="AU316" s="144" t="s">
        <v>85</v>
      </c>
      <c r="AY316" s="16" t="s">
        <v>153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6" t="s">
        <v>83</v>
      </c>
      <c r="BK316" s="145">
        <f>ROUND(I316*H316,2)</f>
        <v>0</v>
      </c>
      <c r="BL316" s="16" t="s">
        <v>159</v>
      </c>
      <c r="BM316" s="144" t="s">
        <v>2846</v>
      </c>
    </row>
    <row r="317" spans="2:65" s="1" customFormat="1" ht="48">
      <c r="B317" s="31"/>
      <c r="D317" s="146" t="s">
        <v>161</v>
      </c>
      <c r="F317" s="147" t="s">
        <v>2847</v>
      </c>
      <c r="I317" s="148"/>
      <c r="L317" s="31"/>
      <c r="M317" s="149"/>
      <c r="T317" s="55"/>
      <c r="AT317" s="16" t="s">
        <v>161</v>
      </c>
      <c r="AU317" s="16" t="s">
        <v>85</v>
      </c>
    </row>
    <row r="318" spans="2:65" s="14" customFormat="1" ht="12">
      <c r="B318" s="175"/>
      <c r="D318" s="146" t="s">
        <v>163</v>
      </c>
      <c r="E318" s="176" t="s">
        <v>1</v>
      </c>
      <c r="F318" s="177" t="s">
        <v>2698</v>
      </c>
      <c r="H318" s="176" t="s">
        <v>1</v>
      </c>
      <c r="I318" s="178"/>
      <c r="L318" s="175"/>
      <c r="M318" s="179"/>
      <c r="T318" s="180"/>
      <c r="AT318" s="176" t="s">
        <v>163</v>
      </c>
      <c r="AU318" s="176" t="s">
        <v>85</v>
      </c>
      <c r="AV318" s="14" t="s">
        <v>83</v>
      </c>
      <c r="AW318" s="14" t="s">
        <v>32</v>
      </c>
      <c r="AX318" s="14" t="s">
        <v>75</v>
      </c>
      <c r="AY318" s="176" t="s">
        <v>153</v>
      </c>
    </row>
    <row r="319" spans="2:65" s="12" customFormat="1" ht="12">
      <c r="B319" s="150"/>
      <c r="D319" s="146" t="s">
        <v>163</v>
      </c>
      <c r="E319" s="151" t="s">
        <v>1</v>
      </c>
      <c r="F319" s="152" t="s">
        <v>200</v>
      </c>
      <c r="H319" s="153">
        <v>8</v>
      </c>
      <c r="I319" s="154"/>
      <c r="L319" s="150"/>
      <c r="M319" s="155"/>
      <c r="T319" s="156"/>
      <c r="AT319" s="151" t="s">
        <v>163</v>
      </c>
      <c r="AU319" s="151" t="s">
        <v>85</v>
      </c>
      <c r="AV319" s="12" t="s">
        <v>85</v>
      </c>
      <c r="AW319" s="12" t="s">
        <v>32</v>
      </c>
      <c r="AX319" s="12" t="s">
        <v>83</v>
      </c>
      <c r="AY319" s="151" t="s">
        <v>153</v>
      </c>
    </row>
    <row r="320" spans="2:65" s="1" customFormat="1" ht="16.5" customHeight="1">
      <c r="B320" s="31"/>
      <c r="C320" s="164" t="s">
        <v>441</v>
      </c>
      <c r="D320" s="164" t="s">
        <v>216</v>
      </c>
      <c r="E320" s="165" t="s">
        <v>2848</v>
      </c>
      <c r="F320" s="166" t="s">
        <v>2849</v>
      </c>
      <c r="G320" s="167" t="s">
        <v>261</v>
      </c>
      <c r="H320" s="168">
        <v>8</v>
      </c>
      <c r="I320" s="169"/>
      <c r="J320" s="170">
        <f>ROUND(I320*H320,2)</f>
        <v>0</v>
      </c>
      <c r="K320" s="171"/>
      <c r="L320" s="172"/>
      <c r="M320" s="173" t="s">
        <v>1</v>
      </c>
      <c r="N320" s="174" t="s">
        <v>40</v>
      </c>
      <c r="P320" s="142">
        <f>O320*H320</f>
        <v>0</v>
      </c>
      <c r="Q320" s="142">
        <v>0.11700000000000001</v>
      </c>
      <c r="R320" s="142">
        <f>Q320*H320</f>
        <v>0.93600000000000005</v>
      </c>
      <c r="S320" s="142">
        <v>0</v>
      </c>
      <c r="T320" s="143">
        <f>S320*H320</f>
        <v>0</v>
      </c>
      <c r="AR320" s="144" t="s">
        <v>200</v>
      </c>
      <c r="AT320" s="144" t="s">
        <v>216</v>
      </c>
      <c r="AU320" s="144" t="s">
        <v>85</v>
      </c>
      <c r="AY320" s="16" t="s">
        <v>153</v>
      </c>
      <c r="BE320" s="145">
        <f>IF(N320="základní",J320,0)</f>
        <v>0</v>
      </c>
      <c r="BF320" s="145">
        <f>IF(N320="snížená",J320,0)</f>
        <v>0</v>
      </c>
      <c r="BG320" s="145">
        <f>IF(N320="zákl. přenesená",J320,0)</f>
        <v>0</v>
      </c>
      <c r="BH320" s="145">
        <f>IF(N320="sníž. přenesená",J320,0)</f>
        <v>0</v>
      </c>
      <c r="BI320" s="145">
        <f>IF(N320="nulová",J320,0)</f>
        <v>0</v>
      </c>
      <c r="BJ320" s="16" t="s">
        <v>83</v>
      </c>
      <c r="BK320" s="145">
        <f>ROUND(I320*H320,2)</f>
        <v>0</v>
      </c>
      <c r="BL320" s="16" t="s">
        <v>159</v>
      </c>
      <c r="BM320" s="144" t="s">
        <v>2850</v>
      </c>
    </row>
    <row r="321" spans="2:65" s="1" customFormat="1" ht="12">
      <c r="B321" s="31"/>
      <c r="D321" s="146" t="s">
        <v>161</v>
      </c>
      <c r="F321" s="147" t="s">
        <v>2849</v>
      </c>
      <c r="I321" s="148"/>
      <c r="L321" s="31"/>
      <c r="M321" s="149"/>
      <c r="T321" s="55"/>
      <c r="AT321" s="16" t="s">
        <v>161</v>
      </c>
      <c r="AU321" s="16" t="s">
        <v>85</v>
      </c>
    </row>
    <row r="322" spans="2:65" s="1" customFormat="1" ht="16.5" customHeight="1">
      <c r="B322" s="31"/>
      <c r="C322" s="132" t="s">
        <v>446</v>
      </c>
      <c r="D322" s="132" t="s">
        <v>155</v>
      </c>
      <c r="E322" s="133" t="s">
        <v>374</v>
      </c>
      <c r="F322" s="134" t="s">
        <v>375</v>
      </c>
      <c r="G322" s="135" t="s">
        <v>158</v>
      </c>
      <c r="H322" s="136">
        <v>1.96</v>
      </c>
      <c r="I322" s="137"/>
      <c r="J322" s="138">
        <f>ROUND(I322*H322,2)</f>
        <v>0</v>
      </c>
      <c r="K322" s="139"/>
      <c r="L322" s="31"/>
      <c r="M322" s="140" t="s">
        <v>1</v>
      </c>
      <c r="N322" s="141" t="s">
        <v>40</v>
      </c>
      <c r="P322" s="142">
        <f>O322*H322</f>
        <v>0</v>
      </c>
      <c r="Q322" s="142">
        <v>2.5020099999999998</v>
      </c>
      <c r="R322" s="142">
        <f>Q322*H322</f>
        <v>4.9039395999999993</v>
      </c>
      <c r="S322" s="142">
        <v>0</v>
      </c>
      <c r="T322" s="143">
        <f>S322*H322</f>
        <v>0</v>
      </c>
      <c r="AR322" s="144" t="s">
        <v>159</v>
      </c>
      <c r="AT322" s="144" t="s">
        <v>155</v>
      </c>
      <c r="AU322" s="144" t="s">
        <v>85</v>
      </c>
      <c r="AY322" s="16" t="s">
        <v>153</v>
      </c>
      <c r="BE322" s="145">
        <f>IF(N322="základní",J322,0)</f>
        <v>0</v>
      </c>
      <c r="BF322" s="145">
        <f>IF(N322="snížená",J322,0)</f>
        <v>0</v>
      </c>
      <c r="BG322" s="145">
        <f>IF(N322="zákl. přenesená",J322,0)</f>
        <v>0</v>
      </c>
      <c r="BH322" s="145">
        <f>IF(N322="sníž. přenesená",J322,0)</f>
        <v>0</v>
      </c>
      <c r="BI322" s="145">
        <f>IF(N322="nulová",J322,0)</f>
        <v>0</v>
      </c>
      <c r="BJ322" s="16" t="s">
        <v>83</v>
      </c>
      <c r="BK322" s="145">
        <f>ROUND(I322*H322,2)</f>
        <v>0</v>
      </c>
      <c r="BL322" s="16" t="s">
        <v>159</v>
      </c>
      <c r="BM322" s="144" t="s">
        <v>2851</v>
      </c>
    </row>
    <row r="323" spans="2:65" s="1" customFormat="1" ht="48">
      <c r="B323" s="31"/>
      <c r="D323" s="146" t="s">
        <v>161</v>
      </c>
      <c r="F323" s="147" t="s">
        <v>377</v>
      </c>
      <c r="I323" s="148"/>
      <c r="L323" s="31"/>
      <c r="M323" s="149"/>
      <c r="T323" s="55"/>
      <c r="AT323" s="16" t="s">
        <v>161</v>
      </c>
      <c r="AU323" s="16" t="s">
        <v>85</v>
      </c>
    </row>
    <row r="324" spans="2:65" s="14" customFormat="1" ht="12">
      <c r="B324" s="175"/>
      <c r="D324" s="146" t="s">
        <v>163</v>
      </c>
      <c r="E324" s="176" t="s">
        <v>1</v>
      </c>
      <c r="F324" s="177" t="s">
        <v>2695</v>
      </c>
      <c r="H324" s="176" t="s">
        <v>1</v>
      </c>
      <c r="I324" s="178"/>
      <c r="L324" s="175"/>
      <c r="M324" s="179"/>
      <c r="T324" s="180"/>
      <c r="AT324" s="176" t="s">
        <v>163</v>
      </c>
      <c r="AU324" s="176" t="s">
        <v>85</v>
      </c>
      <c r="AV324" s="14" t="s">
        <v>83</v>
      </c>
      <c r="AW324" s="14" t="s">
        <v>32</v>
      </c>
      <c r="AX324" s="14" t="s">
        <v>75</v>
      </c>
      <c r="AY324" s="176" t="s">
        <v>153</v>
      </c>
    </row>
    <row r="325" spans="2:65" s="12" customFormat="1" ht="12">
      <c r="B325" s="150"/>
      <c r="D325" s="146" t="s">
        <v>163</v>
      </c>
      <c r="E325" s="151" t="s">
        <v>1</v>
      </c>
      <c r="F325" s="152" t="s">
        <v>2852</v>
      </c>
      <c r="H325" s="153">
        <v>1.96</v>
      </c>
      <c r="I325" s="154"/>
      <c r="L325" s="150"/>
      <c r="M325" s="155"/>
      <c r="T325" s="156"/>
      <c r="AT325" s="151" t="s">
        <v>163</v>
      </c>
      <c r="AU325" s="151" t="s">
        <v>85</v>
      </c>
      <c r="AV325" s="12" t="s">
        <v>85</v>
      </c>
      <c r="AW325" s="12" t="s">
        <v>32</v>
      </c>
      <c r="AX325" s="12" t="s">
        <v>83</v>
      </c>
      <c r="AY325" s="151" t="s">
        <v>153</v>
      </c>
    </row>
    <row r="326" spans="2:65" s="1" customFormat="1" ht="24.25" customHeight="1">
      <c r="B326" s="31"/>
      <c r="C326" s="132" t="s">
        <v>452</v>
      </c>
      <c r="D326" s="132" t="s">
        <v>155</v>
      </c>
      <c r="E326" s="133" t="s">
        <v>387</v>
      </c>
      <c r="F326" s="134" t="s">
        <v>388</v>
      </c>
      <c r="G326" s="135" t="s">
        <v>173</v>
      </c>
      <c r="H326" s="136">
        <v>9.8000000000000007</v>
      </c>
      <c r="I326" s="137"/>
      <c r="J326" s="138">
        <f>ROUND(I326*H326,2)</f>
        <v>0</v>
      </c>
      <c r="K326" s="139"/>
      <c r="L326" s="31"/>
      <c r="M326" s="140" t="s">
        <v>1</v>
      </c>
      <c r="N326" s="141" t="s">
        <v>40</v>
      </c>
      <c r="P326" s="142">
        <f>O326*H326</f>
        <v>0</v>
      </c>
      <c r="Q326" s="142">
        <v>5.3299999999999997E-3</v>
      </c>
      <c r="R326" s="142">
        <f>Q326*H326</f>
        <v>5.2234000000000003E-2</v>
      </c>
      <c r="S326" s="142">
        <v>0</v>
      </c>
      <c r="T326" s="143">
        <f>S326*H326</f>
        <v>0</v>
      </c>
      <c r="AR326" s="144" t="s">
        <v>159</v>
      </c>
      <c r="AT326" s="144" t="s">
        <v>155</v>
      </c>
      <c r="AU326" s="144" t="s">
        <v>85</v>
      </c>
      <c r="AY326" s="16" t="s">
        <v>153</v>
      </c>
      <c r="BE326" s="145">
        <f>IF(N326="základní",J326,0)</f>
        <v>0</v>
      </c>
      <c r="BF326" s="145">
        <f>IF(N326="snížená",J326,0)</f>
        <v>0</v>
      </c>
      <c r="BG326" s="145">
        <f>IF(N326="zákl. přenesená",J326,0)</f>
        <v>0</v>
      </c>
      <c r="BH326" s="145">
        <f>IF(N326="sníž. přenesená",J326,0)</f>
        <v>0</v>
      </c>
      <c r="BI326" s="145">
        <f>IF(N326="nulová",J326,0)</f>
        <v>0</v>
      </c>
      <c r="BJ326" s="16" t="s">
        <v>83</v>
      </c>
      <c r="BK326" s="145">
        <f>ROUND(I326*H326,2)</f>
        <v>0</v>
      </c>
      <c r="BL326" s="16" t="s">
        <v>159</v>
      </c>
      <c r="BM326" s="144" t="s">
        <v>2853</v>
      </c>
    </row>
    <row r="327" spans="2:65" s="1" customFormat="1" ht="24">
      <c r="B327" s="31"/>
      <c r="D327" s="146" t="s">
        <v>161</v>
      </c>
      <c r="F327" s="147" t="s">
        <v>390</v>
      </c>
      <c r="I327" s="148"/>
      <c r="L327" s="31"/>
      <c r="M327" s="149"/>
      <c r="T327" s="55"/>
      <c r="AT327" s="16" t="s">
        <v>161</v>
      </c>
      <c r="AU327" s="16" t="s">
        <v>85</v>
      </c>
    </row>
    <row r="328" spans="2:65" s="14" customFormat="1" ht="12">
      <c r="B328" s="175"/>
      <c r="D328" s="146" t="s">
        <v>163</v>
      </c>
      <c r="E328" s="176" t="s">
        <v>1</v>
      </c>
      <c r="F328" s="177" t="s">
        <v>2695</v>
      </c>
      <c r="H328" s="176" t="s">
        <v>1</v>
      </c>
      <c r="I328" s="178"/>
      <c r="L328" s="175"/>
      <c r="M328" s="179"/>
      <c r="T328" s="180"/>
      <c r="AT328" s="176" t="s">
        <v>163</v>
      </c>
      <c r="AU328" s="176" t="s">
        <v>85</v>
      </c>
      <c r="AV328" s="14" t="s">
        <v>83</v>
      </c>
      <c r="AW328" s="14" t="s">
        <v>32</v>
      </c>
      <c r="AX328" s="14" t="s">
        <v>75</v>
      </c>
      <c r="AY328" s="176" t="s">
        <v>153</v>
      </c>
    </row>
    <row r="329" spans="2:65" s="12" customFormat="1" ht="12">
      <c r="B329" s="150"/>
      <c r="D329" s="146" t="s">
        <v>163</v>
      </c>
      <c r="E329" s="151" t="s">
        <v>1</v>
      </c>
      <c r="F329" s="152" t="s">
        <v>2854</v>
      </c>
      <c r="H329" s="153">
        <v>9.8000000000000007</v>
      </c>
      <c r="I329" s="154"/>
      <c r="L329" s="150"/>
      <c r="M329" s="155"/>
      <c r="T329" s="156"/>
      <c r="AT329" s="151" t="s">
        <v>163</v>
      </c>
      <c r="AU329" s="151" t="s">
        <v>85</v>
      </c>
      <c r="AV329" s="12" t="s">
        <v>85</v>
      </c>
      <c r="AW329" s="12" t="s">
        <v>32</v>
      </c>
      <c r="AX329" s="12" t="s">
        <v>83</v>
      </c>
      <c r="AY329" s="151" t="s">
        <v>153</v>
      </c>
    </row>
    <row r="330" spans="2:65" s="1" customFormat="1" ht="24.25" customHeight="1">
      <c r="B330" s="31"/>
      <c r="C330" s="132" t="s">
        <v>461</v>
      </c>
      <c r="D330" s="132" t="s">
        <v>155</v>
      </c>
      <c r="E330" s="133" t="s">
        <v>393</v>
      </c>
      <c r="F330" s="134" t="s">
        <v>394</v>
      </c>
      <c r="G330" s="135" t="s">
        <v>173</v>
      </c>
      <c r="H330" s="136">
        <v>9.8000000000000007</v>
      </c>
      <c r="I330" s="137"/>
      <c r="J330" s="138">
        <f>ROUND(I330*H330,2)</f>
        <v>0</v>
      </c>
      <c r="K330" s="139"/>
      <c r="L330" s="31"/>
      <c r="M330" s="140" t="s">
        <v>1</v>
      </c>
      <c r="N330" s="141" t="s">
        <v>40</v>
      </c>
      <c r="P330" s="142">
        <f>O330*H330</f>
        <v>0</v>
      </c>
      <c r="Q330" s="142">
        <v>0</v>
      </c>
      <c r="R330" s="142">
        <f>Q330*H330</f>
        <v>0</v>
      </c>
      <c r="S330" s="142">
        <v>0</v>
      </c>
      <c r="T330" s="143">
        <f>S330*H330</f>
        <v>0</v>
      </c>
      <c r="AR330" s="144" t="s">
        <v>159</v>
      </c>
      <c r="AT330" s="144" t="s">
        <v>155</v>
      </c>
      <c r="AU330" s="144" t="s">
        <v>85</v>
      </c>
      <c r="AY330" s="16" t="s">
        <v>153</v>
      </c>
      <c r="BE330" s="145">
        <f>IF(N330="základní",J330,0)</f>
        <v>0</v>
      </c>
      <c r="BF330" s="145">
        <f>IF(N330="snížená",J330,0)</f>
        <v>0</v>
      </c>
      <c r="BG330" s="145">
        <f>IF(N330="zákl. přenesená",J330,0)</f>
        <v>0</v>
      </c>
      <c r="BH330" s="145">
        <f>IF(N330="sníž. přenesená",J330,0)</f>
        <v>0</v>
      </c>
      <c r="BI330" s="145">
        <f>IF(N330="nulová",J330,0)</f>
        <v>0</v>
      </c>
      <c r="BJ330" s="16" t="s">
        <v>83</v>
      </c>
      <c r="BK330" s="145">
        <f>ROUND(I330*H330,2)</f>
        <v>0</v>
      </c>
      <c r="BL330" s="16" t="s">
        <v>159</v>
      </c>
      <c r="BM330" s="144" t="s">
        <v>2855</v>
      </c>
    </row>
    <row r="331" spans="2:65" s="1" customFormat="1" ht="24">
      <c r="B331" s="31"/>
      <c r="D331" s="146" t="s">
        <v>161</v>
      </c>
      <c r="F331" s="147" t="s">
        <v>396</v>
      </c>
      <c r="I331" s="148"/>
      <c r="L331" s="31"/>
      <c r="M331" s="149"/>
      <c r="T331" s="55"/>
      <c r="AT331" s="16" t="s">
        <v>161</v>
      </c>
      <c r="AU331" s="16" t="s">
        <v>85</v>
      </c>
    </row>
    <row r="332" spans="2:65" s="1" customFormat="1" ht="16.5" customHeight="1">
      <c r="B332" s="31"/>
      <c r="C332" s="132" t="s">
        <v>470</v>
      </c>
      <c r="D332" s="132" t="s">
        <v>155</v>
      </c>
      <c r="E332" s="133" t="s">
        <v>415</v>
      </c>
      <c r="F332" s="134" t="s">
        <v>416</v>
      </c>
      <c r="G332" s="135" t="s">
        <v>196</v>
      </c>
      <c r="H332" s="136">
        <v>0.19600000000000001</v>
      </c>
      <c r="I332" s="137"/>
      <c r="J332" s="138">
        <f>ROUND(I332*H332,2)</f>
        <v>0</v>
      </c>
      <c r="K332" s="139"/>
      <c r="L332" s="31"/>
      <c r="M332" s="140" t="s">
        <v>1</v>
      </c>
      <c r="N332" s="141" t="s">
        <v>40</v>
      </c>
      <c r="P332" s="142">
        <f>O332*H332</f>
        <v>0</v>
      </c>
      <c r="Q332" s="142">
        <v>1.05555</v>
      </c>
      <c r="R332" s="142">
        <f>Q332*H332</f>
        <v>0.20688780000000001</v>
      </c>
      <c r="S332" s="142">
        <v>0</v>
      </c>
      <c r="T332" s="143">
        <f>S332*H332</f>
        <v>0</v>
      </c>
      <c r="AR332" s="144" t="s">
        <v>159</v>
      </c>
      <c r="AT332" s="144" t="s">
        <v>155</v>
      </c>
      <c r="AU332" s="144" t="s">
        <v>85</v>
      </c>
      <c r="AY332" s="16" t="s">
        <v>153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6" t="s">
        <v>83</v>
      </c>
      <c r="BK332" s="145">
        <f>ROUND(I332*H332,2)</f>
        <v>0</v>
      </c>
      <c r="BL332" s="16" t="s">
        <v>159</v>
      </c>
      <c r="BM332" s="144" t="s">
        <v>2856</v>
      </c>
    </row>
    <row r="333" spans="2:65" s="1" customFormat="1" ht="72">
      <c r="B333" s="31"/>
      <c r="D333" s="146" t="s">
        <v>161</v>
      </c>
      <c r="F333" s="147" t="s">
        <v>418</v>
      </c>
      <c r="I333" s="148"/>
      <c r="L333" s="31"/>
      <c r="M333" s="149"/>
      <c r="T333" s="55"/>
      <c r="AT333" s="16" t="s">
        <v>161</v>
      </c>
      <c r="AU333" s="16" t="s">
        <v>85</v>
      </c>
    </row>
    <row r="334" spans="2:65" s="14" customFormat="1" ht="12">
      <c r="B334" s="175"/>
      <c r="D334" s="146" t="s">
        <v>163</v>
      </c>
      <c r="E334" s="176" t="s">
        <v>1</v>
      </c>
      <c r="F334" s="177" t="s">
        <v>2695</v>
      </c>
      <c r="H334" s="176" t="s">
        <v>1</v>
      </c>
      <c r="I334" s="178"/>
      <c r="L334" s="175"/>
      <c r="M334" s="179"/>
      <c r="T334" s="180"/>
      <c r="AT334" s="176" t="s">
        <v>163</v>
      </c>
      <c r="AU334" s="176" t="s">
        <v>85</v>
      </c>
      <c r="AV334" s="14" t="s">
        <v>83</v>
      </c>
      <c r="AW334" s="14" t="s">
        <v>32</v>
      </c>
      <c r="AX334" s="14" t="s">
        <v>75</v>
      </c>
      <c r="AY334" s="176" t="s">
        <v>153</v>
      </c>
    </row>
    <row r="335" spans="2:65" s="12" customFormat="1" ht="12">
      <c r="B335" s="150"/>
      <c r="D335" s="146" t="s">
        <v>163</v>
      </c>
      <c r="E335" s="151" t="s">
        <v>1</v>
      </c>
      <c r="F335" s="152" t="s">
        <v>2857</v>
      </c>
      <c r="H335" s="153">
        <v>0.19600000000000001</v>
      </c>
      <c r="I335" s="154"/>
      <c r="L335" s="150"/>
      <c r="M335" s="155"/>
      <c r="T335" s="156"/>
      <c r="AT335" s="151" t="s">
        <v>163</v>
      </c>
      <c r="AU335" s="151" t="s">
        <v>85</v>
      </c>
      <c r="AV335" s="12" t="s">
        <v>85</v>
      </c>
      <c r="AW335" s="12" t="s">
        <v>32</v>
      </c>
      <c r="AX335" s="12" t="s">
        <v>83</v>
      </c>
      <c r="AY335" s="151" t="s">
        <v>153</v>
      </c>
    </row>
    <row r="336" spans="2:65" s="1" customFormat="1" ht="16.5" customHeight="1">
      <c r="B336" s="31"/>
      <c r="C336" s="132" t="s">
        <v>512</v>
      </c>
      <c r="D336" s="132" t="s">
        <v>155</v>
      </c>
      <c r="E336" s="133" t="s">
        <v>2858</v>
      </c>
      <c r="F336" s="134" t="s">
        <v>2859</v>
      </c>
      <c r="G336" s="135" t="s">
        <v>158</v>
      </c>
      <c r="H336" s="136">
        <v>0.161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40</v>
      </c>
      <c r="P336" s="142">
        <f>O336*H336</f>
        <v>0</v>
      </c>
      <c r="Q336" s="142">
        <v>2.5019800000000001</v>
      </c>
      <c r="R336" s="142">
        <f>Q336*H336</f>
        <v>0.40281878000000004</v>
      </c>
      <c r="S336" s="142">
        <v>0</v>
      </c>
      <c r="T336" s="143">
        <f>S336*H336</f>
        <v>0</v>
      </c>
      <c r="AR336" s="144" t="s">
        <v>159</v>
      </c>
      <c r="AT336" s="144" t="s">
        <v>155</v>
      </c>
      <c r="AU336" s="144" t="s">
        <v>85</v>
      </c>
      <c r="AY336" s="16" t="s">
        <v>153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83</v>
      </c>
      <c r="BK336" s="145">
        <f>ROUND(I336*H336,2)</f>
        <v>0</v>
      </c>
      <c r="BL336" s="16" t="s">
        <v>159</v>
      </c>
      <c r="BM336" s="144" t="s">
        <v>2860</v>
      </c>
    </row>
    <row r="337" spans="2:65" s="1" customFormat="1" ht="24">
      <c r="B337" s="31"/>
      <c r="D337" s="146" t="s">
        <v>161</v>
      </c>
      <c r="F337" s="147" t="s">
        <v>2861</v>
      </c>
      <c r="I337" s="148"/>
      <c r="L337" s="31"/>
      <c r="M337" s="149"/>
      <c r="T337" s="55"/>
      <c r="AT337" s="16" t="s">
        <v>161</v>
      </c>
      <c r="AU337" s="16" t="s">
        <v>85</v>
      </c>
    </row>
    <row r="338" spans="2:65" s="14" customFormat="1" ht="12">
      <c r="B338" s="175"/>
      <c r="D338" s="146" t="s">
        <v>163</v>
      </c>
      <c r="E338" s="176" t="s">
        <v>1</v>
      </c>
      <c r="F338" s="177" t="s">
        <v>2698</v>
      </c>
      <c r="H338" s="176" t="s">
        <v>1</v>
      </c>
      <c r="I338" s="178"/>
      <c r="L338" s="175"/>
      <c r="M338" s="179"/>
      <c r="T338" s="180"/>
      <c r="AT338" s="176" t="s">
        <v>163</v>
      </c>
      <c r="AU338" s="176" t="s">
        <v>85</v>
      </c>
      <c r="AV338" s="14" t="s">
        <v>83</v>
      </c>
      <c r="AW338" s="14" t="s">
        <v>32</v>
      </c>
      <c r="AX338" s="14" t="s">
        <v>75</v>
      </c>
      <c r="AY338" s="176" t="s">
        <v>153</v>
      </c>
    </row>
    <row r="339" spans="2:65" s="12" customFormat="1" ht="12">
      <c r="B339" s="150"/>
      <c r="D339" s="146" t="s">
        <v>163</v>
      </c>
      <c r="E339" s="151" t="s">
        <v>1</v>
      </c>
      <c r="F339" s="152" t="s">
        <v>2862</v>
      </c>
      <c r="H339" s="153">
        <v>0.161</v>
      </c>
      <c r="I339" s="154"/>
      <c r="L339" s="150"/>
      <c r="M339" s="155"/>
      <c r="T339" s="156"/>
      <c r="AT339" s="151" t="s">
        <v>163</v>
      </c>
      <c r="AU339" s="151" t="s">
        <v>85</v>
      </c>
      <c r="AV339" s="12" t="s">
        <v>85</v>
      </c>
      <c r="AW339" s="12" t="s">
        <v>32</v>
      </c>
      <c r="AX339" s="12" t="s">
        <v>83</v>
      </c>
      <c r="AY339" s="151" t="s">
        <v>153</v>
      </c>
    </row>
    <row r="340" spans="2:65" s="1" customFormat="1" ht="16.5" customHeight="1">
      <c r="B340" s="31"/>
      <c r="C340" s="132" t="s">
        <v>518</v>
      </c>
      <c r="D340" s="132" t="s">
        <v>155</v>
      </c>
      <c r="E340" s="133" t="s">
        <v>2863</v>
      </c>
      <c r="F340" s="134" t="s">
        <v>2864</v>
      </c>
      <c r="G340" s="135" t="s">
        <v>173</v>
      </c>
      <c r="H340" s="136">
        <v>1.288</v>
      </c>
      <c r="I340" s="137"/>
      <c r="J340" s="138">
        <f>ROUND(I340*H340,2)</f>
        <v>0</v>
      </c>
      <c r="K340" s="139"/>
      <c r="L340" s="31"/>
      <c r="M340" s="140" t="s">
        <v>1</v>
      </c>
      <c r="N340" s="141" t="s">
        <v>40</v>
      </c>
      <c r="P340" s="142">
        <f>O340*H340</f>
        <v>0</v>
      </c>
      <c r="Q340" s="142">
        <v>5.7600000000000004E-3</v>
      </c>
      <c r="R340" s="142">
        <f>Q340*H340</f>
        <v>7.418880000000001E-3</v>
      </c>
      <c r="S340" s="142">
        <v>0</v>
      </c>
      <c r="T340" s="143">
        <f>S340*H340</f>
        <v>0</v>
      </c>
      <c r="AR340" s="144" t="s">
        <v>159</v>
      </c>
      <c r="AT340" s="144" t="s">
        <v>155</v>
      </c>
      <c r="AU340" s="144" t="s">
        <v>85</v>
      </c>
      <c r="AY340" s="16" t="s">
        <v>153</v>
      </c>
      <c r="BE340" s="145">
        <f>IF(N340="základní",J340,0)</f>
        <v>0</v>
      </c>
      <c r="BF340" s="145">
        <f>IF(N340="snížená",J340,0)</f>
        <v>0</v>
      </c>
      <c r="BG340" s="145">
        <f>IF(N340="zákl. přenesená",J340,0)</f>
        <v>0</v>
      </c>
      <c r="BH340" s="145">
        <f>IF(N340="sníž. přenesená",J340,0)</f>
        <v>0</v>
      </c>
      <c r="BI340" s="145">
        <f>IF(N340="nulová",J340,0)</f>
        <v>0</v>
      </c>
      <c r="BJ340" s="16" t="s">
        <v>83</v>
      </c>
      <c r="BK340" s="145">
        <f>ROUND(I340*H340,2)</f>
        <v>0</v>
      </c>
      <c r="BL340" s="16" t="s">
        <v>159</v>
      </c>
      <c r="BM340" s="144" t="s">
        <v>2865</v>
      </c>
    </row>
    <row r="341" spans="2:65" s="1" customFormat="1" ht="24">
      <c r="B341" s="31"/>
      <c r="D341" s="146" t="s">
        <v>161</v>
      </c>
      <c r="F341" s="147" t="s">
        <v>2866</v>
      </c>
      <c r="I341" s="148"/>
      <c r="L341" s="31"/>
      <c r="M341" s="149"/>
      <c r="T341" s="55"/>
      <c r="AT341" s="16" t="s">
        <v>161</v>
      </c>
      <c r="AU341" s="16" t="s">
        <v>85</v>
      </c>
    </row>
    <row r="342" spans="2:65" s="14" customFormat="1" ht="12">
      <c r="B342" s="175"/>
      <c r="D342" s="146" t="s">
        <v>163</v>
      </c>
      <c r="E342" s="176" t="s">
        <v>1</v>
      </c>
      <c r="F342" s="177" t="s">
        <v>2698</v>
      </c>
      <c r="H342" s="176" t="s">
        <v>1</v>
      </c>
      <c r="I342" s="178"/>
      <c r="L342" s="175"/>
      <c r="M342" s="179"/>
      <c r="T342" s="180"/>
      <c r="AT342" s="176" t="s">
        <v>163</v>
      </c>
      <c r="AU342" s="176" t="s">
        <v>85</v>
      </c>
      <c r="AV342" s="14" t="s">
        <v>83</v>
      </c>
      <c r="AW342" s="14" t="s">
        <v>32</v>
      </c>
      <c r="AX342" s="14" t="s">
        <v>75</v>
      </c>
      <c r="AY342" s="176" t="s">
        <v>153</v>
      </c>
    </row>
    <row r="343" spans="2:65" s="12" customFormat="1" ht="12">
      <c r="B343" s="150"/>
      <c r="D343" s="146" t="s">
        <v>163</v>
      </c>
      <c r="E343" s="151" t="s">
        <v>1</v>
      </c>
      <c r="F343" s="152" t="s">
        <v>2867</v>
      </c>
      <c r="H343" s="153">
        <v>1.288</v>
      </c>
      <c r="I343" s="154"/>
      <c r="L343" s="150"/>
      <c r="M343" s="155"/>
      <c r="T343" s="156"/>
      <c r="AT343" s="151" t="s">
        <v>163</v>
      </c>
      <c r="AU343" s="151" t="s">
        <v>85</v>
      </c>
      <c r="AV343" s="12" t="s">
        <v>85</v>
      </c>
      <c r="AW343" s="12" t="s">
        <v>32</v>
      </c>
      <c r="AX343" s="12" t="s">
        <v>83</v>
      </c>
      <c r="AY343" s="151" t="s">
        <v>153</v>
      </c>
    </row>
    <row r="344" spans="2:65" s="1" customFormat="1" ht="16.5" customHeight="1">
      <c r="B344" s="31"/>
      <c r="C344" s="132" t="s">
        <v>545</v>
      </c>
      <c r="D344" s="132" t="s">
        <v>155</v>
      </c>
      <c r="E344" s="133" t="s">
        <v>2868</v>
      </c>
      <c r="F344" s="134" t="s">
        <v>2869</v>
      </c>
      <c r="G344" s="135" t="s">
        <v>173</v>
      </c>
      <c r="H344" s="136">
        <v>1.288</v>
      </c>
      <c r="I344" s="137"/>
      <c r="J344" s="138">
        <f>ROUND(I344*H344,2)</f>
        <v>0</v>
      </c>
      <c r="K344" s="139"/>
      <c r="L344" s="31"/>
      <c r="M344" s="140" t="s">
        <v>1</v>
      </c>
      <c r="N344" s="141" t="s">
        <v>40</v>
      </c>
      <c r="P344" s="142">
        <f>O344*H344</f>
        <v>0</v>
      </c>
      <c r="Q344" s="142">
        <v>0</v>
      </c>
      <c r="R344" s="142">
        <f>Q344*H344</f>
        <v>0</v>
      </c>
      <c r="S344" s="142">
        <v>0</v>
      </c>
      <c r="T344" s="143">
        <f>S344*H344</f>
        <v>0</v>
      </c>
      <c r="AR344" s="144" t="s">
        <v>159</v>
      </c>
      <c r="AT344" s="144" t="s">
        <v>155</v>
      </c>
      <c r="AU344" s="144" t="s">
        <v>85</v>
      </c>
      <c r="AY344" s="16" t="s">
        <v>153</v>
      </c>
      <c r="BE344" s="145">
        <f>IF(N344="základní",J344,0)</f>
        <v>0</v>
      </c>
      <c r="BF344" s="145">
        <f>IF(N344="snížená",J344,0)</f>
        <v>0</v>
      </c>
      <c r="BG344" s="145">
        <f>IF(N344="zákl. přenesená",J344,0)</f>
        <v>0</v>
      </c>
      <c r="BH344" s="145">
        <f>IF(N344="sníž. přenesená",J344,0)</f>
        <v>0</v>
      </c>
      <c r="BI344" s="145">
        <f>IF(N344="nulová",J344,0)</f>
        <v>0</v>
      </c>
      <c r="BJ344" s="16" t="s">
        <v>83</v>
      </c>
      <c r="BK344" s="145">
        <f>ROUND(I344*H344,2)</f>
        <v>0</v>
      </c>
      <c r="BL344" s="16" t="s">
        <v>159</v>
      </c>
      <c r="BM344" s="144" t="s">
        <v>2870</v>
      </c>
    </row>
    <row r="345" spans="2:65" s="1" customFormat="1" ht="24">
      <c r="B345" s="31"/>
      <c r="D345" s="146" t="s">
        <v>161</v>
      </c>
      <c r="F345" s="147" t="s">
        <v>2871</v>
      </c>
      <c r="I345" s="148"/>
      <c r="L345" s="31"/>
      <c r="M345" s="149"/>
      <c r="T345" s="55"/>
      <c r="AT345" s="16" t="s">
        <v>161</v>
      </c>
      <c r="AU345" s="16" t="s">
        <v>85</v>
      </c>
    </row>
    <row r="346" spans="2:65" s="1" customFormat="1" ht="24.25" customHeight="1">
      <c r="B346" s="31"/>
      <c r="C346" s="132" t="s">
        <v>553</v>
      </c>
      <c r="D346" s="132" t="s">
        <v>155</v>
      </c>
      <c r="E346" s="133" t="s">
        <v>2872</v>
      </c>
      <c r="F346" s="134" t="s">
        <v>2873</v>
      </c>
      <c r="G346" s="135" t="s">
        <v>196</v>
      </c>
      <c r="H346" s="136">
        <v>2E-3</v>
      </c>
      <c r="I346" s="137"/>
      <c r="J346" s="138">
        <f>ROUND(I346*H346,2)</f>
        <v>0</v>
      </c>
      <c r="K346" s="139"/>
      <c r="L346" s="31"/>
      <c r="M346" s="140" t="s">
        <v>1</v>
      </c>
      <c r="N346" s="141" t="s">
        <v>40</v>
      </c>
      <c r="P346" s="142">
        <f>O346*H346</f>
        <v>0</v>
      </c>
      <c r="Q346" s="142">
        <v>1.05291</v>
      </c>
      <c r="R346" s="142">
        <f>Q346*H346</f>
        <v>2.10582E-3</v>
      </c>
      <c r="S346" s="142">
        <v>0</v>
      </c>
      <c r="T346" s="143">
        <f>S346*H346</f>
        <v>0</v>
      </c>
      <c r="AR346" s="144" t="s">
        <v>159</v>
      </c>
      <c r="AT346" s="144" t="s">
        <v>155</v>
      </c>
      <c r="AU346" s="144" t="s">
        <v>85</v>
      </c>
      <c r="AY346" s="16" t="s">
        <v>153</v>
      </c>
      <c r="BE346" s="145">
        <f>IF(N346="základní",J346,0)</f>
        <v>0</v>
      </c>
      <c r="BF346" s="145">
        <f>IF(N346="snížená",J346,0)</f>
        <v>0</v>
      </c>
      <c r="BG346" s="145">
        <f>IF(N346="zákl. přenesená",J346,0)</f>
        <v>0</v>
      </c>
      <c r="BH346" s="145">
        <f>IF(N346="sníž. přenesená",J346,0)</f>
        <v>0</v>
      </c>
      <c r="BI346" s="145">
        <f>IF(N346="nulová",J346,0)</f>
        <v>0</v>
      </c>
      <c r="BJ346" s="16" t="s">
        <v>83</v>
      </c>
      <c r="BK346" s="145">
        <f>ROUND(I346*H346,2)</f>
        <v>0</v>
      </c>
      <c r="BL346" s="16" t="s">
        <v>159</v>
      </c>
      <c r="BM346" s="144" t="s">
        <v>2874</v>
      </c>
    </row>
    <row r="347" spans="2:65" s="1" customFormat="1" ht="24">
      <c r="B347" s="31"/>
      <c r="D347" s="146" t="s">
        <v>161</v>
      </c>
      <c r="F347" s="147" t="s">
        <v>2875</v>
      </c>
      <c r="I347" s="148"/>
      <c r="L347" s="31"/>
      <c r="M347" s="149"/>
      <c r="T347" s="55"/>
      <c r="AT347" s="16" t="s">
        <v>161</v>
      </c>
      <c r="AU347" s="16" t="s">
        <v>85</v>
      </c>
    </row>
    <row r="348" spans="2:65" s="14" customFormat="1" ht="12">
      <c r="B348" s="175"/>
      <c r="D348" s="146" t="s">
        <v>163</v>
      </c>
      <c r="E348" s="176" t="s">
        <v>1</v>
      </c>
      <c r="F348" s="177" t="s">
        <v>2698</v>
      </c>
      <c r="H348" s="176" t="s">
        <v>1</v>
      </c>
      <c r="I348" s="178"/>
      <c r="L348" s="175"/>
      <c r="M348" s="179"/>
      <c r="T348" s="180"/>
      <c r="AT348" s="176" t="s">
        <v>163</v>
      </c>
      <c r="AU348" s="176" t="s">
        <v>85</v>
      </c>
      <c r="AV348" s="14" t="s">
        <v>83</v>
      </c>
      <c r="AW348" s="14" t="s">
        <v>32</v>
      </c>
      <c r="AX348" s="14" t="s">
        <v>75</v>
      </c>
      <c r="AY348" s="176" t="s">
        <v>153</v>
      </c>
    </row>
    <row r="349" spans="2:65" s="12" customFormat="1" ht="12">
      <c r="B349" s="150"/>
      <c r="D349" s="146" t="s">
        <v>163</v>
      </c>
      <c r="E349" s="151" t="s">
        <v>1</v>
      </c>
      <c r="F349" s="152" t="s">
        <v>2876</v>
      </c>
      <c r="H349" s="153">
        <v>2E-3</v>
      </c>
      <c r="I349" s="154"/>
      <c r="L349" s="150"/>
      <c r="M349" s="155"/>
      <c r="T349" s="156"/>
      <c r="AT349" s="151" t="s">
        <v>163</v>
      </c>
      <c r="AU349" s="151" t="s">
        <v>85</v>
      </c>
      <c r="AV349" s="12" t="s">
        <v>85</v>
      </c>
      <c r="AW349" s="12" t="s">
        <v>32</v>
      </c>
      <c r="AX349" s="12" t="s">
        <v>83</v>
      </c>
      <c r="AY349" s="151" t="s">
        <v>153</v>
      </c>
    </row>
    <row r="350" spans="2:65" s="11" customFormat="1" ht="22.75" customHeight="1">
      <c r="B350" s="120"/>
      <c r="D350" s="121" t="s">
        <v>74</v>
      </c>
      <c r="E350" s="130" t="s">
        <v>181</v>
      </c>
      <c r="F350" s="130" t="s">
        <v>2877</v>
      </c>
      <c r="I350" s="123"/>
      <c r="J350" s="131">
        <f>BK350</f>
        <v>0</v>
      </c>
      <c r="L350" s="120"/>
      <c r="M350" s="125"/>
      <c r="P350" s="126">
        <f>SUM(P351:P381)</f>
        <v>0</v>
      </c>
      <c r="R350" s="126">
        <f>SUM(R351:R381)</f>
        <v>1.7538823999999997</v>
      </c>
      <c r="T350" s="127">
        <f>SUM(T351:T381)</f>
        <v>0</v>
      </c>
      <c r="AR350" s="121" t="s">
        <v>83</v>
      </c>
      <c r="AT350" s="128" t="s">
        <v>74</v>
      </c>
      <c r="AU350" s="128" t="s">
        <v>83</v>
      </c>
      <c r="AY350" s="121" t="s">
        <v>153</v>
      </c>
      <c r="BK350" s="129">
        <f>SUM(BK351:BK381)</f>
        <v>0</v>
      </c>
    </row>
    <row r="351" spans="2:65" s="1" customFormat="1" ht="24.25" customHeight="1">
      <c r="B351" s="31"/>
      <c r="C351" s="132" t="s">
        <v>559</v>
      </c>
      <c r="D351" s="132" t="s">
        <v>155</v>
      </c>
      <c r="E351" s="133" t="s">
        <v>2878</v>
      </c>
      <c r="F351" s="134" t="s">
        <v>2879</v>
      </c>
      <c r="G351" s="135" t="s">
        <v>173</v>
      </c>
      <c r="H351" s="136">
        <v>2.4</v>
      </c>
      <c r="I351" s="137"/>
      <c r="J351" s="138">
        <f>ROUND(I351*H351,2)</f>
        <v>0</v>
      </c>
      <c r="K351" s="139"/>
      <c r="L351" s="31"/>
      <c r="M351" s="140" t="s">
        <v>1</v>
      </c>
      <c r="N351" s="141" t="s">
        <v>40</v>
      </c>
      <c r="P351" s="142">
        <f>O351*H351</f>
        <v>0</v>
      </c>
      <c r="Q351" s="142">
        <v>0</v>
      </c>
      <c r="R351" s="142">
        <f>Q351*H351</f>
        <v>0</v>
      </c>
      <c r="S351" s="142">
        <v>0</v>
      </c>
      <c r="T351" s="143">
        <f>S351*H351</f>
        <v>0</v>
      </c>
      <c r="AR351" s="144" t="s">
        <v>159</v>
      </c>
      <c r="AT351" s="144" t="s">
        <v>155</v>
      </c>
      <c r="AU351" s="144" t="s">
        <v>85</v>
      </c>
      <c r="AY351" s="16" t="s">
        <v>153</v>
      </c>
      <c r="BE351" s="145">
        <f>IF(N351="základní",J351,0)</f>
        <v>0</v>
      </c>
      <c r="BF351" s="145">
        <f>IF(N351="snížená",J351,0)</f>
        <v>0</v>
      </c>
      <c r="BG351" s="145">
        <f>IF(N351="zákl. přenesená",J351,0)</f>
        <v>0</v>
      </c>
      <c r="BH351" s="145">
        <f>IF(N351="sníž. přenesená",J351,0)</f>
        <v>0</v>
      </c>
      <c r="BI351" s="145">
        <f>IF(N351="nulová",J351,0)</f>
        <v>0</v>
      </c>
      <c r="BJ351" s="16" t="s">
        <v>83</v>
      </c>
      <c r="BK351" s="145">
        <f>ROUND(I351*H351,2)</f>
        <v>0</v>
      </c>
      <c r="BL351" s="16" t="s">
        <v>159</v>
      </c>
      <c r="BM351" s="144" t="s">
        <v>2880</v>
      </c>
    </row>
    <row r="352" spans="2:65" s="1" customFormat="1" ht="36">
      <c r="B352" s="31"/>
      <c r="D352" s="146" t="s">
        <v>161</v>
      </c>
      <c r="F352" s="147" t="s">
        <v>2881</v>
      </c>
      <c r="I352" s="148"/>
      <c r="L352" s="31"/>
      <c r="M352" s="149"/>
      <c r="T352" s="55"/>
      <c r="AT352" s="16" t="s">
        <v>161</v>
      </c>
      <c r="AU352" s="16" t="s">
        <v>85</v>
      </c>
    </row>
    <row r="353" spans="2:65" s="12" customFormat="1" ht="12">
      <c r="B353" s="150"/>
      <c r="D353" s="146" t="s">
        <v>163</v>
      </c>
      <c r="E353" s="151" t="s">
        <v>1</v>
      </c>
      <c r="F353" s="152" t="s">
        <v>2882</v>
      </c>
      <c r="H353" s="153">
        <v>2.4</v>
      </c>
      <c r="I353" s="154"/>
      <c r="L353" s="150"/>
      <c r="M353" s="155"/>
      <c r="T353" s="156"/>
      <c r="AT353" s="151" t="s">
        <v>163</v>
      </c>
      <c r="AU353" s="151" t="s">
        <v>85</v>
      </c>
      <c r="AV353" s="12" t="s">
        <v>85</v>
      </c>
      <c r="AW353" s="12" t="s">
        <v>32</v>
      </c>
      <c r="AX353" s="12" t="s">
        <v>83</v>
      </c>
      <c r="AY353" s="151" t="s">
        <v>153</v>
      </c>
    </row>
    <row r="354" spans="2:65" s="1" customFormat="1" ht="24.25" customHeight="1">
      <c r="B354" s="31"/>
      <c r="C354" s="132" t="s">
        <v>566</v>
      </c>
      <c r="D354" s="132" t="s">
        <v>155</v>
      </c>
      <c r="E354" s="133" t="s">
        <v>2883</v>
      </c>
      <c r="F354" s="134" t="s">
        <v>2884</v>
      </c>
      <c r="G354" s="135" t="s">
        <v>173</v>
      </c>
      <c r="H354" s="136">
        <v>2.4</v>
      </c>
      <c r="I354" s="137"/>
      <c r="J354" s="138">
        <f>ROUND(I354*H354,2)</f>
        <v>0</v>
      </c>
      <c r="K354" s="139"/>
      <c r="L354" s="31"/>
      <c r="M354" s="140" t="s">
        <v>1</v>
      </c>
      <c r="N354" s="141" t="s">
        <v>40</v>
      </c>
      <c r="P354" s="142">
        <f>O354*H354</f>
        <v>0</v>
      </c>
      <c r="Q354" s="142">
        <v>0</v>
      </c>
      <c r="R354" s="142">
        <f>Q354*H354</f>
        <v>0</v>
      </c>
      <c r="S354" s="142">
        <v>0</v>
      </c>
      <c r="T354" s="143">
        <f>S354*H354</f>
        <v>0</v>
      </c>
      <c r="AR354" s="144" t="s">
        <v>159</v>
      </c>
      <c r="AT354" s="144" t="s">
        <v>155</v>
      </c>
      <c r="AU354" s="144" t="s">
        <v>85</v>
      </c>
      <c r="AY354" s="16" t="s">
        <v>153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6" t="s">
        <v>83</v>
      </c>
      <c r="BK354" s="145">
        <f>ROUND(I354*H354,2)</f>
        <v>0</v>
      </c>
      <c r="BL354" s="16" t="s">
        <v>159</v>
      </c>
      <c r="BM354" s="144" t="s">
        <v>2885</v>
      </c>
    </row>
    <row r="355" spans="2:65" s="1" customFormat="1" ht="36">
      <c r="B355" s="31"/>
      <c r="D355" s="146" t="s">
        <v>161</v>
      </c>
      <c r="F355" s="147" t="s">
        <v>2886</v>
      </c>
      <c r="I355" s="148"/>
      <c r="L355" s="31"/>
      <c r="M355" s="149"/>
      <c r="T355" s="55"/>
      <c r="AT355" s="16" t="s">
        <v>161</v>
      </c>
      <c r="AU355" s="16" t="s">
        <v>85</v>
      </c>
    </row>
    <row r="356" spans="2:65" s="12" customFormat="1" ht="12">
      <c r="B356" s="150"/>
      <c r="D356" s="146" t="s">
        <v>163</v>
      </c>
      <c r="E356" s="151" t="s">
        <v>1</v>
      </c>
      <c r="F356" s="152" t="s">
        <v>2882</v>
      </c>
      <c r="H356" s="153">
        <v>2.4</v>
      </c>
      <c r="I356" s="154"/>
      <c r="L356" s="150"/>
      <c r="M356" s="155"/>
      <c r="T356" s="156"/>
      <c r="AT356" s="151" t="s">
        <v>163</v>
      </c>
      <c r="AU356" s="151" t="s">
        <v>85</v>
      </c>
      <c r="AV356" s="12" t="s">
        <v>85</v>
      </c>
      <c r="AW356" s="12" t="s">
        <v>32</v>
      </c>
      <c r="AX356" s="12" t="s">
        <v>83</v>
      </c>
      <c r="AY356" s="151" t="s">
        <v>153</v>
      </c>
    </row>
    <row r="357" spans="2:65" s="1" customFormat="1" ht="21.75" customHeight="1">
      <c r="B357" s="31"/>
      <c r="C357" s="132" t="s">
        <v>572</v>
      </c>
      <c r="D357" s="132" t="s">
        <v>155</v>
      </c>
      <c r="E357" s="133" t="s">
        <v>2887</v>
      </c>
      <c r="F357" s="134" t="s">
        <v>2888</v>
      </c>
      <c r="G357" s="135" t="s">
        <v>173</v>
      </c>
      <c r="H357" s="136">
        <v>32</v>
      </c>
      <c r="I357" s="137"/>
      <c r="J357" s="138">
        <f>ROUND(I357*H357,2)</f>
        <v>0</v>
      </c>
      <c r="K357" s="139"/>
      <c r="L357" s="31"/>
      <c r="M357" s="140" t="s">
        <v>1</v>
      </c>
      <c r="N357" s="141" t="s">
        <v>40</v>
      </c>
      <c r="P357" s="142">
        <f>O357*H357</f>
        <v>0</v>
      </c>
      <c r="Q357" s="142">
        <v>0</v>
      </c>
      <c r="R357" s="142">
        <f>Q357*H357</f>
        <v>0</v>
      </c>
      <c r="S357" s="142">
        <v>0</v>
      </c>
      <c r="T357" s="143">
        <f>S357*H357</f>
        <v>0</v>
      </c>
      <c r="AR357" s="144" t="s">
        <v>159</v>
      </c>
      <c r="AT357" s="144" t="s">
        <v>155</v>
      </c>
      <c r="AU357" s="144" t="s">
        <v>85</v>
      </c>
      <c r="AY357" s="16" t="s">
        <v>153</v>
      </c>
      <c r="BE357" s="145">
        <f>IF(N357="základní",J357,0)</f>
        <v>0</v>
      </c>
      <c r="BF357" s="145">
        <f>IF(N357="snížená",J357,0)</f>
        <v>0</v>
      </c>
      <c r="BG357" s="145">
        <f>IF(N357="zákl. přenesená",J357,0)</f>
        <v>0</v>
      </c>
      <c r="BH357" s="145">
        <f>IF(N357="sníž. přenesená",J357,0)</f>
        <v>0</v>
      </c>
      <c r="BI357" s="145">
        <f>IF(N357="nulová",J357,0)</f>
        <v>0</v>
      </c>
      <c r="BJ357" s="16" t="s">
        <v>83</v>
      </c>
      <c r="BK357" s="145">
        <f>ROUND(I357*H357,2)</f>
        <v>0</v>
      </c>
      <c r="BL357" s="16" t="s">
        <v>159</v>
      </c>
      <c r="BM357" s="144" t="s">
        <v>2889</v>
      </c>
    </row>
    <row r="358" spans="2:65" s="1" customFormat="1" ht="24">
      <c r="B358" s="31"/>
      <c r="D358" s="146" t="s">
        <v>161</v>
      </c>
      <c r="F358" s="147" t="s">
        <v>2890</v>
      </c>
      <c r="I358" s="148"/>
      <c r="L358" s="31"/>
      <c r="M358" s="149"/>
      <c r="T358" s="55"/>
      <c r="AT358" s="16" t="s">
        <v>161</v>
      </c>
      <c r="AU358" s="16" t="s">
        <v>85</v>
      </c>
    </row>
    <row r="359" spans="2:65" s="12" customFormat="1" ht="12">
      <c r="B359" s="150"/>
      <c r="D359" s="146" t="s">
        <v>163</v>
      </c>
      <c r="E359" s="151" t="s">
        <v>1</v>
      </c>
      <c r="F359" s="152" t="s">
        <v>2891</v>
      </c>
      <c r="H359" s="153">
        <v>8</v>
      </c>
      <c r="I359" s="154"/>
      <c r="L359" s="150"/>
      <c r="M359" s="155"/>
      <c r="T359" s="156"/>
      <c r="AT359" s="151" t="s">
        <v>163</v>
      </c>
      <c r="AU359" s="151" t="s">
        <v>85</v>
      </c>
      <c r="AV359" s="12" t="s">
        <v>85</v>
      </c>
      <c r="AW359" s="12" t="s">
        <v>32</v>
      </c>
      <c r="AX359" s="12" t="s">
        <v>75</v>
      </c>
      <c r="AY359" s="151" t="s">
        <v>153</v>
      </c>
    </row>
    <row r="360" spans="2:65" s="12" customFormat="1" ht="12">
      <c r="B360" s="150"/>
      <c r="D360" s="146" t="s">
        <v>163</v>
      </c>
      <c r="E360" s="151" t="s">
        <v>1</v>
      </c>
      <c r="F360" s="152" t="s">
        <v>2892</v>
      </c>
      <c r="H360" s="153">
        <v>24</v>
      </c>
      <c r="I360" s="154"/>
      <c r="L360" s="150"/>
      <c r="M360" s="155"/>
      <c r="T360" s="156"/>
      <c r="AT360" s="151" t="s">
        <v>163</v>
      </c>
      <c r="AU360" s="151" t="s">
        <v>85</v>
      </c>
      <c r="AV360" s="12" t="s">
        <v>85</v>
      </c>
      <c r="AW360" s="12" t="s">
        <v>32</v>
      </c>
      <c r="AX360" s="12" t="s">
        <v>75</v>
      </c>
      <c r="AY360" s="151" t="s">
        <v>153</v>
      </c>
    </row>
    <row r="361" spans="2:65" s="13" customFormat="1" ht="12">
      <c r="B361" s="157"/>
      <c r="D361" s="146" t="s">
        <v>163</v>
      </c>
      <c r="E361" s="158" t="s">
        <v>1</v>
      </c>
      <c r="F361" s="159" t="s">
        <v>207</v>
      </c>
      <c r="H361" s="160">
        <v>32</v>
      </c>
      <c r="I361" s="161"/>
      <c r="L361" s="157"/>
      <c r="M361" s="162"/>
      <c r="T361" s="163"/>
      <c r="AT361" s="158" t="s">
        <v>163</v>
      </c>
      <c r="AU361" s="158" t="s">
        <v>85</v>
      </c>
      <c r="AV361" s="13" t="s">
        <v>159</v>
      </c>
      <c r="AW361" s="13" t="s">
        <v>32</v>
      </c>
      <c r="AX361" s="13" t="s">
        <v>83</v>
      </c>
      <c r="AY361" s="158" t="s">
        <v>153</v>
      </c>
    </row>
    <row r="362" spans="2:65" s="1" customFormat="1" ht="24.25" customHeight="1">
      <c r="B362" s="31"/>
      <c r="C362" s="132" t="s">
        <v>579</v>
      </c>
      <c r="D362" s="132" t="s">
        <v>155</v>
      </c>
      <c r="E362" s="133" t="s">
        <v>2893</v>
      </c>
      <c r="F362" s="134" t="s">
        <v>2894</v>
      </c>
      <c r="G362" s="135" t="s">
        <v>173</v>
      </c>
      <c r="H362" s="136">
        <v>24</v>
      </c>
      <c r="I362" s="137"/>
      <c r="J362" s="138">
        <f>ROUND(I362*H362,2)</f>
        <v>0</v>
      </c>
      <c r="K362" s="139"/>
      <c r="L362" s="31"/>
      <c r="M362" s="140" t="s">
        <v>1</v>
      </c>
      <c r="N362" s="141" t="s">
        <v>40</v>
      </c>
      <c r="P362" s="142">
        <f>O362*H362</f>
        <v>0</v>
      </c>
      <c r="Q362" s="142">
        <v>0</v>
      </c>
      <c r="R362" s="142">
        <f>Q362*H362</f>
        <v>0</v>
      </c>
      <c r="S362" s="142">
        <v>0</v>
      </c>
      <c r="T362" s="143">
        <f>S362*H362</f>
        <v>0</v>
      </c>
      <c r="AR362" s="144" t="s">
        <v>159</v>
      </c>
      <c r="AT362" s="144" t="s">
        <v>155</v>
      </c>
      <c r="AU362" s="144" t="s">
        <v>85</v>
      </c>
      <c r="AY362" s="16" t="s">
        <v>153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6" t="s">
        <v>83</v>
      </c>
      <c r="BK362" s="145">
        <f>ROUND(I362*H362,2)</f>
        <v>0</v>
      </c>
      <c r="BL362" s="16" t="s">
        <v>159</v>
      </c>
      <c r="BM362" s="144" t="s">
        <v>2895</v>
      </c>
    </row>
    <row r="363" spans="2:65" s="1" customFormat="1" ht="36">
      <c r="B363" s="31"/>
      <c r="D363" s="146" t="s">
        <v>161</v>
      </c>
      <c r="F363" s="147" t="s">
        <v>2896</v>
      </c>
      <c r="I363" s="148"/>
      <c r="L363" s="31"/>
      <c r="M363" s="149"/>
      <c r="T363" s="55"/>
      <c r="AT363" s="16" t="s">
        <v>161</v>
      </c>
      <c r="AU363" s="16" t="s">
        <v>85</v>
      </c>
    </row>
    <row r="364" spans="2:65" s="12" customFormat="1" ht="12">
      <c r="B364" s="150"/>
      <c r="D364" s="146" t="s">
        <v>163</v>
      </c>
      <c r="E364" s="151" t="s">
        <v>1</v>
      </c>
      <c r="F364" s="152" t="s">
        <v>2892</v>
      </c>
      <c r="H364" s="153">
        <v>24</v>
      </c>
      <c r="I364" s="154"/>
      <c r="L364" s="150"/>
      <c r="M364" s="155"/>
      <c r="T364" s="156"/>
      <c r="AT364" s="151" t="s">
        <v>163</v>
      </c>
      <c r="AU364" s="151" t="s">
        <v>85</v>
      </c>
      <c r="AV364" s="12" t="s">
        <v>85</v>
      </c>
      <c r="AW364" s="12" t="s">
        <v>32</v>
      </c>
      <c r="AX364" s="12" t="s">
        <v>83</v>
      </c>
      <c r="AY364" s="151" t="s">
        <v>153</v>
      </c>
    </row>
    <row r="365" spans="2:65" s="1" customFormat="1" ht="33" customHeight="1">
      <c r="B365" s="31"/>
      <c r="C365" s="132" t="s">
        <v>587</v>
      </c>
      <c r="D365" s="132" t="s">
        <v>155</v>
      </c>
      <c r="E365" s="133" t="s">
        <v>2897</v>
      </c>
      <c r="F365" s="134" t="s">
        <v>2898</v>
      </c>
      <c r="G365" s="135" t="s">
        <v>173</v>
      </c>
      <c r="H365" s="136">
        <v>24</v>
      </c>
      <c r="I365" s="137"/>
      <c r="J365" s="138">
        <f>ROUND(I365*H365,2)</f>
        <v>0</v>
      </c>
      <c r="K365" s="139"/>
      <c r="L365" s="31"/>
      <c r="M365" s="140" t="s">
        <v>1</v>
      </c>
      <c r="N365" s="141" t="s">
        <v>40</v>
      </c>
      <c r="P365" s="142">
        <f>O365*H365</f>
        <v>0</v>
      </c>
      <c r="Q365" s="142">
        <v>0</v>
      </c>
      <c r="R365" s="142">
        <f>Q365*H365</f>
        <v>0</v>
      </c>
      <c r="S365" s="142">
        <v>0</v>
      </c>
      <c r="T365" s="143">
        <f>S365*H365</f>
        <v>0</v>
      </c>
      <c r="AR365" s="144" t="s">
        <v>159</v>
      </c>
      <c r="AT365" s="144" t="s">
        <v>155</v>
      </c>
      <c r="AU365" s="144" t="s">
        <v>85</v>
      </c>
      <c r="AY365" s="16" t="s">
        <v>153</v>
      </c>
      <c r="BE365" s="145">
        <f>IF(N365="základní",J365,0)</f>
        <v>0</v>
      </c>
      <c r="BF365" s="145">
        <f>IF(N365="snížená",J365,0)</f>
        <v>0</v>
      </c>
      <c r="BG365" s="145">
        <f>IF(N365="zákl. přenesená",J365,0)</f>
        <v>0</v>
      </c>
      <c r="BH365" s="145">
        <f>IF(N365="sníž. přenesená",J365,0)</f>
        <v>0</v>
      </c>
      <c r="BI365" s="145">
        <f>IF(N365="nulová",J365,0)</f>
        <v>0</v>
      </c>
      <c r="BJ365" s="16" t="s">
        <v>83</v>
      </c>
      <c r="BK365" s="145">
        <f>ROUND(I365*H365,2)</f>
        <v>0</v>
      </c>
      <c r="BL365" s="16" t="s">
        <v>159</v>
      </c>
      <c r="BM365" s="144" t="s">
        <v>2899</v>
      </c>
    </row>
    <row r="366" spans="2:65" s="1" customFormat="1" ht="36">
      <c r="B366" s="31"/>
      <c r="D366" s="146" t="s">
        <v>161</v>
      </c>
      <c r="F366" s="147" t="s">
        <v>2900</v>
      </c>
      <c r="I366" s="148"/>
      <c r="L366" s="31"/>
      <c r="M366" s="149"/>
      <c r="T366" s="55"/>
      <c r="AT366" s="16" t="s">
        <v>161</v>
      </c>
      <c r="AU366" s="16" t="s">
        <v>85</v>
      </c>
    </row>
    <row r="367" spans="2:65" s="12" customFormat="1" ht="12">
      <c r="B367" s="150"/>
      <c r="D367" s="146" t="s">
        <v>163</v>
      </c>
      <c r="E367" s="151" t="s">
        <v>1</v>
      </c>
      <c r="F367" s="152" t="s">
        <v>2892</v>
      </c>
      <c r="H367" s="153">
        <v>24</v>
      </c>
      <c r="I367" s="154"/>
      <c r="L367" s="150"/>
      <c r="M367" s="155"/>
      <c r="T367" s="156"/>
      <c r="AT367" s="151" t="s">
        <v>163</v>
      </c>
      <c r="AU367" s="151" t="s">
        <v>85</v>
      </c>
      <c r="AV367" s="12" t="s">
        <v>85</v>
      </c>
      <c r="AW367" s="12" t="s">
        <v>32</v>
      </c>
      <c r="AX367" s="12" t="s">
        <v>83</v>
      </c>
      <c r="AY367" s="151" t="s">
        <v>153</v>
      </c>
    </row>
    <row r="368" spans="2:65" s="1" customFormat="1" ht="24.25" customHeight="1">
      <c r="B368" s="31"/>
      <c r="C368" s="132" t="s">
        <v>598</v>
      </c>
      <c r="D368" s="132" t="s">
        <v>155</v>
      </c>
      <c r="E368" s="133" t="s">
        <v>2901</v>
      </c>
      <c r="F368" s="134" t="s">
        <v>2902</v>
      </c>
      <c r="G368" s="135" t="s">
        <v>173</v>
      </c>
      <c r="H368" s="136">
        <v>24</v>
      </c>
      <c r="I368" s="137"/>
      <c r="J368" s="138">
        <f>ROUND(I368*H368,2)</f>
        <v>0</v>
      </c>
      <c r="K368" s="139"/>
      <c r="L368" s="31"/>
      <c r="M368" s="140" t="s">
        <v>1</v>
      </c>
      <c r="N368" s="141" t="s">
        <v>40</v>
      </c>
      <c r="P368" s="142">
        <f>O368*H368</f>
        <v>0</v>
      </c>
      <c r="Q368" s="142">
        <v>0</v>
      </c>
      <c r="R368" s="142">
        <f>Q368*H368</f>
        <v>0</v>
      </c>
      <c r="S368" s="142">
        <v>0</v>
      </c>
      <c r="T368" s="143">
        <f>S368*H368</f>
        <v>0</v>
      </c>
      <c r="AR368" s="144" t="s">
        <v>159</v>
      </c>
      <c r="AT368" s="144" t="s">
        <v>155</v>
      </c>
      <c r="AU368" s="144" t="s">
        <v>85</v>
      </c>
      <c r="AY368" s="16" t="s">
        <v>153</v>
      </c>
      <c r="BE368" s="145">
        <f>IF(N368="základní",J368,0)</f>
        <v>0</v>
      </c>
      <c r="BF368" s="145">
        <f>IF(N368="snížená",J368,0)</f>
        <v>0</v>
      </c>
      <c r="BG368" s="145">
        <f>IF(N368="zákl. přenesená",J368,0)</f>
        <v>0</v>
      </c>
      <c r="BH368" s="145">
        <f>IF(N368="sníž. přenesená",J368,0)</f>
        <v>0</v>
      </c>
      <c r="BI368" s="145">
        <f>IF(N368="nulová",J368,0)</f>
        <v>0</v>
      </c>
      <c r="BJ368" s="16" t="s">
        <v>83</v>
      </c>
      <c r="BK368" s="145">
        <f>ROUND(I368*H368,2)</f>
        <v>0</v>
      </c>
      <c r="BL368" s="16" t="s">
        <v>159</v>
      </c>
      <c r="BM368" s="144" t="s">
        <v>2903</v>
      </c>
    </row>
    <row r="369" spans="2:65" s="1" customFormat="1" ht="36">
      <c r="B369" s="31"/>
      <c r="D369" s="146" t="s">
        <v>161</v>
      </c>
      <c r="F369" s="147" t="s">
        <v>2904</v>
      </c>
      <c r="I369" s="148"/>
      <c r="L369" s="31"/>
      <c r="M369" s="149"/>
      <c r="T369" s="55"/>
      <c r="AT369" s="16" t="s">
        <v>161</v>
      </c>
      <c r="AU369" s="16" t="s">
        <v>85</v>
      </c>
    </row>
    <row r="370" spans="2:65" s="12" customFormat="1" ht="12">
      <c r="B370" s="150"/>
      <c r="D370" s="146" t="s">
        <v>163</v>
      </c>
      <c r="E370" s="151" t="s">
        <v>1</v>
      </c>
      <c r="F370" s="152" t="s">
        <v>2892</v>
      </c>
      <c r="H370" s="153">
        <v>24</v>
      </c>
      <c r="I370" s="154"/>
      <c r="L370" s="150"/>
      <c r="M370" s="155"/>
      <c r="T370" s="156"/>
      <c r="AT370" s="151" t="s">
        <v>163</v>
      </c>
      <c r="AU370" s="151" t="s">
        <v>85</v>
      </c>
      <c r="AV370" s="12" t="s">
        <v>85</v>
      </c>
      <c r="AW370" s="12" t="s">
        <v>32</v>
      </c>
      <c r="AX370" s="12" t="s">
        <v>83</v>
      </c>
      <c r="AY370" s="151" t="s">
        <v>153</v>
      </c>
    </row>
    <row r="371" spans="2:65" s="1" customFormat="1" ht="37.75" customHeight="1">
      <c r="B371" s="31"/>
      <c r="C371" s="132" t="s">
        <v>444</v>
      </c>
      <c r="D371" s="132" t="s">
        <v>155</v>
      </c>
      <c r="E371" s="133" t="s">
        <v>2905</v>
      </c>
      <c r="F371" s="134" t="s">
        <v>2906</v>
      </c>
      <c r="G371" s="135" t="s">
        <v>173</v>
      </c>
      <c r="H371" s="136">
        <v>8</v>
      </c>
      <c r="I371" s="137"/>
      <c r="J371" s="138">
        <f>ROUND(I371*H371,2)</f>
        <v>0</v>
      </c>
      <c r="K371" s="139"/>
      <c r="L371" s="31"/>
      <c r="M371" s="140" t="s">
        <v>1</v>
      </c>
      <c r="N371" s="141" t="s">
        <v>40</v>
      </c>
      <c r="P371" s="142">
        <f>O371*H371</f>
        <v>0</v>
      </c>
      <c r="Q371" s="142">
        <v>0.04</v>
      </c>
      <c r="R371" s="142">
        <f>Q371*H371</f>
        <v>0.32</v>
      </c>
      <c r="S371" s="142">
        <v>0</v>
      </c>
      <c r="T371" s="143">
        <f>S371*H371</f>
        <v>0</v>
      </c>
      <c r="AR371" s="144" t="s">
        <v>159</v>
      </c>
      <c r="AT371" s="144" t="s">
        <v>155</v>
      </c>
      <c r="AU371" s="144" t="s">
        <v>85</v>
      </c>
      <c r="AY371" s="16" t="s">
        <v>153</v>
      </c>
      <c r="BE371" s="145">
        <f>IF(N371="základní",J371,0)</f>
        <v>0</v>
      </c>
      <c r="BF371" s="145">
        <f>IF(N371="snížená",J371,0)</f>
        <v>0</v>
      </c>
      <c r="BG371" s="145">
        <f>IF(N371="zákl. přenesená",J371,0)</f>
        <v>0</v>
      </c>
      <c r="BH371" s="145">
        <f>IF(N371="sníž. přenesená",J371,0)</f>
        <v>0</v>
      </c>
      <c r="BI371" s="145">
        <f>IF(N371="nulová",J371,0)</f>
        <v>0</v>
      </c>
      <c r="BJ371" s="16" t="s">
        <v>83</v>
      </c>
      <c r="BK371" s="145">
        <f>ROUND(I371*H371,2)</f>
        <v>0</v>
      </c>
      <c r="BL371" s="16" t="s">
        <v>159</v>
      </c>
      <c r="BM371" s="144" t="s">
        <v>2907</v>
      </c>
    </row>
    <row r="372" spans="2:65" s="1" customFormat="1" ht="48">
      <c r="B372" s="31"/>
      <c r="D372" s="146" t="s">
        <v>161</v>
      </c>
      <c r="F372" s="147" t="s">
        <v>2908</v>
      </c>
      <c r="I372" s="148"/>
      <c r="L372" s="31"/>
      <c r="M372" s="149"/>
      <c r="T372" s="55"/>
      <c r="AT372" s="16" t="s">
        <v>161</v>
      </c>
      <c r="AU372" s="16" t="s">
        <v>85</v>
      </c>
    </row>
    <row r="373" spans="2:65" s="12" customFormat="1" ht="12">
      <c r="B373" s="150"/>
      <c r="D373" s="146" t="s">
        <v>163</v>
      </c>
      <c r="E373" s="151" t="s">
        <v>1</v>
      </c>
      <c r="F373" s="152" t="s">
        <v>2891</v>
      </c>
      <c r="H373" s="153">
        <v>8</v>
      </c>
      <c r="I373" s="154"/>
      <c r="L373" s="150"/>
      <c r="M373" s="155"/>
      <c r="T373" s="156"/>
      <c r="AT373" s="151" t="s">
        <v>163</v>
      </c>
      <c r="AU373" s="151" t="s">
        <v>85</v>
      </c>
      <c r="AV373" s="12" t="s">
        <v>85</v>
      </c>
      <c r="AW373" s="12" t="s">
        <v>32</v>
      </c>
      <c r="AX373" s="12" t="s">
        <v>83</v>
      </c>
      <c r="AY373" s="151" t="s">
        <v>153</v>
      </c>
    </row>
    <row r="374" spans="2:65" s="1" customFormat="1" ht="33" customHeight="1">
      <c r="B374" s="31"/>
      <c r="C374" s="132" t="s">
        <v>551</v>
      </c>
      <c r="D374" s="132" t="s">
        <v>155</v>
      </c>
      <c r="E374" s="133" t="s">
        <v>2909</v>
      </c>
      <c r="F374" s="134" t="s">
        <v>2910</v>
      </c>
      <c r="G374" s="135" t="s">
        <v>590</v>
      </c>
      <c r="H374" s="136">
        <v>4</v>
      </c>
      <c r="I374" s="137"/>
      <c r="J374" s="138">
        <f>ROUND(I374*H374,2)</f>
        <v>0</v>
      </c>
      <c r="K374" s="139"/>
      <c r="L374" s="31"/>
      <c r="M374" s="140" t="s">
        <v>1</v>
      </c>
      <c r="N374" s="141" t="s">
        <v>40</v>
      </c>
      <c r="P374" s="142">
        <f>O374*H374</f>
        <v>0</v>
      </c>
      <c r="Q374" s="142">
        <v>0.15540000000000001</v>
      </c>
      <c r="R374" s="142">
        <f>Q374*H374</f>
        <v>0.62160000000000004</v>
      </c>
      <c r="S374" s="142">
        <v>0</v>
      </c>
      <c r="T374" s="143">
        <f>S374*H374</f>
        <v>0</v>
      </c>
      <c r="AR374" s="144" t="s">
        <v>159</v>
      </c>
      <c r="AT374" s="144" t="s">
        <v>155</v>
      </c>
      <c r="AU374" s="144" t="s">
        <v>85</v>
      </c>
      <c r="AY374" s="16" t="s">
        <v>153</v>
      </c>
      <c r="BE374" s="145">
        <f>IF(N374="základní",J374,0)</f>
        <v>0</v>
      </c>
      <c r="BF374" s="145">
        <f>IF(N374="snížená",J374,0)</f>
        <v>0</v>
      </c>
      <c r="BG374" s="145">
        <f>IF(N374="zákl. přenesená",J374,0)</f>
        <v>0</v>
      </c>
      <c r="BH374" s="145">
        <f>IF(N374="sníž. přenesená",J374,0)</f>
        <v>0</v>
      </c>
      <c r="BI374" s="145">
        <f>IF(N374="nulová",J374,0)</f>
        <v>0</v>
      </c>
      <c r="BJ374" s="16" t="s">
        <v>83</v>
      </c>
      <c r="BK374" s="145">
        <f>ROUND(I374*H374,2)</f>
        <v>0</v>
      </c>
      <c r="BL374" s="16" t="s">
        <v>159</v>
      </c>
      <c r="BM374" s="144" t="s">
        <v>2911</v>
      </c>
    </row>
    <row r="375" spans="2:65" s="1" customFormat="1" ht="48">
      <c r="B375" s="31"/>
      <c r="D375" s="146" t="s">
        <v>161</v>
      </c>
      <c r="F375" s="147" t="s">
        <v>2912</v>
      </c>
      <c r="I375" s="148"/>
      <c r="L375" s="31"/>
      <c r="M375" s="149"/>
      <c r="T375" s="55"/>
      <c r="AT375" s="16" t="s">
        <v>161</v>
      </c>
      <c r="AU375" s="16" t="s">
        <v>85</v>
      </c>
    </row>
    <row r="376" spans="2:65" s="1" customFormat="1" ht="24.25" customHeight="1">
      <c r="B376" s="31"/>
      <c r="C376" s="132" t="s">
        <v>564</v>
      </c>
      <c r="D376" s="132" t="s">
        <v>155</v>
      </c>
      <c r="E376" s="133" t="s">
        <v>2913</v>
      </c>
      <c r="F376" s="134" t="s">
        <v>2914</v>
      </c>
      <c r="G376" s="135" t="s">
        <v>158</v>
      </c>
      <c r="H376" s="136">
        <v>0.36</v>
      </c>
      <c r="I376" s="137"/>
      <c r="J376" s="138">
        <f>ROUND(I376*H376,2)</f>
        <v>0</v>
      </c>
      <c r="K376" s="139"/>
      <c r="L376" s="31"/>
      <c r="M376" s="140" t="s">
        <v>1</v>
      </c>
      <c r="N376" s="141" t="s">
        <v>40</v>
      </c>
      <c r="P376" s="142">
        <f>O376*H376</f>
        <v>0</v>
      </c>
      <c r="Q376" s="142">
        <v>2.2563399999999998</v>
      </c>
      <c r="R376" s="142">
        <f>Q376*H376</f>
        <v>0.81228239999999985</v>
      </c>
      <c r="S376" s="142">
        <v>0</v>
      </c>
      <c r="T376" s="143">
        <f>S376*H376</f>
        <v>0</v>
      </c>
      <c r="AR376" s="144" t="s">
        <v>159</v>
      </c>
      <c r="AT376" s="144" t="s">
        <v>155</v>
      </c>
      <c r="AU376" s="144" t="s">
        <v>85</v>
      </c>
      <c r="AY376" s="16" t="s">
        <v>153</v>
      </c>
      <c r="BE376" s="145">
        <f>IF(N376="základní",J376,0)</f>
        <v>0</v>
      </c>
      <c r="BF376" s="145">
        <f>IF(N376="snížená",J376,0)</f>
        <v>0</v>
      </c>
      <c r="BG376" s="145">
        <f>IF(N376="zákl. přenesená",J376,0)</f>
        <v>0</v>
      </c>
      <c r="BH376" s="145">
        <f>IF(N376="sníž. přenesená",J376,0)</f>
        <v>0</v>
      </c>
      <c r="BI376" s="145">
        <f>IF(N376="nulová",J376,0)</f>
        <v>0</v>
      </c>
      <c r="BJ376" s="16" t="s">
        <v>83</v>
      </c>
      <c r="BK376" s="145">
        <f>ROUND(I376*H376,2)</f>
        <v>0</v>
      </c>
      <c r="BL376" s="16" t="s">
        <v>159</v>
      </c>
      <c r="BM376" s="144" t="s">
        <v>2915</v>
      </c>
    </row>
    <row r="377" spans="2:65" s="1" customFormat="1" ht="24">
      <c r="B377" s="31"/>
      <c r="D377" s="146" t="s">
        <v>161</v>
      </c>
      <c r="F377" s="147" t="s">
        <v>2916</v>
      </c>
      <c r="I377" s="148"/>
      <c r="L377" s="31"/>
      <c r="M377" s="149"/>
      <c r="T377" s="55"/>
      <c r="AT377" s="16" t="s">
        <v>161</v>
      </c>
      <c r="AU377" s="16" t="s">
        <v>85</v>
      </c>
    </row>
    <row r="378" spans="2:65" s="12" customFormat="1" ht="12">
      <c r="B378" s="150"/>
      <c r="D378" s="146" t="s">
        <v>163</v>
      </c>
      <c r="E378" s="151" t="s">
        <v>1</v>
      </c>
      <c r="F378" s="152" t="s">
        <v>2917</v>
      </c>
      <c r="H378" s="153">
        <v>0.36</v>
      </c>
      <c r="I378" s="154"/>
      <c r="L378" s="150"/>
      <c r="M378" s="155"/>
      <c r="T378" s="156"/>
      <c r="AT378" s="151" t="s">
        <v>163</v>
      </c>
      <c r="AU378" s="151" t="s">
        <v>85</v>
      </c>
      <c r="AV378" s="12" t="s">
        <v>85</v>
      </c>
      <c r="AW378" s="12" t="s">
        <v>32</v>
      </c>
      <c r="AX378" s="12" t="s">
        <v>83</v>
      </c>
      <c r="AY378" s="151" t="s">
        <v>153</v>
      </c>
    </row>
    <row r="379" spans="2:65" s="1" customFormat="1" ht="16.5" customHeight="1">
      <c r="B379" s="31"/>
      <c r="C379" s="132" t="s">
        <v>596</v>
      </c>
      <c r="D379" s="132" t="s">
        <v>155</v>
      </c>
      <c r="E379" s="133" t="s">
        <v>2918</v>
      </c>
      <c r="F379" s="134" t="s">
        <v>2919</v>
      </c>
      <c r="G379" s="135" t="s">
        <v>590</v>
      </c>
      <c r="H379" s="136">
        <v>6</v>
      </c>
      <c r="I379" s="137"/>
      <c r="J379" s="138">
        <f>ROUND(I379*H379,2)</f>
        <v>0</v>
      </c>
      <c r="K379" s="139"/>
      <c r="L379" s="31"/>
      <c r="M379" s="140" t="s">
        <v>1</v>
      </c>
      <c r="N379" s="141" t="s">
        <v>40</v>
      </c>
      <c r="P379" s="142">
        <f>O379*H379</f>
        <v>0</v>
      </c>
      <c r="Q379" s="142">
        <v>0</v>
      </c>
      <c r="R379" s="142">
        <f>Q379*H379</f>
        <v>0</v>
      </c>
      <c r="S379" s="142">
        <v>0</v>
      </c>
      <c r="T379" s="143">
        <f>S379*H379</f>
        <v>0</v>
      </c>
      <c r="AR379" s="144" t="s">
        <v>159</v>
      </c>
      <c r="AT379" s="144" t="s">
        <v>155</v>
      </c>
      <c r="AU379" s="144" t="s">
        <v>85</v>
      </c>
      <c r="AY379" s="16" t="s">
        <v>153</v>
      </c>
      <c r="BE379" s="145">
        <f>IF(N379="základní",J379,0)</f>
        <v>0</v>
      </c>
      <c r="BF379" s="145">
        <f>IF(N379="snížená",J379,0)</f>
        <v>0</v>
      </c>
      <c r="BG379" s="145">
        <f>IF(N379="zákl. přenesená",J379,0)</f>
        <v>0</v>
      </c>
      <c r="BH379" s="145">
        <f>IF(N379="sníž. přenesená",J379,0)</f>
        <v>0</v>
      </c>
      <c r="BI379" s="145">
        <f>IF(N379="nulová",J379,0)</f>
        <v>0</v>
      </c>
      <c r="BJ379" s="16" t="s">
        <v>83</v>
      </c>
      <c r="BK379" s="145">
        <f>ROUND(I379*H379,2)</f>
        <v>0</v>
      </c>
      <c r="BL379" s="16" t="s">
        <v>159</v>
      </c>
      <c r="BM379" s="144" t="s">
        <v>2920</v>
      </c>
    </row>
    <row r="380" spans="2:65" s="1" customFormat="1" ht="24">
      <c r="B380" s="31"/>
      <c r="D380" s="146" t="s">
        <v>161</v>
      </c>
      <c r="F380" s="147" t="s">
        <v>2921</v>
      </c>
      <c r="I380" s="148"/>
      <c r="L380" s="31"/>
      <c r="M380" s="149"/>
      <c r="T380" s="55"/>
      <c r="AT380" s="16" t="s">
        <v>161</v>
      </c>
      <c r="AU380" s="16" t="s">
        <v>85</v>
      </c>
    </row>
    <row r="381" spans="2:65" s="12" customFormat="1" ht="12">
      <c r="B381" s="150"/>
      <c r="D381" s="146" t="s">
        <v>163</v>
      </c>
      <c r="E381" s="151" t="s">
        <v>1</v>
      </c>
      <c r="F381" s="152" t="s">
        <v>2922</v>
      </c>
      <c r="H381" s="153">
        <v>6</v>
      </c>
      <c r="I381" s="154"/>
      <c r="L381" s="150"/>
      <c r="M381" s="155"/>
      <c r="T381" s="156"/>
      <c r="AT381" s="151" t="s">
        <v>163</v>
      </c>
      <c r="AU381" s="151" t="s">
        <v>85</v>
      </c>
      <c r="AV381" s="12" t="s">
        <v>85</v>
      </c>
      <c r="AW381" s="12" t="s">
        <v>32</v>
      </c>
      <c r="AX381" s="12" t="s">
        <v>83</v>
      </c>
      <c r="AY381" s="151" t="s">
        <v>153</v>
      </c>
    </row>
    <row r="382" spans="2:65" s="11" customFormat="1" ht="22.75" customHeight="1">
      <c r="B382" s="120"/>
      <c r="D382" s="121" t="s">
        <v>74</v>
      </c>
      <c r="E382" s="130" t="s">
        <v>444</v>
      </c>
      <c r="F382" s="130" t="s">
        <v>445</v>
      </c>
      <c r="I382" s="123"/>
      <c r="J382" s="131">
        <f>BK382</f>
        <v>0</v>
      </c>
      <c r="L382" s="120"/>
      <c r="M382" s="125"/>
      <c r="P382" s="126">
        <f>SUM(P383:P400)</f>
        <v>0</v>
      </c>
      <c r="R382" s="126">
        <f>SUM(R383:R400)</f>
        <v>5.5060083999999989</v>
      </c>
      <c r="T382" s="127">
        <f>SUM(T383:T400)</f>
        <v>0</v>
      </c>
      <c r="AR382" s="121" t="s">
        <v>83</v>
      </c>
      <c r="AT382" s="128" t="s">
        <v>74</v>
      </c>
      <c r="AU382" s="128" t="s">
        <v>83</v>
      </c>
      <c r="AY382" s="121" t="s">
        <v>153</v>
      </c>
      <c r="BK382" s="129">
        <f>SUM(BK383:BK400)</f>
        <v>0</v>
      </c>
    </row>
    <row r="383" spans="2:65" s="1" customFormat="1" ht="24.25" customHeight="1">
      <c r="B383" s="31"/>
      <c r="C383" s="132" t="s">
        <v>617</v>
      </c>
      <c r="D383" s="132" t="s">
        <v>155</v>
      </c>
      <c r="E383" s="133" t="s">
        <v>2923</v>
      </c>
      <c r="F383" s="134" t="s">
        <v>2924</v>
      </c>
      <c r="G383" s="135" t="s">
        <v>173</v>
      </c>
      <c r="H383" s="136">
        <v>6.9</v>
      </c>
      <c r="I383" s="137"/>
      <c r="J383" s="138">
        <f>ROUND(I383*H383,2)</f>
        <v>0</v>
      </c>
      <c r="K383" s="139"/>
      <c r="L383" s="31"/>
      <c r="M383" s="140" t="s">
        <v>1</v>
      </c>
      <c r="N383" s="141" t="s">
        <v>40</v>
      </c>
      <c r="P383" s="142">
        <f>O383*H383</f>
        <v>0</v>
      </c>
      <c r="Q383" s="142">
        <v>3.0000000000000001E-3</v>
      </c>
      <c r="R383" s="142">
        <f>Q383*H383</f>
        <v>2.0700000000000003E-2</v>
      </c>
      <c r="S383" s="142">
        <v>0</v>
      </c>
      <c r="T383" s="143">
        <f>S383*H383</f>
        <v>0</v>
      </c>
      <c r="AR383" s="144" t="s">
        <v>159</v>
      </c>
      <c r="AT383" s="144" t="s">
        <v>155</v>
      </c>
      <c r="AU383" s="144" t="s">
        <v>85</v>
      </c>
      <c r="AY383" s="16" t="s">
        <v>153</v>
      </c>
      <c r="BE383" s="145">
        <f>IF(N383="základní",J383,0)</f>
        <v>0</v>
      </c>
      <c r="BF383" s="145">
        <f>IF(N383="snížená",J383,0)</f>
        <v>0</v>
      </c>
      <c r="BG383" s="145">
        <f>IF(N383="zákl. přenesená",J383,0)</f>
        <v>0</v>
      </c>
      <c r="BH383" s="145">
        <f>IF(N383="sníž. přenesená",J383,0)</f>
        <v>0</v>
      </c>
      <c r="BI383" s="145">
        <f>IF(N383="nulová",J383,0)</f>
        <v>0</v>
      </c>
      <c r="BJ383" s="16" t="s">
        <v>83</v>
      </c>
      <c r="BK383" s="145">
        <f>ROUND(I383*H383,2)</f>
        <v>0</v>
      </c>
      <c r="BL383" s="16" t="s">
        <v>159</v>
      </c>
      <c r="BM383" s="144" t="s">
        <v>2925</v>
      </c>
    </row>
    <row r="384" spans="2:65" s="1" customFormat="1" ht="24">
      <c r="B384" s="31"/>
      <c r="D384" s="146" t="s">
        <v>161</v>
      </c>
      <c r="F384" s="147" t="s">
        <v>2926</v>
      </c>
      <c r="I384" s="148"/>
      <c r="L384" s="31"/>
      <c r="M384" s="149"/>
      <c r="T384" s="55"/>
      <c r="AT384" s="16" t="s">
        <v>161</v>
      </c>
      <c r="AU384" s="16" t="s">
        <v>85</v>
      </c>
    </row>
    <row r="385" spans="2:65" s="12" customFormat="1" ht="12">
      <c r="B385" s="150"/>
      <c r="D385" s="146" t="s">
        <v>163</v>
      </c>
      <c r="E385" s="151" t="s">
        <v>1</v>
      </c>
      <c r="F385" s="152" t="s">
        <v>2927</v>
      </c>
      <c r="H385" s="153">
        <v>6.9</v>
      </c>
      <c r="I385" s="154"/>
      <c r="L385" s="150"/>
      <c r="M385" s="155"/>
      <c r="T385" s="156"/>
      <c r="AT385" s="151" t="s">
        <v>163</v>
      </c>
      <c r="AU385" s="151" t="s">
        <v>85</v>
      </c>
      <c r="AV385" s="12" t="s">
        <v>85</v>
      </c>
      <c r="AW385" s="12" t="s">
        <v>32</v>
      </c>
      <c r="AX385" s="12" t="s">
        <v>83</v>
      </c>
      <c r="AY385" s="151" t="s">
        <v>153</v>
      </c>
    </row>
    <row r="386" spans="2:65" s="1" customFormat="1" ht="24.25" customHeight="1">
      <c r="B386" s="31"/>
      <c r="C386" s="132" t="s">
        <v>623</v>
      </c>
      <c r="D386" s="132" t="s">
        <v>155</v>
      </c>
      <c r="E386" s="133" t="s">
        <v>2928</v>
      </c>
      <c r="F386" s="134" t="s">
        <v>2929</v>
      </c>
      <c r="G386" s="135" t="s">
        <v>173</v>
      </c>
      <c r="H386" s="136">
        <v>3.75</v>
      </c>
      <c r="I386" s="137"/>
      <c r="J386" s="138">
        <f>ROUND(I386*H386,2)</f>
        <v>0</v>
      </c>
      <c r="K386" s="139"/>
      <c r="L386" s="31"/>
      <c r="M386" s="140" t="s">
        <v>1</v>
      </c>
      <c r="N386" s="141" t="s">
        <v>40</v>
      </c>
      <c r="P386" s="142">
        <f>O386*H386</f>
        <v>0</v>
      </c>
      <c r="Q386" s="142">
        <v>1.6279999999999999E-2</v>
      </c>
      <c r="R386" s="142">
        <f>Q386*H386</f>
        <v>6.105E-2</v>
      </c>
      <c r="S386" s="142">
        <v>0</v>
      </c>
      <c r="T386" s="143">
        <f>S386*H386</f>
        <v>0</v>
      </c>
      <c r="AR386" s="144" t="s">
        <v>159</v>
      </c>
      <c r="AT386" s="144" t="s">
        <v>155</v>
      </c>
      <c r="AU386" s="144" t="s">
        <v>85</v>
      </c>
      <c r="AY386" s="16" t="s">
        <v>153</v>
      </c>
      <c r="BE386" s="145">
        <f>IF(N386="základní",J386,0)</f>
        <v>0</v>
      </c>
      <c r="BF386" s="145">
        <f>IF(N386="snížená",J386,0)</f>
        <v>0</v>
      </c>
      <c r="BG386" s="145">
        <f>IF(N386="zákl. přenesená",J386,0)</f>
        <v>0</v>
      </c>
      <c r="BH386" s="145">
        <f>IF(N386="sníž. přenesená",J386,0)</f>
        <v>0</v>
      </c>
      <c r="BI386" s="145">
        <f>IF(N386="nulová",J386,0)</f>
        <v>0</v>
      </c>
      <c r="BJ386" s="16" t="s">
        <v>83</v>
      </c>
      <c r="BK386" s="145">
        <f>ROUND(I386*H386,2)</f>
        <v>0</v>
      </c>
      <c r="BL386" s="16" t="s">
        <v>159</v>
      </c>
      <c r="BM386" s="144" t="s">
        <v>2930</v>
      </c>
    </row>
    <row r="387" spans="2:65" s="1" customFormat="1" ht="48">
      <c r="B387" s="31"/>
      <c r="D387" s="146" t="s">
        <v>161</v>
      </c>
      <c r="F387" s="147" t="s">
        <v>2931</v>
      </c>
      <c r="I387" s="148"/>
      <c r="L387" s="31"/>
      <c r="M387" s="149"/>
      <c r="T387" s="55"/>
      <c r="AT387" s="16" t="s">
        <v>161</v>
      </c>
      <c r="AU387" s="16" t="s">
        <v>85</v>
      </c>
    </row>
    <row r="388" spans="2:65" s="12" customFormat="1" ht="12">
      <c r="B388" s="150"/>
      <c r="D388" s="146" t="s">
        <v>163</v>
      </c>
      <c r="E388" s="151" t="s">
        <v>1</v>
      </c>
      <c r="F388" s="152" t="s">
        <v>2932</v>
      </c>
      <c r="H388" s="153">
        <v>3.75</v>
      </c>
      <c r="I388" s="154"/>
      <c r="L388" s="150"/>
      <c r="M388" s="155"/>
      <c r="T388" s="156"/>
      <c r="AT388" s="151" t="s">
        <v>163</v>
      </c>
      <c r="AU388" s="151" t="s">
        <v>85</v>
      </c>
      <c r="AV388" s="12" t="s">
        <v>85</v>
      </c>
      <c r="AW388" s="12" t="s">
        <v>32</v>
      </c>
      <c r="AX388" s="12" t="s">
        <v>83</v>
      </c>
      <c r="AY388" s="151" t="s">
        <v>153</v>
      </c>
    </row>
    <row r="389" spans="2:65" s="1" customFormat="1" ht="24.25" customHeight="1">
      <c r="B389" s="31"/>
      <c r="C389" s="132" t="s">
        <v>630</v>
      </c>
      <c r="D389" s="132" t="s">
        <v>155</v>
      </c>
      <c r="E389" s="133" t="s">
        <v>519</v>
      </c>
      <c r="F389" s="134" t="s">
        <v>520</v>
      </c>
      <c r="G389" s="135" t="s">
        <v>173</v>
      </c>
      <c r="H389" s="136">
        <v>35.200000000000003</v>
      </c>
      <c r="I389" s="137"/>
      <c r="J389" s="138">
        <f>ROUND(I389*H389,2)</f>
        <v>0</v>
      </c>
      <c r="K389" s="139"/>
      <c r="L389" s="31"/>
      <c r="M389" s="140" t="s">
        <v>1</v>
      </c>
      <c r="N389" s="141" t="s">
        <v>40</v>
      </c>
      <c r="P389" s="142">
        <f>O389*H389</f>
        <v>0</v>
      </c>
      <c r="Q389" s="142">
        <v>3.3579999999999999E-2</v>
      </c>
      <c r="R389" s="142">
        <f>Q389*H389</f>
        <v>1.182016</v>
      </c>
      <c r="S389" s="142">
        <v>0</v>
      </c>
      <c r="T389" s="143">
        <f>S389*H389</f>
        <v>0</v>
      </c>
      <c r="AR389" s="144" t="s">
        <v>159</v>
      </c>
      <c r="AT389" s="144" t="s">
        <v>155</v>
      </c>
      <c r="AU389" s="144" t="s">
        <v>85</v>
      </c>
      <c r="AY389" s="16" t="s">
        <v>153</v>
      </c>
      <c r="BE389" s="145">
        <f>IF(N389="základní",J389,0)</f>
        <v>0</v>
      </c>
      <c r="BF389" s="145">
        <f>IF(N389="snížená",J389,0)</f>
        <v>0</v>
      </c>
      <c r="BG389" s="145">
        <f>IF(N389="zákl. přenesená",J389,0)</f>
        <v>0</v>
      </c>
      <c r="BH389" s="145">
        <f>IF(N389="sníž. přenesená",J389,0)</f>
        <v>0</v>
      </c>
      <c r="BI389" s="145">
        <f>IF(N389="nulová",J389,0)</f>
        <v>0</v>
      </c>
      <c r="BJ389" s="16" t="s">
        <v>83</v>
      </c>
      <c r="BK389" s="145">
        <f>ROUND(I389*H389,2)</f>
        <v>0</v>
      </c>
      <c r="BL389" s="16" t="s">
        <v>159</v>
      </c>
      <c r="BM389" s="144" t="s">
        <v>2933</v>
      </c>
    </row>
    <row r="390" spans="2:65" s="1" customFormat="1" ht="12">
      <c r="B390" s="31"/>
      <c r="D390" s="146" t="s">
        <v>161</v>
      </c>
      <c r="F390" s="147" t="s">
        <v>522</v>
      </c>
      <c r="I390" s="148"/>
      <c r="L390" s="31"/>
      <c r="M390" s="149"/>
      <c r="T390" s="55"/>
      <c r="AT390" s="16" t="s">
        <v>161</v>
      </c>
      <c r="AU390" s="16" t="s">
        <v>85</v>
      </c>
    </row>
    <row r="391" spans="2:65" s="14" customFormat="1" ht="12">
      <c r="B391" s="175"/>
      <c r="D391" s="146" t="s">
        <v>163</v>
      </c>
      <c r="E391" s="176" t="s">
        <v>1</v>
      </c>
      <c r="F391" s="177" t="s">
        <v>2934</v>
      </c>
      <c r="H391" s="176" t="s">
        <v>1</v>
      </c>
      <c r="I391" s="178"/>
      <c r="L391" s="175"/>
      <c r="M391" s="179"/>
      <c r="T391" s="180"/>
      <c r="AT391" s="176" t="s">
        <v>163</v>
      </c>
      <c r="AU391" s="176" t="s">
        <v>85</v>
      </c>
      <c r="AV391" s="14" t="s">
        <v>83</v>
      </c>
      <c r="AW391" s="14" t="s">
        <v>32</v>
      </c>
      <c r="AX391" s="14" t="s">
        <v>75</v>
      </c>
      <c r="AY391" s="176" t="s">
        <v>153</v>
      </c>
    </row>
    <row r="392" spans="2:65" s="12" customFormat="1" ht="12">
      <c r="B392" s="150"/>
      <c r="D392" s="146" t="s">
        <v>163</v>
      </c>
      <c r="E392" s="151" t="s">
        <v>1</v>
      </c>
      <c r="F392" s="152" t="s">
        <v>2935</v>
      </c>
      <c r="H392" s="153">
        <v>35.200000000000003</v>
      </c>
      <c r="I392" s="154"/>
      <c r="L392" s="150"/>
      <c r="M392" s="155"/>
      <c r="T392" s="156"/>
      <c r="AT392" s="151" t="s">
        <v>163</v>
      </c>
      <c r="AU392" s="151" t="s">
        <v>85</v>
      </c>
      <c r="AV392" s="12" t="s">
        <v>85</v>
      </c>
      <c r="AW392" s="12" t="s">
        <v>32</v>
      </c>
      <c r="AX392" s="12" t="s">
        <v>83</v>
      </c>
      <c r="AY392" s="151" t="s">
        <v>153</v>
      </c>
    </row>
    <row r="393" spans="2:65" s="1" customFormat="1" ht="24.25" customHeight="1">
      <c r="B393" s="31"/>
      <c r="C393" s="132" t="s">
        <v>637</v>
      </c>
      <c r="D393" s="132" t="s">
        <v>155</v>
      </c>
      <c r="E393" s="133" t="s">
        <v>2936</v>
      </c>
      <c r="F393" s="134" t="s">
        <v>2937</v>
      </c>
      <c r="G393" s="135" t="s">
        <v>173</v>
      </c>
      <c r="H393" s="136">
        <v>260.58</v>
      </c>
      <c r="I393" s="137"/>
      <c r="J393" s="138">
        <f>ROUND(I393*H393,2)</f>
        <v>0</v>
      </c>
      <c r="K393" s="139"/>
      <c r="L393" s="31"/>
      <c r="M393" s="140" t="s">
        <v>1</v>
      </c>
      <c r="N393" s="141" t="s">
        <v>40</v>
      </c>
      <c r="P393" s="142">
        <f>O393*H393</f>
        <v>0</v>
      </c>
      <c r="Q393" s="142">
        <v>1.6279999999999999E-2</v>
      </c>
      <c r="R393" s="142">
        <f>Q393*H393</f>
        <v>4.2422423999999994</v>
      </c>
      <c r="S393" s="142">
        <v>0</v>
      </c>
      <c r="T393" s="143">
        <f>S393*H393</f>
        <v>0</v>
      </c>
      <c r="AR393" s="144" t="s">
        <v>159</v>
      </c>
      <c r="AT393" s="144" t="s">
        <v>155</v>
      </c>
      <c r="AU393" s="144" t="s">
        <v>85</v>
      </c>
      <c r="AY393" s="16" t="s">
        <v>153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6" t="s">
        <v>83</v>
      </c>
      <c r="BK393" s="145">
        <f>ROUND(I393*H393,2)</f>
        <v>0</v>
      </c>
      <c r="BL393" s="16" t="s">
        <v>159</v>
      </c>
      <c r="BM393" s="144" t="s">
        <v>2938</v>
      </c>
    </row>
    <row r="394" spans="2:65" s="1" customFormat="1" ht="36">
      <c r="B394" s="31"/>
      <c r="D394" s="146" t="s">
        <v>161</v>
      </c>
      <c r="F394" s="147" t="s">
        <v>2939</v>
      </c>
      <c r="I394" s="148"/>
      <c r="L394" s="31"/>
      <c r="M394" s="149"/>
      <c r="T394" s="55"/>
      <c r="AT394" s="16" t="s">
        <v>161</v>
      </c>
      <c r="AU394" s="16" t="s">
        <v>85</v>
      </c>
    </row>
    <row r="395" spans="2:65" s="12" customFormat="1" ht="12">
      <c r="B395" s="150"/>
      <c r="D395" s="146" t="s">
        <v>163</v>
      </c>
      <c r="E395" s="151" t="s">
        <v>1</v>
      </c>
      <c r="F395" s="152" t="s">
        <v>2940</v>
      </c>
      <c r="H395" s="153">
        <v>192.38</v>
      </c>
      <c r="I395" s="154"/>
      <c r="L395" s="150"/>
      <c r="M395" s="155"/>
      <c r="T395" s="156"/>
      <c r="AT395" s="151" t="s">
        <v>163</v>
      </c>
      <c r="AU395" s="151" t="s">
        <v>85</v>
      </c>
      <c r="AV395" s="12" t="s">
        <v>85</v>
      </c>
      <c r="AW395" s="12" t="s">
        <v>32</v>
      </c>
      <c r="AX395" s="12" t="s">
        <v>75</v>
      </c>
      <c r="AY395" s="151" t="s">
        <v>153</v>
      </c>
    </row>
    <row r="396" spans="2:65" s="12" customFormat="1" ht="12">
      <c r="B396" s="150"/>
      <c r="D396" s="146" t="s">
        <v>163</v>
      </c>
      <c r="E396" s="151" t="s">
        <v>1</v>
      </c>
      <c r="F396" s="152" t="s">
        <v>2941</v>
      </c>
      <c r="H396" s="153">
        <v>14.8</v>
      </c>
      <c r="I396" s="154"/>
      <c r="L396" s="150"/>
      <c r="M396" s="155"/>
      <c r="T396" s="156"/>
      <c r="AT396" s="151" t="s">
        <v>163</v>
      </c>
      <c r="AU396" s="151" t="s">
        <v>85</v>
      </c>
      <c r="AV396" s="12" t="s">
        <v>85</v>
      </c>
      <c r="AW396" s="12" t="s">
        <v>32</v>
      </c>
      <c r="AX396" s="12" t="s">
        <v>75</v>
      </c>
      <c r="AY396" s="151" t="s">
        <v>153</v>
      </c>
    </row>
    <row r="397" spans="2:65" s="12" customFormat="1" ht="24">
      <c r="B397" s="150"/>
      <c r="D397" s="146" t="s">
        <v>163</v>
      </c>
      <c r="E397" s="151" t="s">
        <v>1</v>
      </c>
      <c r="F397" s="152" t="s">
        <v>2942</v>
      </c>
      <c r="H397" s="153">
        <v>44.6</v>
      </c>
      <c r="I397" s="154"/>
      <c r="L397" s="150"/>
      <c r="M397" s="155"/>
      <c r="T397" s="156"/>
      <c r="AT397" s="151" t="s">
        <v>163</v>
      </c>
      <c r="AU397" s="151" t="s">
        <v>85</v>
      </c>
      <c r="AV397" s="12" t="s">
        <v>85</v>
      </c>
      <c r="AW397" s="12" t="s">
        <v>32</v>
      </c>
      <c r="AX397" s="12" t="s">
        <v>75</v>
      </c>
      <c r="AY397" s="151" t="s">
        <v>153</v>
      </c>
    </row>
    <row r="398" spans="2:65" s="12" customFormat="1" ht="12">
      <c r="B398" s="150"/>
      <c r="D398" s="146" t="s">
        <v>163</v>
      </c>
      <c r="E398" s="151" t="s">
        <v>1</v>
      </c>
      <c r="F398" s="152" t="s">
        <v>2943</v>
      </c>
      <c r="H398" s="153">
        <v>4.2</v>
      </c>
      <c r="I398" s="154"/>
      <c r="L398" s="150"/>
      <c r="M398" s="155"/>
      <c r="T398" s="156"/>
      <c r="AT398" s="151" t="s">
        <v>163</v>
      </c>
      <c r="AU398" s="151" t="s">
        <v>85</v>
      </c>
      <c r="AV398" s="12" t="s">
        <v>85</v>
      </c>
      <c r="AW398" s="12" t="s">
        <v>32</v>
      </c>
      <c r="AX398" s="12" t="s">
        <v>75</v>
      </c>
      <c r="AY398" s="151" t="s">
        <v>153</v>
      </c>
    </row>
    <row r="399" spans="2:65" s="12" customFormat="1" ht="12">
      <c r="B399" s="150"/>
      <c r="D399" s="146" t="s">
        <v>163</v>
      </c>
      <c r="E399" s="151" t="s">
        <v>1</v>
      </c>
      <c r="F399" s="152" t="s">
        <v>2944</v>
      </c>
      <c r="H399" s="153">
        <v>4.5999999999999996</v>
      </c>
      <c r="I399" s="154"/>
      <c r="L399" s="150"/>
      <c r="M399" s="155"/>
      <c r="T399" s="156"/>
      <c r="AT399" s="151" t="s">
        <v>163</v>
      </c>
      <c r="AU399" s="151" t="s">
        <v>85</v>
      </c>
      <c r="AV399" s="12" t="s">
        <v>85</v>
      </c>
      <c r="AW399" s="12" t="s">
        <v>32</v>
      </c>
      <c r="AX399" s="12" t="s">
        <v>75</v>
      </c>
      <c r="AY399" s="151" t="s">
        <v>153</v>
      </c>
    </row>
    <row r="400" spans="2:65" s="13" customFormat="1" ht="12">
      <c r="B400" s="157"/>
      <c r="D400" s="146" t="s">
        <v>163</v>
      </c>
      <c r="E400" s="158" t="s">
        <v>1</v>
      </c>
      <c r="F400" s="159" t="s">
        <v>207</v>
      </c>
      <c r="H400" s="160">
        <v>260.58</v>
      </c>
      <c r="I400" s="161"/>
      <c r="L400" s="157"/>
      <c r="M400" s="162"/>
      <c r="T400" s="163"/>
      <c r="AT400" s="158" t="s">
        <v>163</v>
      </c>
      <c r="AU400" s="158" t="s">
        <v>85</v>
      </c>
      <c r="AV400" s="13" t="s">
        <v>159</v>
      </c>
      <c r="AW400" s="13" t="s">
        <v>32</v>
      </c>
      <c r="AX400" s="13" t="s">
        <v>83</v>
      </c>
      <c r="AY400" s="158" t="s">
        <v>153</v>
      </c>
    </row>
    <row r="401" spans="2:65" s="11" customFormat="1" ht="22.75" customHeight="1">
      <c r="B401" s="120"/>
      <c r="D401" s="121" t="s">
        <v>74</v>
      </c>
      <c r="E401" s="130" t="s">
        <v>551</v>
      </c>
      <c r="F401" s="130" t="s">
        <v>552</v>
      </c>
      <c r="I401" s="123"/>
      <c r="J401" s="131">
        <f>BK401</f>
        <v>0</v>
      </c>
      <c r="L401" s="120"/>
      <c r="M401" s="125"/>
      <c r="P401" s="126">
        <f>SUM(P402:P450)</f>
        <v>0</v>
      </c>
      <c r="R401" s="126">
        <f>SUM(R402:R450)</f>
        <v>6.2504931999999993</v>
      </c>
      <c r="T401" s="127">
        <f>SUM(T402:T450)</f>
        <v>0</v>
      </c>
      <c r="AR401" s="121" t="s">
        <v>83</v>
      </c>
      <c r="AT401" s="128" t="s">
        <v>74</v>
      </c>
      <c r="AU401" s="128" t="s">
        <v>83</v>
      </c>
      <c r="AY401" s="121" t="s">
        <v>153</v>
      </c>
      <c r="BK401" s="129">
        <f>SUM(BK402:BK450)</f>
        <v>0</v>
      </c>
    </row>
    <row r="402" spans="2:65" s="1" customFormat="1" ht="24.25" customHeight="1">
      <c r="B402" s="31"/>
      <c r="C402" s="132" t="s">
        <v>642</v>
      </c>
      <c r="D402" s="132" t="s">
        <v>155</v>
      </c>
      <c r="E402" s="133" t="s">
        <v>2945</v>
      </c>
      <c r="F402" s="134" t="s">
        <v>2946</v>
      </c>
      <c r="G402" s="135" t="s">
        <v>590</v>
      </c>
      <c r="H402" s="136">
        <v>8.1999999999999993</v>
      </c>
      <c r="I402" s="137"/>
      <c r="J402" s="138">
        <f>ROUND(I402*H402,2)</f>
        <v>0</v>
      </c>
      <c r="K402" s="139"/>
      <c r="L402" s="31"/>
      <c r="M402" s="140" t="s">
        <v>1</v>
      </c>
      <c r="N402" s="141" t="s">
        <v>40</v>
      </c>
      <c r="P402" s="142">
        <f>O402*H402</f>
        <v>0</v>
      </c>
      <c r="Q402" s="142">
        <v>8.9999999999999993E-3</v>
      </c>
      <c r="R402" s="142">
        <f>Q402*H402</f>
        <v>7.3799999999999991E-2</v>
      </c>
      <c r="S402" s="142">
        <v>0</v>
      </c>
      <c r="T402" s="143">
        <f>S402*H402</f>
        <v>0</v>
      </c>
      <c r="AR402" s="144" t="s">
        <v>159</v>
      </c>
      <c r="AT402" s="144" t="s">
        <v>155</v>
      </c>
      <c r="AU402" s="144" t="s">
        <v>85</v>
      </c>
      <c r="AY402" s="16" t="s">
        <v>153</v>
      </c>
      <c r="BE402" s="145">
        <f>IF(N402="základní",J402,0)</f>
        <v>0</v>
      </c>
      <c r="BF402" s="145">
        <f>IF(N402="snížená",J402,0)</f>
        <v>0</v>
      </c>
      <c r="BG402" s="145">
        <f>IF(N402="zákl. přenesená",J402,0)</f>
        <v>0</v>
      </c>
      <c r="BH402" s="145">
        <f>IF(N402="sníž. přenesená",J402,0)</f>
        <v>0</v>
      </c>
      <c r="BI402" s="145">
        <f>IF(N402="nulová",J402,0)</f>
        <v>0</v>
      </c>
      <c r="BJ402" s="16" t="s">
        <v>83</v>
      </c>
      <c r="BK402" s="145">
        <f>ROUND(I402*H402,2)</f>
        <v>0</v>
      </c>
      <c r="BL402" s="16" t="s">
        <v>159</v>
      </c>
      <c r="BM402" s="144" t="s">
        <v>2947</v>
      </c>
    </row>
    <row r="403" spans="2:65" s="12" customFormat="1" ht="12">
      <c r="B403" s="150"/>
      <c r="D403" s="146" t="s">
        <v>163</v>
      </c>
      <c r="E403" s="151" t="s">
        <v>1</v>
      </c>
      <c r="F403" s="152" t="s">
        <v>2948</v>
      </c>
      <c r="H403" s="153">
        <v>8.1999999999999993</v>
      </c>
      <c r="I403" s="154"/>
      <c r="L403" s="150"/>
      <c r="M403" s="155"/>
      <c r="T403" s="156"/>
      <c r="AT403" s="151" t="s">
        <v>163</v>
      </c>
      <c r="AU403" s="151" t="s">
        <v>85</v>
      </c>
      <c r="AV403" s="12" t="s">
        <v>85</v>
      </c>
      <c r="AW403" s="12" t="s">
        <v>32</v>
      </c>
      <c r="AX403" s="12" t="s">
        <v>83</v>
      </c>
      <c r="AY403" s="151" t="s">
        <v>153</v>
      </c>
    </row>
    <row r="404" spans="2:65" s="1" customFormat="1" ht="44.25" customHeight="1">
      <c r="B404" s="31"/>
      <c r="C404" s="132" t="s">
        <v>651</v>
      </c>
      <c r="D404" s="132" t="s">
        <v>155</v>
      </c>
      <c r="E404" s="133" t="s">
        <v>2949</v>
      </c>
      <c r="F404" s="134" t="s">
        <v>2950</v>
      </c>
      <c r="G404" s="135" t="s">
        <v>173</v>
      </c>
      <c r="H404" s="136">
        <v>20.399999999999999</v>
      </c>
      <c r="I404" s="137"/>
      <c r="J404" s="138">
        <f>ROUND(I404*H404,2)</f>
        <v>0</v>
      </c>
      <c r="K404" s="139"/>
      <c r="L404" s="31"/>
      <c r="M404" s="140" t="s">
        <v>1</v>
      </c>
      <c r="N404" s="141" t="s">
        <v>40</v>
      </c>
      <c r="P404" s="142">
        <f>O404*H404</f>
        <v>0</v>
      </c>
      <c r="Q404" s="142">
        <v>8.8000000000000005E-3</v>
      </c>
      <c r="R404" s="142">
        <f>Q404*H404</f>
        <v>0.17951999999999999</v>
      </c>
      <c r="S404" s="142">
        <v>0</v>
      </c>
      <c r="T404" s="143">
        <f>S404*H404</f>
        <v>0</v>
      </c>
      <c r="AR404" s="144" t="s">
        <v>159</v>
      </c>
      <c r="AT404" s="144" t="s">
        <v>155</v>
      </c>
      <c r="AU404" s="144" t="s">
        <v>85</v>
      </c>
      <c r="AY404" s="16" t="s">
        <v>153</v>
      </c>
      <c r="BE404" s="145">
        <f>IF(N404="základní",J404,0)</f>
        <v>0</v>
      </c>
      <c r="BF404" s="145">
        <f>IF(N404="snížená",J404,0)</f>
        <v>0</v>
      </c>
      <c r="BG404" s="145">
        <f>IF(N404="zákl. přenesená",J404,0)</f>
        <v>0</v>
      </c>
      <c r="BH404" s="145">
        <f>IF(N404="sníž. přenesená",J404,0)</f>
        <v>0</v>
      </c>
      <c r="BI404" s="145">
        <f>IF(N404="nulová",J404,0)</f>
        <v>0</v>
      </c>
      <c r="BJ404" s="16" t="s">
        <v>83</v>
      </c>
      <c r="BK404" s="145">
        <f>ROUND(I404*H404,2)</f>
        <v>0</v>
      </c>
      <c r="BL404" s="16" t="s">
        <v>159</v>
      </c>
      <c r="BM404" s="144" t="s">
        <v>2951</v>
      </c>
    </row>
    <row r="405" spans="2:65" s="1" customFormat="1" ht="60">
      <c r="B405" s="31"/>
      <c r="D405" s="146" t="s">
        <v>161</v>
      </c>
      <c r="F405" s="147" t="s">
        <v>2952</v>
      </c>
      <c r="I405" s="148"/>
      <c r="L405" s="31"/>
      <c r="M405" s="149"/>
      <c r="T405" s="55"/>
      <c r="AT405" s="16" t="s">
        <v>161</v>
      </c>
      <c r="AU405" s="16" t="s">
        <v>85</v>
      </c>
    </row>
    <row r="406" spans="2:65" s="14" customFormat="1" ht="12">
      <c r="B406" s="175"/>
      <c r="D406" s="146" t="s">
        <v>163</v>
      </c>
      <c r="E406" s="176" t="s">
        <v>1</v>
      </c>
      <c r="F406" s="177" t="s">
        <v>2695</v>
      </c>
      <c r="H406" s="176" t="s">
        <v>1</v>
      </c>
      <c r="I406" s="178"/>
      <c r="L406" s="175"/>
      <c r="M406" s="179"/>
      <c r="T406" s="180"/>
      <c r="AT406" s="176" t="s">
        <v>163</v>
      </c>
      <c r="AU406" s="176" t="s">
        <v>85</v>
      </c>
      <c r="AV406" s="14" t="s">
        <v>83</v>
      </c>
      <c r="AW406" s="14" t="s">
        <v>32</v>
      </c>
      <c r="AX406" s="14" t="s">
        <v>75</v>
      </c>
      <c r="AY406" s="176" t="s">
        <v>153</v>
      </c>
    </row>
    <row r="407" spans="2:65" s="12" customFormat="1" ht="12">
      <c r="B407" s="150"/>
      <c r="D407" s="146" t="s">
        <v>163</v>
      </c>
      <c r="E407" s="151" t="s">
        <v>1</v>
      </c>
      <c r="F407" s="152" t="s">
        <v>2953</v>
      </c>
      <c r="H407" s="153">
        <v>20.399999999999999</v>
      </c>
      <c r="I407" s="154"/>
      <c r="L407" s="150"/>
      <c r="M407" s="155"/>
      <c r="T407" s="156"/>
      <c r="AT407" s="151" t="s">
        <v>163</v>
      </c>
      <c r="AU407" s="151" t="s">
        <v>85</v>
      </c>
      <c r="AV407" s="12" t="s">
        <v>85</v>
      </c>
      <c r="AW407" s="12" t="s">
        <v>32</v>
      </c>
      <c r="AX407" s="12" t="s">
        <v>83</v>
      </c>
      <c r="AY407" s="151" t="s">
        <v>153</v>
      </c>
    </row>
    <row r="408" spans="2:65" s="1" customFormat="1" ht="24.25" customHeight="1">
      <c r="B408" s="31"/>
      <c r="C408" s="164" t="s">
        <v>658</v>
      </c>
      <c r="D408" s="164" t="s">
        <v>216</v>
      </c>
      <c r="E408" s="165" t="s">
        <v>2954</v>
      </c>
      <c r="F408" s="166" t="s">
        <v>2955</v>
      </c>
      <c r="G408" s="167" t="s">
        <v>173</v>
      </c>
      <c r="H408" s="168">
        <v>21.42</v>
      </c>
      <c r="I408" s="169"/>
      <c r="J408" s="170">
        <f>ROUND(I408*H408,2)</f>
        <v>0</v>
      </c>
      <c r="K408" s="171"/>
      <c r="L408" s="172"/>
      <c r="M408" s="173" t="s">
        <v>1</v>
      </c>
      <c r="N408" s="174" t="s">
        <v>40</v>
      </c>
      <c r="P408" s="142">
        <f>O408*H408</f>
        <v>0</v>
      </c>
      <c r="Q408" s="142">
        <v>6.0000000000000001E-3</v>
      </c>
      <c r="R408" s="142">
        <f>Q408*H408</f>
        <v>0.12852000000000002</v>
      </c>
      <c r="S408" s="142">
        <v>0</v>
      </c>
      <c r="T408" s="143">
        <f>S408*H408</f>
        <v>0</v>
      </c>
      <c r="AR408" s="144" t="s">
        <v>200</v>
      </c>
      <c r="AT408" s="144" t="s">
        <v>216</v>
      </c>
      <c r="AU408" s="144" t="s">
        <v>85</v>
      </c>
      <c r="AY408" s="16" t="s">
        <v>153</v>
      </c>
      <c r="BE408" s="145">
        <f>IF(N408="základní",J408,0)</f>
        <v>0</v>
      </c>
      <c r="BF408" s="145">
        <f>IF(N408="snížená",J408,0)</f>
        <v>0</v>
      </c>
      <c r="BG408" s="145">
        <f>IF(N408="zákl. přenesená",J408,0)</f>
        <v>0</v>
      </c>
      <c r="BH408" s="145">
        <f>IF(N408="sníž. přenesená",J408,0)</f>
        <v>0</v>
      </c>
      <c r="BI408" s="145">
        <f>IF(N408="nulová",J408,0)</f>
        <v>0</v>
      </c>
      <c r="BJ408" s="16" t="s">
        <v>83</v>
      </c>
      <c r="BK408" s="145">
        <f>ROUND(I408*H408,2)</f>
        <v>0</v>
      </c>
      <c r="BL408" s="16" t="s">
        <v>159</v>
      </c>
      <c r="BM408" s="144" t="s">
        <v>2956</v>
      </c>
    </row>
    <row r="409" spans="2:65" s="1" customFormat="1" ht="24">
      <c r="B409" s="31"/>
      <c r="D409" s="146" t="s">
        <v>161</v>
      </c>
      <c r="F409" s="147" t="s">
        <v>2955</v>
      </c>
      <c r="I409" s="148"/>
      <c r="L409" s="31"/>
      <c r="M409" s="149"/>
      <c r="T409" s="55"/>
      <c r="AT409" s="16" t="s">
        <v>161</v>
      </c>
      <c r="AU409" s="16" t="s">
        <v>85</v>
      </c>
    </row>
    <row r="410" spans="2:65" s="12" customFormat="1" ht="12">
      <c r="B410" s="150"/>
      <c r="D410" s="146" t="s">
        <v>163</v>
      </c>
      <c r="F410" s="152" t="s">
        <v>2957</v>
      </c>
      <c r="H410" s="153">
        <v>21.42</v>
      </c>
      <c r="I410" s="154"/>
      <c r="L410" s="150"/>
      <c r="M410" s="155"/>
      <c r="T410" s="156"/>
      <c r="AT410" s="151" t="s">
        <v>163</v>
      </c>
      <c r="AU410" s="151" t="s">
        <v>85</v>
      </c>
      <c r="AV410" s="12" t="s">
        <v>85</v>
      </c>
      <c r="AW410" s="12" t="s">
        <v>4</v>
      </c>
      <c r="AX410" s="12" t="s">
        <v>83</v>
      </c>
      <c r="AY410" s="151" t="s">
        <v>153</v>
      </c>
    </row>
    <row r="411" spans="2:65" s="1" customFormat="1" ht="49" customHeight="1">
      <c r="B411" s="31"/>
      <c r="C411" s="132" t="s">
        <v>664</v>
      </c>
      <c r="D411" s="132" t="s">
        <v>155</v>
      </c>
      <c r="E411" s="133" t="s">
        <v>2958</v>
      </c>
      <c r="F411" s="134" t="s">
        <v>2959</v>
      </c>
      <c r="G411" s="135" t="s">
        <v>173</v>
      </c>
      <c r="H411" s="136">
        <v>113.07</v>
      </c>
      <c r="I411" s="137"/>
      <c r="J411" s="138">
        <f>ROUND(I411*H411,2)</f>
        <v>0</v>
      </c>
      <c r="K411" s="139"/>
      <c r="L411" s="31"/>
      <c r="M411" s="140" t="s">
        <v>1</v>
      </c>
      <c r="N411" s="141" t="s">
        <v>40</v>
      </c>
      <c r="P411" s="142">
        <f>O411*H411</f>
        <v>0</v>
      </c>
      <c r="Q411" s="142">
        <v>1.18E-2</v>
      </c>
      <c r="R411" s="142">
        <f>Q411*H411</f>
        <v>1.3342259999999999</v>
      </c>
      <c r="S411" s="142">
        <v>0</v>
      </c>
      <c r="T411" s="143">
        <f>S411*H411</f>
        <v>0</v>
      </c>
      <c r="AR411" s="144" t="s">
        <v>159</v>
      </c>
      <c r="AT411" s="144" t="s">
        <v>155</v>
      </c>
      <c r="AU411" s="144" t="s">
        <v>85</v>
      </c>
      <c r="AY411" s="16" t="s">
        <v>153</v>
      </c>
      <c r="BE411" s="145">
        <f>IF(N411="základní",J411,0)</f>
        <v>0</v>
      </c>
      <c r="BF411" s="145">
        <f>IF(N411="snížená",J411,0)</f>
        <v>0</v>
      </c>
      <c r="BG411" s="145">
        <f>IF(N411="zákl. přenesená",J411,0)</f>
        <v>0</v>
      </c>
      <c r="BH411" s="145">
        <f>IF(N411="sníž. přenesená",J411,0)</f>
        <v>0</v>
      </c>
      <c r="BI411" s="145">
        <f>IF(N411="nulová",J411,0)</f>
        <v>0</v>
      </c>
      <c r="BJ411" s="16" t="s">
        <v>83</v>
      </c>
      <c r="BK411" s="145">
        <f>ROUND(I411*H411,2)</f>
        <v>0</v>
      </c>
      <c r="BL411" s="16" t="s">
        <v>159</v>
      </c>
      <c r="BM411" s="144" t="s">
        <v>2960</v>
      </c>
    </row>
    <row r="412" spans="2:65" s="1" customFormat="1" ht="72">
      <c r="B412" s="31"/>
      <c r="D412" s="146" t="s">
        <v>161</v>
      </c>
      <c r="F412" s="147" t="s">
        <v>2961</v>
      </c>
      <c r="I412" s="148"/>
      <c r="L412" s="31"/>
      <c r="M412" s="149"/>
      <c r="T412" s="55"/>
      <c r="AT412" s="16" t="s">
        <v>161</v>
      </c>
      <c r="AU412" s="16" t="s">
        <v>85</v>
      </c>
    </row>
    <row r="413" spans="2:65" s="14" customFormat="1" ht="12">
      <c r="B413" s="175"/>
      <c r="D413" s="146" t="s">
        <v>163</v>
      </c>
      <c r="E413" s="176" t="s">
        <v>1</v>
      </c>
      <c r="F413" s="177" t="s">
        <v>2695</v>
      </c>
      <c r="H413" s="176" t="s">
        <v>1</v>
      </c>
      <c r="I413" s="178"/>
      <c r="L413" s="175"/>
      <c r="M413" s="179"/>
      <c r="T413" s="180"/>
      <c r="AT413" s="176" t="s">
        <v>163</v>
      </c>
      <c r="AU413" s="176" t="s">
        <v>85</v>
      </c>
      <c r="AV413" s="14" t="s">
        <v>83</v>
      </c>
      <c r="AW413" s="14" t="s">
        <v>32</v>
      </c>
      <c r="AX413" s="14" t="s">
        <v>75</v>
      </c>
      <c r="AY413" s="176" t="s">
        <v>153</v>
      </c>
    </row>
    <row r="414" spans="2:65" s="12" customFormat="1" ht="12">
      <c r="B414" s="150"/>
      <c r="D414" s="146" t="s">
        <v>163</v>
      </c>
      <c r="E414" s="151" t="s">
        <v>1</v>
      </c>
      <c r="F414" s="152" t="s">
        <v>2962</v>
      </c>
      <c r="H414" s="153">
        <v>113.07</v>
      </c>
      <c r="I414" s="154"/>
      <c r="L414" s="150"/>
      <c r="M414" s="155"/>
      <c r="T414" s="156"/>
      <c r="AT414" s="151" t="s">
        <v>163</v>
      </c>
      <c r="AU414" s="151" t="s">
        <v>85</v>
      </c>
      <c r="AV414" s="12" t="s">
        <v>85</v>
      </c>
      <c r="AW414" s="12" t="s">
        <v>32</v>
      </c>
      <c r="AX414" s="12" t="s">
        <v>83</v>
      </c>
      <c r="AY414" s="151" t="s">
        <v>153</v>
      </c>
    </row>
    <row r="415" spans="2:65" s="1" customFormat="1" ht="24.25" customHeight="1">
      <c r="B415" s="31"/>
      <c r="C415" s="164" t="s">
        <v>671</v>
      </c>
      <c r="D415" s="164" t="s">
        <v>216</v>
      </c>
      <c r="E415" s="165" t="s">
        <v>2963</v>
      </c>
      <c r="F415" s="166" t="s">
        <v>2964</v>
      </c>
      <c r="G415" s="167" t="s">
        <v>173</v>
      </c>
      <c r="H415" s="168">
        <v>118.724</v>
      </c>
      <c r="I415" s="169"/>
      <c r="J415" s="170">
        <f>ROUND(I415*H415,2)</f>
        <v>0</v>
      </c>
      <c r="K415" s="171"/>
      <c r="L415" s="172"/>
      <c r="M415" s="173" t="s">
        <v>1</v>
      </c>
      <c r="N415" s="174" t="s">
        <v>40</v>
      </c>
      <c r="P415" s="142">
        <f>O415*H415</f>
        <v>0</v>
      </c>
      <c r="Q415" s="142">
        <v>2.1000000000000001E-2</v>
      </c>
      <c r="R415" s="142">
        <f>Q415*H415</f>
        <v>2.4932040000000004</v>
      </c>
      <c r="S415" s="142">
        <v>0</v>
      </c>
      <c r="T415" s="143">
        <f>S415*H415</f>
        <v>0</v>
      </c>
      <c r="AR415" s="144" t="s">
        <v>200</v>
      </c>
      <c r="AT415" s="144" t="s">
        <v>216</v>
      </c>
      <c r="AU415" s="144" t="s">
        <v>85</v>
      </c>
      <c r="AY415" s="16" t="s">
        <v>153</v>
      </c>
      <c r="BE415" s="145">
        <f>IF(N415="základní",J415,0)</f>
        <v>0</v>
      </c>
      <c r="BF415" s="145">
        <f>IF(N415="snížená",J415,0)</f>
        <v>0</v>
      </c>
      <c r="BG415" s="145">
        <f>IF(N415="zákl. přenesená",J415,0)</f>
        <v>0</v>
      </c>
      <c r="BH415" s="145">
        <f>IF(N415="sníž. přenesená",J415,0)</f>
        <v>0</v>
      </c>
      <c r="BI415" s="145">
        <f>IF(N415="nulová",J415,0)</f>
        <v>0</v>
      </c>
      <c r="BJ415" s="16" t="s">
        <v>83</v>
      </c>
      <c r="BK415" s="145">
        <f>ROUND(I415*H415,2)</f>
        <v>0</v>
      </c>
      <c r="BL415" s="16" t="s">
        <v>159</v>
      </c>
      <c r="BM415" s="144" t="s">
        <v>2965</v>
      </c>
    </row>
    <row r="416" spans="2:65" s="1" customFormat="1" ht="24">
      <c r="B416" s="31"/>
      <c r="D416" s="146" t="s">
        <v>161</v>
      </c>
      <c r="F416" s="147" t="s">
        <v>2964</v>
      </c>
      <c r="I416" s="148"/>
      <c r="L416" s="31"/>
      <c r="M416" s="149"/>
      <c r="T416" s="55"/>
      <c r="AT416" s="16" t="s">
        <v>161</v>
      </c>
      <c r="AU416" s="16" t="s">
        <v>85</v>
      </c>
    </row>
    <row r="417" spans="2:65" s="12" customFormat="1" ht="12">
      <c r="B417" s="150"/>
      <c r="D417" s="146" t="s">
        <v>163</v>
      </c>
      <c r="F417" s="152" t="s">
        <v>2966</v>
      </c>
      <c r="H417" s="153">
        <v>118.724</v>
      </c>
      <c r="I417" s="154"/>
      <c r="L417" s="150"/>
      <c r="M417" s="155"/>
      <c r="T417" s="156"/>
      <c r="AT417" s="151" t="s">
        <v>163</v>
      </c>
      <c r="AU417" s="151" t="s">
        <v>85</v>
      </c>
      <c r="AV417" s="12" t="s">
        <v>85</v>
      </c>
      <c r="AW417" s="12" t="s">
        <v>4</v>
      </c>
      <c r="AX417" s="12" t="s">
        <v>83</v>
      </c>
      <c r="AY417" s="151" t="s">
        <v>153</v>
      </c>
    </row>
    <row r="418" spans="2:65" s="1" customFormat="1" ht="16.5" customHeight="1">
      <c r="B418" s="31"/>
      <c r="C418" s="132" t="s">
        <v>680</v>
      </c>
      <c r="D418" s="132" t="s">
        <v>155</v>
      </c>
      <c r="E418" s="133" t="s">
        <v>2967</v>
      </c>
      <c r="F418" s="134" t="s">
        <v>2968</v>
      </c>
      <c r="G418" s="135" t="s">
        <v>173</v>
      </c>
      <c r="H418" s="136">
        <v>120.23</v>
      </c>
      <c r="I418" s="137"/>
      <c r="J418" s="138">
        <f>ROUND(I418*H418,2)</f>
        <v>0</v>
      </c>
      <c r="K418" s="139"/>
      <c r="L418" s="31"/>
      <c r="M418" s="140" t="s">
        <v>1</v>
      </c>
      <c r="N418" s="141" t="s">
        <v>40</v>
      </c>
      <c r="P418" s="142">
        <f>O418*H418</f>
        <v>0</v>
      </c>
      <c r="Q418" s="142">
        <v>2.5999999999999998E-4</v>
      </c>
      <c r="R418" s="142">
        <f>Q418*H418</f>
        <v>3.1259799999999997E-2</v>
      </c>
      <c r="S418" s="142">
        <v>0</v>
      </c>
      <c r="T418" s="143">
        <f>S418*H418</f>
        <v>0</v>
      </c>
      <c r="AR418" s="144" t="s">
        <v>159</v>
      </c>
      <c r="AT418" s="144" t="s">
        <v>155</v>
      </c>
      <c r="AU418" s="144" t="s">
        <v>85</v>
      </c>
      <c r="AY418" s="16" t="s">
        <v>153</v>
      </c>
      <c r="BE418" s="145">
        <f>IF(N418="základní",J418,0)</f>
        <v>0</v>
      </c>
      <c r="BF418" s="145">
        <f>IF(N418="snížená",J418,0)</f>
        <v>0</v>
      </c>
      <c r="BG418" s="145">
        <f>IF(N418="zákl. přenesená",J418,0)</f>
        <v>0</v>
      </c>
      <c r="BH418" s="145">
        <f>IF(N418="sníž. přenesená",J418,0)</f>
        <v>0</v>
      </c>
      <c r="BI418" s="145">
        <f>IF(N418="nulová",J418,0)</f>
        <v>0</v>
      </c>
      <c r="BJ418" s="16" t="s">
        <v>83</v>
      </c>
      <c r="BK418" s="145">
        <f>ROUND(I418*H418,2)</f>
        <v>0</v>
      </c>
      <c r="BL418" s="16" t="s">
        <v>159</v>
      </c>
      <c r="BM418" s="144" t="s">
        <v>2969</v>
      </c>
    </row>
    <row r="419" spans="2:65" s="1" customFormat="1" ht="24">
      <c r="B419" s="31"/>
      <c r="D419" s="146" t="s">
        <v>161</v>
      </c>
      <c r="F419" s="147" t="s">
        <v>2970</v>
      </c>
      <c r="I419" s="148"/>
      <c r="L419" s="31"/>
      <c r="M419" s="149"/>
      <c r="T419" s="55"/>
      <c r="AT419" s="16" t="s">
        <v>161</v>
      </c>
      <c r="AU419" s="16" t="s">
        <v>85</v>
      </c>
    </row>
    <row r="420" spans="2:65" s="14" customFormat="1" ht="12">
      <c r="B420" s="175"/>
      <c r="D420" s="146" t="s">
        <v>163</v>
      </c>
      <c r="E420" s="176" t="s">
        <v>1</v>
      </c>
      <c r="F420" s="177" t="s">
        <v>2695</v>
      </c>
      <c r="H420" s="176" t="s">
        <v>1</v>
      </c>
      <c r="I420" s="178"/>
      <c r="L420" s="175"/>
      <c r="M420" s="179"/>
      <c r="T420" s="180"/>
      <c r="AT420" s="176" t="s">
        <v>163</v>
      </c>
      <c r="AU420" s="176" t="s">
        <v>85</v>
      </c>
      <c r="AV420" s="14" t="s">
        <v>83</v>
      </c>
      <c r="AW420" s="14" t="s">
        <v>32</v>
      </c>
      <c r="AX420" s="14" t="s">
        <v>75</v>
      </c>
      <c r="AY420" s="176" t="s">
        <v>153</v>
      </c>
    </row>
    <row r="421" spans="2:65" s="12" customFormat="1" ht="12">
      <c r="B421" s="150"/>
      <c r="D421" s="146" t="s">
        <v>163</v>
      </c>
      <c r="E421" s="151" t="s">
        <v>1</v>
      </c>
      <c r="F421" s="152" t="s">
        <v>2971</v>
      </c>
      <c r="H421" s="153">
        <v>97.87</v>
      </c>
      <c r="I421" s="154"/>
      <c r="L421" s="150"/>
      <c r="M421" s="155"/>
      <c r="T421" s="156"/>
      <c r="AT421" s="151" t="s">
        <v>163</v>
      </c>
      <c r="AU421" s="151" t="s">
        <v>85</v>
      </c>
      <c r="AV421" s="12" t="s">
        <v>85</v>
      </c>
      <c r="AW421" s="12" t="s">
        <v>32</v>
      </c>
      <c r="AX421" s="12" t="s">
        <v>75</v>
      </c>
      <c r="AY421" s="151" t="s">
        <v>153</v>
      </c>
    </row>
    <row r="422" spans="2:65" s="12" customFormat="1" ht="36">
      <c r="B422" s="150"/>
      <c r="D422" s="146" t="s">
        <v>163</v>
      </c>
      <c r="E422" s="151" t="s">
        <v>1</v>
      </c>
      <c r="F422" s="152" t="s">
        <v>2972</v>
      </c>
      <c r="H422" s="153">
        <v>120.23</v>
      </c>
      <c r="I422" s="154"/>
      <c r="L422" s="150"/>
      <c r="M422" s="155"/>
      <c r="T422" s="156"/>
      <c r="AT422" s="151" t="s">
        <v>163</v>
      </c>
      <c r="AU422" s="151" t="s">
        <v>85</v>
      </c>
      <c r="AV422" s="12" t="s">
        <v>85</v>
      </c>
      <c r="AW422" s="12" t="s">
        <v>32</v>
      </c>
      <c r="AX422" s="12" t="s">
        <v>83</v>
      </c>
      <c r="AY422" s="151" t="s">
        <v>153</v>
      </c>
    </row>
    <row r="423" spans="2:65" s="1" customFormat="1" ht="16.5" customHeight="1">
      <c r="B423" s="31"/>
      <c r="C423" s="132" t="s">
        <v>684</v>
      </c>
      <c r="D423" s="132" t="s">
        <v>155</v>
      </c>
      <c r="E423" s="133" t="s">
        <v>2973</v>
      </c>
      <c r="F423" s="134" t="s">
        <v>2974</v>
      </c>
      <c r="G423" s="135" t="s">
        <v>590</v>
      </c>
      <c r="H423" s="136">
        <v>56.9</v>
      </c>
      <c r="I423" s="137"/>
      <c r="J423" s="138">
        <f>ROUND(I423*H423,2)</f>
        <v>0</v>
      </c>
      <c r="K423" s="139"/>
      <c r="L423" s="31"/>
      <c r="M423" s="140" t="s">
        <v>1</v>
      </c>
      <c r="N423" s="141" t="s">
        <v>40</v>
      </c>
      <c r="P423" s="142">
        <f>O423*H423</f>
        <v>0</v>
      </c>
      <c r="Q423" s="142">
        <v>0</v>
      </c>
      <c r="R423" s="142">
        <f>Q423*H423</f>
        <v>0</v>
      </c>
      <c r="S423" s="142">
        <v>0</v>
      </c>
      <c r="T423" s="143">
        <f>S423*H423</f>
        <v>0</v>
      </c>
      <c r="AR423" s="144" t="s">
        <v>159</v>
      </c>
      <c r="AT423" s="144" t="s">
        <v>155</v>
      </c>
      <c r="AU423" s="144" t="s">
        <v>85</v>
      </c>
      <c r="AY423" s="16" t="s">
        <v>153</v>
      </c>
      <c r="BE423" s="145">
        <f>IF(N423="základní",J423,0)</f>
        <v>0</v>
      </c>
      <c r="BF423" s="145">
        <f>IF(N423="snížená",J423,0)</f>
        <v>0</v>
      </c>
      <c r="BG423" s="145">
        <f>IF(N423="zákl. přenesená",J423,0)</f>
        <v>0</v>
      </c>
      <c r="BH423" s="145">
        <f>IF(N423="sníž. přenesená",J423,0)</f>
        <v>0</v>
      </c>
      <c r="BI423" s="145">
        <f>IF(N423="nulová",J423,0)</f>
        <v>0</v>
      </c>
      <c r="BJ423" s="16" t="s">
        <v>83</v>
      </c>
      <c r="BK423" s="145">
        <f>ROUND(I423*H423,2)</f>
        <v>0</v>
      </c>
      <c r="BL423" s="16" t="s">
        <v>159</v>
      </c>
      <c r="BM423" s="144" t="s">
        <v>2975</v>
      </c>
    </row>
    <row r="424" spans="2:65" s="1" customFormat="1" ht="24">
      <c r="B424" s="31"/>
      <c r="D424" s="146" t="s">
        <v>161</v>
      </c>
      <c r="F424" s="147" t="s">
        <v>2976</v>
      </c>
      <c r="I424" s="148"/>
      <c r="L424" s="31"/>
      <c r="M424" s="149"/>
      <c r="T424" s="55"/>
      <c r="AT424" s="16" t="s">
        <v>161</v>
      </c>
      <c r="AU424" s="16" t="s">
        <v>85</v>
      </c>
    </row>
    <row r="425" spans="2:65" s="12" customFormat="1" ht="12">
      <c r="B425" s="150"/>
      <c r="D425" s="146" t="s">
        <v>163</v>
      </c>
      <c r="E425" s="151" t="s">
        <v>1</v>
      </c>
      <c r="F425" s="152" t="s">
        <v>2977</v>
      </c>
      <c r="H425" s="153">
        <v>27.2</v>
      </c>
      <c r="I425" s="154"/>
      <c r="L425" s="150"/>
      <c r="M425" s="155"/>
      <c r="T425" s="156"/>
      <c r="AT425" s="151" t="s">
        <v>163</v>
      </c>
      <c r="AU425" s="151" t="s">
        <v>85</v>
      </c>
      <c r="AV425" s="12" t="s">
        <v>85</v>
      </c>
      <c r="AW425" s="12" t="s">
        <v>32</v>
      </c>
      <c r="AX425" s="12" t="s">
        <v>75</v>
      </c>
      <c r="AY425" s="151" t="s">
        <v>153</v>
      </c>
    </row>
    <row r="426" spans="2:65" s="12" customFormat="1" ht="12">
      <c r="B426" s="150"/>
      <c r="D426" s="146" t="s">
        <v>163</v>
      </c>
      <c r="E426" s="151" t="s">
        <v>1</v>
      </c>
      <c r="F426" s="152" t="s">
        <v>2978</v>
      </c>
      <c r="H426" s="153">
        <v>23</v>
      </c>
      <c r="I426" s="154"/>
      <c r="L426" s="150"/>
      <c r="M426" s="155"/>
      <c r="T426" s="156"/>
      <c r="AT426" s="151" t="s">
        <v>163</v>
      </c>
      <c r="AU426" s="151" t="s">
        <v>85</v>
      </c>
      <c r="AV426" s="12" t="s">
        <v>85</v>
      </c>
      <c r="AW426" s="12" t="s">
        <v>32</v>
      </c>
      <c r="AX426" s="12" t="s">
        <v>75</v>
      </c>
      <c r="AY426" s="151" t="s">
        <v>153</v>
      </c>
    </row>
    <row r="427" spans="2:65" s="12" customFormat="1" ht="12">
      <c r="B427" s="150"/>
      <c r="D427" s="146" t="s">
        <v>163</v>
      </c>
      <c r="E427" s="151" t="s">
        <v>1</v>
      </c>
      <c r="F427" s="152" t="s">
        <v>2979</v>
      </c>
      <c r="H427" s="153">
        <v>5.4</v>
      </c>
      <c r="I427" s="154"/>
      <c r="L427" s="150"/>
      <c r="M427" s="155"/>
      <c r="T427" s="156"/>
      <c r="AT427" s="151" t="s">
        <v>163</v>
      </c>
      <c r="AU427" s="151" t="s">
        <v>85</v>
      </c>
      <c r="AV427" s="12" t="s">
        <v>85</v>
      </c>
      <c r="AW427" s="12" t="s">
        <v>32</v>
      </c>
      <c r="AX427" s="12" t="s">
        <v>75</v>
      </c>
      <c r="AY427" s="151" t="s">
        <v>153</v>
      </c>
    </row>
    <row r="428" spans="2:65" s="12" customFormat="1" ht="12">
      <c r="B428" s="150"/>
      <c r="D428" s="146" t="s">
        <v>163</v>
      </c>
      <c r="E428" s="151" t="s">
        <v>1</v>
      </c>
      <c r="F428" s="152" t="s">
        <v>2980</v>
      </c>
      <c r="H428" s="153">
        <v>1.3</v>
      </c>
      <c r="I428" s="154"/>
      <c r="L428" s="150"/>
      <c r="M428" s="155"/>
      <c r="T428" s="156"/>
      <c r="AT428" s="151" t="s">
        <v>163</v>
      </c>
      <c r="AU428" s="151" t="s">
        <v>85</v>
      </c>
      <c r="AV428" s="12" t="s">
        <v>85</v>
      </c>
      <c r="AW428" s="12" t="s">
        <v>32</v>
      </c>
      <c r="AX428" s="12" t="s">
        <v>75</v>
      </c>
      <c r="AY428" s="151" t="s">
        <v>153</v>
      </c>
    </row>
    <row r="429" spans="2:65" s="13" customFormat="1" ht="12">
      <c r="B429" s="157"/>
      <c r="D429" s="146" t="s">
        <v>163</v>
      </c>
      <c r="E429" s="158" t="s">
        <v>1</v>
      </c>
      <c r="F429" s="159" t="s">
        <v>207</v>
      </c>
      <c r="H429" s="160">
        <v>56.9</v>
      </c>
      <c r="I429" s="161"/>
      <c r="L429" s="157"/>
      <c r="M429" s="162"/>
      <c r="T429" s="163"/>
      <c r="AT429" s="158" t="s">
        <v>163</v>
      </c>
      <c r="AU429" s="158" t="s">
        <v>85</v>
      </c>
      <c r="AV429" s="13" t="s">
        <v>159</v>
      </c>
      <c r="AW429" s="13" t="s">
        <v>32</v>
      </c>
      <c r="AX429" s="13" t="s">
        <v>83</v>
      </c>
      <c r="AY429" s="158" t="s">
        <v>153</v>
      </c>
    </row>
    <row r="430" spans="2:65" s="1" customFormat="1" ht="16.5" customHeight="1">
      <c r="B430" s="31"/>
      <c r="C430" s="164" t="s">
        <v>688</v>
      </c>
      <c r="D430" s="164" t="s">
        <v>216</v>
      </c>
      <c r="E430" s="165" t="s">
        <v>2981</v>
      </c>
      <c r="F430" s="166" t="s">
        <v>2982</v>
      </c>
      <c r="G430" s="167" t="s">
        <v>590</v>
      </c>
      <c r="H430" s="168">
        <v>28.56</v>
      </c>
      <c r="I430" s="169"/>
      <c r="J430" s="170">
        <f>ROUND(I430*H430,2)</f>
        <v>0</v>
      </c>
      <c r="K430" s="171"/>
      <c r="L430" s="172"/>
      <c r="M430" s="173" t="s">
        <v>1</v>
      </c>
      <c r="N430" s="174" t="s">
        <v>40</v>
      </c>
      <c r="P430" s="142">
        <f>O430*H430</f>
        <v>0</v>
      </c>
      <c r="Q430" s="142">
        <v>3.0000000000000001E-5</v>
      </c>
      <c r="R430" s="142">
        <f>Q430*H430</f>
        <v>8.5680000000000001E-4</v>
      </c>
      <c r="S430" s="142">
        <v>0</v>
      </c>
      <c r="T430" s="143">
        <f>S430*H430</f>
        <v>0</v>
      </c>
      <c r="AR430" s="144" t="s">
        <v>200</v>
      </c>
      <c r="AT430" s="144" t="s">
        <v>216</v>
      </c>
      <c r="AU430" s="144" t="s">
        <v>85</v>
      </c>
      <c r="AY430" s="16" t="s">
        <v>153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6" t="s">
        <v>83</v>
      </c>
      <c r="BK430" s="145">
        <f>ROUND(I430*H430,2)</f>
        <v>0</v>
      </c>
      <c r="BL430" s="16" t="s">
        <v>159</v>
      </c>
      <c r="BM430" s="144" t="s">
        <v>2983</v>
      </c>
    </row>
    <row r="431" spans="2:65" s="12" customFormat="1" ht="12">
      <c r="B431" s="150"/>
      <c r="D431" s="146" t="s">
        <v>163</v>
      </c>
      <c r="E431" s="151" t="s">
        <v>1</v>
      </c>
      <c r="F431" s="152" t="s">
        <v>2977</v>
      </c>
      <c r="H431" s="153">
        <v>27.2</v>
      </c>
      <c r="I431" s="154"/>
      <c r="L431" s="150"/>
      <c r="M431" s="155"/>
      <c r="T431" s="156"/>
      <c r="AT431" s="151" t="s">
        <v>163</v>
      </c>
      <c r="AU431" s="151" t="s">
        <v>85</v>
      </c>
      <c r="AV431" s="12" t="s">
        <v>85</v>
      </c>
      <c r="AW431" s="12" t="s">
        <v>32</v>
      </c>
      <c r="AX431" s="12" t="s">
        <v>83</v>
      </c>
      <c r="AY431" s="151" t="s">
        <v>153</v>
      </c>
    </row>
    <row r="432" spans="2:65" s="12" customFormat="1" ht="12">
      <c r="B432" s="150"/>
      <c r="D432" s="146" t="s">
        <v>163</v>
      </c>
      <c r="F432" s="152" t="s">
        <v>2984</v>
      </c>
      <c r="H432" s="153">
        <v>28.56</v>
      </c>
      <c r="I432" s="154"/>
      <c r="L432" s="150"/>
      <c r="M432" s="155"/>
      <c r="T432" s="156"/>
      <c r="AT432" s="151" t="s">
        <v>163</v>
      </c>
      <c r="AU432" s="151" t="s">
        <v>85</v>
      </c>
      <c r="AV432" s="12" t="s">
        <v>85</v>
      </c>
      <c r="AW432" s="12" t="s">
        <v>4</v>
      </c>
      <c r="AX432" s="12" t="s">
        <v>83</v>
      </c>
      <c r="AY432" s="151" t="s">
        <v>153</v>
      </c>
    </row>
    <row r="433" spans="2:65" s="1" customFormat="1" ht="16.5" customHeight="1">
      <c r="B433" s="31"/>
      <c r="C433" s="164" t="s">
        <v>693</v>
      </c>
      <c r="D433" s="164" t="s">
        <v>216</v>
      </c>
      <c r="E433" s="165" t="s">
        <v>2985</v>
      </c>
      <c r="F433" s="166" t="s">
        <v>2986</v>
      </c>
      <c r="G433" s="167" t="s">
        <v>590</v>
      </c>
      <c r="H433" s="168">
        <v>24.15</v>
      </c>
      <c r="I433" s="169"/>
      <c r="J433" s="170">
        <f>ROUND(I433*H433,2)</f>
        <v>0</v>
      </c>
      <c r="K433" s="171"/>
      <c r="L433" s="172"/>
      <c r="M433" s="173" t="s">
        <v>1</v>
      </c>
      <c r="N433" s="174" t="s">
        <v>40</v>
      </c>
      <c r="P433" s="142">
        <f>O433*H433</f>
        <v>0</v>
      </c>
      <c r="Q433" s="142">
        <v>3.0000000000000001E-5</v>
      </c>
      <c r="R433" s="142">
        <f>Q433*H433</f>
        <v>7.2449999999999999E-4</v>
      </c>
      <c r="S433" s="142">
        <v>0</v>
      </c>
      <c r="T433" s="143">
        <f>S433*H433</f>
        <v>0</v>
      </c>
      <c r="AR433" s="144" t="s">
        <v>200</v>
      </c>
      <c r="AT433" s="144" t="s">
        <v>216</v>
      </c>
      <c r="AU433" s="144" t="s">
        <v>85</v>
      </c>
      <c r="AY433" s="16" t="s">
        <v>153</v>
      </c>
      <c r="BE433" s="145">
        <f>IF(N433="základní",J433,0)</f>
        <v>0</v>
      </c>
      <c r="BF433" s="145">
        <f>IF(N433="snížená",J433,0)</f>
        <v>0</v>
      </c>
      <c r="BG433" s="145">
        <f>IF(N433="zákl. přenesená",J433,0)</f>
        <v>0</v>
      </c>
      <c r="BH433" s="145">
        <f>IF(N433="sníž. přenesená",J433,0)</f>
        <v>0</v>
      </c>
      <c r="BI433" s="145">
        <f>IF(N433="nulová",J433,0)</f>
        <v>0</v>
      </c>
      <c r="BJ433" s="16" t="s">
        <v>83</v>
      </c>
      <c r="BK433" s="145">
        <f>ROUND(I433*H433,2)</f>
        <v>0</v>
      </c>
      <c r="BL433" s="16" t="s">
        <v>159</v>
      </c>
      <c r="BM433" s="144" t="s">
        <v>2987</v>
      </c>
    </row>
    <row r="434" spans="2:65" s="12" customFormat="1" ht="12">
      <c r="B434" s="150"/>
      <c r="D434" s="146" t="s">
        <v>163</v>
      </c>
      <c r="E434" s="151" t="s">
        <v>1</v>
      </c>
      <c r="F434" s="152" t="s">
        <v>2978</v>
      </c>
      <c r="H434" s="153">
        <v>23</v>
      </c>
      <c r="I434" s="154"/>
      <c r="L434" s="150"/>
      <c r="M434" s="155"/>
      <c r="T434" s="156"/>
      <c r="AT434" s="151" t="s">
        <v>163</v>
      </c>
      <c r="AU434" s="151" t="s">
        <v>85</v>
      </c>
      <c r="AV434" s="12" t="s">
        <v>85</v>
      </c>
      <c r="AW434" s="12" t="s">
        <v>32</v>
      </c>
      <c r="AX434" s="12" t="s">
        <v>83</v>
      </c>
      <c r="AY434" s="151" t="s">
        <v>153</v>
      </c>
    </row>
    <row r="435" spans="2:65" s="12" customFormat="1" ht="12">
      <c r="B435" s="150"/>
      <c r="D435" s="146" t="s">
        <v>163</v>
      </c>
      <c r="F435" s="152" t="s">
        <v>2988</v>
      </c>
      <c r="H435" s="153">
        <v>24.15</v>
      </c>
      <c r="I435" s="154"/>
      <c r="L435" s="150"/>
      <c r="M435" s="155"/>
      <c r="T435" s="156"/>
      <c r="AT435" s="151" t="s">
        <v>163</v>
      </c>
      <c r="AU435" s="151" t="s">
        <v>85</v>
      </c>
      <c r="AV435" s="12" t="s">
        <v>85</v>
      </c>
      <c r="AW435" s="12" t="s">
        <v>4</v>
      </c>
      <c r="AX435" s="12" t="s">
        <v>83</v>
      </c>
      <c r="AY435" s="151" t="s">
        <v>153</v>
      </c>
    </row>
    <row r="436" spans="2:65" s="1" customFormat="1" ht="24.25" customHeight="1">
      <c r="B436" s="31"/>
      <c r="C436" s="164" t="s">
        <v>698</v>
      </c>
      <c r="D436" s="164" t="s">
        <v>216</v>
      </c>
      <c r="E436" s="165" t="s">
        <v>2989</v>
      </c>
      <c r="F436" s="166" t="s">
        <v>2990</v>
      </c>
      <c r="G436" s="167" t="s">
        <v>590</v>
      </c>
      <c r="H436" s="168">
        <v>5.67</v>
      </c>
      <c r="I436" s="169"/>
      <c r="J436" s="170">
        <f>ROUND(I436*H436,2)</f>
        <v>0</v>
      </c>
      <c r="K436" s="171"/>
      <c r="L436" s="172"/>
      <c r="M436" s="173" t="s">
        <v>1</v>
      </c>
      <c r="N436" s="174" t="s">
        <v>40</v>
      </c>
      <c r="P436" s="142">
        <f>O436*H436</f>
        <v>0</v>
      </c>
      <c r="Q436" s="142">
        <v>4.0000000000000003E-5</v>
      </c>
      <c r="R436" s="142">
        <f>Q436*H436</f>
        <v>2.2680000000000001E-4</v>
      </c>
      <c r="S436" s="142">
        <v>0</v>
      </c>
      <c r="T436" s="143">
        <f>S436*H436</f>
        <v>0</v>
      </c>
      <c r="AR436" s="144" t="s">
        <v>691</v>
      </c>
      <c r="AT436" s="144" t="s">
        <v>216</v>
      </c>
      <c r="AU436" s="144" t="s">
        <v>85</v>
      </c>
      <c r="AY436" s="16" t="s">
        <v>153</v>
      </c>
      <c r="BE436" s="145">
        <f>IF(N436="základní",J436,0)</f>
        <v>0</v>
      </c>
      <c r="BF436" s="145">
        <f>IF(N436="snížená",J436,0)</f>
        <v>0</v>
      </c>
      <c r="BG436" s="145">
        <f>IF(N436="zákl. přenesená",J436,0)</f>
        <v>0</v>
      </c>
      <c r="BH436" s="145">
        <f>IF(N436="sníž. přenesená",J436,0)</f>
        <v>0</v>
      </c>
      <c r="BI436" s="145">
        <f>IF(N436="nulová",J436,0)</f>
        <v>0</v>
      </c>
      <c r="BJ436" s="16" t="s">
        <v>83</v>
      </c>
      <c r="BK436" s="145">
        <f>ROUND(I436*H436,2)</f>
        <v>0</v>
      </c>
      <c r="BL436" s="16" t="s">
        <v>691</v>
      </c>
      <c r="BM436" s="144" t="s">
        <v>2991</v>
      </c>
    </row>
    <row r="437" spans="2:65" s="12" customFormat="1" ht="12">
      <c r="B437" s="150"/>
      <c r="D437" s="146" t="s">
        <v>163</v>
      </c>
      <c r="E437" s="151" t="s">
        <v>1</v>
      </c>
      <c r="F437" s="152" t="s">
        <v>2979</v>
      </c>
      <c r="H437" s="153">
        <v>5.4</v>
      </c>
      <c r="I437" s="154"/>
      <c r="L437" s="150"/>
      <c r="M437" s="155"/>
      <c r="T437" s="156"/>
      <c r="AT437" s="151" t="s">
        <v>163</v>
      </c>
      <c r="AU437" s="151" t="s">
        <v>85</v>
      </c>
      <c r="AV437" s="12" t="s">
        <v>85</v>
      </c>
      <c r="AW437" s="12" t="s">
        <v>32</v>
      </c>
      <c r="AX437" s="12" t="s">
        <v>83</v>
      </c>
      <c r="AY437" s="151" t="s">
        <v>153</v>
      </c>
    </row>
    <row r="438" spans="2:65" s="12" customFormat="1" ht="12">
      <c r="B438" s="150"/>
      <c r="D438" s="146" t="s">
        <v>163</v>
      </c>
      <c r="F438" s="152" t="s">
        <v>2992</v>
      </c>
      <c r="H438" s="153">
        <v>5.67</v>
      </c>
      <c r="I438" s="154"/>
      <c r="L438" s="150"/>
      <c r="M438" s="155"/>
      <c r="T438" s="156"/>
      <c r="AT438" s="151" t="s">
        <v>163</v>
      </c>
      <c r="AU438" s="151" t="s">
        <v>85</v>
      </c>
      <c r="AV438" s="12" t="s">
        <v>85</v>
      </c>
      <c r="AW438" s="12" t="s">
        <v>4</v>
      </c>
      <c r="AX438" s="12" t="s">
        <v>83</v>
      </c>
      <c r="AY438" s="151" t="s">
        <v>153</v>
      </c>
    </row>
    <row r="439" spans="2:65" s="1" customFormat="1" ht="16.5" customHeight="1">
      <c r="B439" s="31"/>
      <c r="C439" s="164" t="s">
        <v>704</v>
      </c>
      <c r="D439" s="164" t="s">
        <v>216</v>
      </c>
      <c r="E439" s="165" t="s">
        <v>2993</v>
      </c>
      <c r="F439" s="166" t="s">
        <v>2994</v>
      </c>
      <c r="G439" s="167" t="s">
        <v>590</v>
      </c>
      <c r="H439" s="168">
        <v>1.365</v>
      </c>
      <c r="I439" s="169"/>
      <c r="J439" s="170">
        <f>ROUND(I439*H439,2)</f>
        <v>0</v>
      </c>
      <c r="K439" s="171"/>
      <c r="L439" s="172"/>
      <c r="M439" s="173" t="s">
        <v>1</v>
      </c>
      <c r="N439" s="174" t="s">
        <v>40</v>
      </c>
      <c r="P439" s="142">
        <f>O439*H439</f>
        <v>0</v>
      </c>
      <c r="Q439" s="142">
        <v>2.9999999999999997E-4</v>
      </c>
      <c r="R439" s="142">
        <f>Q439*H439</f>
        <v>4.0949999999999998E-4</v>
      </c>
      <c r="S439" s="142">
        <v>0</v>
      </c>
      <c r="T439" s="143">
        <f>S439*H439</f>
        <v>0</v>
      </c>
      <c r="AR439" s="144" t="s">
        <v>691</v>
      </c>
      <c r="AT439" s="144" t="s">
        <v>216</v>
      </c>
      <c r="AU439" s="144" t="s">
        <v>85</v>
      </c>
      <c r="AY439" s="16" t="s">
        <v>153</v>
      </c>
      <c r="BE439" s="145">
        <f>IF(N439="základní",J439,0)</f>
        <v>0</v>
      </c>
      <c r="BF439" s="145">
        <f>IF(N439="snížená",J439,0)</f>
        <v>0</v>
      </c>
      <c r="BG439" s="145">
        <f>IF(N439="zákl. přenesená",J439,0)</f>
        <v>0</v>
      </c>
      <c r="BH439" s="145">
        <f>IF(N439="sníž. přenesená",J439,0)</f>
        <v>0</v>
      </c>
      <c r="BI439" s="145">
        <f>IF(N439="nulová",J439,0)</f>
        <v>0</v>
      </c>
      <c r="BJ439" s="16" t="s">
        <v>83</v>
      </c>
      <c r="BK439" s="145">
        <f>ROUND(I439*H439,2)</f>
        <v>0</v>
      </c>
      <c r="BL439" s="16" t="s">
        <v>691</v>
      </c>
      <c r="BM439" s="144" t="s">
        <v>2995</v>
      </c>
    </row>
    <row r="440" spans="2:65" s="12" customFormat="1" ht="12">
      <c r="B440" s="150"/>
      <c r="D440" s="146" t="s">
        <v>163</v>
      </c>
      <c r="E440" s="151" t="s">
        <v>1</v>
      </c>
      <c r="F440" s="152" t="s">
        <v>2980</v>
      </c>
      <c r="H440" s="153">
        <v>1.3</v>
      </c>
      <c r="I440" s="154"/>
      <c r="L440" s="150"/>
      <c r="M440" s="155"/>
      <c r="T440" s="156"/>
      <c r="AT440" s="151" t="s">
        <v>163</v>
      </c>
      <c r="AU440" s="151" t="s">
        <v>85</v>
      </c>
      <c r="AV440" s="12" t="s">
        <v>85</v>
      </c>
      <c r="AW440" s="12" t="s">
        <v>32</v>
      </c>
      <c r="AX440" s="12" t="s">
        <v>83</v>
      </c>
      <c r="AY440" s="151" t="s">
        <v>153</v>
      </c>
    </row>
    <row r="441" spans="2:65" s="12" customFormat="1" ht="12">
      <c r="B441" s="150"/>
      <c r="D441" s="146" t="s">
        <v>163</v>
      </c>
      <c r="F441" s="152" t="s">
        <v>2996</v>
      </c>
      <c r="H441" s="153">
        <v>1.365</v>
      </c>
      <c r="I441" s="154"/>
      <c r="L441" s="150"/>
      <c r="M441" s="155"/>
      <c r="T441" s="156"/>
      <c r="AT441" s="151" t="s">
        <v>163</v>
      </c>
      <c r="AU441" s="151" t="s">
        <v>85</v>
      </c>
      <c r="AV441" s="12" t="s">
        <v>85</v>
      </c>
      <c r="AW441" s="12" t="s">
        <v>4</v>
      </c>
      <c r="AX441" s="12" t="s">
        <v>83</v>
      </c>
      <c r="AY441" s="151" t="s">
        <v>153</v>
      </c>
    </row>
    <row r="442" spans="2:65" s="1" customFormat="1" ht="24.25" customHeight="1">
      <c r="B442" s="31"/>
      <c r="C442" s="132" t="s">
        <v>709</v>
      </c>
      <c r="D442" s="132" t="s">
        <v>155</v>
      </c>
      <c r="E442" s="133" t="s">
        <v>554</v>
      </c>
      <c r="F442" s="134" t="s">
        <v>555</v>
      </c>
      <c r="G442" s="135" t="s">
        <v>173</v>
      </c>
      <c r="H442" s="136">
        <v>120.23</v>
      </c>
      <c r="I442" s="137"/>
      <c r="J442" s="138">
        <f>ROUND(I442*H442,2)</f>
        <v>0</v>
      </c>
      <c r="K442" s="139"/>
      <c r="L442" s="31"/>
      <c r="M442" s="140" t="s">
        <v>1</v>
      </c>
      <c r="N442" s="141" t="s">
        <v>40</v>
      </c>
      <c r="P442" s="142">
        <f>O442*H442</f>
        <v>0</v>
      </c>
      <c r="Q442" s="142">
        <v>1.146E-2</v>
      </c>
      <c r="R442" s="142">
        <f>Q442*H442</f>
        <v>1.3778357999999999</v>
      </c>
      <c r="S442" s="142">
        <v>0</v>
      </c>
      <c r="T442" s="143">
        <f>S442*H442</f>
        <v>0</v>
      </c>
      <c r="AR442" s="144" t="s">
        <v>159</v>
      </c>
      <c r="AT442" s="144" t="s">
        <v>155</v>
      </c>
      <c r="AU442" s="144" t="s">
        <v>85</v>
      </c>
      <c r="AY442" s="16" t="s">
        <v>153</v>
      </c>
      <c r="BE442" s="145">
        <f>IF(N442="základní",J442,0)</f>
        <v>0</v>
      </c>
      <c r="BF442" s="145">
        <f>IF(N442="snížená",J442,0)</f>
        <v>0</v>
      </c>
      <c r="BG442" s="145">
        <f>IF(N442="zákl. přenesená",J442,0)</f>
        <v>0</v>
      </c>
      <c r="BH442" s="145">
        <f>IF(N442="sníž. přenesená",J442,0)</f>
        <v>0</v>
      </c>
      <c r="BI442" s="145">
        <f>IF(N442="nulová",J442,0)</f>
        <v>0</v>
      </c>
      <c r="BJ442" s="16" t="s">
        <v>83</v>
      </c>
      <c r="BK442" s="145">
        <f>ROUND(I442*H442,2)</f>
        <v>0</v>
      </c>
      <c r="BL442" s="16" t="s">
        <v>159</v>
      </c>
      <c r="BM442" s="144" t="s">
        <v>2997</v>
      </c>
    </row>
    <row r="443" spans="2:65" s="1" customFormat="1" ht="36">
      <c r="B443" s="31"/>
      <c r="D443" s="146" t="s">
        <v>161</v>
      </c>
      <c r="F443" s="147" t="s">
        <v>557</v>
      </c>
      <c r="I443" s="148"/>
      <c r="L443" s="31"/>
      <c r="M443" s="149"/>
      <c r="T443" s="55"/>
      <c r="AT443" s="16" t="s">
        <v>161</v>
      </c>
      <c r="AU443" s="16" t="s">
        <v>85</v>
      </c>
    </row>
    <row r="444" spans="2:65" s="12" customFormat="1" ht="24">
      <c r="B444" s="150"/>
      <c r="D444" s="146" t="s">
        <v>163</v>
      </c>
      <c r="E444" s="151" t="s">
        <v>1</v>
      </c>
      <c r="F444" s="152" t="s">
        <v>2998</v>
      </c>
      <c r="H444" s="153">
        <v>120.23</v>
      </c>
      <c r="I444" s="154"/>
      <c r="L444" s="150"/>
      <c r="M444" s="155"/>
      <c r="T444" s="156"/>
      <c r="AT444" s="151" t="s">
        <v>163</v>
      </c>
      <c r="AU444" s="151" t="s">
        <v>85</v>
      </c>
      <c r="AV444" s="12" t="s">
        <v>85</v>
      </c>
      <c r="AW444" s="12" t="s">
        <v>32</v>
      </c>
      <c r="AX444" s="12" t="s">
        <v>83</v>
      </c>
      <c r="AY444" s="151" t="s">
        <v>153</v>
      </c>
    </row>
    <row r="445" spans="2:65" s="1" customFormat="1" ht="24.25" customHeight="1">
      <c r="B445" s="31"/>
      <c r="C445" s="132" t="s">
        <v>713</v>
      </c>
      <c r="D445" s="132" t="s">
        <v>155</v>
      </c>
      <c r="E445" s="133" t="s">
        <v>560</v>
      </c>
      <c r="F445" s="134" t="s">
        <v>561</v>
      </c>
      <c r="G445" s="135" t="s">
        <v>173</v>
      </c>
      <c r="H445" s="136">
        <v>233.3</v>
      </c>
      <c r="I445" s="137"/>
      <c r="J445" s="138">
        <f>ROUND(I445*H445,2)</f>
        <v>0</v>
      </c>
      <c r="K445" s="139"/>
      <c r="L445" s="31"/>
      <c r="M445" s="140" t="s">
        <v>1</v>
      </c>
      <c r="N445" s="141" t="s">
        <v>40</v>
      </c>
      <c r="P445" s="142">
        <f>O445*H445</f>
        <v>0</v>
      </c>
      <c r="Q445" s="142">
        <v>2.7000000000000001E-3</v>
      </c>
      <c r="R445" s="142">
        <f>Q445*H445</f>
        <v>0.62991000000000008</v>
      </c>
      <c r="S445" s="142">
        <v>0</v>
      </c>
      <c r="T445" s="143">
        <f>S445*H445</f>
        <v>0</v>
      </c>
      <c r="AR445" s="144" t="s">
        <v>159</v>
      </c>
      <c r="AT445" s="144" t="s">
        <v>155</v>
      </c>
      <c r="AU445" s="144" t="s">
        <v>85</v>
      </c>
      <c r="AY445" s="16" t="s">
        <v>153</v>
      </c>
      <c r="BE445" s="145">
        <f>IF(N445="základní",J445,0)</f>
        <v>0</v>
      </c>
      <c r="BF445" s="145">
        <f>IF(N445="snížená",J445,0)</f>
        <v>0</v>
      </c>
      <c r="BG445" s="145">
        <f>IF(N445="zákl. přenesená",J445,0)</f>
        <v>0</v>
      </c>
      <c r="BH445" s="145">
        <f>IF(N445="sníž. přenesená",J445,0)</f>
        <v>0</v>
      </c>
      <c r="BI445" s="145">
        <f>IF(N445="nulová",J445,0)</f>
        <v>0</v>
      </c>
      <c r="BJ445" s="16" t="s">
        <v>83</v>
      </c>
      <c r="BK445" s="145">
        <f>ROUND(I445*H445,2)</f>
        <v>0</v>
      </c>
      <c r="BL445" s="16" t="s">
        <v>159</v>
      </c>
      <c r="BM445" s="144" t="s">
        <v>2999</v>
      </c>
    </row>
    <row r="446" spans="2:65" s="1" customFormat="1" ht="24">
      <c r="B446" s="31"/>
      <c r="D446" s="146" t="s">
        <v>161</v>
      </c>
      <c r="F446" s="147" t="s">
        <v>563</v>
      </c>
      <c r="I446" s="148"/>
      <c r="L446" s="31"/>
      <c r="M446" s="149"/>
      <c r="T446" s="55"/>
      <c r="AT446" s="16" t="s">
        <v>161</v>
      </c>
      <c r="AU446" s="16" t="s">
        <v>85</v>
      </c>
    </row>
    <row r="447" spans="2:65" s="14" customFormat="1" ht="12">
      <c r="B447" s="175"/>
      <c r="D447" s="146" t="s">
        <v>163</v>
      </c>
      <c r="E447" s="176" t="s">
        <v>1</v>
      </c>
      <c r="F447" s="177" t="s">
        <v>2695</v>
      </c>
      <c r="H447" s="176" t="s">
        <v>1</v>
      </c>
      <c r="I447" s="178"/>
      <c r="L447" s="175"/>
      <c r="M447" s="179"/>
      <c r="T447" s="180"/>
      <c r="AT447" s="176" t="s">
        <v>163</v>
      </c>
      <c r="AU447" s="176" t="s">
        <v>85</v>
      </c>
      <c r="AV447" s="14" t="s">
        <v>83</v>
      </c>
      <c r="AW447" s="14" t="s">
        <v>32</v>
      </c>
      <c r="AX447" s="14" t="s">
        <v>75</v>
      </c>
      <c r="AY447" s="176" t="s">
        <v>153</v>
      </c>
    </row>
    <row r="448" spans="2:65" s="12" customFormat="1" ht="12">
      <c r="B448" s="150"/>
      <c r="D448" s="146" t="s">
        <v>163</v>
      </c>
      <c r="E448" s="151" t="s">
        <v>1</v>
      </c>
      <c r="F448" s="152" t="s">
        <v>2962</v>
      </c>
      <c r="H448" s="153">
        <v>113.07</v>
      </c>
      <c r="I448" s="154"/>
      <c r="L448" s="150"/>
      <c r="M448" s="155"/>
      <c r="T448" s="156"/>
      <c r="AT448" s="151" t="s">
        <v>163</v>
      </c>
      <c r="AU448" s="151" t="s">
        <v>85</v>
      </c>
      <c r="AV448" s="12" t="s">
        <v>85</v>
      </c>
      <c r="AW448" s="12" t="s">
        <v>32</v>
      </c>
      <c r="AX448" s="12" t="s">
        <v>75</v>
      </c>
      <c r="AY448" s="151" t="s">
        <v>153</v>
      </c>
    </row>
    <row r="449" spans="2:65" s="12" customFormat="1" ht="36">
      <c r="B449" s="150"/>
      <c r="D449" s="146" t="s">
        <v>163</v>
      </c>
      <c r="E449" s="151" t="s">
        <v>1</v>
      </c>
      <c r="F449" s="152" t="s">
        <v>2972</v>
      </c>
      <c r="H449" s="153">
        <v>120.23</v>
      </c>
      <c r="I449" s="154"/>
      <c r="L449" s="150"/>
      <c r="M449" s="155"/>
      <c r="T449" s="156"/>
      <c r="AT449" s="151" t="s">
        <v>163</v>
      </c>
      <c r="AU449" s="151" t="s">
        <v>85</v>
      </c>
      <c r="AV449" s="12" t="s">
        <v>85</v>
      </c>
      <c r="AW449" s="12" t="s">
        <v>32</v>
      </c>
      <c r="AX449" s="12" t="s">
        <v>75</v>
      </c>
      <c r="AY449" s="151" t="s">
        <v>153</v>
      </c>
    </row>
    <row r="450" spans="2:65" s="13" customFormat="1" ht="12">
      <c r="B450" s="157"/>
      <c r="D450" s="146" t="s">
        <v>163</v>
      </c>
      <c r="E450" s="158" t="s">
        <v>1</v>
      </c>
      <c r="F450" s="159" t="s">
        <v>207</v>
      </c>
      <c r="H450" s="160">
        <v>233.3</v>
      </c>
      <c r="I450" s="161"/>
      <c r="L450" s="157"/>
      <c r="M450" s="162"/>
      <c r="T450" s="163"/>
      <c r="AT450" s="158" t="s">
        <v>163</v>
      </c>
      <c r="AU450" s="158" t="s">
        <v>85</v>
      </c>
      <c r="AV450" s="13" t="s">
        <v>159</v>
      </c>
      <c r="AW450" s="13" t="s">
        <v>32</v>
      </c>
      <c r="AX450" s="13" t="s">
        <v>83</v>
      </c>
      <c r="AY450" s="158" t="s">
        <v>153</v>
      </c>
    </row>
    <row r="451" spans="2:65" s="11" customFormat="1" ht="22.75" customHeight="1">
      <c r="B451" s="120"/>
      <c r="D451" s="121" t="s">
        <v>74</v>
      </c>
      <c r="E451" s="130" t="s">
        <v>564</v>
      </c>
      <c r="F451" s="130" t="s">
        <v>565</v>
      </c>
      <c r="I451" s="123"/>
      <c r="J451" s="131">
        <f>BK451</f>
        <v>0</v>
      </c>
      <c r="L451" s="120"/>
      <c r="M451" s="125"/>
      <c r="P451" s="126">
        <f>SUM(P452:P458)</f>
        <v>0</v>
      </c>
      <c r="R451" s="126">
        <f>SUM(R452:R458)</f>
        <v>1.0768200000000001</v>
      </c>
      <c r="T451" s="127">
        <f>SUM(T452:T458)</f>
        <v>0</v>
      </c>
      <c r="AR451" s="121" t="s">
        <v>83</v>
      </c>
      <c r="AT451" s="128" t="s">
        <v>74</v>
      </c>
      <c r="AU451" s="128" t="s">
        <v>83</v>
      </c>
      <c r="AY451" s="121" t="s">
        <v>153</v>
      </c>
      <c r="BK451" s="129">
        <f>SUM(BK452:BK458)</f>
        <v>0</v>
      </c>
    </row>
    <row r="452" spans="2:65" s="1" customFormat="1" ht="24.25" customHeight="1">
      <c r="B452" s="31"/>
      <c r="C452" s="132" t="s">
        <v>720</v>
      </c>
      <c r="D452" s="132" t="s">
        <v>155</v>
      </c>
      <c r="E452" s="133" t="s">
        <v>573</v>
      </c>
      <c r="F452" s="134" t="s">
        <v>574</v>
      </c>
      <c r="G452" s="135" t="s">
        <v>173</v>
      </c>
      <c r="H452" s="136">
        <v>3.6</v>
      </c>
      <c r="I452" s="137"/>
      <c r="J452" s="138">
        <f>ROUND(I452*H452,2)</f>
        <v>0</v>
      </c>
      <c r="K452" s="139"/>
      <c r="L452" s="31"/>
      <c r="M452" s="140" t="s">
        <v>1</v>
      </c>
      <c r="N452" s="141" t="s">
        <v>40</v>
      </c>
      <c r="P452" s="142">
        <f>O452*H452</f>
        <v>0</v>
      </c>
      <c r="Q452" s="142">
        <v>0.11</v>
      </c>
      <c r="R452" s="142">
        <f>Q452*H452</f>
        <v>0.39600000000000002</v>
      </c>
      <c r="S452" s="142">
        <v>0</v>
      </c>
      <c r="T452" s="143">
        <f>S452*H452</f>
        <v>0</v>
      </c>
      <c r="AR452" s="144" t="s">
        <v>159</v>
      </c>
      <c r="AT452" s="144" t="s">
        <v>155</v>
      </c>
      <c r="AU452" s="144" t="s">
        <v>85</v>
      </c>
      <c r="AY452" s="16" t="s">
        <v>153</v>
      </c>
      <c r="BE452" s="145">
        <f>IF(N452="základní",J452,0)</f>
        <v>0</v>
      </c>
      <c r="BF452" s="145">
        <f>IF(N452="snížená",J452,0)</f>
        <v>0</v>
      </c>
      <c r="BG452" s="145">
        <f>IF(N452="zákl. přenesená",J452,0)</f>
        <v>0</v>
      </c>
      <c r="BH452" s="145">
        <f>IF(N452="sníž. přenesená",J452,0)</f>
        <v>0</v>
      </c>
      <c r="BI452" s="145">
        <f>IF(N452="nulová",J452,0)</f>
        <v>0</v>
      </c>
      <c r="BJ452" s="16" t="s">
        <v>83</v>
      </c>
      <c r="BK452" s="145">
        <f>ROUND(I452*H452,2)</f>
        <v>0</v>
      </c>
      <c r="BL452" s="16" t="s">
        <v>159</v>
      </c>
      <c r="BM452" s="144" t="s">
        <v>3000</v>
      </c>
    </row>
    <row r="453" spans="2:65" s="1" customFormat="1" ht="33" customHeight="1">
      <c r="B453" s="31"/>
      <c r="C453" s="132" t="s">
        <v>728</v>
      </c>
      <c r="D453" s="132" t="s">
        <v>155</v>
      </c>
      <c r="E453" s="133" t="s">
        <v>588</v>
      </c>
      <c r="F453" s="134" t="s">
        <v>589</v>
      </c>
      <c r="G453" s="135" t="s">
        <v>590</v>
      </c>
      <c r="H453" s="136">
        <v>6.6</v>
      </c>
      <c r="I453" s="137"/>
      <c r="J453" s="138">
        <f>ROUND(I453*H453,2)</f>
        <v>0</v>
      </c>
      <c r="K453" s="139"/>
      <c r="L453" s="31"/>
      <c r="M453" s="140" t="s">
        <v>1</v>
      </c>
      <c r="N453" s="141" t="s">
        <v>40</v>
      </c>
      <c r="P453" s="142">
        <f>O453*H453</f>
        <v>0</v>
      </c>
      <c r="Q453" s="142">
        <v>2.0000000000000002E-5</v>
      </c>
      <c r="R453" s="142">
        <f>Q453*H453</f>
        <v>1.3200000000000001E-4</v>
      </c>
      <c r="S453" s="142">
        <v>0</v>
      </c>
      <c r="T453" s="143">
        <f>S453*H453</f>
        <v>0</v>
      </c>
      <c r="AR453" s="144" t="s">
        <v>159</v>
      </c>
      <c r="AT453" s="144" t="s">
        <v>155</v>
      </c>
      <c r="AU453" s="144" t="s">
        <v>85</v>
      </c>
      <c r="AY453" s="16" t="s">
        <v>153</v>
      </c>
      <c r="BE453" s="145">
        <f>IF(N453="základní",J453,0)</f>
        <v>0</v>
      </c>
      <c r="BF453" s="145">
        <f>IF(N453="snížená",J453,0)</f>
        <v>0</v>
      </c>
      <c r="BG453" s="145">
        <f>IF(N453="zákl. přenesená",J453,0)</f>
        <v>0</v>
      </c>
      <c r="BH453" s="145">
        <f>IF(N453="sníž. přenesená",J453,0)</f>
        <v>0</v>
      </c>
      <c r="BI453" s="145">
        <f>IF(N453="nulová",J453,0)</f>
        <v>0</v>
      </c>
      <c r="BJ453" s="16" t="s">
        <v>83</v>
      </c>
      <c r="BK453" s="145">
        <f>ROUND(I453*H453,2)</f>
        <v>0</v>
      </c>
      <c r="BL453" s="16" t="s">
        <v>159</v>
      </c>
      <c r="BM453" s="144" t="s">
        <v>3001</v>
      </c>
    </row>
    <row r="454" spans="2:65" s="1" customFormat="1" ht="36">
      <c r="B454" s="31"/>
      <c r="D454" s="146" t="s">
        <v>161</v>
      </c>
      <c r="F454" s="147" t="s">
        <v>592</v>
      </c>
      <c r="I454" s="148"/>
      <c r="L454" s="31"/>
      <c r="M454" s="149"/>
      <c r="T454" s="55"/>
      <c r="AT454" s="16" t="s">
        <v>161</v>
      </c>
      <c r="AU454" s="16" t="s">
        <v>85</v>
      </c>
    </row>
    <row r="455" spans="2:65" s="12" customFormat="1" ht="12">
      <c r="B455" s="150"/>
      <c r="D455" s="146" t="s">
        <v>163</v>
      </c>
      <c r="E455" s="151" t="s">
        <v>1</v>
      </c>
      <c r="F455" s="152" t="s">
        <v>3002</v>
      </c>
      <c r="H455" s="153">
        <v>6.6</v>
      </c>
      <c r="I455" s="154"/>
      <c r="L455" s="150"/>
      <c r="M455" s="155"/>
      <c r="T455" s="156"/>
      <c r="AT455" s="151" t="s">
        <v>163</v>
      </c>
      <c r="AU455" s="151" t="s">
        <v>85</v>
      </c>
      <c r="AV455" s="12" t="s">
        <v>85</v>
      </c>
      <c r="AW455" s="12" t="s">
        <v>32</v>
      </c>
      <c r="AX455" s="12" t="s">
        <v>83</v>
      </c>
      <c r="AY455" s="151" t="s">
        <v>153</v>
      </c>
    </row>
    <row r="456" spans="2:65" s="1" customFormat="1" ht="24.25" customHeight="1">
      <c r="B456" s="31"/>
      <c r="C456" s="132" t="s">
        <v>736</v>
      </c>
      <c r="D456" s="132" t="s">
        <v>155</v>
      </c>
      <c r="E456" s="133" t="s">
        <v>3003</v>
      </c>
      <c r="F456" s="134" t="s">
        <v>3004</v>
      </c>
      <c r="G456" s="135" t="s">
        <v>173</v>
      </c>
      <c r="H456" s="136">
        <v>2.4</v>
      </c>
      <c r="I456" s="137"/>
      <c r="J456" s="138">
        <f>ROUND(I456*H456,2)</f>
        <v>0</v>
      </c>
      <c r="K456" s="139"/>
      <c r="L456" s="31"/>
      <c r="M456" s="140" t="s">
        <v>1</v>
      </c>
      <c r="N456" s="141" t="s">
        <v>40</v>
      </c>
      <c r="P456" s="142">
        <f>O456*H456</f>
        <v>0</v>
      </c>
      <c r="Q456" s="142">
        <v>0.28361999999999998</v>
      </c>
      <c r="R456" s="142">
        <f>Q456*H456</f>
        <v>0.68068799999999996</v>
      </c>
      <c r="S456" s="142">
        <v>0</v>
      </c>
      <c r="T456" s="143">
        <f>S456*H456</f>
        <v>0</v>
      </c>
      <c r="AR456" s="144" t="s">
        <v>159</v>
      </c>
      <c r="AT456" s="144" t="s">
        <v>155</v>
      </c>
      <c r="AU456" s="144" t="s">
        <v>85</v>
      </c>
      <c r="AY456" s="16" t="s">
        <v>153</v>
      </c>
      <c r="BE456" s="145">
        <f>IF(N456="základní",J456,0)</f>
        <v>0</v>
      </c>
      <c r="BF456" s="145">
        <f>IF(N456="snížená",J456,0)</f>
        <v>0</v>
      </c>
      <c r="BG456" s="145">
        <f>IF(N456="zákl. přenesená",J456,0)</f>
        <v>0</v>
      </c>
      <c r="BH456" s="145">
        <f>IF(N456="sníž. přenesená",J456,0)</f>
        <v>0</v>
      </c>
      <c r="BI456" s="145">
        <f>IF(N456="nulová",J456,0)</f>
        <v>0</v>
      </c>
      <c r="BJ456" s="16" t="s">
        <v>83</v>
      </c>
      <c r="BK456" s="145">
        <f>ROUND(I456*H456,2)</f>
        <v>0</v>
      </c>
      <c r="BL456" s="16" t="s">
        <v>159</v>
      </c>
      <c r="BM456" s="144" t="s">
        <v>3005</v>
      </c>
    </row>
    <row r="457" spans="2:65" s="1" customFormat="1" ht="24">
      <c r="B457" s="31"/>
      <c r="D457" s="146" t="s">
        <v>161</v>
      </c>
      <c r="F457" s="147" t="s">
        <v>3006</v>
      </c>
      <c r="I457" s="148"/>
      <c r="L457" s="31"/>
      <c r="M457" s="149"/>
      <c r="T457" s="55"/>
      <c r="AT457" s="16" t="s">
        <v>161</v>
      </c>
      <c r="AU457" s="16" t="s">
        <v>85</v>
      </c>
    </row>
    <row r="458" spans="2:65" s="12" customFormat="1" ht="12">
      <c r="B458" s="150"/>
      <c r="D458" s="146" t="s">
        <v>163</v>
      </c>
      <c r="E458" s="151" t="s">
        <v>1</v>
      </c>
      <c r="F458" s="152" t="s">
        <v>2882</v>
      </c>
      <c r="H458" s="153">
        <v>2.4</v>
      </c>
      <c r="I458" s="154"/>
      <c r="L458" s="150"/>
      <c r="M458" s="155"/>
      <c r="T458" s="156"/>
      <c r="AT458" s="151" t="s">
        <v>163</v>
      </c>
      <c r="AU458" s="151" t="s">
        <v>85</v>
      </c>
      <c r="AV458" s="12" t="s">
        <v>85</v>
      </c>
      <c r="AW458" s="12" t="s">
        <v>32</v>
      </c>
      <c r="AX458" s="12" t="s">
        <v>83</v>
      </c>
      <c r="AY458" s="151" t="s">
        <v>153</v>
      </c>
    </row>
    <row r="459" spans="2:65" s="11" customFormat="1" ht="22.75" customHeight="1">
      <c r="B459" s="120"/>
      <c r="D459" s="121" t="s">
        <v>74</v>
      </c>
      <c r="E459" s="130" t="s">
        <v>596</v>
      </c>
      <c r="F459" s="130" t="s">
        <v>597</v>
      </c>
      <c r="I459" s="123"/>
      <c r="J459" s="131">
        <f>BK459</f>
        <v>0</v>
      </c>
      <c r="L459" s="120"/>
      <c r="M459" s="125"/>
      <c r="P459" s="126">
        <f>SUM(P460:P471)</f>
        <v>0</v>
      </c>
      <c r="R459" s="126">
        <f>SUM(R460:R471)</f>
        <v>0.54623999999999995</v>
      </c>
      <c r="T459" s="127">
        <f>SUM(T460:T471)</f>
        <v>0</v>
      </c>
      <c r="AR459" s="121" t="s">
        <v>83</v>
      </c>
      <c r="AT459" s="128" t="s">
        <v>74</v>
      </c>
      <c r="AU459" s="128" t="s">
        <v>83</v>
      </c>
      <c r="AY459" s="121" t="s">
        <v>153</v>
      </c>
      <c r="BK459" s="129">
        <f>SUM(BK460:BK471)</f>
        <v>0</v>
      </c>
    </row>
    <row r="460" spans="2:65" s="1" customFormat="1" ht="24.25" customHeight="1">
      <c r="B460" s="31"/>
      <c r="C460" s="132" t="s">
        <v>743</v>
      </c>
      <c r="D460" s="132" t="s">
        <v>155</v>
      </c>
      <c r="E460" s="133" t="s">
        <v>599</v>
      </c>
      <c r="F460" s="134" t="s">
        <v>600</v>
      </c>
      <c r="G460" s="135" t="s">
        <v>261</v>
      </c>
      <c r="H460" s="136">
        <v>3</v>
      </c>
      <c r="I460" s="137"/>
      <c r="J460" s="138">
        <f>ROUND(I460*H460,2)</f>
        <v>0</v>
      </c>
      <c r="K460" s="139"/>
      <c r="L460" s="31"/>
      <c r="M460" s="140" t="s">
        <v>1</v>
      </c>
      <c r="N460" s="141" t="s">
        <v>40</v>
      </c>
      <c r="P460" s="142">
        <f>O460*H460</f>
        <v>0</v>
      </c>
      <c r="Q460" s="142">
        <v>1.7770000000000001E-2</v>
      </c>
      <c r="R460" s="142">
        <f>Q460*H460</f>
        <v>5.3310000000000003E-2</v>
      </c>
      <c r="S460" s="142">
        <v>0</v>
      </c>
      <c r="T460" s="143">
        <f>S460*H460</f>
        <v>0</v>
      </c>
      <c r="AR460" s="144" t="s">
        <v>159</v>
      </c>
      <c r="AT460" s="144" t="s">
        <v>155</v>
      </c>
      <c r="AU460" s="144" t="s">
        <v>85</v>
      </c>
      <c r="AY460" s="16" t="s">
        <v>153</v>
      </c>
      <c r="BE460" s="145">
        <f>IF(N460="základní",J460,0)</f>
        <v>0</v>
      </c>
      <c r="BF460" s="145">
        <f>IF(N460="snížená",J460,0)</f>
        <v>0</v>
      </c>
      <c r="BG460" s="145">
        <f>IF(N460="zákl. přenesená",J460,0)</f>
        <v>0</v>
      </c>
      <c r="BH460" s="145">
        <f>IF(N460="sníž. přenesená",J460,0)</f>
        <v>0</v>
      </c>
      <c r="BI460" s="145">
        <f>IF(N460="nulová",J460,0)</f>
        <v>0</v>
      </c>
      <c r="BJ460" s="16" t="s">
        <v>83</v>
      </c>
      <c r="BK460" s="145">
        <f>ROUND(I460*H460,2)</f>
        <v>0</v>
      </c>
      <c r="BL460" s="16" t="s">
        <v>159</v>
      </c>
      <c r="BM460" s="144" t="s">
        <v>3007</v>
      </c>
    </row>
    <row r="461" spans="2:65" s="1" customFormat="1" ht="36">
      <c r="B461" s="31"/>
      <c r="D461" s="146" t="s">
        <v>161</v>
      </c>
      <c r="F461" s="147" t="s">
        <v>602</v>
      </c>
      <c r="I461" s="148"/>
      <c r="L461" s="31"/>
      <c r="M461" s="149"/>
      <c r="T461" s="55"/>
      <c r="AT461" s="16" t="s">
        <v>161</v>
      </c>
      <c r="AU461" s="16" t="s">
        <v>85</v>
      </c>
    </row>
    <row r="462" spans="2:65" s="1" customFormat="1" ht="24.25" customHeight="1">
      <c r="B462" s="31"/>
      <c r="C462" s="164" t="s">
        <v>749</v>
      </c>
      <c r="D462" s="164" t="s">
        <v>216</v>
      </c>
      <c r="E462" s="165" t="s">
        <v>603</v>
      </c>
      <c r="F462" s="166" t="s">
        <v>604</v>
      </c>
      <c r="G462" s="167" t="s">
        <v>261</v>
      </c>
      <c r="H462" s="168">
        <v>1</v>
      </c>
      <c r="I462" s="169"/>
      <c r="J462" s="170">
        <f>ROUND(I462*H462,2)</f>
        <v>0</v>
      </c>
      <c r="K462" s="171"/>
      <c r="L462" s="172"/>
      <c r="M462" s="173" t="s">
        <v>1</v>
      </c>
      <c r="N462" s="174" t="s">
        <v>40</v>
      </c>
      <c r="P462" s="142">
        <f>O462*H462</f>
        <v>0</v>
      </c>
      <c r="Q462" s="142">
        <v>1.201E-2</v>
      </c>
      <c r="R462" s="142">
        <f>Q462*H462</f>
        <v>1.201E-2</v>
      </c>
      <c r="S462" s="142">
        <v>0</v>
      </c>
      <c r="T462" s="143">
        <f>S462*H462</f>
        <v>0</v>
      </c>
      <c r="AR462" s="144" t="s">
        <v>200</v>
      </c>
      <c r="AT462" s="144" t="s">
        <v>216</v>
      </c>
      <c r="AU462" s="144" t="s">
        <v>85</v>
      </c>
      <c r="AY462" s="16" t="s">
        <v>153</v>
      </c>
      <c r="BE462" s="145">
        <f>IF(N462="základní",J462,0)</f>
        <v>0</v>
      </c>
      <c r="BF462" s="145">
        <f>IF(N462="snížená",J462,0)</f>
        <v>0</v>
      </c>
      <c r="BG462" s="145">
        <f>IF(N462="zákl. přenesená",J462,0)</f>
        <v>0</v>
      </c>
      <c r="BH462" s="145">
        <f>IF(N462="sníž. přenesená",J462,0)</f>
        <v>0</v>
      </c>
      <c r="BI462" s="145">
        <f>IF(N462="nulová",J462,0)</f>
        <v>0</v>
      </c>
      <c r="BJ462" s="16" t="s">
        <v>83</v>
      </c>
      <c r="BK462" s="145">
        <f>ROUND(I462*H462,2)</f>
        <v>0</v>
      </c>
      <c r="BL462" s="16" t="s">
        <v>159</v>
      </c>
      <c r="BM462" s="144" t="s">
        <v>3008</v>
      </c>
    </row>
    <row r="463" spans="2:65" s="1" customFormat="1" ht="24">
      <c r="B463" s="31"/>
      <c r="D463" s="146" t="s">
        <v>161</v>
      </c>
      <c r="F463" s="147" t="s">
        <v>604</v>
      </c>
      <c r="I463" s="148"/>
      <c r="L463" s="31"/>
      <c r="M463" s="149"/>
      <c r="T463" s="55"/>
      <c r="AT463" s="16" t="s">
        <v>161</v>
      </c>
      <c r="AU463" s="16" t="s">
        <v>85</v>
      </c>
    </row>
    <row r="464" spans="2:65" s="1" customFormat="1" ht="24.25" customHeight="1">
      <c r="B464" s="31"/>
      <c r="C464" s="164" t="s">
        <v>756</v>
      </c>
      <c r="D464" s="164" t="s">
        <v>216</v>
      </c>
      <c r="E464" s="165" t="s">
        <v>3009</v>
      </c>
      <c r="F464" s="166" t="s">
        <v>3010</v>
      </c>
      <c r="G464" s="167" t="s">
        <v>261</v>
      </c>
      <c r="H464" s="168">
        <v>2</v>
      </c>
      <c r="I464" s="169"/>
      <c r="J464" s="170">
        <f>ROUND(I464*H464,2)</f>
        <v>0</v>
      </c>
      <c r="K464" s="171"/>
      <c r="L464" s="172"/>
      <c r="M464" s="173" t="s">
        <v>1</v>
      </c>
      <c r="N464" s="174" t="s">
        <v>40</v>
      </c>
      <c r="P464" s="142">
        <f>O464*H464</f>
        <v>0</v>
      </c>
      <c r="Q464" s="142">
        <v>1.325E-2</v>
      </c>
      <c r="R464" s="142">
        <f>Q464*H464</f>
        <v>2.6499999999999999E-2</v>
      </c>
      <c r="S464" s="142">
        <v>0</v>
      </c>
      <c r="T464" s="143">
        <f>S464*H464</f>
        <v>0</v>
      </c>
      <c r="AR464" s="144" t="s">
        <v>691</v>
      </c>
      <c r="AT464" s="144" t="s">
        <v>216</v>
      </c>
      <c r="AU464" s="144" t="s">
        <v>85</v>
      </c>
      <c r="AY464" s="16" t="s">
        <v>153</v>
      </c>
      <c r="BE464" s="145">
        <f>IF(N464="základní",J464,0)</f>
        <v>0</v>
      </c>
      <c r="BF464" s="145">
        <f>IF(N464="snížená",J464,0)</f>
        <v>0</v>
      </c>
      <c r="BG464" s="145">
        <f>IF(N464="zákl. přenesená",J464,0)</f>
        <v>0</v>
      </c>
      <c r="BH464" s="145">
        <f>IF(N464="sníž. přenesená",J464,0)</f>
        <v>0</v>
      </c>
      <c r="BI464" s="145">
        <f>IF(N464="nulová",J464,0)</f>
        <v>0</v>
      </c>
      <c r="BJ464" s="16" t="s">
        <v>83</v>
      </c>
      <c r="BK464" s="145">
        <f>ROUND(I464*H464,2)</f>
        <v>0</v>
      </c>
      <c r="BL464" s="16" t="s">
        <v>691</v>
      </c>
      <c r="BM464" s="144" t="s">
        <v>3011</v>
      </c>
    </row>
    <row r="465" spans="2:65" s="1" customFormat="1" ht="24">
      <c r="B465" s="31"/>
      <c r="D465" s="146" t="s">
        <v>161</v>
      </c>
      <c r="F465" s="147" t="s">
        <v>3010</v>
      </c>
      <c r="I465" s="148"/>
      <c r="L465" s="31"/>
      <c r="M465" s="149"/>
      <c r="T465" s="55"/>
      <c r="AT465" s="16" t="s">
        <v>161</v>
      </c>
      <c r="AU465" s="16" t="s">
        <v>85</v>
      </c>
    </row>
    <row r="466" spans="2:65" s="1" customFormat="1" ht="24.25" customHeight="1">
      <c r="B466" s="31"/>
      <c r="C466" s="132" t="s">
        <v>762</v>
      </c>
      <c r="D466" s="132" t="s">
        <v>155</v>
      </c>
      <c r="E466" s="133" t="s">
        <v>606</v>
      </c>
      <c r="F466" s="134" t="s">
        <v>607</v>
      </c>
      <c r="G466" s="135" t="s">
        <v>261</v>
      </c>
      <c r="H466" s="136">
        <v>1</v>
      </c>
      <c r="I466" s="137"/>
      <c r="J466" s="138">
        <f>ROUND(I466*H466,2)</f>
        <v>0</v>
      </c>
      <c r="K466" s="139"/>
      <c r="L466" s="31"/>
      <c r="M466" s="140" t="s">
        <v>1</v>
      </c>
      <c r="N466" s="141" t="s">
        <v>40</v>
      </c>
      <c r="P466" s="142">
        <f>O466*H466</f>
        <v>0</v>
      </c>
      <c r="Q466" s="142">
        <v>0.44169999999999998</v>
      </c>
      <c r="R466" s="142">
        <f>Q466*H466</f>
        <v>0.44169999999999998</v>
      </c>
      <c r="S466" s="142">
        <v>0</v>
      </c>
      <c r="T466" s="143">
        <f>S466*H466</f>
        <v>0</v>
      </c>
      <c r="AR466" s="144" t="s">
        <v>159</v>
      </c>
      <c r="AT466" s="144" t="s">
        <v>155</v>
      </c>
      <c r="AU466" s="144" t="s">
        <v>85</v>
      </c>
      <c r="AY466" s="16" t="s">
        <v>153</v>
      </c>
      <c r="BE466" s="145">
        <f>IF(N466="základní",J466,0)</f>
        <v>0</v>
      </c>
      <c r="BF466" s="145">
        <f>IF(N466="snížená",J466,0)</f>
        <v>0</v>
      </c>
      <c r="BG466" s="145">
        <f>IF(N466="zákl. přenesená",J466,0)</f>
        <v>0</v>
      </c>
      <c r="BH466" s="145">
        <f>IF(N466="sníž. přenesená",J466,0)</f>
        <v>0</v>
      </c>
      <c r="BI466" s="145">
        <f>IF(N466="nulová",J466,0)</f>
        <v>0</v>
      </c>
      <c r="BJ466" s="16" t="s">
        <v>83</v>
      </c>
      <c r="BK466" s="145">
        <f>ROUND(I466*H466,2)</f>
        <v>0</v>
      </c>
      <c r="BL466" s="16" t="s">
        <v>159</v>
      </c>
      <c r="BM466" s="144" t="s">
        <v>3012</v>
      </c>
    </row>
    <row r="467" spans="2:65" s="1" customFormat="1" ht="36">
      <c r="B467" s="31"/>
      <c r="D467" s="146" t="s">
        <v>161</v>
      </c>
      <c r="F467" s="147" t="s">
        <v>609</v>
      </c>
      <c r="I467" s="148"/>
      <c r="L467" s="31"/>
      <c r="M467" s="149"/>
      <c r="T467" s="55"/>
      <c r="AT467" s="16" t="s">
        <v>161</v>
      </c>
      <c r="AU467" s="16" t="s">
        <v>85</v>
      </c>
    </row>
    <row r="468" spans="2:65" s="12" customFormat="1" ht="12">
      <c r="B468" s="150"/>
      <c r="D468" s="146" t="s">
        <v>163</v>
      </c>
      <c r="E468" s="151" t="s">
        <v>1</v>
      </c>
      <c r="F468" s="152" t="s">
        <v>3013</v>
      </c>
      <c r="H468" s="153">
        <v>1</v>
      </c>
      <c r="I468" s="154"/>
      <c r="L468" s="150"/>
      <c r="M468" s="155"/>
      <c r="T468" s="156"/>
      <c r="AT468" s="151" t="s">
        <v>163</v>
      </c>
      <c r="AU468" s="151" t="s">
        <v>85</v>
      </c>
      <c r="AV468" s="12" t="s">
        <v>85</v>
      </c>
      <c r="AW468" s="12" t="s">
        <v>32</v>
      </c>
      <c r="AX468" s="12" t="s">
        <v>83</v>
      </c>
      <c r="AY468" s="151" t="s">
        <v>153</v>
      </c>
    </row>
    <row r="469" spans="2:65" s="1" customFormat="1" ht="37.75" customHeight="1">
      <c r="B469" s="31"/>
      <c r="C469" s="164" t="s">
        <v>768</v>
      </c>
      <c r="D469" s="164" t="s">
        <v>216</v>
      </c>
      <c r="E469" s="165" t="s">
        <v>3014</v>
      </c>
      <c r="F469" s="166" t="s">
        <v>3015</v>
      </c>
      <c r="G469" s="167" t="s">
        <v>261</v>
      </c>
      <c r="H469" s="168">
        <v>1</v>
      </c>
      <c r="I469" s="169"/>
      <c r="J469" s="170">
        <f>ROUND(I469*H469,2)</f>
        <v>0</v>
      </c>
      <c r="K469" s="171"/>
      <c r="L469" s="172"/>
      <c r="M469" s="173" t="s">
        <v>1</v>
      </c>
      <c r="N469" s="174" t="s">
        <v>40</v>
      </c>
      <c r="P469" s="142">
        <f>O469*H469</f>
        <v>0</v>
      </c>
      <c r="Q469" s="142">
        <v>1.272E-2</v>
      </c>
      <c r="R469" s="142">
        <f>Q469*H469</f>
        <v>1.272E-2</v>
      </c>
      <c r="S469" s="142">
        <v>0</v>
      </c>
      <c r="T469" s="143">
        <f>S469*H469</f>
        <v>0</v>
      </c>
      <c r="AR469" s="144" t="s">
        <v>691</v>
      </c>
      <c r="AT469" s="144" t="s">
        <v>216</v>
      </c>
      <c r="AU469" s="144" t="s">
        <v>85</v>
      </c>
      <c r="AY469" s="16" t="s">
        <v>153</v>
      </c>
      <c r="BE469" s="145">
        <f>IF(N469="základní",J469,0)</f>
        <v>0</v>
      </c>
      <c r="BF469" s="145">
        <f>IF(N469="snížená",J469,0)</f>
        <v>0</v>
      </c>
      <c r="BG469" s="145">
        <f>IF(N469="zákl. přenesená",J469,0)</f>
        <v>0</v>
      </c>
      <c r="BH469" s="145">
        <f>IF(N469="sníž. přenesená",J469,0)</f>
        <v>0</v>
      </c>
      <c r="BI469" s="145">
        <f>IF(N469="nulová",J469,0)</f>
        <v>0</v>
      </c>
      <c r="BJ469" s="16" t="s">
        <v>83</v>
      </c>
      <c r="BK469" s="145">
        <f>ROUND(I469*H469,2)</f>
        <v>0</v>
      </c>
      <c r="BL469" s="16" t="s">
        <v>691</v>
      </c>
      <c r="BM469" s="144" t="s">
        <v>3016</v>
      </c>
    </row>
    <row r="470" spans="2:65" s="1" customFormat="1" ht="24">
      <c r="B470" s="31"/>
      <c r="D470" s="146" t="s">
        <v>161</v>
      </c>
      <c r="F470" s="147" t="s">
        <v>3015</v>
      </c>
      <c r="I470" s="148"/>
      <c r="L470" s="31"/>
      <c r="M470" s="149"/>
      <c r="T470" s="55"/>
      <c r="AT470" s="16" t="s">
        <v>161</v>
      </c>
      <c r="AU470" s="16" t="s">
        <v>85</v>
      </c>
    </row>
    <row r="471" spans="2:65" s="12" customFormat="1" ht="12">
      <c r="B471" s="150"/>
      <c r="D471" s="146" t="s">
        <v>163</v>
      </c>
      <c r="E471" s="151" t="s">
        <v>1</v>
      </c>
      <c r="F471" s="152" t="s">
        <v>3013</v>
      </c>
      <c r="H471" s="153">
        <v>1</v>
      </c>
      <c r="I471" s="154"/>
      <c r="L471" s="150"/>
      <c r="M471" s="155"/>
      <c r="T471" s="156"/>
      <c r="AT471" s="151" t="s">
        <v>163</v>
      </c>
      <c r="AU471" s="151" t="s">
        <v>85</v>
      </c>
      <c r="AV471" s="12" t="s">
        <v>85</v>
      </c>
      <c r="AW471" s="12" t="s">
        <v>32</v>
      </c>
      <c r="AX471" s="12" t="s">
        <v>83</v>
      </c>
      <c r="AY471" s="151" t="s">
        <v>153</v>
      </c>
    </row>
    <row r="472" spans="2:65" s="11" customFormat="1" ht="22.75" customHeight="1">
      <c r="B472" s="120"/>
      <c r="D472" s="121" t="s">
        <v>74</v>
      </c>
      <c r="E472" s="130" t="s">
        <v>621</v>
      </c>
      <c r="F472" s="130" t="s">
        <v>622</v>
      </c>
      <c r="I472" s="123"/>
      <c r="J472" s="131">
        <f>BK472</f>
        <v>0</v>
      </c>
      <c r="L472" s="120"/>
      <c r="M472" s="125"/>
      <c r="P472" s="126">
        <f>SUM(P473:P522)</f>
        <v>0</v>
      </c>
      <c r="R472" s="126">
        <f>SUM(R473:R522)</f>
        <v>0</v>
      </c>
      <c r="T472" s="127">
        <f>SUM(T473:T522)</f>
        <v>0</v>
      </c>
      <c r="AR472" s="121" t="s">
        <v>83</v>
      </c>
      <c r="AT472" s="128" t="s">
        <v>74</v>
      </c>
      <c r="AU472" s="128" t="s">
        <v>83</v>
      </c>
      <c r="AY472" s="121" t="s">
        <v>153</v>
      </c>
      <c r="BK472" s="129">
        <f>SUM(BK473:BK522)</f>
        <v>0</v>
      </c>
    </row>
    <row r="473" spans="2:65" s="1" customFormat="1" ht="37.75" customHeight="1">
      <c r="B473" s="31"/>
      <c r="C473" s="132" t="s">
        <v>775</v>
      </c>
      <c r="D473" s="132" t="s">
        <v>155</v>
      </c>
      <c r="E473" s="133" t="s">
        <v>3017</v>
      </c>
      <c r="F473" s="134" t="s">
        <v>3018</v>
      </c>
      <c r="G473" s="135" t="s">
        <v>173</v>
      </c>
      <c r="H473" s="136">
        <v>115</v>
      </c>
      <c r="I473" s="137"/>
      <c r="J473" s="138">
        <f>ROUND(I473*H473,2)</f>
        <v>0</v>
      </c>
      <c r="K473" s="139"/>
      <c r="L473" s="31"/>
      <c r="M473" s="140" t="s">
        <v>1</v>
      </c>
      <c r="N473" s="141" t="s">
        <v>40</v>
      </c>
      <c r="P473" s="142">
        <f>O473*H473</f>
        <v>0</v>
      </c>
      <c r="Q473" s="142">
        <v>0</v>
      </c>
      <c r="R473" s="142">
        <f>Q473*H473</f>
        <v>0</v>
      </c>
      <c r="S473" s="142">
        <v>0</v>
      </c>
      <c r="T473" s="143">
        <f>S473*H473</f>
        <v>0</v>
      </c>
      <c r="AR473" s="144" t="s">
        <v>159</v>
      </c>
      <c r="AT473" s="144" t="s">
        <v>155</v>
      </c>
      <c r="AU473" s="144" t="s">
        <v>85</v>
      </c>
      <c r="AY473" s="16" t="s">
        <v>153</v>
      </c>
      <c r="BE473" s="145">
        <f>IF(N473="základní",J473,0)</f>
        <v>0</v>
      </c>
      <c r="BF473" s="145">
        <f>IF(N473="snížená",J473,0)</f>
        <v>0</v>
      </c>
      <c r="BG473" s="145">
        <f>IF(N473="zákl. přenesená",J473,0)</f>
        <v>0</v>
      </c>
      <c r="BH473" s="145">
        <f>IF(N473="sníž. přenesená",J473,0)</f>
        <v>0</v>
      </c>
      <c r="BI473" s="145">
        <f>IF(N473="nulová",J473,0)</f>
        <v>0</v>
      </c>
      <c r="BJ473" s="16" t="s">
        <v>83</v>
      </c>
      <c r="BK473" s="145">
        <f>ROUND(I473*H473,2)</f>
        <v>0</v>
      </c>
      <c r="BL473" s="16" t="s">
        <v>159</v>
      </c>
      <c r="BM473" s="144" t="s">
        <v>3019</v>
      </c>
    </row>
    <row r="474" spans="2:65" s="1" customFormat="1" ht="48">
      <c r="B474" s="31"/>
      <c r="D474" s="146" t="s">
        <v>161</v>
      </c>
      <c r="F474" s="147" t="s">
        <v>3020</v>
      </c>
      <c r="I474" s="148"/>
      <c r="L474" s="31"/>
      <c r="M474" s="149"/>
      <c r="T474" s="55"/>
      <c r="AT474" s="16" t="s">
        <v>161</v>
      </c>
      <c r="AU474" s="16" t="s">
        <v>85</v>
      </c>
    </row>
    <row r="475" spans="2:65" s="14" customFormat="1" ht="12">
      <c r="B475" s="175"/>
      <c r="D475" s="146" t="s">
        <v>163</v>
      </c>
      <c r="E475" s="176" t="s">
        <v>1</v>
      </c>
      <c r="F475" s="177" t="s">
        <v>656</v>
      </c>
      <c r="H475" s="176" t="s">
        <v>1</v>
      </c>
      <c r="I475" s="178"/>
      <c r="L475" s="175"/>
      <c r="M475" s="179"/>
      <c r="T475" s="180"/>
      <c r="AT475" s="176" t="s">
        <v>163</v>
      </c>
      <c r="AU475" s="176" t="s">
        <v>85</v>
      </c>
      <c r="AV475" s="14" t="s">
        <v>83</v>
      </c>
      <c r="AW475" s="14" t="s">
        <v>32</v>
      </c>
      <c r="AX475" s="14" t="s">
        <v>75</v>
      </c>
      <c r="AY475" s="176" t="s">
        <v>153</v>
      </c>
    </row>
    <row r="476" spans="2:65" s="12" customFormat="1" ht="12">
      <c r="B476" s="150"/>
      <c r="D476" s="146" t="s">
        <v>163</v>
      </c>
      <c r="E476" s="151" t="s">
        <v>1</v>
      </c>
      <c r="F476" s="152" t="s">
        <v>3021</v>
      </c>
      <c r="H476" s="153">
        <v>115</v>
      </c>
      <c r="I476" s="154"/>
      <c r="L476" s="150"/>
      <c r="M476" s="155"/>
      <c r="T476" s="156"/>
      <c r="AT476" s="151" t="s">
        <v>163</v>
      </c>
      <c r="AU476" s="151" t="s">
        <v>85</v>
      </c>
      <c r="AV476" s="12" t="s">
        <v>85</v>
      </c>
      <c r="AW476" s="12" t="s">
        <v>32</v>
      </c>
      <c r="AX476" s="12" t="s">
        <v>83</v>
      </c>
      <c r="AY476" s="151" t="s">
        <v>153</v>
      </c>
    </row>
    <row r="477" spans="2:65" s="1" customFormat="1" ht="37.75" customHeight="1">
      <c r="B477" s="31"/>
      <c r="C477" s="132" t="s">
        <v>783</v>
      </c>
      <c r="D477" s="132" t="s">
        <v>155</v>
      </c>
      <c r="E477" s="133" t="s">
        <v>3022</v>
      </c>
      <c r="F477" s="134" t="s">
        <v>3023</v>
      </c>
      <c r="G477" s="135" t="s">
        <v>173</v>
      </c>
      <c r="H477" s="136">
        <v>23</v>
      </c>
      <c r="I477" s="137"/>
      <c r="J477" s="138">
        <f>ROUND(I477*H477,2)</f>
        <v>0</v>
      </c>
      <c r="K477" s="139"/>
      <c r="L477" s="31"/>
      <c r="M477" s="140" t="s">
        <v>1</v>
      </c>
      <c r="N477" s="141" t="s">
        <v>40</v>
      </c>
      <c r="P477" s="142">
        <f>O477*H477</f>
        <v>0</v>
      </c>
      <c r="Q477" s="142">
        <v>0</v>
      </c>
      <c r="R477" s="142">
        <f>Q477*H477</f>
        <v>0</v>
      </c>
      <c r="S477" s="142">
        <v>0</v>
      </c>
      <c r="T477" s="143">
        <f>S477*H477</f>
        <v>0</v>
      </c>
      <c r="AR477" s="144" t="s">
        <v>159</v>
      </c>
      <c r="AT477" s="144" t="s">
        <v>155</v>
      </c>
      <c r="AU477" s="144" t="s">
        <v>85</v>
      </c>
      <c r="AY477" s="16" t="s">
        <v>153</v>
      </c>
      <c r="BE477" s="145">
        <f>IF(N477="základní",J477,0)</f>
        <v>0</v>
      </c>
      <c r="BF477" s="145">
        <f>IF(N477="snížená",J477,0)</f>
        <v>0</v>
      </c>
      <c r="BG477" s="145">
        <f>IF(N477="zákl. přenesená",J477,0)</f>
        <v>0</v>
      </c>
      <c r="BH477" s="145">
        <f>IF(N477="sníž. přenesená",J477,0)</f>
        <v>0</v>
      </c>
      <c r="BI477" s="145">
        <f>IF(N477="nulová",J477,0)</f>
        <v>0</v>
      </c>
      <c r="BJ477" s="16" t="s">
        <v>83</v>
      </c>
      <c r="BK477" s="145">
        <f>ROUND(I477*H477,2)</f>
        <v>0</v>
      </c>
      <c r="BL477" s="16" t="s">
        <v>159</v>
      </c>
      <c r="BM477" s="144" t="s">
        <v>3024</v>
      </c>
    </row>
    <row r="478" spans="2:65" s="1" customFormat="1" ht="48">
      <c r="B478" s="31"/>
      <c r="D478" s="146" t="s">
        <v>161</v>
      </c>
      <c r="F478" s="147" t="s">
        <v>3025</v>
      </c>
      <c r="I478" s="148"/>
      <c r="L478" s="31"/>
      <c r="M478" s="149"/>
      <c r="T478" s="55"/>
      <c r="AT478" s="16" t="s">
        <v>161</v>
      </c>
      <c r="AU478" s="16" t="s">
        <v>85</v>
      </c>
    </row>
    <row r="479" spans="2:65" s="14" customFormat="1" ht="12">
      <c r="B479" s="175"/>
      <c r="D479" s="146" t="s">
        <v>163</v>
      </c>
      <c r="E479" s="176" t="s">
        <v>1</v>
      </c>
      <c r="F479" s="177" t="s">
        <v>656</v>
      </c>
      <c r="H479" s="176" t="s">
        <v>1</v>
      </c>
      <c r="I479" s="178"/>
      <c r="L479" s="175"/>
      <c r="M479" s="179"/>
      <c r="T479" s="180"/>
      <c r="AT479" s="176" t="s">
        <v>163</v>
      </c>
      <c r="AU479" s="176" t="s">
        <v>85</v>
      </c>
      <c r="AV479" s="14" t="s">
        <v>83</v>
      </c>
      <c r="AW479" s="14" t="s">
        <v>32</v>
      </c>
      <c r="AX479" s="14" t="s">
        <v>75</v>
      </c>
      <c r="AY479" s="176" t="s">
        <v>153</v>
      </c>
    </row>
    <row r="480" spans="2:65" s="12" customFormat="1" ht="12">
      <c r="B480" s="150"/>
      <c r="D480" s="146" t="s">
        <v>163</v>
      </c>
      <c r="E480" s="151" t="s">
        <v>1</v>
      </c>
      <c r="F480" s="152" t="s">
        <v>3026</v>
      </c>
      <c r="H480" s="153">
        <v>23</v>
      </c>
      <c r="I480" s="154"/>
      <c r="L480" s="150"/>
      <c r="M480" s="155"/>
      <c r="T480" s="156"/>
      <c r="AT480" s="151" t="s">
        <v>163</v>
      </c>
      <c r="AU480" s="151" t="s">
        <v>85</v>
      </c>
      <c r="AV480" s="12" t="s">
        <v>85</v>
      </c>
      <c r="AW480" s="12" t="s">
        <v>32</v>
      </c>
      <c r="AX480" s="12" t="s">
        <v>83</v>
      </c>
      <c r="AY480" s="151" t="s">
        <v>153</v>
      </c>
    </row>
    <row r="481" spans="2:65" s="1" customFormat="1" ht="33" customHeight="1">
      <c r="B481" s="31"/>
      <c r="C481" s="132" t="s">
        <v>792</v>
      </c>
      <c r="D481" s="132" t="s">
        <v>155</v>
      </c>
      <c r="E481" s="133" t="s">
        <v>3027</v>
      </c>
      <c r="F481" s="134" t="s">
        <v>3028</v>
      </c>
      <c r="G481" s="135" t="s">
        <v>173</v>
      </c>
      <c r="H481" s="136">
        <v>6900</v>
      </c>
      <c r="I481" s="137"/>
      <c r="J481" s="138">
        <f>ROUND(I481*H481,2)</f>
        <v>0</v>
      </c>
      <c r="K481" s="139"/>
      <c r="L481" s="31"/>
      <c r="M481" s="140" t="s">
        <v>1</v>
      </c>
      <c r="N481" s="141" t="s">
        <v>40</v>
      </c>
      <c r="P481" s="142">
        <f>O481*H481</f>
        <v>0</v>
      </c>
      <c r="Q481" s="142">
        <v>0</v>
      </c>
      <c r="R481" s="142">
        <f>Q481*H481</f>
        <v>0</v>
      </c>
      <c r="S481" s="142">
        <v>0</v>
      </c>
      <c r="T481" s="143">
        <f>S481*H481</f>
        <v>0</v>
      </c>
      <c r="AR481" s="144" t="s">
        <v>159</v>
      </c>
      <c r="AT481" s="144" t="s">
        <v>155</v>
      </c>
      <c r="AU481" s="144" t="s">
        <v>85</v>
      </c>
      <c r="AY481" s="16" t="s">
        <v>153</v>
      </c>
      <c r="BE481" s="145">
        <f>IF(N481="základní",J481,0)</f>
        <v>0</v>
      </c>
      <c r="BF481" s="145">
        <f>IF(N481="snížená",J481,0)</f>
        <v>0</v>
      </c>
      <c r="BG481" s="145">
        <f>IF(N481="zákl. přenesená",J481,0)</f>
        <v>0</v>
      </c>
      <c r="BH481" s="145">
        <f>IF(N481="sníž. přenesená",J481,0)</f>
        <v>0</v>
      </c>
      <c r="BI481" s="145">
        <f>IF(N481="nulová",J481,0)</f>
        <v>0</v>
      </c>
      <c r="BJ481" s="16" t="s">
        <v>83</v>
      </c>
      <c r="BK481" s="145">
        <f>ROUND(I481*H481,2)</f>
        <v>0</v>
      </c>
      <c r="BL481" s="16" t="s">
        <v>159</v>
      </c>
      <c r="BM481" s="144" t="s">
        <v>3029</v>
      </c>
    </row>
    <row r="482" spans="2:65" s="1" customFormat="1" ht="36">
      <c r="B482" s="31"/>
      <c r="D482" s="146" t="s">
        <v>161</v>
      </c>
      <c r="F482" s="147" t="s">
        <v>3030</v>
      </c>
      <c r="I482" s="148"/>
      <c r="L482" s="31"/>
      <c r="M482" s="149"/>
      <c r="T482" s="55"/>
      <c r="AT482" s="16" t="s">
        <v>161</v>
      </c>
      <c r="AU482" s="16" t="s">
        <v>85</v>
      </c>
    </row>
    <row r="483" spans="2:65" s="14" customFormat="1" ht="12">
      <c r="B483" s="175"/>
      <c r="D483" s="146" t="s">
        <v>163</v>
      </c>
      <c r="E483" s="176" t="s">
        <v>1</v>
      </c>
      <c r="F483" s="177" t="s">
        <v>656</v>
      </c>
      <c r="H483" s="176" t="s">
        <v>1</v>
      </c>
      <c r="I483" s="178"/>
      <c r="L483" s="175"/>
      <c r="M483" s="179"/>
      <c r="T483" s="180"/>
      <c r="AT483" s="176" t="s">
        <v>163</v>
      </c>
      <c r="AU483" s="176" t="s">
        <v>85</v>
      </c>
      <c r="AV483" s="14" t="s">
        <v>83</v>
      </c>
      <c r="AW483" s="14" t="s">
        <v>32</v>
      </c>
      <c r="AX483" s="14" t="s">
        <v>75</v>
      </c>
      <c r="AY483" s="176" t="s">
        <v>153</v>
      </c>
    </row>
    <row r="484" spans="2:65" s="12" customFormat="1" ht="12">
      <c r="B484" s="150"/>
      <c r="D484" s="146" t="s">
        <v>163</v>
      </c>
      <c r="E484" s="151" t="s">
        <v>1</v>
      </c>
      <c r="F484" s="152" t="s">
        <v>3031</v>
      </c>
      <c r="H484" s="153">
        <v>6900</v>
      </c>
      <c r="I484" s="154"/>
      <c r="L484" s="150"/>
      <c r="M484" s="155"/>
      <c r="T484" s="156"/>
      <c r="AT484" s="151" t="s">
        <v>163</v>
      </c>
      <c r="AU484" s="151" t="s">
        <v>85</v>
      </c>
      <c r="AV484" s="12" t="s">
        <v>85</v>
      </c>
      <c r="AW484" s="12" t="s">
        <v>32</v>
      </c>
      <c r="AX484" s="12" t="s">
        <v>83</v>
      </c>
      <c r="AY484" s="151" t="s">
        <v>153</v>
      </c>
    </row>
    <row r="485" spans="2:65" s="1" customFormat="1" ht="33" customHeight="1">
      <c r="B485" s="31"/>
      <c r="C485" s="132" t="s">
        <v>800</v>
      </c>
      <c r="D485" s="132" t="s">
        <v>155</v>
      </c>
      <c r="E485" s="133" t="s">
        <v>3032</v>
      </c>
      <c r="F485" s="134" t="s">
        <v>3033</v>
      </c>
      <c r="G485" s="135" t="s">
        <v>173</v>
      </c>
      <c r="H485" s="136">
        <v>1380</v>
      </c>
      <c r="I485" s="137"/>
      <c r="J485" s="138">
        <f>ROUND(I485*H485,2)</f>
        <v>0</v>
      </c>
      <c r="K485" s="139"/>
      <c r="L485" s="31"/>
      <c r="M485" s="140" t="s">
        <v>1</v>
      </c>
      <c r="N485" s="141" t="s">
        <v>40</v>
      </c>
      <c r="P485" s="142">
        <f>O485*H485</f>
        <v>0</v>
      </c>
      <c r="Q485" s="142">
        <v>0</v>
      </c>
      <c r="R485" s="142">
        <f>Q485*H485</f>
        <v>0</v>
      </c>
      <c r="S485" s="142">
        <v>0</v>
      </c>
      <c r="T485" s="143">
        <f>S485*H485</f>
        <v>0</v>
      </c>
      <c r="AR485" s="144" t="s">
        <v>159</v>
      </c>
      <c r="AT485" s="144" t="s">
        <v>155</v>
      </c>
      <c r="AU485" s="144" t="s">
        <v>85</v>
      </c>
      <c r="AY485" s="16" t="s">
        <v>153</v>
      </c>
      <c r="BE485" s="145">
        <f>IF(N485="základní",J485,0)</f>
        <v>0</v>
      </c>
      <c r="BF485" s="145">
        <f>IF(N485="snížená",J485,0)</f>
        <v>0</v>
      </c>
      <c r="BG485" s="145">
        <f>IF(N485="zákl. přenesená",J485,0)</f>
        <v>0</v>
      </c>
      <c r="BH485" s="145">
        <f>IF(N485="sníž. přenesená",J485,0)</f>
        <v>0</v>
      </c>
      <c r="BI485" s="145">
        <f>IF(N485="nulová",J485,0)</f>
        <v>0</v>
      </c>
      <c r="BJ485" s="16" t="s">
        <v>83</v>
      </c>
      <c r="BK485" s="145">
        <f>ROUND(I485*H485,2)</f>
        <v>0</v>
      </c>
      <c r="BL485" s="16" t="s">
        <v>159</v>
      </c>
      <c r="BM485" s="144" t="s">
        <v>3034</v>
      </c>
    </row>
    <row r="486" spans="2:65" s="1" customFormat="1" ht="36">
      <c r="B486" s="31"/>
      <c r="D486" s="146" t="s">
        <v>161</v>
      </c>
      <c r="F486" s="147" t="s">
        <v>3035</v>
      </c>
      <c r="I486" s="148"/>
      <c r="L486" s="31"/>
      <c r="M486" s="149"/>
      <c r="T486" s="55"/>
      <c r="AT486" s="16" t="s">
        <v>161</v>
      </c>
      <c r="AU486" s="16" t="s">
        <v>85</v>
      </c>
    </row>
    <row r="487" spans="2:65" s="14" customFormat="1" ht="12">
      <c r="B487" s="175"/>
      <c r="D487" s="146" t="s">
        <v>163</v>
      </c>
      <c r="E487" s="176" t="s">
        <v>1</v>
      </c>
      <c r="F487" s="177" t="s">
        <v>656</v>
      </c>
      <c r="H487" s="176" t="s">
        <v>1</v>
      </c>
      <c r="I487" s="178"/>
      <c r="L487" s="175"/>
      <c r="M487" s="179"/>
      <c r="T487" s="180"/>
      <c r="AT487" s="176" t="s">
        <v>163</v>
      </c>
      <c r="AU487" s="176" t="s">
        <v>85</v>
      </c>
      <c r="AV487" s="14" t="s">
        <v>83</v>
      </c>
      <c r="AW487" s="14" t="s">
        <v>32</v>
      </c>
      <c r="AX487" s="14" t="s">
        <v>75</v>
      </c>
      <c r="AY487" s="176" t="s">
        <v>153</v>
      </c>
    </row>
    <row r="488" spans="2:65" s="12" customFormat="1" ht="12">
      <c r="B488" s="150"/>
      <c r="D488" s="146" t="s">
        <v>163</v>
      </c>
      <c r="E488" s="151" t="s">
        <v>1</v>
      </c>
      <c r="F488" s="152" t="s">
        <v>3036</v>
      </c>
      <c r="H488" s="153">
        <v>1380</v>
      </c>
      <c r="I488" s="154"/>
      <c r="L488" s="150"/>
      <c r="M488" s="155"/>
      <c r="T488" s="156"/>
      <c r="AT488" s="151" t="s">
        <v>163</v>
      </c>
      <c r="AU488" s="151" t="s">
        <v>85</v>
      </c>
      <c r="AV488" s="12" t="s">
        <v>85</v>
      </c>
      <c r="AW488" s="12" t="s">
        <v>32</v>
      </c>
      <c r="AX488" s="12" t="s">
        <v>83</v>
      </c>
      <c r="AY488" s="151" t="s">
        <v>153</v>
      </c>
    </row>
    <row r="489" spans="2:65" s="1" customFormat="1" ht="37.75" customHeight="1">
      <c r="B489" s="31"/>
      <c r="C489" s="132" t="s">
        <v>621</v>
      </c>
      <c r="D489" s="132" t="s">
        <v>155</v>
      </c>
      <c r="E489" s="133" t="s">
        <v>3037</v>
      </c>
      <c r="F489" s="134" t="s">
        <v>3038</v>
      </c>
      <c r="G489" s="135" t="s">
        <v>173</v>
      </c>
      <c r="H489" s="136">
        <v>115</v>
      </c>
      <c r="I489" s="137"/>
      <c r="J489" s="138">
        <f>ROUND(I489*H489,2)</f>
        <v>0</v>
      </c>
      <c r="K489" s="139"/>
      <c r="L489" s="31"/>
      <c r="M489" s="140" t="s">
        <v>1</v>
      </c>
      <c r="N489" s="141" t="s">
        <v>40</v>
      </c>
      <c r="P489" s="142">
        <f>O489*H489</f>
        <v>0</v>
      </c>
      <c r="Q489" s="142">
        <v>0</v>
      </c>
      <c r="R489" s="142">
        <f>Q489*H489</f>
        <v>0</v>
      </c>
      <c r="S489" s="142">
        <v>0</v>
      </c>
      <c r="T489" s="143">
        <f>S489*H489</f>
        <v>0</v>
      </c>
      <c r="AR489" s="144" t="s">
        <v>159</v>
      </c>
      <c r="AT489" s="144" t="s">
        <v>155</v>
      </c>
      <c r="AU489" s="144" t="s">
        <v>85</v>
      </c>
      <c r="AY489" s="16" t="s">
        <v>153</v>
      </c>
      <c r="BE489" s="145">
        <f>IF(N489="základní",J489,0)</f>
        <v>0</v>
      </c>
      <c r="BF489" s="145">
        <f>IF(N489="snížená",J489,0)</f>
        <v>0</v>
      </c>
      <c r="BG489" s="145">
        <f>IF(N489="zákl. přenesená",J489,0)</f>
        <v>0</v>
      </c>
      <c r="BH489" s="145">
        <f>IF(N489="sníž. přenesená",J489,0)</f>
        <v>0</v>
      </c>
      <c r="BI489" s="145">
        <f>IF(N489="nulová",J489,0)</f>
        <v>0</v>
      </c>
      <c r="BJ489" s="16" t="s">
        <v>83</v>
      </c>
      <c r="BK489" s="145">
        <f>ROUND(I489*H489,2)</f>
        <v>0</v>
      </c>
      <c r="BL489" s="16" t="s">
        <v>159</v>
      </c>
      <c r="BM489" s="144" t="s">
        <v>3039</v>
      </c>
    </row>
    <row r="490" spans="2:65" s="1" customFormat="1" ht="48">
      <c r="B490" s="31"/>
      <c r="D490" s="146" t="s">
        <v>161</v>
      </c>
      <c r="F490" s="147" t="s">
        <v>3040</v>
      </c>
      <c r="I490" s="148"/>
      <c r="L490" s="31"/>
      <c r="M490" s="149"/>
      <c r="T490" s="55"/>
      <c r="AT490" s="16" t="s">
        <v>161</v>
      </c>
      <c r="AU490" s="16" t="s">
        <v>85</v>
      </c>
    </row>
    <row r="491" spans="2:65" s="1" customFormat="1" ht="37.75" customHeight="1">
      <c r="B491" s="31"/>
      <c r="C491" s="132" t="s">
        <v>669</v>
      </c>
      <c r="D491" s="132" t="s">
        <v>155</v>
      </c>
      <c r="E491" s="133" t="s">
        <v>3041</v>
      </c>
      <c r="F491" s="134" t="s">
        <v>3042</v>
      </c>
      <c r="G491" s="135" t="s">
        <v>173</v>
      </c>
      <c r="H491" s="136">
        <v>23</v>
      </c>
      <c r="I491" s="137"/>
      <c r="J491" s="138">
        <f>ROUND(I491*H491,2)</f>
        <v>0</v>
      </c>
      <c r="K491" s="139"/>
      <c r="L491" s="31"/>
      <c r="M491" s="140" t="s">
        <v>1</v>
      </c>
      <c r="N491" s="141" t="s">
        <v>40</v>
      </c>
      <c r="P491" s="142">
        <f>O491*H491</f>
        <v>0</v>
      </c>
      <c r="Q491" s="142">
        <v>0</v>
      </c>
      <c r="R491" s="142">
        <f>Q491*H491</f>
        <v>0</v>
      </c>
      <c r="S491" s="142">
        <v>0</v>
      </c>
      <c r="T491" s="143">
        <f>S491*H491</f>
        <v>0</v>
      </c>
      <c r="AR491" s="144" t="s">
        <v>159</v>
      </c>
      <c r="AT491" s="144" t="s">
        <v>155</v>
      </c>
      <c r="AU491" s="144" t="s">
        <v>85</v>
      </c>
      <c r="AY491" s="16" t="s">
        <v>153</v>
      </c>
      <c r="BE491" s="145">
        <f>IF(N491="základní",J491,0)</f>
        <v>0</v>
      </c>
      <c r="BF491" s="145">
        <f>IF(N491="snížená",J491,0)</f>
        <v>0</v>
      </c>
      <c r="BG491" s="145">
        <f>IF(N491="zákl. přenesená",J491,0)</f>
        <v>0</v>
      </c>
      <c r="BH491" s="145">
        <f>IF(N491="sníž. přenesená",J491,0)</f>
        <v>0</v>
      </c>
      <c r="BI491" s="145">
        <f>IF(N491="nulová",J491,0)</f>
        <v>0</v>
      </c>
      <c r="BJ491" s="16" t="s">
        <v>83</v>
      </c>
      <c r="BK491" s="145">
        <f>ROUND(I491*H491,2)</f>
        <v>0</v>
      </c>
      <c r="BL491" s="16" t="s">
        <v>159</v>
      </c>
      <c r="BM491" s="144" t="s">
        <v>3043</v>
      </c>
    </row>
    <row r="492" spans="2:65" s="1" customFormat="1" ht="48">
      <c r="B492" s="31"/>
      <c r="D492" s="146" t="s">
        <v>161</v>
      </c>
      <c r="F492" s="147" t="s">
        <v>3044</v>
      </c>
      <c r="I492" s="148"/>
      <c r="L492" s="31"/>
      <c r="M492" s="149"/>
      <c r="T492" s="55"/>
      <c r="AT492" s="16" t="s">
        <v>161</v>
      </c>
      <c r="AU492" s="16" t="s">
        <v>85</v>
      </c>
    </row>
    <row r="493" spans="2:65" s="1" customFormat="1" ht="16.5" customHeight="1">
      <c r="B493" s="31"/>
      <c r="C493" s="132" t="s">
        <v>702</v>
      </c>
      <c r="D493" s="132" t="s">
        <v>155</v>
      </c>
      <c r="E493" s="133" t="s">
        <v>3045</v>
      </c>
      <c r="F493" s="134" t="s">
        <v>3046</v>
      </c>
      <c r="G493" s="135" t="s">
        <v>173</v>
      </c>
      <c r="H493" s="136">
        <v>138</v>
      </c>
      <c r="I493" s="137"/>
      <c r="J493" s="138">
        <f>ROUND(I493*H493,2)</f>
        <v>0</v>
      </c>
      <c r="K493" s="139"/>
      <c r="L493" s="31"/>
      <c r="M493" s="140" t="s">
        <v>1</v>
      </c>
      <c r="N493" s="141" t="s">
        <v>40</v>
      </c>
      <c r="P493" s="142">
        <f>O493*H493</f>
        <v>0</v>
      </c>
      <c r="Q493" s="142">
        <v>0</v>
      </c>
      <c r="R493" s="142">
        <f>Q493*H493</f>
        <v>0</v>
      </c>
      <c r="S493" s="142">
        <v>0</v>
      </c>
      <c r="T493" s="143">
        <f>S493*H493</f>
        <v>0</v>
      </c>
      <c r="AR493" s="144" t="s">
        <v>159</v>
      </c>
      <c r="AT493" s="144" t="s">
        <v>155</v>
      </c>
      <c r="AU493" s="144" t="s">
        <v>85</v>
      </c>
      <c r="AY493" s="16" t="s">
        <v>153</v>
      </c>
      <c r="BE493" s="145">
        <f>IF(N493="základní",J493,0)</f>
        <v>0</v>
      </c>
      <c r="BF493" s="145">
        <f>IF(N493="snížená",J493,0)</f>
        <v>0</v>
      </c>
      <c r="BG493" s="145">
        <f>IF(N493="zákl. přenesená",J493,0)</f>
        <v>0</v>
      </c>
      <c r="BH493" s="145">
        <f>IF(N493="sníž. přenesená",J493,0)</f>
        <v>0</v>
      </c>
      <c r="BI493" s="145">
        <f>IF(N493="nulová",J493,0)</f>
        <v>0</v>
      </c>
      <c r="BJ493" s="16" t="s">
        <v>83</v>
      </c>
      <c r="BK493" s="145">
        <f>ROUND(I493*H493,2)</f>
        <v>0</v>
      </c>
      <c r="BL493" s="16" t="s">
        <v>159</v>
      </c>
      <c r="BM493" s="144" t="s">
        <v>3047</v>
      </c>
    </row>
    <row r="494" spans="2:65" s="1" customFormat="1" ht="24">
      <c r="B494" s="31"/>
      <c r="D494" s="146" t="s">
        <v>161</v>
      </c>
      <c r="F494" s="147" t="s">
        <v>3048</v>
      </c>
      <c r="I494" s="148"/>
      <c r="L494" s="31"/>
      <c r="M494" s="149"/>
      <c r="T494" s="55"/>
      <c r="AT494" s="16" t="s">
        <v>161</v>
      </c>
      <c r="AU494" s="16" t="s">
        <v>85</v>
      </c>
    </row>
    <row r="495" spans="2:65" s="14" customFormat="1" ht="12">
      <c r="B495" s="175"/>
      <c r="D495" s="146" t="s">
        <v>163</v>
      </c>
      <c r="E495" s="176" t="s">
        <v>1</v>
      </c>
      <c r="F495" s="177" t="s">
        <v>656</v>
      </c>
      <c r="H495" s="176" t="s">
        <v>1</v>
      </c>
      <c r="I495" s="178"/>
      <c r="L495" s="175"/>
      <c r="M495" s="179"/>
      <c r="T495" s="180"/>
      <c r="AT495" s="176" t="s">
        <v>163</v>
      </c>
      <c r="AU495" s="176" t="s">
        <v>85</v>
      </c>
      <c r="AV495" s="14" t="s">
        <v>83</v>
      </c>
      <c r="AW495" s="14" t="s">
        <v>32</v>
      </c>
      <c r="AX495" s="14" t="s">
        <v>75</v>
      </c>
      <c r="AY495" s="176" t="s">
        <v>153</v>
      </c>
    </row>
    <row r="496" spans="2:65" s="12" customFormat="1" ht="12">
      <c r="B496" s="150"/>
      <c r="D496" s="146" t="s">
        <v>163</v>
      </c>
      <c r="E496" s="151" t="s">
        <v>1</v>
      </c>
      <c r="F496" s="152" t="s">
        <v>3049</v>
      </c>
      <c r="H496" s="153">
        <v>138</v>
      </c>
      <c r="I496" s="154"/>
      <c r="L496" s="150"/>
      <c r="M496" s="155"/>
      <c r="T496" s="156"/>
      <c r="AT496" s="151" t="s">
        <v>163</v>
      </c>
      <c r="AU496" s="151" t="s">
        <v>85</v>
      </c>
      <c r="AV496" s="12" t="s">
        <v>85</v>
      </c>
      <c r="AW496" s="12" t="s">
        <v>32</v>
      </c>
      <c r="AX496" s="12" t="s">
        <v>83</v>
      </c>
      <c r="AY496" s="151" t="s">
        <v>153</v>
      </c>
    </row>
    <row r="497" spans="2:65" s="1" customFormat="1" ht="21.75" customHeight="1">
      <c r="B497" s="31"/>
      <c r="C497" s="132" t="s">
        <v>821</v>
      </c>
      <c r="D497" s="132" t="s">
        <v>155</v>
      </c>
      <c r="E497" s="133" t="s">
        <v>3050</v>
      </c>
      <c r="F497" s="134" t="s">
        <v>3051</v>
      </c>
      <c r="G497" s="135" t="s">
        <v>173</v>
      </c>
      <c r="H497" s="136">
        <v>8280</v>
      </c>
      <c r="I497" s="137"/>
      <c r="J497" s="138">
        <f>ROUND(I497*H497,2)</f>
        <v>0</v>
      </c>
      <c r="K497" s="139"/>
      <c r="L497" s="31"/>
      <c r="M497" s="140" t="s">
        <v>1</v>
      </c>
      <c r="N497" s="141" t="s">
        <v>40</v>
      </c>
      <c r="P497" s="142">
        <f>O497*H497</f>
        <v>0</v>
      </c>
      <c r="Q497" s="142">
        <v>0</v>
      </c>
      <c r="R497" s="142">
        <f>Q497*H497</f>
        <v>0</v>
      </c>
      <c r="S497" s="142">
        <v>0</v>
      </c>
      <c r="T497" s="143">
        <f>S497*H497</f>
        <v>0</v>
      </c>
      <c r="AR497" s="144" t="s">
        <v>159</v>
      </c>
      <c r="AT497" s="144" t="s">
        <v>155</v>
      </c>
      <c r="AU497" s="144" t="s">
        <v>85</v>
      </c>
      <c r="AY497" s="16" t="s">
        <v>153</v>
      </c>
      <c r="BE497" s="145">
        <f>IF(N497="základní",J497,0)</f>
        <v>0</v>
      </c>
      <c r="BF497" s="145">
        <f>IF(N497="snížená",J497,0)</f>
        <v>0</v>
      </c>
      <c r="BG497" s="145">
        <f>IF(N497="zákl. přenesená",J497,0)</f>
        <v>0</v>
      </c>
      <c r="BH497" s="145">
        <f>IF(N497="sníž. přenesená",J497,0)</f>
        <v>0</v>
      </c>
      <c r="BI497" s="145">
        <f>IF(N497="nulová",J497,0)</f>
        <v>0</v>
      </c>
      <c r="BJ497" s="16" t="s">
        <v>83</v>
      </c>
      <c r="BK497" s="145">
        <f>ROUND(I497*H497,2)</f>
        <v>0</v>
      </c>
      <c r="BL497" s="16" t="s">
        <v>159</v>
      </c>
      <c r="BM497" s="144" t="s">
        <v>3052</v>
      </c>
    </row>
    <row r="498" spans="2:65" s="1" customFormat="1" ht="24">
      <c r="B498" s="31"/>
      <c r="D498" s="146" t="s">
        <v>161</v>
      </c>
      <c r="F498" s="147" t="s">
        <v>3053</v>
      </c>
      <c r="I498" s="148"/>
      <c r="L498" s="31"/>
      <c r="M498" s="149"/>
      <c r="T498" s="55"/>
      <c r="AT498" s="16" t="s">
        <v>161</v>
      </c>
      <c r="AU498" s="16" t="s">
        <v>85</v>
      </c>
    </row>
    <row r="499" spans="2:65" s="14" customFormat="1" ht="12">
      <c r="B499" s="175"/>
      <c r="D499" s="146" t="s">
        <v>163</v>
      </c>
      <c r="E499" s="176" t="s">
        <v>1</v>
      </c>
      <c r="F499" s="177" t="s">
        <v>656</v>
      </c>
      <c r="H499" s="176" t="s">
        <v>1</v>
      </c>
      <c r="I499" s="178"/>
      <c r="L499" s="175"/>
      <c r="M499" s="179"/>
      <c r="T499" s="180"/>
      <c r="AT499" s="176" t="s">
        <v>163</v>
      </c>
      <c r="AU499" s="176" t="s">
        <v>85</v>
      </c>
      <c r="AV499" s="14" t="s">
        <v>83</v>
      </c>
      <c r="AW499" s="14" t="s">
        <v>32</v>
      </c>
      <c r="AX499" s="14" t="s">
        <v>75</v>
      </c>
      <c r="AY499" s="176" t="s">
        <v>153</v>
      </c>
    </row>
    <row r="500" spans="2:65" s="12" customFormat="1" ht="12">
      <c r="B500" s="150"/>
      <c r="D500" s="146" t="s">
        <v>163</v>
      </c>
      <c r="E500" s="151" t="s">
        <v>1</v>
      </c>
      <c r="F500" s="152" t="s">
        <v>3054</v>
      </c>
      <c r="H500" s="153">
        <v>8280</v>
      </c>
      <c r="I500" s="154"/>
      <c r="L500" s="150"/>
      <c r="M500" s="155"/>
      <c r="T500" s="156"/>
      <c r="AT500" s="151" t="s">
        <v>163</v>
      </c>
      <c r="AU500" s="151" t="s">
        <v>85</v>
      </c>
      <c r="AV500" s="12" t="s">
        <v>85</v>
      </c>
      <c r="AW500" s="12" t="s">
        <v>32</v>
      </c>
      <c r="AX500" s="12" t="s">
        <v>83</v>
      </c>
      <c r="AY500" s="151" t="s">
        <v>153</v>
      </c>
    </row>
    <row r="501" spans="2:65" s="1" customFormat="1" ht="21.75" customHeight="1">
      <c r="B501" s="31"/>
      <c r="C501" s="132" t="s">
        <v>827</v>
      </c>
      <c r="D501" s="132" t="s">
        <v>155</v>
      </c>
      <c r="E501" s="133" t="s">
        <v>3055</v>
      </c>
      <c r="F501" s="134" t="s">
        <v>3056</v>
      </c>
      <c r="G501" s="135" t="s">
        <v>173</v>
      </c>
      <c r="H501" s="136">
        <v>138</v>
      </c>
      <c r="I501" s="137"/>
      <c r="J501" s="138">
        <f>ROUND(I501*H501,2)</f>
        <v>0</v>
      </c>
      <c r="K501" s="139"/>
      <c r="L501" s="31"/>
      <c r="M501" s="140" t="s">
        <v>1</v>
      </c>
      <c r="N501" s="141" t="s">
        <v>40</v>
      </c>
      <c r="P501" s="142">
        <f>O501*H501</f>
        <v>0</v>
      </c>
      <c r="Q501" s="142">
        <v>0</v>
      </c>
      <c r="R501" s="142">
        <f>Q501*H501</f>
        <v>0</v>
      </c>
      <c r="S501" s="142">
        <v>0</v>
      </c>
      <c r="T501" s="143">
        <f>S501*H501</f>
        <v>0</v>
      </c>
      <c r="AR501" s="144" t="s">
        <v>159</v>
      </c>
      <c r="AT501" s="144" t="s">
        <v>155</v>
      </c>
      <c r="AU501" s="144" t="s">
        <v>85</v>
      </c>
      <c r="AY501" s="16" t="s">
        <v>153</v>
      </c>
      <c r="BE501" s="145">
        <f>IF(N501="základní",J501,0)</f>
        <v>0</v>
      </c>
      <c r="BF501" s="145">
        <f>IF(N501="snížená",J501,0)</f>
        <v>0</v>
      </c>
      <c r="BG501" s="145">
        <f>IF(N501="zákl. přenesená",J501,0)</f>
        <v>0</v>
      </c>
      <c r="BH501" s="145">
        <f>IF(N501="sníž. přenesená",J501,0)</f>
        <v>0</v>
      </c>
      <c r="BI501" s="145">
        <f>IF(N501="nulová",J501,0)</f>
        <v>0</v>
      </c>
      <c r="BJ501" s="16" t="s">
        <v>83</v>
      </c>
      <c r="BK501" s="145">
        <f>ROUND(I501*H501,2)</f>
        <v>0</v>
      </c>
      <c r="BL501" s="16" t="s">
        <v>159</v>
      </c>
      <c r="BM501" s="144" t="s">
        <v>3057</v>
      </c>
    </row>
    <row r="502" spans="2:65" s="1" customFormat="1" ht="24">
      <c r="B502" s="31"/>
      <c r="D502" s="146" t="s">
        <v>161</v>
      </c>
      <c r="F502" s="147" t="s">
        <v>3058</v>
      </c>
      <c r="I502" s="148"/>
      <c r="L502" s="31"/>
      <c r="M502" s="149"/>
      <c r="T502" s="55"/>
      <c r="AT502" s="16" t="s">
        <v>161</v>
      </c>
      <c r="AU502" s="16" t="s">
        <v>85</v>
      </c>
    </row>
    <row r="503" spans="2:65" s="1" customFormat="1" ht="24.25" customHeight="1">
      <c r="B503" s="31"/>
      <c r="C503" s="132" t="s">
        <v>834</v>
      </c>
      <c r="D503" s="132" t="s">
        <v>155</v>
      </c>
      <c r="E503" s="133" t="s">
        <v>652</v>
      </c>
      <c r="F503" s="134" t="s">
        <v>653</v>
      </c>
      <c r="G503" s="135" t="s">
        <v>590</v>
      </c>
      <c r="H503" s="136">
        <v>10</v>
      </c>
      <c r="I503" s="137"/>
      <c r="J503" s="138">
        <f>ROUND(I503*H503,2)</f>
        <v>0</v>
      </c>
      <c r="K503" s="139"/>
      <c r="L503" s="31"/>
      <c r="M503" s="140" t="s">
        <v>1</v>
      </c>
      <c r="N503" s="141" t="s">
        <v>40</v>
      </c>
      <c r="P503" s="142">
        <f>O503*H503</f>
        <v>0</v>
      </c>
      <c r="Q503" s="142">
        <v>0</v>
      </c>
      <c r="R503" s="142">
        <f>Q503*H503</f>
        <v>0</v>
      </c>
      <c r="S503" s="142">
        <v>0</v>
      </c>
      <c r="T503" s="143">
        <f>S503*H503</f>
        <v>0</v>
      </c>
      <c r="AR503" s="144" t="s">
        <v>159</v>
      </c>
      <c r="AT503" s="144" t="s">
        <v>155</v>
      </c>
      <c r="AU503" s="144" t="s">
        <v>85</v>
      </c>
      <c r="AY503" s="16" t="s">
        <v>153</v>
      </c>
      <c r="BE503" s="145">
        <f>IF(N503="základní",J503,0)</f>
        <v>0</v>
      </c>
      <c r="BF503" s="145">
        <f>IF(N503="snížená",J503,0)</f>
        <v>0</v>
      </c>
      <c r="BG503" s="145">
        <f>IF(N503="zákl. přenesená",J503,0)</f>
        <v>0</v>
      </c>
      <c r="BH503" s="145">
        <f>IF(N503="sníž. přenesená",J503,0)</f>
        <v>0</v>
      </c>
      <c r="BI503" s="145">
        <f>IF(N503="nulová",J503,0)</f>
        <v>0</v>
      </c>
      <c r="BJ503" s="16" t="s">
        <v>83</v>
      </c>
      <c r="BK503" s="145">
        <f>ROUND(I503*H503,2)</f>
        <v>0</v>
      </c>
      <c r="BL503" s="16" t="s">
        <v>159</v>
      </c>
      <c r="BM503" s="144" t="s">
        <v>3059</v>
      </c>
    </row>
    <row r="504" spans="2:65" s="1" customFormat="1" ht="24">
      <c r="B504" s="31"/>
      <c r="D504" s="146" t="s">
        <v>161</v>
      </c>
      <c r="F504" s="147" t="s">
        <v>655</v>
      </c>
      <c r="I504" s="148"/>
      <c r="L504" s="31"/>
      <c r="M504" s="149"/>
      <c r="T504" s="55"/>
      <c r="AT504" s="16" t="s">
        <v>161</v>
      </c>
      <c r="AU504" s="16" t="s">
        <v>85</v>
      </c>
    </row>
    <row r="505" spans="2:65" s="14" customFormat="1" ht="12">
      <c r="B505" s="175"/>
      <c r="D505" s="146" t="s">
        <v>163</v>
      </c>
      <c r="E505" s="176" t="s">
        <v>1</v>
      </c>
      <c r="F505" s="177" t="s">
        <v>656</v>
      </c>
      <c r="H505" s="176" t="s">
        <v>1</v>
      </c>
      <c r="I505" s="178"/>
      <c r="L505" s="175"/>
      <c r="M505" s="179"/>
      <c r="T505" s="180"/>
      <c r="AT505" s="176" t="s">
        <v>163</v>
      </c>
      <c r="AU505" s="176" t="s">
        <v>85</v>
      </c>
      <c r="AV505" s="14" t="s">
        <v>83</v>
      </c>
      <c r="AW505" s="14" t="s">
        <v>32</v>
      </c>
      <c r="AX505" s="14" t="s">
        <v>75</v>
      </c>
      <c r="AY505" s="176" t="s">
        <v>153</v>
      </c>
    </row>
    <row r="506" spans="2:65" s="12" customFormat="1" ht="12">
      <c r="B506" s="150"/>
      <c r="D506" s="146" t="s">
        <v>163</v>
      </c>
      <c r="E506" s="151" t="s">
        <v>1</v>
      </c>
      <c r="F506" s="152" t="s">
        <v>657</v>
      </c>
      <c r="H506" s="153">
        <v>10</v>
      </c>
      <c r="I506" s="154"/>
      <c r="L506" s="150"/>
      <c r="M506" s="155"/>
      <c r="T506" s="156"/>
      <c r="AT506" s="151" t="s">
        <v>163</v>
      </c>
      <c r="AU506" s="151" t="s">
        <v>85</v>
      </c>
      <c r="AV506" s="12" t="s">
        <v>85</v>
      </c>
      <c r="AW506" s="12" t="s">
        <v>32</v>
      </c>
      <c r="AX506" s="12" t="s">
        <v>83</v>
      </c>
      <c r="AY506" s="151" t="s">
        <v>153</v>
      </c>
    </row>
    <row r="507" spans="2:65" s="1" customFormat="1" ht="24.25" customHeight="1">
      <c r="B507" s="31"/>
      <c r="C507" s="132" t="s">
        <v>839</v>
      </c>
      <c r="D507" s="132" t="s">
        <v>155</v>
      </c>
      <c r="E507" s="133" t="s">
        <v>3060</v>
      </c>
      <c r="F507" s="134" t="s">
        <v>3061</v>
      </c>
      <c r="G507" s="135" t="s">
        <v>590</v>
      </c>
      <c r="H507" s="136">
        <v>3</v>
      </c>
      <c r="I507" s="137"/>
      <c r="J507" s="138">
        <f>ROUND(I507*H507,2)</f>
        <v>0</v>
      </c>
      <c r="K507" s="139"/>
      <c r="L507" s="31"/>
      <c r="M507" s="140" t="s">
        <v>1</v>
      </c>
      <c r="N507" s="141" t="s">
        <v>40</v>
      </c>
      <c r="P507" s="142">
        <f>O507*H507</f>
        <v>0</v>
      </c>
      <c r="Q507" s="142">
        <v>0</v>
      </c>
      <c r="R507" s="142">
        <f>Q507*H507</f>
        <v>0</v>
      </c>
      <c r="S507" s="142">
        <v>0</v>
      </c>
      <c r="T507" s="143">
        <f>S507*H507</f>
        <v>0</v>
      </c>
      <c r="AR507" s="144" t="s">
        <v>159</v>
      </c>
      <c r="AT507" s="144" t="s">
        <v>155</v>
      </c>
      <c r="AU507" s="144" t="s">
        <v>85</v>
      </c>
      <c r="AY507" s="16" t="s">
        <v>153</v>
      </c>
      <c r="BE507" s="145">
        <f>IF(N507="základní",J507,0)</f>
        <v>0</v>
      </c>
      <c r="BF507" s="145">
        <f>IF(N507="snížená",J507,0)</f>
        <v>0</v>
      </c>
      <c r="BG507" s="145">
        <f>IF(N507="zákl. přenesená",J507,0)</f>
        <v>0</v>
      </c>
      <c r="BH507" s="145">
        <f>IF(N507="sníž. přenesená",J507,0)</f>
        <v>0</v>
      </c>
      <c r="BI507" s="145">
        <f>IF(N507="nulová",J507,0)</f>
        <v>0</v>
      </c>
      <c r="BJ507" s="16" t="s">
        <v>83</v>
      </c>
      <c r="BK507" s="145">
        <f>ROUND(I507*H507,2)</f>
        <v>0</v>
      </c>
      <c r="BL507" s="16" t="s">
        <v>159</v>
      </c>
      <c r="BM507" s="144" t="s">
        <v>3062</v>
      </c>
    </row>
    <row r="508" spans="2:65" s="1" customFormat="1" ht="36">
      <c r="B508" s="31"/>
      <c r="D508" s="146" t="s">
        <v>161</v>
      </c>
      <c r="F508" s="147" t="s">
        <v>3063</v>
      </c>
      <c r="I508" s="148"/>
      <c r="L508" s="31"/>
      <c r="M508" s="149"/>
      <c r="T508" s="55"/>
      <c r="AT508" s="16" t="s">
        <v>161</v>
      </c>
      <c r="AU508" s="16" t="s">
        <v>85</v>
      </c>
    </row>
    <row r="509" spans="2:65" s="14" customFormat="1" ht="12">
      <c r="B509" s="175"/>
      <c r="D509" s="146" t="s">
        <v>163</v>
      </c>
      <c r="E509" s="176" t="s">
        <v>1</v>
      </c>
      <c r="F509" s="177" t="s">
        <v>656</v>
      </c>
      <c r="H509" s="176" t="s">
        <v>1</v>
      </c>
      <c r="I509" s="178"/>
      <c r="L509" s="175"/>
      <c r="M509" s="179"/>
      <c r="T509" s="180"/>
      <c r="AT509" s="176" t="s">
        <v>163</v>
      </c>
      <c r="AU509" s="176" t="s">
        <v>85</v>
      </c>
      <c r="AV509" s="14" t="s">
        <v>83</v>
      </c>
      <c r="AW509" s="14" t="s">
        <v>32</v>
      </c>
      <c r="AX509" s="14" t="s">
        <v>75</v>
      </c>
      <c r="AY509" s="176" t="s">
        <v>153</v>
      </c>
    </row>
    <row r="510" spans="2:65" s="12" customFormat="1" ht="12">
      <c r="B510" s="150"/>
      <c r="D510" s="146" t="s">
        <v>163</v>
      </c>
      <c r="E510" s="151" t="s">
        <v>1</v>
      </c>
      <c r="F510" s="152" t="s">
        <v>170</v>
      </c>
      <c r="H510" s="153">
        <v>3</v>
      </c>
      <c r="I510" s="154"/>
      <c r="L510" s="150"/>
      <c r="M510" s="155"/>
      <c r="T510" s="156"/>
      <c r="AT510" s="151" t="s">
        <v>163</v>
      </c>
      <c r="AU510" s="151" t="s">
        <v>85</v>
      </c>
      <c r="AV510" s="12" t="s">
        <v>85</v>
      </c>
      <c r="AW510" s="12" t="s">
        <v>32</v>
      </c>
      <c r="AX510" s="12" t="s">
        <v>83</v>
      </c>
      <c r="AY510" s="151" t="s">
        <v>153</v>
      </c>
    </row>
    <row r="511" spans="2:65" s="1" customFormat="1" ht="33" customHeight="1">
      <c r="B511" s="31"/>
      <c r="C511" s="132" t="s">
        <v>846</v>
      </c>
      <c r="D511" s="132" t="s">
        <v>155</v>
      </c>
      <c r="E511" s="133" t="s">
        <v>659</v>
      </c>
      <c r="F511" s="134" t="s">
        <v>660</v>
      </c>
      <c r="G511" s="135" t="s">
        <v>590</v>
      </c>
      <c r="H511" s="136">
        <v>780</v>
      </c>
      <c r="I511" s="137"/>
      <c r="J511" s="138">
        <f>ROUND(I511*H511,2)</f>
        <v>0</v>
      </c>
      <c r="K511" s="139"/>
      <c r="L511" s="31"/>
      <c r="M511" s="140" t="s">
        <v>1</v>
      </c>
      <c r="N511" s="141" t="s">
        <v>40</v>
      </c>
      <c r="P511" s="142">
        <f>O511*H511</f>
        <v>0</v>
      </c>
      <c r="Q511" s="142">
        <v>0</v>
      </c>
      <c r="R511" s="142">
        <f>Q511*H511</f>
        <v>0</v>
      </c>
      <c r="S511" s="142">
        <v>0</v>
      </c>
      <c r="T511" s="143">
        <f>S511*H511</f>
        <v>0</v>
      </c>
      <c r="AR511" s="144" t="s">
        <v>159</v>
      </c>
      <c r="AT511" s="144" t="s">
        <v>155</v>
      </c>
      <c r="AU511" s="144" t="s">
        <v>85</v>
      </c>
      <c r="AY511" s="16" t="s">
        <v>153</v>
      </c>
      <c r="BE511" s="145">
        <f>IF(N511="základní",J511,0)</f>
        <v>0</v>
      </c>
      <c r="BF511" s="145">
        <f>IF(N511="snížená",J511,0)</f>
        <v>0</v>
      </c>
      <c r="BG511" s="145">
        <f>IF(N511="zákl. přenesená",J511,0)</f>
        <v>0</v>
      </c>
      <c r="BH511" s="145">
        <f>IF(N511="sníž. přenesená",J511,0)</f>
        <v>0</v>
      </c>
      <c r="BI511" s="145">
        <f>IF(N511="nulová",J511,0)</f>
        <v>0</v>
      </c>
      <c r="BJ511" s="16" t="s">
        <v>83</v>
      </c>
      <c r="BK511" s="145">
        <f>ROUND(I511*H511,2)</f>
        <v>0</v>
      </c>
      <c r="BL511" s="16" t="s">
        <v>159</v>
      </c>
      <c r="BM511" s="144" t="s">
        <v>3064</v>
      </c>
    </row>
    <row r="512" spans="2:65" s="1" customFormat="1" ht="36">
      <c r="B512" s="31"/>
      <c r="D512" s="146" t="s">
        <v>161</v>
      </c>
      <c r="F512" s="147" t="s">
        <v>662</v>
      </c>
      <c r="I512" s="148"/>
      <c r="L512" s="31"/>
      <c r="M512" s="149"/>
      <c r="T512" s="55"/>
      <c r="AT512" s="16" t="s">
        <v>161</v>
      </c>
      <c r="AU512" s="16" t="s">
        <v>85</v>
      </c>
    </row>
    <row r="513" spans="2:65" s="14" customFormat="1" ht="12">
      <c r="B513" s="175"/>
      <c r="D513" s="146" t="s">
        <v>163</v>
      </c>
      <c r="E513" s="176" t="s">
        <v>1</v>
      </c>
      <c r="F513" s="177" t="s">
        <v>656</v>
      </c>
      <c r="H513" s="176" t="s">
        <v>1</v>
      </c>
      <c r="I513" s="178"/>
      <c r="L513" s="175"/>
      <c r="M513" s="179"/>
      <c r="T513" s="180"/>
      <c r="AT513" s="176" t="s">
        <v>163</v>
      </c>
      <c r="AU513" s="176" t="s">
        <v>85</v>
      </c>
      <c r="AV513" s="14" t="s">
        <v>83</v>
      </c>
      <c r="AW513" s="14" t="s">
        <v>32</v>
      </c>
      <c r="AX513" s="14" t="s">
        <v>75</v>
      </c>
      <c r="AY513" s="176" t="s">
        <v>153</v>
      </c>
    </row>
    <row r="514" spans="2:65" s="12" customFormat="1" ht="12">
      <c r="B514" s="150"/>
      <c r="D514" s="146" t="s">
        <v>163</v>
      </c>
      <c r="E514" s="151" t="s">
        <v>1</v>
      </c>
      <c r="F514" s="152" t="s">
        <v>663</v>
      </c>
      <c r="H514" s="153">
        <v>600</v>
      </c>
      <c r="I514" s="154"/>
      <c r="L514" s="150"/>
      <c r="M514" s="155"/>
      <c r="T514" s="156"/>
      <c r="AT514" s="151" t="s">
        <v>163</v>
      </c>
      <c r="AU514" s="151" t="s">
        <v>85</v>
      </c>
      <c r="AV514" s="12" t="s">
        <v>85</v>
      </c>
      <c r="AW514" s="12" t="s">
        <v>32</v>
      </c>
      <c r="AX514" s="12" t="s">
        <v>75</v>
      </c>
      <c r="AY514" s="151" t="s">
        <v>153</v>
      </c>
    </row>
    <row r="515" spans="2:65" s="12" customFormat="1" ht="12">
      <c r="B515" s="150"/>
      <c r="D515" s="146" t="s">
        <v>163</v>
      </c>
      <c r="E515" s="151" t="s">
        <v>1</v>
      </c>
      <c r="F515" s="152" t="s">
        <v>3065</v>
      </c>
      <c r="H515" s="153">
        <v>180</v>
      </c>
      <c r="I515" s="154"/>
      <c r="L515" s="150"/>
      <c r="M515" s="155"/>
      <c r="T515" s="156"/>
      <c r="AT515" s="151" t="s">
        <v>163</v>
      </c>
      <c r="AU515" s="151" t="s">
        <v>85</v>
      </c>
      <c r="AV515" s="12" t="s">
        <v>85</v>
      </c>
      <c r="AW515" s="12" t="s">
        <v>32</v>
      </c>
      <c r="AX515" s="12" t="s">
        <v>75</v>
      </c>
      <c r="AY515" s="151" t="s">
        <v>153</v>
      </c>
    </row>
    <row r="516" spans="2:65" s="13" customFormat="1" ht="12">
      <c r="B516" s="157"/>
      <c r="D516" s="146" t="s">
        <v>163</v>
      </c>
      <c r="E516" s="158" t="s">
        <v>1</v>
      </c>
      <c r="F516" s="159" t="s">
        <v>207</v>
      </c>
      <c r="H516" s="160">
        <v>780</v>
      </c>
      <c r="I516" s="161"/>
      <c r="L516" s="157"/>
      <c r="M516" s="162"/>
      <c r="T516" s="163"/>
      <c r="AT516" s="158" t="s">
        <v>163</v>
      </c>
      <c r="AU516" s="158" t="s">
        <v>85</v>
      </c>
      <c r="AV516" s="13" t="s">
        <v>159</v>
      </c>
      <c r="AW516" s="13" t="s">
        <v>32</v>
      </c>
      <c r="AX516" s="13" t="s">
        <v>83</v>
      </c>
      <c r="AY516" s="158" t="s">
        <v>153</v>
      </c>
    </row>
    <row r="517" spans="2:65" s="1" customFormat="1" ht="24.25" customHeight="1">
      <c r="B517" s="31"/>
      <c r="C517" s="132" t="s">
        <v>853</v>
      </c>
      <c r="D517" s="132" t="s">
        <v>155</v>
      </c>
      <c r="E517" s="133" t="s">
        <v>665</v>
      </c>
      <c r="F517" s="134" t="s">
        <v>666</v>
      </c>
      <c r="G517" s="135" t="s">
        <v>590</v>
      </c>
      <c r="H517" s="136">
        <v>10</v>
      </c>
      <c r="I517" s="137"/>
      <c r="J517" s="138">
        <f>ROUND(I517*H517,2)</f>
        <v>0</v>
      </c>
      <c r="K517" s="139"/>
      <c r="L517" s="31"/>
      <c r="M517" s="140" t="s">
        <v>1</v>
      </c>
      <c r="N517" s="141" t="s">
        <v>40</v>
      </c>
      <c r="P517" s="142">
        <f>O517*H517</f>
        <v>0</v>
      </c>
      <c r="Q517" s="142">
        <v>0</v>
      </c>
      <c r="R517" s="142">
        <f>Q517*H517</f>
        <v>0</v>
      </c>
      <c r="S517" s="142">
        <v>0</v>
      </c>
      <c r="T517" s="143">
        <f>S517*H517</f>
        <v>0</v>
      </c>
      <c r="AR517" s="144" t="s">
        <v>159</v>
      </c>
      <c r="AT517" s="144" t="s">
        <v>155</v>
      </c>
      <c r="AU517" s="144" t="s">
        <v>85</v>
      </c>
      <c r="AY517" s="16" t="s">
        <v>153</v>
      </c>
      <c r="BE517" s="145">
        <f>IF(N517="základní",J517,0)</f>
        <v>0</v>
      </c>
      <c r="BF517" s="145">
        <f>IF(N517="snížená",J517,0)</f>
        <v>0</v>
      </c>
      <c r="BG517" s="145">
        <f>IF(N517="zákl. přenesená",J517,0)</f>
        <v>0</v>
      </c>
      <c r="BH517" s="145">
        <f>IF(N517="sníž. přenesená",J517,0)</f>
        <v>0</v>
      </c>
      <c r="BI517" s="145">
        <f>IF(N517="nulová",J517,0)</f>
        <v>0</v>
      </c>
      <c r="BJ517" s="16" t="s">
        <v>83</v>
      </c>
      <c r="BK517" s="145">
        <f>ROUND(I517*H517,2)</f>
        <v>0</v>
      </c>
      <c r="BL517" s="16" t="s">
        <v>159</v>
      </c>
      <c r="BM517" s="144" t="s">
        <v>3066</v>
      </c>
    </row>
    <row r="518" spans="2:65" s="1" customFormat="1" ht="24">
      <c r="B518" s="31"/>
      <c r="D518" s="146" t="s">
        <v>161</v>
      </c>
      <c r="F518" s="147" t="s">
        <v>668</v>
      </c>
      <c r="I518" s="148"/>
      <c r="L518" s="31"/>
      <c r="M518" s="149"/>
      <c r="T518" s="55"/>
      <c r="AT518" s="16" t="s">
        <v>161</v>
      </c>
      <c r="AU518" s="16" t="s">
        <v>85</v>
      </c>
    </row>
    <row r="519" spans="2:65" s="1" customFormat="1" ht="24.25" customHeight="1">
      <c r="B519" s="31"/>
      <c r="C519" s="132" t="s">
        <v>859</v>
      </c>
      <c r="D519" s="132" t="s">
        <v>155</v>
      </c>
      <c r="E519" s="133" t="s">
        <v>3067</v>
      </c>
      <c r="F519" s="134" t="s">
        <v>3068</v>
      </c>
      <c r="G519" s="135" t="s">
        <v>590</v>
      </c>
      <c r="H519" s="136">
        <v>3</v>
      </c>
      <c r="I519" s="137"/>
      <c r="J519" s="138">
        <f>ROUND(I519*H519,2)</f>
        <v>0</v>
      </c>
      <c r="K519" s="139"/>
      <c r="L519" s="31"/>
      <c r="M519" s="140" t="s">
        <v>1</v>
      </c>
      <c r="N519" s="141" t="s">
        <v>40</v>
      </c>
      <c r="P519" s="142">
        <f>O519*H519</f>
        <v>0</v>
      </c>
      <c r="Q519" s="142">
        <v>0</v>
      </c>
      <c r="R519" s="142">
        <f>Q519*H519</f>
        <v>0</v>
      </c>
      <c r="S519" s="142">
        <v>0</v>
      </c>
      <c r="T519" s="143">
        <f>S519*H519</f>
        <v>0</v>
      </c>
      <c r="AR519" s="144" t="s">
        <v>159</v>
      </c>
      <c r="AT519" s="144" t="s">
        <v>155</v>
      </c>
      <c r="AU519" s="144" t="s">
        <v>85</v>
      </c>
      <c r="AY519" s="16" t="s">
        <v>153</v>
      </c>
      <c r="BE519" s="145">
        <f>IF(N519="základní",J519,0)</f>
        <v>0</v>
      </c>
      <c r="BF519" s="145">
        <f>IF(N519="snížená",J519,0)</f>
        <v>0</v>
      </c>
      <c r="BG519" s="145">
        <f>IF(N519="zákl. přenesená",J519,0)</f>
        <v>0</v>
      </c>
      <c r="BH519" s="145">
        <f>IF(N519="sníž. přenesená",J519,0)</f>
        <v>0</v>
      </c>
      <c r="BI519" s="145">
        <f>IF(N519="nulová",J519,0)</f>
        <v>0</v>
      </c>
      <c r="BJ519" s="16" t="s">
        <v>83</v>
      </c>
      <c r="BK519" s="145">
        <f>ROUND(I519*H519,2)</f>
        <v>0</v>
      </c>
      <c r="BL519" s="16" t="s">
        <v>159</v>
      </c>
      <c r="BM519" s="144" t="s">
        <v>3069</v>
      </c>
    </row>
    <row r="520" spans="2:65" s="1" customFormat="1" ht="36">
      <c r="B520" s="31"/>
      <c r="D520" s="146" t="s">
        <v>161</v>
      </c>
      <c r="F520" s="147" t="s">
        <v>3070</v>
      </c>
      <c r="I520" s="148"/>
      <c r="L520" s="31"/>
      <c r="M520" s="149"/>
      <c r="T520" s="55"/>
      <c r="AT520" s="16" t="s">
        <v>161</v>
      </c>
      <c r="AU520" s="16" t="s">
        <v>85</v>
      </c>
    </row>
    <row r="521" spans="2:65" s="14" customFormat="1" ht="12">
      <c r="B521" s="175"/>
      <c r="D521" s="146" t="s">
        <v>163</v>
      </c>
      <c r="E521" s="176" t="s">
        <v>1</v>
      </c>
      <c r="F521" s="177" t="s">
        <v>656</v>
      </c>
      <c r="H521" s="176" t="s">
        <v>1</v>
      </c>
      <c r="I521" s="178"/>
      <c r="L521" s="175"/>
      <c r="M521" s="179"/>
      <c r="T521" s="180"/>
      <c r="AT521" s="176" t="s">
        <v>163</v>
      </c>
      <c r="AU521" s="176" t="s">
        <v>85</v>
      </c>
      <c r="AV521" s="14" t="s">
        <v>83</v>
      </c>
      <c r="AW521" s="14" t="s">
        <v>32</v>
      </c>
      <c r="AX521" s="14" t="s">
        <v>75</v>
      </c>
      <c r="AY521" s="176" t="s">
        <v>153</v>
      </c>
    </row>
    <row r="522" spans="2:65" s="12" customFormat="1" ht="12">
      <c r="B522" s="150"/>
      <c r="D522" s="146" t="s">
        <v>163</v>
      </c>
      <c r="E522" s="151" t="s">
        <v>1</v>
      </c>
      <c r="F522" s="152" t="s">
        <v>170</v>
      </c>
      <c r="H522" s="153">
        <v>3</v>
      </c>
      <c r="I522" s="154"/>
      <c r="L522" s="150"/>
      <c r="M522" s="155"/>
      <c r="T522" s="156"/>
      <c r="AT522" s="151" t="s">
        <v>163</v>
      </c>
      <c r="AU522" s="151" t="s">
        <v>85</v>
      </c>
      <c r="AV522" s="12" t="s">
        <v>85</v>
      </c>
      <c r="AW522" s="12" t="s">
        <v>32</v>
      </c>
      <c r="AX522" s="12" t="s">
        <v>83</v>
      </c>
      <c r="AY522" s="151" t="s">
        <v>153</v>
      </c>
    </row>
    <row r="523" spans="2:65" s="11" customFormat="1" ht="22.75" customHeight="1">
      <c r="B523" s="120"/>
      <c r="D523" s="121" t="s">
        <v>74</v>
      </c>
      <c r="E523" s="130" t="s">
        <v>669</v>
      </c>
      <c r="F523" s="130" t="s">
        <v>670</v>
      </c>
      <c r="I523" s="123"/>
      <c r="J523" s="131">
        <f>BK523</f>
        <v>0</v>
      </c>
      <c r="L523" s="120"/>
      <c r="M523" s="125"/>
      <c r="P523" s="126">
        <f>SUM(P524:P533)</f>
        <v>0</v>
      </c>
      <c r="R523" s="126">
        <f>SUM(R524:R533)</f>
        <v>0.15478</v>
      </c>
      <c r="T523" s="127">
        <f>SUM(T524:T533)</f>
        <v>0</v>
      </c>
      <c r="AR523" s="121" t="s">
        <v>83</v>
      </c>
      <c r="AT523" s="128" t="s">
        <v>74</v>
      </c>
      <c r="AU523" s="128" t="s">
        <v>83</v>
      </c>
      <c r="AY523" s="121" t="s">
        <v>153</v>
      </c>
      <c r="BK523" s="129">
        <f>SUM(BK524:BK533)</f>
        <v>0</v>
      </c>
    </row>
    <row r="524" spans="2:65" s="1" customFormat="1" ht="24.25" customHeight="1">
      <c r="B524" s="31"/>
      <c r="C524" s="132" t="s">
        <v>865</v>
      </c>
      <c r="D524" s="132" t="s">
        <v>155</v>
      </c>
      <c r="E524" s="133" t="s">
        <v>3071</v>
      </c>
      <c r="F524" s="134" t="s">
        <v>3072</v>
      </c>
      <c r="G524" s="135" t="s">
        <v>173</v>
      </c>
      <c r="H524" s="136">
        <v>20.399999999999999</v>
      </c>
      <c r="I524" s="137"/>
      <c r="J524" s="138">
        <f>ROUND(I524*H524,2)</f>
        <v>0</v>
      </c>
      <c r="K524" s="139"/>
      <c r="L524" s="31"/>
      <c r="M524" s="140" t="s">
        <v>1</v>
      </c>
      <c r="N524" s="141" t="s">
        <v>40</v>
      </c>
      <c r="P524" s="142">
        <f>O524*H524</f>
        <v>0</v>
      </c>
      <c r="Q524" s="142">
        <v>4.6999999999999999E-4</v>
      </c>
      <c r="R524" s="142">
        <f>Q524*H524</f>
        <v>9.5879999999999993E-3</v>
      </c>
      <c r="S524" s="142">
        <v>0</v>
      </c>
      <c r="T524" s="143">
        <f>S524*H524</f>
        <v>0</v>
      </c>
      <c r="AR524" s="144" t="s">
        <v>159</v>
      </c>
      <c r="AT524" s="144" t="s">
        <v>155</v>
      </c>
      <c r="AU524" s="144" t="s">
        <v>85</v>
      </c>
      <c r="AY524" s="16" t="s">
        <v>153</v>
      </c>
      <c r="BE524" s="145">
        <f>IF(N524="základní",J524,0)</f>
        <v>0</v>
      </c>
      <c r="BF524" s="145">
        <f>IF(N524="snížená",J524,0)</f>
        <v>0</v>
      </c>
      <c r="BG524" s="145">
        <f>IF(N524="zákl. přenesená",J524,0)</f>
        <v>0</v>
      </c>
      <c r="BH524" s="145">
        <f>IF(N524="sníž. přenesená",J524,0)</f>
        <v>0</v>
      </c>
      <c r="BI524" s="145">
        <f>IF(N524="nulová",J524,0)</f>
        <v>0</v>
      </c>
      <c r="BJ524" s="16" t="s">
        <v>83</v>
      </c>
      <c r="BK524" s="145">
        <f>ROUND(I524*H524,2)</f>
        <v>0</v>
      </c>
      <c r="BL524" s="16" t="s">
        <v>159</v>
      </c>
      <c r="BM524" s="144" t="s">
        <v>3073</v>
      </c>
    </row>
    <row r="525" spans="2:65" s="1" customFormat="1" ht="24">
      <c r="B525" s="31"/>
      <c r="D525" s="146" t="s">
        <v>161</v>
      </c>
      <c r="F525" s="147" t="s">
        <v>3074</v>
      </c>
      <c r="I525" s="148"/>
      <c r="L525" s="31"/>
      <c r="M525" s="149"/>
      <c r="T525" s="55"/>
      <c r="AT525" s="16" t="s">
        <v>161</v>
      </c>
      <c r="AU525" s="16" t="s">
        <v>85</v>
      </c>
    </row>
    <row r="526" spans="2:65" s="14" customFormat="1" ht="12">
      <c r="B526" s="175"/>
      <c r="D526" s="146" t="s">
        <v>163</v>
      </c>
      <c r="E526" s="176" t="s">
        <v>1</v>
      </c>
      <c r="F526" s="177" t="s">
        <v>2695</v>
      </c>
      <c r="H526" s="176" t="s">
        <v>1</v>
      </c>
      <c r="I526" s="178"/>
      <c r="L526" s="175"/>
      <c r="M526" s="179"/>
      <c r="T526" s="180"/>
      <c r="AT526" s="176" t="s">
        <v>163</v>
      </c>
      <c r="AU526" s="176" t="s">
        <v>85</v>
      </c>
      <c r="AV526" s="14" t="s">
        <v>83</v>
      </c>
      <c r="AW526" s="14" t="s">
        <v>32</v>
      </c>
      <c r="AX526" s="14" t="s">
        <v>75</v>
      </c>
      <c r="AY526" s="176" t="s">
        <v>153</v>
      </c>
    </row>
    <row r="527" spans="2:65" s="12" customFormat="1" ht="12">
      <c r="B527" s="150"/>
      <c r="D527" s="146" t="s">
        <v>163</v>
      </c>
      <c r="E527" s="151" t="s">
        <v>1</v>
      </c>
      <c r="F527" s="152" t="s">
        <v>2953</v>
      </c>
      <c r="H527" s="153">
        <v>20.399999999999999</v>
      </c>
      <c r="I527" s="154"/>
      <c r="L527" s="150"/>
      <c r="M527" s="155"/>
      <c r="T527" s="156"/>
      <c r="AT527" s="151" t="s">
        <v>163</v>
      </c>
      <c r="AU527" s="151" t="s">
        <v>85</v>
      </c>
      <c r="AV527" s="12" t="s">
        <v>85</v>
      </c>
      <c r="AW527" s="12" t="s">
        <v>32</v>
      </c>
      <c r="AX527" s="12" t="s">
        <v>83</v>
      </c>
      <c r="AY527" s="151" t="s">
        <v>153</v>
      </c>
    </row>
    <row r="528" spans="2:65" s="1" customFormat="1" ht="24.25" customHeight="1">
      <c r="B528" s="31"/>
      <c r="C528" s="132" t="s">
        <v>871</v>
      </c>
      <c r="D528" s="132" t="s">
        <v>155</v>
      </c>
      <c r="E528" s="133" t="s">
        <v>672</v>
      </c>
      <c r="F528" s="134" t="s">
        <v>673</v>
      </c>
      <c r="G528" s="135" t="s">
        <v>173</v>
      </c>
      <c r="H528" s="136">
        <v>24</v>
      </c>
      <c r="I528" s="137"/>
      <c r="J528" s="138">
        <f>ROUND(I528*H528,2)</f>
        <v>0</v>
      </c>
      <c r="K528" s="139"/>
      <c r="L528" s="31"/>
      <c r="M528" s="140" t="s">
        <v>1</v>
      </c>
      <c r="N528" s="141" t="s">
        <v>40</v>
      </c>
      <c r="P528" s="142">
        <f>O528*H528</f>
        <v>0</v>
      </c>
      <c r="Q528" s="142">
        <v>4.0000000000000003E-5</v>
      </c>
      <c r="R528" s="142">
        <f>Q528*H528</f>
        <v>9.6000000000000013E-4</v>
      </c>
      <c r="S528" s="142">
        <v>0</v>
      </c>
      <c r="T528" s="143">
        <f>S528*H528</f>
        <v>0</v>
      </c>
      <c r="AR528" s="144" t="s">
        <v>159</v>
      </c>
      <c r="AT528" s="144" t="s">
        <v>155</v>
      </c>
      <c r="AU528" s="144" t="s">
        <v>85</v>
      </c>
      <c r="AY528" s="16" t="s">
        <v>153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6" t="s">
        <v>83</v>
      </c>
      <c r="BK528" s="145">
        <f>ROUND(I528*H528,2)</f>
        <v>0</v>
      </c>
      <c r="BL528" s="16" t="s">
        <v>159</v>
      </c>
      <c r="BM528" s="144" t="s">
        <v>3075</v>
      </c>
    </row>
    <row r="529" spans="2:65" s="1" customFormat="1" ht="36">
      <c r="B529" s="31"/>
      <c r="D529" s="146" t="s">
        <v>161</v>
      </c>
      <c r="F529" s="147" t="s">
        <v>675</v>
      </c>
      <c r="I529" s="148"/>
      <c r="L529" s="31"/>
      <c r="M529" s="149"/>
      <c r="T529" s="55"/>
      <c r="AT529" s="16" t="s">
        <v>161</v>
      </c>
      <c r="AU529" s="16" t="s">
        <v>85</v>
      </c>
    </row>
    <row r="530" spans="2:65" s="12" customFormat="1" ht="12">
      <c r="B530" s="150"/>
      <c r="D530" s="146" t="s">
        <v>163</v>
      </c>
      <c r="E530" s="151" t="s">
        <v>1</v>
      </c>
      <c r="F530" s="152" t="s">
        <v>3076</v>
      </c>
      <c r="H530" s="153">
        <v>24</v>
      </c>
      <c r="I530" s="154"/>
      <c r="L530" s="150"/>
      <c r="M530" s="155"/>
      <c r="T530" s="156"/>
      <c r="AT530" s="151" t="s">
        <v>163</v>
      </c>
      <c r="AU530" s="151" t="s">
        <v>85</v>
      </c>
      <c r="AV530" s="12" t="s">
        <v>85</v>
      </c>
      <c r="AW530" s="12" t="s">
        <v>32</v>
      </c>
      <c r="AX530" s="12" t="s">
        <v>83</v>
      </c>
      <c r="AY530" s="151" t="s">
        <v>153</v>
      </c>
    </row>
    <row r="531" spans="2:65" s="1" customFormat="1" ht="24.25" customHeight="1">
      <c r="B531" s="31"/>
      <c r="C531" s="132" t="s">
        <v>877</v>
      </c>
      <c r="D531" s="132" t="s">
        <v>155</v>
      </c>
      <c r="E531" s="133" t="s">
        <v>3077</v>
      </c>
      <c r="F531" s="134" t="s">
        <v>3078</v>
      </c>
      <c r="G531" s="135" t="s">
        <v>173</v>
      </c>
      <c r="H531" s="136">
        <v>119.2</v>
      </c>
      <c r="I531" s="137"/>
      <c r="J531" s="138">
        <f>ROUND(I531*H531,2)</f>
        <v>0</v>
      </c>
      <c r="K531" s="139"/>
      <c r="L531" s="31"/>
      <c r="M531" s="140" t="s">
        <v>1</v>
      </c>
      <c r="N531" s="141" t="s">
        <v>40</v>
      </c>
      <c r="P531" s="142">
        <f>O531*H531</f>
        <v>0</v>
      </c>
      <c r="Q531" s="142">
        <v>1.2099999999999999E-3</v>
      </c>
      <c r="R531" s="142">
        <f>Q531*H531</f>
        <v>0.144232</v>
      </c>
      <c r="S531" s="142">
        <v>0</v>
      </c>
      <c r="T531" s="143">
        <f>S531*H531</f>
        <v>0</v>
      </c>
      <c r="AR531" s="144" t="s">
        <v>159</v>
      </c>
      <c r="AT531" s="144" t="s">
        <v>155</v>
      </c>
      <c r="AU531" s="144" t="s">
        <v>85</v>
      </c>
      <c r="AY531" s="16" t="s">
        <v>153</v>
      </c>
      <c r="BE531" s="145">
        <f>IF(N531="základní",J531,0)</f>
        <v>0</v>
      </c>
      <c r="BF531" s="145">
        <f>IF(N531="snížená",J531,0)</f>
        <v>0</v>
      </c>
      <c r="BG531" s="145">
        <f>IF(N531="zákl. přenesená",J531,0)</f>
        <v>0</v>
      </c>
      <c r="BH531" s="145">
        <f>IF(N531="sníž. přenesená",J531,0)</f>
        <v>0</v>
      </c>
      <c r="BI531" s="145">
        <f>IF(N531="nulová",J531,0)</f>
        <v>0</v>
      </c>
      <c r="BJ531" s="16" t="s">
        <v>83</v>
      </c>
      <c r="BK531" s="145">
        <f>ROUND(I531*H531,2)</f>
        <v>0</v>
      </c>
      <c r="BL531" s="16" t="s">
        <v>159</v>
      </c>
      <c r="BM531" s="144" t="s">
        <v>3079</v>
      </c>
    </row>
    <row r="532" spans="2:65" s="1" customFormat="1" ht="36">
      <c r="B532" s="31"/>
      <c r="D532" s="146" t="s">
        <v>161</v>
      </c>
      <c r="F532" s="147" t="s">
        <v>3080</v>
      </c>
      <c r="I532" s="148"/>
      <c r="L532" s="31"/>
      <c r="M532" s="149"/>
      <c r="T532" s="55"/>
      <c r="AT532" s="16" t="s">
        <v>161</v>
      </c>
      <c r="AU532" s="16" t="s">
        <v>85</v>
      </c>
    </row>
    <row r="533" spans="2:65" s="12" customFormat="1" ht="12">
      <c r="B533" s="150"/>
      <c r="D533" s="146" t="s">
        <v>163</v>
      </c>
      <c r="E533" s="151" t="s">
        <v>1</v>
      </c>
      <c r="F533" s="152" t="s">
        <v>3081</v>
      </c>
      <c r="H533" s="153">
        <v>119.2</v>
      </c>
      <c r="I533" s="154"/>
      <c r="L533" s="150"/>
      <c r="M533" s="155"/>
      <c r="T533" s="156"/>
      <c r="AT533" s="151" t="s">
        <v>163</v>
      </c>
      <c r="AU533" s="151" t="s">
        <v>85</v>
      </c>
      <c r="AV533" s="12" t="s">
        <v>85</v>
      </c>
      <c r="AW533" s="12" t="s">
        <v>32</v>
      </c>
      <c r="AX533" s="12" t="s">
        <v>83</v>
      </c>
      <c r="AY533" s="151" t="s">
        <v>153</v>
      </c>
    </row>
    <row r="534" spans="2:65" s="11" customFormat="1" ht="22.75" customHeight="1">
      <c r="B534" s="120"/>
      <c r="D534" s="121" t="s">
        <v>74</v>
      </c>
      <c r="E534" s="130" t="s">
        <v>702</v>
      </c>
      <c r="F534" s="130" t="s">
        <v>703</v>
      </c>
      <c r="I534" s="123"/>
      <c r="J534" s="131">
        <f>BK534</f>
        <v>0</v>
      </c>
      <c r="L534" s="120"/>
      <c r="M534" s="125"/>
      <c r="P534" s="126">
        <f>SUM(P535:P575)</f>
        <v>0</v>
      </c>
      <c r="R534" s="126">
        <f>SUM(R535:R575)</f>
        <v>0</v>
      </c>
      <c r="T534" s="127">
        <f>SUM(T535:T575)</f>
        <v>169.66165199999998</v>
      </c>
      <c r="AR534" s="121" t="s">
        <v>83</v>
      </c>
      <c r="AT534" s="128" t="s">
        <v>74</v>
      </c>
      <c r="AU534" s="128" t="s">
        <v>83</v>
      </c>
      <c r="AY534" s="121" t="s">
        <v>153</v>
      </c>
      <c r="BK534" s="129">
        <f>SUM(BK535:BK575)</f>
        <v>0</v>
      </c>
    </row>
    <row r="535" spans="2:65" s="1" customFormat="1" ht="16.5" customHeight="1">
      <c r="B535" s="31"/>
      <c r="C535" s="132" t="s">
        <v>883</v>
      </c>
      <c r="D535" s="132" t="s">
        <v>155</v>
      </c>
      <c r="E535" s="133" t="s">
        <v>3082</v>
      </c>
      <c r="F535" s="134" t="s">
        <v>3083</v>
      </c>
      <c r="G535" s="135" t="s">
        <v>158</v>
      </c>
      <c r="H535" s="136">
        <v>8.2040000000000006</v>
      </c>
      <c r="I535" s="137"/>
      <c r="J535" s="138">
        <f>ROUND(I535*H535,2)</f>
        <v>0</v>
      </c>
      <c r="K535" s="139"/>
      <c r="L535" s="31"/>
      <c r="M535" s="140" t="s">
        <v>1</v>
      </c>
      <c r="N535" s="141" t="s">
        <v>40</v>
      </c>
      <c r="P535" s="142">
        <f>O535*H535</f>
        <v>0</v>
      </c>
      <c r="Q535" s="142">
        <v>0</v>
      </c>
      <c r="R535" s="142">
        <f>Q535*H535</f>
        <v>0</v>
      </c>
      <c r="S535" s="142">
        <v>2.4</v>
      </c>
      <c r="T535" s="143">
        <f>S535*H535</f>
        <v>19.689600000000002</v>
      </c>
      <c r="AR535" s="144" t="s">
        <v>159</v>
      </c>
      <c r="AT535" s="144" t="s">
        <v>155</v>
      </c>
      <c r="AU535" s="144" t="s">
        <v>85</v>
      </c>
      <c r="AY535" s="16" t="s">
        <v>153</v>
      </c>
      <c r="BE535" s="145">
        <f>IF(N535="základní",J535,0)</f>
        <v>0</v>
      </c>
      <c r="BF535" s="145">
        <f>IF(N535="snížená",J535,0)</f>
        <v>0</v>
      </c>
      <c r="BG535" s="145">
        <f>IF(N535="zákl. přenesená",J535,0)</f>
        <v>0</v>
      </c>
      <c r="BH535" s="145">
        <f>IF(N535="sníž. přenesená",J535,0)</f>
        <v>0</v>
      </c>
      <c r="BI535" s="145">
        <f>IF(N535="nulová",J535,0)</f>
        <v>0</v>
      </c>
      <c r="BJ535" s="16" t="s">
        <v>83</v>
      </c>
      <c r="BK535" s="145">
        <f>ROUND(I535*H535,2)</f>
        <v>0</v>
      </c>
      <c r="BL535" s="16" t="s">
        <v>159</v>
      </c>
      <c r="BM535" s="144" t="s">
        <v>3084</v>
      </c>
    </row>
    <row r="536" spans="2:65" s="1" customFormat="1" ht="12">
      <c r="B536" s="31"/>
      <c r="D536" s="146" t="s">
        <v>161</v>
      </c>
      <c r="F536" s="147" t="s">
        <v>3085</v>
      </c>
      <c r="I536" s="148"/>
      <c r="L536" s="31"/>
      <c r="M536" s="149"/>
      <c r="T536" s="55"/>
      <c r="AT536" s="16" t="s">
        <v>161</v>
      </c>
      <c r="AU536" s="16" t="s">
        <v>85</v>
      </c>
    </row>
    <row r="537" spans="2:65" s="12" customFormat="1" ht="12">
      <c r="B537" s="150"/>
      <c r="D537" s="146" t="s">
        <v>163</v>
      </c>
      <c r="E537" s="151" t="s">
        <v>1</v>
      </c>
      <c r="F537" s="152" t="s">
        <v>3086</v>
      </c>
      <c r="H537" s="153">
        <v>3.5840000000000001</v>
      </c>
      <c r="I537" s="154"/>
      <c r="L537" s="150"/>
      <c r="M537" s="155"/>
      <c r="T537" s="156"/>
      <c r="AT537" s="151" t="s">
        <v>163</v>
      </c>
      <c r="AU537" s="151" t="s">
        <v>85</v>
      </c>
      <c r="AV537" s="12" t="s">
        <v>85</v>
      </c>
      <c r="AW537" s="12" t="s">
        <v>32</v>
      </c>
      <c r="AX537" s="12" t="s">
        <v>75</v>
      </c>
      <c r="AY537" s="151" t="s">
        <v>153</v>
      </c>
    </row>
    <row r="538" spans="2:65" s="12" customFormat="1" ht="12">
      <c r="B538" s="150"/>
      <c r="D538" s="146" t="s">
        <v>163</v>
      </c>
      <c r="E538" s="151" t="s">
        <v>1</v>
      </c>
      <c r="F538" s="152" t="s">
        <v>3087</v>
      </c>
      <c r="H538" s="153">
        <v>4.62</v>
      </c>
      <c r="I538" s="154"/>
      <c r="L538" s="150"/>
      <c r="M538" s="155"/>
      <c r="T538" s="156"/>
      <c r="AT538" s="151" t="s">
        <v>163</v>
      </c>
      <c r="AU538" s="151" t="s">
        <v>85</v>
      </c>
      <c r="AV538" s="12" t="s">
        <v>85</v>
      </c>
      <c r="AW538" s="12" t="s">
        <v>32</v>
      </c>
      <c r="AX538" s="12" t="s">
        <v>75</v>
      </c>
      <c r="AY538" s="151" t="s">
        <v>153</v>
      </c>
    </row>
    <row r="539" spans="2:65" s="13" customFormat="1" ht="12">
      <c r="B539" s="157"/>
      <c r="D539" s="146" t="s">
        <v>163</v>
      </c>
      <c r="E539" s="158" t="s">
        <v>1</v>
      </c>
      <c r="F539" s="159" t="s">
        <v>207</v>
      </c>
      <c r="H539" s="160">
        <v>8.2040000000000006</v>
      </c>
      <c r="I539" s="161"/>
      <c r="L539" s="157"/>
      <c r="M539" s="162"/>
      <c r="T539" s="163"/>
      <c r="AT539" s="158" t="s">
        <v>163</v>
      </c>
      <c r="AU539" s="158" t="s">
        <v>85</v>
      </c>
      <c r="AV539" s="13" t="s">
        <v>159</v>
      </c>
      <c r="AW539" s="13" t="s">
        <v>32</v>
      </c>
      <c r="AX539" s="13" t="s">
        <v>83</v>
      </c>
      <c r="AY539" s="158" t="s">
        <v>153</v>
      </c>
    </row>
    <row r="540" spans="2:65" s="1" customFormat="1" ht="21.75" customHeight="1">
      <c r="B540" s="31"/>
      <c r="C540" s="132" t="s">
        <v>891</v>
      </c>
      <c r="D540" s="132" t="s">
        <v>155</v>
      </c>
      <c r="E540" s="133" t="s">
        <v>3088</v>
      </c>
      <c r="F540" s="134" t="s">
        <v>3089</v>
      </c>
      <c r="G540" s="135" t="s">
        <v>173</v>
      </c>
      <c r="H540" s="136">
        <v>6.9</v>
      </c>
      <c r="I540" s="137"/>
      <c r="J540" s="138">
        <f>ROUND(I540*H540,2)</f>
        <v>0</v>
      </c>
      <c r="K540" s="139"/>
      <c r="L540" s="31"/>
      <c r="M540" s="140" t="s">
        <v>1</v>
      </c>
      <c r="N540" s="141" t="s">
        <v>40</v>
      </c>
      <c r="P540" s="142">
        <f>O540*H540</f>
        <v>0</v>
      </c>
      <c r="Q540" s="142">
        <v>0</v>
      </c>
      <c r="R540" s="142">
        <f>Q540*H540</f>
        <v>0</v>
      </c>
      <c r="S540" s="142">
        <v>0.13100000000000001</v>
      </c>
      <c r="T540" s="143">
        <f>S540*H540</f>
        <v>0.90390000000000004</v>
      </c>
      <c r="AR540" s="144" t="s">
        <v>159</v>
      </c>
      <c r="AT540" s="144" t="s">
        <v>155</v>
      </c>
      <c r="AU540" s="144" t="s">
        <v>85</v>
      </c>
      <c r="AY540" s="16" t="s">
        <v>153</v>
      </c>
      <c r="BE540" s="145">
        <f>IF(N540="základní",J540,0)</f>
        <v>0</v>
      </c>
      <c r="BF540" s="145">
        <f>IF(N540="snížená",J540,0)</f>
        <v>0</v>
      </c>
      <c r="BG540" s="145">
        <f>IF(N540="zákl. přenesená",J540,0)</f>
        <v>0</v>
      </c>
      <c r="BH540" s="145">
        <f>IF(N540="sníž. přenesená",J540,0)</f>
        <v>0</v>
      </c>
      <c r="BI540" s="145">
        <f>IF(N540="nulová",J540,0)</f>
        <v>0</v>
      </c>
      <c r="BJ540" s="16" t="s">
        <v>83</v>
      </c>
      <c r="BK540" s="145">
        <f>ROUND(I540*H540,2)</f>
        <v>0</v>
      </c>
      <c r="BL540" s="16" t="s">
        <v>159</v>
      </c>
      <c r="BM540" s="144" t="s">
        <v>3090</v>
      </c>
    </row>
    <row r="541" spans="2:65" s="1" customFormat="1" ht="36">
      <c r="B541" s="31"/>
      <c r="D541" s="146" t="s">
        <v>161</v>
      </c>
      <c r="F541" s="147" t="s">
        <v>3091</v>
      </c>
      <c r="I541" s="148"/>
      <c r="L541" s="31"/>
      <c r="M541" s="149"/>
      <c r="T541" s="55"/>
      <c r="AT541" s="16" t="s">
        <v>161</v>
      </c>
      <c r="AU541" s="16" t="s">
        <v>85</v>
      </c>
    </row>
    <row r="542" spans="2:65" s="12" customFormat="1" ht="12">
      <c r="B542" s="150"/>
      <c r="D542" s="146" t="s">
        <v>163</v>
      </c>
      <c r="E542" s="151" t="s">
        <v>1</v>
      </c>
      <c r="F542" s="152" t="s">
        <v>3092</v>
      </c>
      <c r="H542" s="153">
        <v>6.9</v>
      </c>
      <c r="I542" s="154"/>
      <c r="L542" s="150"/>
      <c r="M542" s="155"/>
      <c r="T542" s="156"/>
      <c r="AT542" s="151" t="s">
        <v>163</v>
      </c>
      <c r="AU542" s="151" t="s">
        <v>85</v>
      </c>
      <c r="AV542" s="12" t="s">
        <v>85</v>
      </c>
      <c r="AW542" s="12" t="s">
        <v>32</v>
      </c>
      <c r="AX542" s="12" t="s">
        <v>83</v>
      </c>
      <c r="AY542" s="151" t="s">
        <v>153</v>
      </c>
    </row>
    <row r="543" spans="2:65" s="1" customFormat="1" ht="24.25" customHeight="1">
      <c r="B543" s="31"/>
      <c r="C543" s="132" t="s">
        <v>896</v>
      </c>
      <c r="D543" s="132" t="s">
        <v>155</v>
      </c>
      <c r="E543" s="133" t="s">
        <v>3093</v>
      </c>
      <c r="F543" s="134" t="s">
        <v>3094</v>
      </c>
      <c r="G543" s="135" t="s">
        <v>158</v>
      </c>
      <c r="H543" s="136">
        <v>58.415999999999997</v>
      </c>
      <c r="I543" s="137"/>
      <c r="J543" s="138">
        <f>ROUND(I543*H543,2)</f>
        <v>0</v>
      </c>
      <c r="K543" s="139"/>
      <c r="L543" s="31"/>
      <c r="M543" s="140" t="s">
        <v>1</v>
      </c>
      <c r="N543" s="141" t="s">
        <v>40</v>
      </c>
      <c r="P543" s="142">
        <f>O543*H543</f>
        <v>0</v>
      </c>
      <c r="Q543" s="142">
        <v>0</v>
      </c>
      <c r="R543" s="142">
        <f>Q543*H543</f>
        <v>0</v>
      </c>
      <c r="S543" s="142">
        <v>1.8</v>
      </c>
      <c r="T543" s="143">
        <f>S543*H543</f>
        <v>105.14879999999999</v>
      </c>
      <c r="AR543" s="144" t="s">
        <v>159</v>
      </c>
      <c r="AT543" s="144" t="s">
        <v>155</v>
      </c>
      <c r="AU543" s="144" t="s">
        <v>85</v>
      </c>
      <c r="AY543" s="16" t="s">
        <v>153</v>
      </c>
      <c r="BE543" s="145">
        <f>IF(N543="základní",J543,0)</f>
        <v>0</v>
      </c>
      <c r="BF543" s="145">
        <f>IF(N543="snížená",J543,0)</f>
        <v>0</v>
      </c>
      <c r="BG543" s="145">
        <f>IF(N543="zákl. přenesená",J543,0)</f>
        <v>0</v>
      </c>
      <c r="BH543" s="145">
        <f>IF(N543="sníž. přenesená",J543,0)</f>
        <v>0</v>
      </c>
      <c r="BI543" s="145">
        <f>IF(N543="nulová",J543,0)</f>
        <v>0</v>
      </c>
      <c r="BJ543" s="16" t="s">
        <v>83</v>
      </c>
      <c r="BK543" s="145">
        <f>ROUND(I543*H543,2)</f>
        <v>0</v>
      </c>
      <c r="BL543" s="16" t="s">
        <v>159</v>
      </c>
      <c r="BM543" s="144" t="s">
        <v>3095</v>
      </c>
    </row>
    <row r="544" spans="2:65" s="1" customFormat="1" ht="36">
      <c r="B544" s="31"/>
      <c r="D544" s="146" t="s">
        <v>161</v>
      </c>
      <c r="F544" s="147" t="s">
        <v>3096</v>
      </c>
      <c r="I544" s="148"/>
      <c r="L544" s="31"/>
      <c r="M544" s="149"/>
      <c r="T544" s="55"/>
      <c r="AT544" s="16" t="s">
        <v>161</v>
      </c>
      <c r="AU544" s="16" t="s">
        <v>85</v>
      </c>
    </row>
    <row r="545" spans="2:65" s="12" customFormat="1" ht="36">
      <c r="B545" s="150"/>
      <c r="D545" s="146" t="s">
        <v>163</v>
      </c>
      <c r="E545" s="151" t="s">
        <v>1</v>
      </c>
      <c r="F545" s="152" t="s">
        <v>3097</v>
      </c>
      <c r="H545" s="153">
        <v>58.415999999999997</v>
      </c>
      <c r="I545" s="154"/>
      <c r="L545" s="150"/>
      <c r="M545" s="155"/>
      <c r="T545" s="156"/>
      <c r="AT545" s="151" t="s">
        <v>163</v>
      </c>
      <c r="AU545" s="151" t="s">
        <v>85</v>
      </c>
      <c r="AV545" s="12" t="s">
        <v>85</v>
      </c>
      <c r="AW545" s="12" t="s">
        <v>32</v>
      </c>
      <c r="AX545" s="12" t="s">
        <v>83</v>
      </c>
      <c r="AY545" s="151" t="s">
        <v>153</v>
      </c>
    </row>
    <row r="546" spans="2:65" s="1" customFormat="1" ht="16.5" customHeight="1">
      <c r="B546" s="31"/>
      <c r="C546" s="132" t="s">
        <v>901</v>
      </c>
      <c r="D546" s="132" t="s">
        <v>155</v>
      </c>
      <c r="E546" s="133" t="s">
        <v>3098</v>
      </c>
      <c r="F546" s="134" t="s">
        <v>3099</v>
      </c>
      <c r="G546" s="135" t="s">
        <v>158</v>
      </c>
      <c r="H546" s="136">
        <v>2.4</v>
      </c>
      <c r="I546" s="137"/>
      <c r="J546" s="138">
        <f>ROUND(I546*H546,2)</f>
        <v>0</v>
      </c>
      <c r="K546" s="139"/>
      <c r="L546" s="31"/>
      <c r="M546" s="140" t="s">
        <v>1</v>
      </c>
      <c r="N546" s="141" t="s">
        <v>40</v>
      </c>
      <c r="P546" s="142">
        <f>O546*H546</f>
        <v>0</v>
      </c>
      <c r="Q546" s="142">
        <v>0</v>
      </c>
      <c r="R546" s="142">
        <f>Q546*H546</f>
        <v>0</v>
      </c>
      <c r="S546" s="142">
        <v>2.4</v>
      </c>
      <c r="T546" s="143">
        <f>S546*H546</f>
        <v>5.76</v>
      </c>
      <c r="AR546" s="144" t="s">
        <v>159</v>
      </c>
      <c r="AT546" s="144" t="s">
        <v>155</v>
      </c>
      <c r="AU546" s="144" t="s">
        <v>85</v>
      </c>
      <c r="AY546" s="16" t="s">
        <v>153</v>
      </c>
      <c r="BE546" s="145">
        <f>IF(N546="základní",J546,0)</f>
        <v>0</v>
      </c>
      <c r="BF546" s="145">
        <f>IF(N546="snížená",J546,0)</f>
        <v>0</v>
      </c>
      <c r="BG546" s="145">
        <f>IF(N546="zákl. přenesená",J546,0)</f>
        <v>0</v>
      </c>
      <c r="BH546" s="145">
        <f>IF(N546="sníž. přenesená",J546,0)</f>
        <v>0</v>
      </c>
      <c r="BI546" s="145">
        <f>IF(N546="nulová",J546,0)</f>
        <v>0</v>
      </c>
      <c r="BJ546" s="16" t="s">
        <v>83</v>
      </c>
      <c r="BK546" s="145">
        <f>ROUND(I546*H546,2)</f>
        <v>0</v>
      </c>
      <c r="BL546" s="16" t="s">
        <v>159</v>
      </c>
      <c r="BM546" s="144" t="s">
        <v>3100</v>
      </c>
    </row>
    <row r="547" spans="2:65" s="1" customFormat="1" ht="24">
      <c r="B547" s="31"/>
      <c r="D547" s="146" t="s">
        <v>161</v>
      </c>
      <c r="F547" s="147" t="s">
        <v>3101</v>
      </c>
      <c r="I547" s="148"/>
      <c r="L547" s="31"/>
      <c r="M547" s="149"/>
      <c r="T547" s="55"/>
      <c r="AT547" s="16" t="s">
        <v>161</v>
      </c>
      <c r="AU547" s="16" t="s">
        <v>85</v>
      </c>
    </row>
    <row r="548" spans="2:65" s="12" customFormat="1" ht="12">
      <c r="B548" s="150"/>
      <c r="D548" s="146" t="s">
        <v>163</v>
      </c>
      <c r="E548" s="151" t="s">
        <v>1</v>
      </c>
      <c r="F548" s="152" t="s">
        <v>3102</v>
      </c>
      <c r="H548" s="153">
        <v>2.4</v>
      </c>
      <c r="I548" s="154"/>
      <c r="L548" s="150"/>
      <c r="M548" s="155"/>
      <c r="T548" s="156"/>
      <c r="AT548" s="151" t="s">
        <v>163</v>
      </c>
      <c r="AU548" s="151" t="s">
        <v>85</v>
      </c>
      <c r="AV548" s="12" t="s">
        <v>85</v>
      </c>
      <c r="AW548" s="12" t="s">
        <v>32</v>
      </c>
      <c r="AX548" s="12" t="s">
        <v>83</v>
      </c>
      <c r="AY548" s="151" t="s">
        <v>153</v>
      </c>
    </row>
    <row r="549" spans="2:65" s="1" customFormat="1" ht="16.5" customHeight="1">
      <c r="B549" s="31"/>
      <c r="C549" s="132" t="s">
        <v>907</v>
      </c>
      <c r="D549" s="132" t="s">
        <v>155</v>
      </c>
      <c r="E549" s="133" t="s">
        <v>729</v>
      </c>
      <c r="F549" s="134" t="s">
        <v>730</v>
      </c>
      <c r="G549" s="135" t="s">
        <v>158</v>
      </c>
      <c r="H549" s="136">
        <v>6.7039999999999997</v>
      </c>
      <c r="I549" s="137"/>
      <c r="J549" s="138">
        <f>ROUND(I549*H549,2)</f>
        <v>0</v>
      </c>
      <c r="K549" s="139"/>
      <c r="L549" s="31"/>
      <c r="M549" s="140" t="s">
        <v>1</v>
      </c>
      <c r="N549" s="141" t="s">
        <v>40</v>
      </c>
      <c r="P549" s="142">
        <f>O549*H549</f>
        <v>0</v>
      </c>
      <c r="Q549" s="142">
        <v>0</v>
      </c>
      <c r="R549" s="142">
        <f>Q549*H549</f>
        <v>0</v>
      </c>
      <c r="S549" s="142">
        <v>2.4</v>
      </c>
      <c r="T549" s="143">
        <f>S549*H549</f>
        <v>16.089599999999997</v>
      </c>
      <c r="AR549" s="144" t="s">
        <v>159</v>
      </c>
      <c r="AT549" s="144" t="s">
        <v>155</v>
      </c>
      <c r="AU549" s="144" t="s">
        <v>85</v>
      </c>
      <c r="AY549" s="16" t="s">
        <v>153</v>
      </c>
      <c r="BE549" s="145">
        <f>IF(N549="základní",J549,0)</f>
        <v>0</v>
      </c>
      <c r="BF549" s="145">
        <f>IF(N549="snížená",J549,0)</f>
        <v>0</v>
      </c>
      <c r="BG549" s="145">
        <f>IF(N549="zákl. přenesená",J549,0)</f>
        <v>0</v>
      </c>
      <c r="BH549" s="145">
        <f>IF(N549="sníž. přenesená",J549,0)</f>
        <v>0</v>
      </c>
      <c r="BI549" s="145">
        <f>IF(N549="nulová",J549,0)</f>
        <v>0</v>
      </c>
      <c r="BJ549" s="16" t="s">
        <v>83</v>
      </c>
      <c r="BK549" s="145">
        <f>ROUND(I549*H549,2)</f>
        <v>0</v>
      </c>
      <c r="BL549" s="16" t="s">
        <v>159</v>
      </c>
      <c r="BM549" s="144" t="s">
        <v>3103</v>
      </c>
    </row>
    <row r="550" spans="2:65" s="1" customFormat="1" ht="24">
      <c r="B550" s="31"/>
      <c r="D550" s="146" t="s">
        <v>161</v>
      </c>
      <c r="F550" s="147" t="s">
        <v>732</v>
      </c>
      <c r="I550" s="148"/>
      <c r="L550" s="31"/>
      <c r="M550" s="149"/>
      <c r="T550" s="55"/>
      <c r="AT550" s="16" t="s">
        <v>161</v>
      </c>
      <c r="AU550" s="16" t="s">
        <v>85</v>
      </c>
    </row>
    <row r="551" spans="2:65" s="12" customFormat="1" ht="12">
      <c r="B551" s="150"/>
      <c r="D551" s="146" t="s">
        <v>163</v>
      </c>
      <c r="E551" s="151" t="s">
        <v>1</v>
      </c>
      <c r="F551" s="152" t="s">
        <v>3104</v>
      </c>
      <c r="H551" s="153">
        <v>1.68</v>
      </c>
      <c r="I551" s="154"/>
      <c r="L551" s="150"/>
      <c r="M551" s="155"/>
      <c r="T551" s="156"/>
      <c r="AT551" s="151" t="s">
        <v>163</v>
      </c>
      <c r="AU551" s="151" t="s">
        <v>85</v>
      </c>
      <c r="AV551" s="12" t="s">
        <v>85</v>
      </c>
      <c r="AW551" s="12" t="s">
        <v>32</v>
      </c>
      <c r="AX551" s="12" t="s">
        <v>75</v>
      </c>
      <c r="AY551" s="151" t="s">
        <v>153</v>
      </c>
    </row>
    <row r="552" spans="2:65" s="12" customFormat="1" ht="12">
      <c r="B552" s="150"/>
      <c r="D552" s="146" t="s">
        <v>163</v>
      </c>
      <c r="E552" s="151" t="s">
        <v>1</v>
      </c>
      <c r="F552" s="152" t="s">
        <v>3105</v>
      </c>
      <c r="H552" s="153">
        <v>4.3520000000000003</v>
      </c>
      <c r="I552" s="154"/>
      <c r="L552" s="150"/>
      <c r="M552" s="155"/>
      <c r="T552" s="156"/>
      <c r="AT552" s="151" t="s">
        <v>163</v>
      </c>
      <c r="AU552" s="151" t="s">
        <v>85</v>
      </c>
      <c r="AV552" s="12" t="s">
        <v>85</v>
      </c>
      <c r="AW552" s="12" t="s">
        <v>32</v>
      </c>
      <c r="AX552" s="12" t="s">
        <v>75</v>
      </c>
      <c r="AY552" s="151" t="s">
        <v>153</v>
      </c>
    </row>
    <row r="553" spans="2:65" s="12" customFormat="1" ht="12">
      <c r="B553" s="150"/>
      <c r="D553" s="146" t="s">
        <v>163</v>
      </c>
      <c r="E553" s="151" t="s">
        <v>1</v>
      </c>
      <c r="F553" s="152" t="s">
        <v>3106</v>
      </c>
      <c r="H553" s="153">
        <v>0.67200000000000004</v>
      </c>
      <c r="I553" s="154"/>
      <c r="L553" s="150"/>
      <c r="M553" s="155"/>
      <c r="T553" s="156"/>
      <c r="AT553" s="151" t="s">
        <v>163</v>
      </c>
      <c r="AU553" s="151" t="s">
        <v>85</v>
      </c>
      <c r="AV553" s="12" t="s">
        <v>85</v>
      </c>
      <c r="AW553" s="12" t="s">
        <v>32</v>
      </c>
      <c r="AX553" s="12" t="s">
        <v>75</v>
      </c>
      <c r="AY553" s="151" t="s">
        <v>153</v>
      </c>
    </row>
    <row r="554" spans="2:65" s="13" customFormat="1" ht="12">
      <c r="B554" s="157"/>
      <c r="D554" s="146" t="s">
        <v>163</v>
      </c>
      <c r="E554" s="158" t="s">
        <v>1</v>
      </c>
      <c r="F554" s="159" t="s">
        <v>207</v>
      </c>
      <c r="H554" s="160">
        <v>6.7039999999999997</v>
      </c>
      <c r="I554" s="161"/>
      <c r="L554" s="157"/>
      <c r="M554" s="162"/>
      <c r="T554" s="163"/>
      <c r="AT554" s="158" t="s">
        <v>163</v>
      </c>
      <c r="AU554" s="158" t="s">
        <v>85</v>
      </c>
      <c r="AV554" s="13" t="s">
        <v>159</v>
      </c>
      <c r="AW554" s="13" t="s">
        <v>32</v>
      </c>
      <c r="AX554" s="13" t="s">
        <v>83</v>
      </c>
      <c r="AY554" s="158" t="s">
        <v>153</v>
      </c>
    </row>
    <row r="555" spans="2:65" s="1" customFormat="1" ht="24.25" customHeight="1">
      <c r="B555" s="31"/>
      <c r="C555" s="132" t="s">
        <v>912</v>
      </c>
      <c r="D555" s="132" t="s">
        <v>155</v>
      </c>
      <c r="E555" s="133" t="s">
        <v>3107</v>
      </c>
      <c r="F555" s="134" t="s">
        <v>3108</v>
      </c>
      <c r="G555" s="135" t="s">
        <v>196</v>
      </c>
      <c r="H555" s="136">
        <v>0.14399999999999999</v>
      </c>
      <c r="I555" s="137"/>
      <c r="J555" s="138">
        <f>ROUND(I555*H555,2)</f>
        <v>0</v>
      </c>
      <c r="K555" s="139"/>
      <c r="L555" s="31"/>
      <c r="M555" s="140" t="s">
        <v>1</v>
      </c>
      <c r="N555" s="141" t="s">
        <v>40</v>
      </c>
      <c r="P555" s="142">
        <f>O555*H555</f>
        <v>0</v>
      </c>
      <c r="Q555" s="142">
        <v>0</v>
      </c>
      <c r="R555" s="142">
        <f>Q555*H555</f>
        <v>0</v>
      </c>
      <c r="S555" s="142">
        <v>1.258</v>
      </c>
      <c r="T555" s="143">
        <f>S555*H555</f>
        <v>0.18115199999999998</v>
      </c>
      <c r="AR555" s="144" t="s">
        <v>159</v>
      </c>
      <c r="AT555" s="144" t="s">
        <v>155</v>
      </c>
      <c r="AU555" s="144" t="s">
        <v>85</v>
      </c>
      <c r="AY555" s="16" t="s">
        <v>153</v>
      </c>
      <c r="BE555" s="145">
        <f>IF(N555="základní",J555,0)</f>
        <v>0</v>
      </c>
      <c r="BF555" s="145">
        <f>IF(N555="snížená",J555,0)</f>
        <v>0</v>
      </c>
      <c r="BG555" s="145">
        <f>IF(N555="zákl. přenesená",J555,0)</f>
        <v>0</v>
      </c>
      <c r="BH555" s="145">
        <f>IF(N555="sníž. přenesená",J555,0)</f>
        <v>0</v>
      </c>
      <c r="BI555" s="145">
        <f>IF(N555="nulová",J555,0)</f>
        <v>0</v>
      </c>
      <c r="BJ555" s="16" t="s">
        <v>83</v>
      </c>
      <c r="BK555" s="145">
        <f>ROUND(I555*H555,2)</f>
        <v>0</v>
      </c>
      <c r="BL555" s="16" t="s">
        <v>159</v>
      </c>
      <c r="BM555" s="144" t="s">
        <v>3109</v>
      </c>
    </row>
    <row r="556" spans="2:65" s="1" customFormat="1" ht="24">
      <c r="B556" s="31"/>
      <c r="D556" s="146" t="s">
        <v>161</v>
      </c>
      <c r="F556" s="147" t="s">
        <v>3110</v>
      </c>
      <c r="I556" s="148"/>
      <c r="L556" s="31"/>
      <c r="M556" s="149"/>
      <c r="T556" s="55"/>
      <c r="AT556" s="16" t="s">
        <v>161</v>
      </c>
      <c r="AU556" s="16" t="s">
        <v>85</v>
      </c>
    </row>
    <row r="557" spans="2:65" s="12" customFormat="1" ht="12">
      <c r="B557" s="150"/>
      <c r="D557" s="146" t="s">
        <v>163</v>
      </c>
      <c r="E557" s="151" t="s">
        <v>1</v>
      </c>
      <c r="F557" s="152" t="s">
        <v>3111</v>
      </c>
      <c r="H557" s="153">
        <v>0.14399999999999999</v>
      </c>
      <c r="I557" s="154"/>
      <c r="L557" s="150"/>
      <c r="M557" s="155"/>
      <c r="T557" s="156"/>
      <c r="AT557" s="151" t="s">
        <v>163</v>
      </c>
      <c r="AU557" s="151" t="s">
        <v>85</v>
      </c>
      <c r="AV557" s="12" t="s">
        <v>85</v>
      </c>
      <c r="AW557" s="12" t="s">
        <v>32</v>
      </c>
      <c r="AX557" s="12" t="s">
        <v>83</v>
      </c>
      <c r="AY557" s="151" t="s">
        <v>153</v>
      </c>
    </row>
    <row r="558" spans="2:65" s="1" customFormat="1" ht="37.75" customHeight="1">
      <c r="B558" s="31"/>
      <c r="C558" s="132" t="s">
        <v>918</v>
      </c>
      <c r="D558" s="132" t="s">
        <v>155</v>
      </c>
      <c r="E558" s="133" t="s">
        <v>744</v>
      </c>
      <c r="F558" s="134" t="s">
        <v>745</v>
      </c>
      <c r="G558" s="135" t="s">
        <v>158</v>
      </c>
      <c r="H558" s="136">
        <v>4.3819999999999997</v>
      </c>
      <c r="I558" s="137"/>
      <c r="J558" s="138">
        <f>ROUND(I558*H558,2)</f>
        <v>0</v>
      </c>
      <c r="K558" s="139"/>
      <c r="L558" s="31"/>
      <c r="M558" s="140" t="s">
        <v>1</v>
      </c>
      <c r="N558" s="141" t="s">
        <v>40</v>
      </c>
      <c r="P558" s="142">
        <f>O558*H558</f>
        <v>0</v>
      </c>
      <c r="Q558" s="142">
        <v>0</v>
      </c>
      <c r="R558" s="142">
        <f>Q558*H558</f>
        <v>0</v>
      </c>
      <c r="S558" s="142">
        <v>2.2000000000000002</v>
      </c>
      <c r="T558" s="143">
        <f>S558*H558</f>
        <v>9.6403999999999996</v>
      </c>
      <c r="AR558" s="144" t="s">
        <v>159</v>
      </c>
      <c r="AT558" s="144" t="s">
        <v>155</v>
      </c>
      <c r="AU558" s="144" t="s">
        <v>85</v>
      </c>
      <c r="AY558" s="16" t="s">
        <v>153</v>
      </c>
      <c r="BE558" s="145">
        <f>IF(N558="základní",J558,0)</f>
        <v>0</v>
      </c>
      <c r="BF558" s="145">
        <f>IF(N558="snížená",J558,0)</f>
        <v>0</v>
      </c>
      <c r="BG558" s="145">
        <f>IF(N558="zákl. přenesená",J558,0)</f>
        <v>0</v>
      </c>
      <c r="BH558" s="145">
        <f>IF(N558="sníž. přenesená",J558,0)</f>
        <v>0</v>
      </c>
      <c r="BI558" s="145">
        <f>IF(N558="nulová",J558,0)</f>
        <v>0</v>
      </c>
      <c r="BJ558" s="16" t="s">
        <v>83</v>
      </c>
      <c r="BK558" s="145">
        <f>ROUND(I558*H558,2)</f>
        <v>0</v>
      </c>
      <c r="BL558" s="16" t="s">
        <v>159</v>
      </c>
      <c r="BM558" s="144" t="s">
        <v>3112</v>
      </c>
    </row>
    <row r="559" spans="2:65" s="1" customFormat="1" ht="24">
      <c r="B559" s="31"/>
      <c r="D559" s="146" t="s">
        <v>161</v>
      </c>
      <c r="F559" s="147" t="s">
        <v>747</v>
      </c>
      <c r="I559" s="148"/>
      <c r="L559" s="31"/>
      <c r="M559" s="149"/>
      <c r="T559" s="55"/>
      <c r="AT559" s="16" t="s">
        <v>161</v>
      </c>
      <c r="AU559" s="16" t="s">
        <v>85</v>
      </c>
    </row>
    <row r="560" spans="2:65" s="12" customFormat="1" ht="12">
      <c r="B560" s="150"/>
      <c r="D560" s="146" t="s">
        <v>163</v>
      </c>
      <c r="E560" s="151" t="s">
        <v>1</v>
      </c>
      <c r="F560" s="152" t="s">
        <v>3113</v>
      </c>
      <c r="H560" s="153">
        <v>1.05</v>
      </c>
      <c r="I560" s="154"/>
      <c r="L560" s="150"/>
      <c r="M560" s="155"/>
      <c r="T560" s="156"/>
      <c r="AT560" s="151" t="s">
        <v>163</v>
      </c>
      <c r="AU560" s="151" t="s">
        <v>85</v>
      </c>
      <c r="AV560" s="12" t="s">
        <v>85</v>
      </c>
      <c r="AW560" s="12" t="s">
        <v>32</v>
      </c>
      <c r="AX560" s="12" t="s">
        <v>75</v>
      </c>
      <c r="AY560" s="151" t="s">
        <v>153</v>
      </c>
    </row>
    <row r="561" spans="2:65" s="12" customFormat="1" ht="12">
      <c r="B561" s="150"/>
      <c r="D561" s="146" t="s">
        <v>163</v>
      </c>
      <c r="E561" s="151" t="s">
        <v>1</v>
      </c>
      <c r="F561" s="152" t="s">
        <v>3114</v>
      </c>
      <c r="H561" s="153">
        <v>1.982</v>
      </c>
      <c r="I561" s="154"/>
      <c r="L561" s="150"/>
      <c r="M561" s="155"/>
      <c r="T561" s="156"/>
      <c r="AT561" s="151" t="s">
        <v>163</v>
      </c>
      <c r="AU561" s="151" t="s">
        <v>85</v>
      </c>
      <c r="AV561" s="12" t="s">
        <v>85</v>
      </c>
      <c r="AW561" s="12" t="s">
        <v>32</v>
      </c>
      <c r="AX561" s="12" t="s">
        <v>75</v>
      </c>
      <c r="AY561" s="151" t="s">
        <v>153</v>
      </c>
    </row>
    <row r="562" spans="2:65" s="12" customFormat="1" ht="24">
      <c r="B562" s="150"/>
      <c r="D562" s="146" t="s">
        <v>163</v>
      </c>
      <c r="E562" s="151" t="s">
        <v>1</v>
      </c>
      <c r="F562" s="152" t="s">
        <v>3115</v>
      </c>
      <c r="H562" s="153">
        <v>1.35</v>
      </c>
      <c r="I562" s="154"/>
      <c r="L562" s="150"/>
      <c r="M562" s="155"/>
      <c r="T562" s="156"/>
      <c r="AT562" s="151" t="s">
        <v>163</v>
      </c>
      <c r="AU562" s="151" t="s">
        <v>85</v>
      </c>
      <c r="AV562" s="12" t="s">
        <v>85</v>
      </c>
      <c r="AW562" s="12" t="s">
        <v>32</v>
      </c>
      <c r="AX562" s="12" t="s">
        <v>75</v>
      </c>
      <c r="AY562" s="151" t="s">
        <v>153</v>
      </c>
    </row>
    <row r="563" spans="2:65" s="13" customFormat="1" ht="12">
      <c r="B563" s="157"/>
      <c r="D563" s="146" t="s">
        <v>163</v>
      </c>
      <c r="E563" s="158" t="s">
        <v>1</v>
      </c>
      <c r="F563" s="159" t="s">
        <v>207</v>
      </c>
      <c r="H563" s="160">
        <v>4.3819999999999997</v>
      </c>
      <c r="I563" s="161"/>
      <c r="L563" s="157"/>
      <c r="M563" s="162"/>
      <c r="T563" s="163"/>
      <c r="AT563" s="158" t="s">
        <v>163</v>
      </c>
      <c r="AU563" s="158" t="s">
        <v>85</v>
      </c>
      <c r="AV563" s="13" t="s">
        <v>159</v>
      </c>
      <c r="AW563" s="13" t="s">
        <v>32</v>
      </c>
      <c r="AX563" s="13" t="s">
        <v>83</v>
      </c>
      <c r="AY563" s="158" t="s">
        <v>153</v>
      </c>
    </row>
    <row r="564" spans="2:65" s="1" customFormat="1" ht="24.25" customHeight="1">
      <c r="B564" s="31"/>
      <c r="C564" s="132" t="s">
        <v>924</v>
      </c>
      <c r="D564" s="132" t="s">
        <v>155</v>
      </c>
      <c r="E564" s="133" t="s">
        <v>763</v>
      </c>
      <c r="F564" s="134" t="s">
        <v>764</v>
      </c>
      <c r="G564" s="135" t="s">
        <v>173</v>
      </c>
      <c r="H564" s="136">
        <v>5.76</v>
      </c>
      <c r="I564" s="137"/>
      <c r="J564" s="138">
        <f>ROUND(I564*H564,2)</f>
        <v>0</v>
      </c>
      <c r="K564" s="139"/>
      <c r="L564" s="31"/>
      <c r="M564" s="140" t="s">
        <v>1</v>
      </c>
      <c r="N564" s="141" t="s">
        <v>40</v>
      </c>
      <c r="P564" s="142">
        <f>O564*H564</f>
        <v>0</v>
      </c>
      <c r="Q564" s="142">
        <v>0</v>
      </c>
      <c r="R564" s="142">
        <f>Q564*H564</f>
        <v>0</v>
      </c>
      <c r="S564" s="142">
        <v>0.54500000000000004</v>
      </c>
      <c r="T564" s="143">
        <f>S564*H564</f>
        <v>3.1392000000000002</v>
      </c>
      <c r="AR564" s="144" t="s">
        <v>159</v>
      </c>
      <c r="AT564" s="144" t="s">
        <v>155</v>
      </c>
      <c r="AU564" s="144" t="s">
        <v>85</v>
      </c>
      <c r="AY564" s="16" t="s">
        <v>153</v>
      </c>
      <c r="BE564" s="145">
        <f>IF(N564="základní",J564,0)</f>
        <v>0</v>
      </c>
      <c r="BF564" s="145">
        <f>IF(N564="snížená",J564,0)</f>
        <v>0</v>
      </c>
      <c r="BG564" s="145">
        <f>IF(N564="zákl. přenesená",J564,0)</f>
        <v>0</v>
      </c>
      <c r="BH564" s="145">
        <f>IF(N564="sníž. přenesená",J564,0)</f>
        <v>0</v>
      </c>
      <c r="BI564" s="145">
        <f>IF(N564="nulová",J564,0)</f>
        <v>0</v>
      </c>
      <c r="BJ564" s="16" t="s">
        <v>83</v>
      </c>
      <c r="BK564" s="145">
        <f>ROUND(I564*H564,2)</f>
        <v>0</v>
      </c>
      <c r="BL564" s="16" t="s">
        <v>159</v>
      </c>
      <c r="BM564" s="144" t="s">
        <v>3116</v>
      </c>
    </row>
    <row r="565" spans="2:65" s="1" customFormat="1" ht="48">
      <c r="B565" s="31"/>
      <c r="D565" s="146" t="s">
        <v>161</v>
      </c>
      <c r="F565" s="147" t="s">
        <v>766</v>
      </c>
      <c r="I565" s="148"/>
      <c r="L565" s="31"/>
      <c r="M565" s="149"/>
      <c r="T565" s="55"/>
      <c r="AT565" s="16" t="s">
        <v>161</v>
      </c>
      <c r="AU565" s="16" t="s">
        <v>85</v>
      </c>
    </row>
    <row r="566" spans="2:65" s="12" customFormat="1" ht="12">
      <c r="B566" s="150"/>
      <c r="D566" s="146" t="s">
        <v>163</v>
      </c>
      <c r="E566" s="151" t="s">
        <v>1</v>
      </c>
      <c r="F566" s="152" t="s">
        <v>3117</v>
      </c>
      <c r="H566" s="153">
        <v>5.76</v>
      </c>
      <c r="I566" s="154"/>
      <c r="L566" s="150"/>
      <c r="M566" s="155"/>
      <c r="T566" s="156"/>
      <c r="AT566" s="151" t="s">
        <v>163</v>
      </c>
      <c r="AU566" s="151" t="s">
        <v>85</v>
      </c>
      <c r="AV566" s="12" t="s">
        <v>85</v>
      </c>
      <c r="AW566" s="12" t="s">
        <v>32</v>
      </c>
      <c r="AX566" s="12" t="s">
        <v>83</v>
      </c>
      <c r="AY566" s="151" t="s">
        <v>153</v>
      </c>
    </row>
    <row r="567" spans="2:65" s="1" customFormat="1" ht="21.75" customHeight="1">
      <c r="B567" s="31"/>
      <c r="C567" s="132" t="s">
        <v>930</v>
      </c>
      <c r="D567" s="132" t="s">
        <v>155</v>
      </c>
      <c r="E567" s="133" t="s">
        <v>776</v>
      </c>
      <c r="F567" s="134" t="s">
        <v>777</v>
      </c>
      <c r="G567" s="135" t="s">
        <v>173</v>
      </c>
      <c r="H567" s="136">
        <v>2</v>
      </c>
      <c r="I567" s="137"/>
      <c r="J567" s="138">
        <f>ROUND(I567*H567,2)</f>
        <v>0</v>
      </c>
      <c r="K567" s="139"/>
      <c r="L567" s="31"/>
      <c r="M567" s="140" t="s">
        <v>1</v>
      </c>
      <c r="N567" s="141" t="s">
        <v>40</v>
      </c>
      <c r="P567" s="142">
        <f>O567*H567</f>
        <v>0</v>
      </c>
      <c r="Q567" s="142">
        <v>0</v>
      </c>
      <c r="R567" s="142">
        <f>Q567*H567</f>
        <v>0</v>
      </c>
      <c r="S567" s="142">
        <v>7.5999999999999998E-2</v>
      </c>
      <c r="T567" s="143">
        <f>S567*H567</f>
        <v>0.152</v>
      </c>
      <c r="AR567" s="144" t="s">
        <v>159</v>
      </c>
      <c r="AT567" s="144" t="s">
        <v>155</v>
      </c>
      <c r="AU567" s="144" t="s">
        <v>85</v>
      </c>
      <c r="AY567" s="16" t="s">
        <v>153</v>
      </c>
      <c r="BE567" s="145">
        <f>IF(N567="základní",J567,0)</f>
        <v>0</v>
      </c>
      <c r="BF567" s="145">
        <f>IF(N567="snížená",J567,0)</f>
        <v>0</v>
      </c>
      <c r="BG567" s="145">
        <f>IF(N567="zákl. přenesená",J567,0)</f>
        <v>0</v>
      </c>
      <c r="BH567" s="145">
        <f>IF(N567="sníž. přenesená",J567,0)</f>
        <v>0</v>
      </c>
      <c r="BI567" s="145">
        <f>IF(N567="nulová",J567,0)</f>
        <v>0</v>
      </c>
      <c r="BJ567" s="16" t="s">
        <v>83</v>
      </c>
      <c r="BK567" s="145">
        <f>ROUND(I567*H567,2)</f>
        <v>0</v>
      </c>
      <c r="BL567" s="16" t="s">
        <v>159</v>
      </c>
      <c r="BM567" s="144" t="s">
        <v>3118</v>
      </c>
    </row>
    <row r="568" spans="2:65" s="1" customFormat="1" ht="36">
      <c r="B568" s="31"/>
      <c r="D568" s="146" t="s">
        <v>161</v>
      </c>
      <c r="F568" s="147" t="s">
        <v>779</v>
      </c>
      <c r="I568" s="148"/>
      <c r="L568" s="31"/>
      <c r="M568" s="149"/>
      <c r="T568" s="55"/>
      <c r="AT568" s="16" t="s">
        <v>161</v>
      </c>
      <c r="AU568" s="16" t="s">
        <v>85</v>
      </c>
    </row>
    <row r="569" spans="2:65" s="12" customFormat="1" ht="12">
      <c r="B569" s="150"/>
      <c r="D569" s="146" t="s">
        <v>163</v>
      </c>
      <c r="E569" s="151" t="s">
        <v>1</v>
      </c>
      <c r="F569" s="152" t="s">
        <v>3119</v>
      </c>
      <c r="H569" s="153">
        <v>2</v>
      </c>
      <c r="I569" s="154"/>
      <c r="L569" s="150"/>
      <c r="M569" s="155"/>
      <c r="T569" s="156"/>
      <c r="AT569" s="151" t="s">
        <v>163</v>
      </c>
      <c r="AU569" s="151" t="s">
        <v>85</v>
      </c>
      <c r="AV569" s="12" t="s">
        <v>85</v>
      </c>
      <c r="AW569" s="12" t="s">
        <v>32</v>
      </c>
      <c r="AX569" s="12" t="s">
        <v>83</v>
      </c>
      <c r="AY569" s="151" t="s">
        <v>153</v>
      </c>
    </row>
    <row r="570" spans="2:65" s="1" customFormat="1" ht="24.25" customHeight="1">
      <c r="B570" s="31"/>
      <c r="C570" s="132" t="s">
        <v>936</v>
      </c>
      <c r="D570" s="132" t="s">
        <v>155</v>
      </c>
      <c r="E570" s="133" t="s">
        <v>3120</v>
      </c>
      <c r="F570" s="134" t="s">
        <v>3121</v>
      </c>
      <c r="G570" s="135" t="s">
        <v>158</v>
      </c>
      <c r="H570" s="136">
        <v>3.9</v>
      </c>
      <c r="I570" s="137"/>
      <c r="J570" s="138">
        <f>ROUND(I570*H570,2)</f>
        <v>0</v>
      </c>
      <c r="K570" s="139"/>
      <c r="L570" s="31"/>
      <c r="M570" s="140" t="s">
        <v>1</v>
      </c>
      <c r="N570" s="141" t="s">
        <v>40</v>
      </c>
      <c r="P570" s="142">
        <f>O570*H570</f>
        <v>0</v>
      </c>
      <c r="Q570" s="142">
        <v>0</v>
      </c>
      <c r="R570" s="142">
        <f>Q570*H570</f>
        <v>0</v>
      </c>
      <c r="S570" s="142">
        <v>1.8</v>
      </c>
      <c r="T570" s="143">
        <f>S570*H570</f>
        <v>7.02</v>
      </c>
      <c r="AR570" s="144" t="s">
        <v>159</v>
      </c>
      <c r="AT570" s="144" t="s">
        <v>155</v>
      </c>
      <c r="AU570" s="144" t="s">
        <v>85</v>
      </c>
      <c r="AY570" s="16" t="s">
        <v>153</v>
      </c>
      <c r="BE570" s="145">
        <f>IF(N570="základní",J570,0)</f>
        <v>0</v>
      </c>
      <c r="BF570" s="145">
        <f>IF(N570="snížená",J570,0)</f>
        <v>0</v>
      </c>
      <c r="BG570" s="145">
        <f>IF(N570="zákl. přenesená",J570,0)</f>
        <v>0</v>
      </c>
      <c r="BH570" s="145">
        <f>IF(N570="sníž. přenesená",J570,0)</f>
        <v>0</v>
      </c>
      <c r="BI570" s="145">
        <f>IF(N570="nulová",J570,0)</f>
        <v>0</v>
      </c>
      <c r="BJ570" s="16" t="s">
        <v>83</v>
      </c>
      <c r="BK570" s="145">
        <f>ROUND(I570*H570,2)</f>
        <v>0</v>
      </c>
      <c r="BL570" s="16" t="s">
        <v>159</v>
      </c>
      <c r="BM570" s="144" t="s">
        <v>3122</v>
      </c>
    </row>
    <row r="571" spans="2:65" s="1" customFormat="1" ht="48">
      <c r="B571" s="31"/>
      <c r="D571" s="146" t="s">
        <v>161</v>
      </c>
      <c r="F571" s="147" t="s">
        <v>3123</v>
      </c>
      <c r="I571" s="148"/>
      <c r="L571" s="31"/>
      <c r="M571" s="149"/>
      <c r="T571" s="55"/>
      <c r="AT571" s="16" t="s">
        <v>161</v>
      </c>
      <c r="AU571" s="16" t="s">
        <v>85</v>
      </c>
    </row>
    <row r="572" spans="2:65" s="12" customFormat="1" ht="12">
      <c r="B572" s="150"/>
      <c r="D572" s="146" t="s">
        <v>163</v>
      </c>
      <c r="E572" s="151" t="s">
        <v>1</v>
      </c>
      <c r="F572" s="152" t="s">
        <v>3124</v>
      </c>
      <c r="H572" s="153">
        <v>3.9</v>
      </c>
      <c r="I572" s="154"/>
      <c r="L572" s="150"/>
      <c r="M572" s="155"/>
      <c r="T572" s="156"/>
      <c r="AT572" s="151" t="s">
        <v>163</v>
      </c>
      <c r="AU572" s="151" t="s">
        <v>85</v>
      </c>
      <c r="AV572" s="12" t="s">
        <v>85</v>
      </c>
      <c r="AW572" s="12" t="s">
        <v>32</v>
      </c>
      <c r="AX572" s="12" t="s">
        <v>83</v>
      </c>
      <c r="AY572" s="151" t="s">
        <v>153</v>
      </c>
    </row>
    <row r="573" spans="2:65" s="1" customFormat="1" ht="24.25" customHeight="1">
      <c r="B573" s="31"/>
      <c r="C573" s="132" t="s">
        <v>942</v>
      </c>
      <c r="D573" s="132" t="s">
        <v>155</v>
      </c>
      <c r="E573" s="133" t="s">
        <v>860</v>
      </c>
      <c r="F573" s="134" t="s">
        <v>861</v>
      </c>
      <c r="G573" s="135" t="s">
        <v>590</v>
      </c>
      <c r="H573" s="136">
        <v>29.8</v>
      </c>
      <c r="I573" s="137"/>
      <c r="J573" s="138">
        <f>ROUND(I573*H573,2)</f>
        <v>0</v>
      </c>
      <c r="K573" s="139"/>
      <c r="L573" s="31"/>
      <c r="M573" s="140" t="s">
        <v>1</v>
      </c>
      <c r="N573" s="141" t="s">
        <v>40</v>
      </c>
      <c r="P573" s="142">
        <f>O573*H573</f>
        <v>0</v>
      </c>
      <c r="Q573" s="142">
        <v>0</v>
      </c>
      <c r="R573" s="142">
        <f>Q573*H573</f>
        <v>0</v>
      </c>
      <c r="S573" s="142">
        <v>6.5000000000000002E-2</v>
      </c>
      <c r="T573" s="143">
        <f>S573*H573</f>
        <v>1.9370000000000001</v>
      </c>
      <c r="AR573" s="144" t="s">
        <v>159</v>
      </c>
      <c r="AT573" s="144" t="s">
        <v>155</v>
      </c>
      <c r="AU573" s="144" t="s">
        <v>85</v>
      </c>
      <c r="AY573" s="16" t="s">
        <v>153</v>
      </c>
      <c r="BE573" s="145">
        <f>IF(N573="základní",J573,0)</f>
        <v>0</v>
      </c>
      <c r="BF573" s="145">
        <f>IF(N573="snížená",J573,0)</f>
        <v>0</v>
      </c>
      <c r="BG573" s="145">
        <f>IF(N573="zákl. přenesená",J573,0)</f>
        <v>0</v>
      </c>
      <c r="BH573" s="145">
        <f>IF(N573="sníž. přenesená",J573,0)</f>
        <v>0</v>
      </c>
      <c r="BI573" s="145">
        <f>IF(N573="nulová",J573,0)</f>
        <v>0</v>
      </c>
      <c r="BJ573" s="16" t="s">
        <v>83</v>
      </c>
      <c r="BK573" s="145">
        <f>ROUND(I573*H573,2)</f>
        <v>0</v>
      </c>
      <c r="BL573" s="16" t="s">
        <v>159</v>
      </c>
      <c r="BM573" s="144" t="s">
        <v>3125</v>
      </c>
    </row>
    <row r="574" spans="2:65" s="1" customFormat="1" ht="48">
      <c r="B574" s="31"/>
      <c r="D574" s="146" t="s">
        <v>161</v>
      </c>
      <c r="F574" s="147" t="s">
        <v>863</v>
      </c>
      <c r="I574" s="148"/>
      <c r="L574" s="31"/>
      <c r="M574" s="149"/>
      <c r="T574" s="55"/>
      <c r="AT574" s="16" t="s">
        <v>161</v>
      </c>
      <c r="AU574" s="16" t="s">
        <v>85</v>
      </c>
    </row>
    <row r="575" spans="2:65" s="12" customFormat="1" ht="24">
      <c r="B575" s="150"/>
      <c r="D575" s="146" t="s">
        <v>163</v>
      </c>
      <c r="E575" s="151" t="s">
        <v>1</v>
      </c>
      <c r="F575" s="152" t="s">
        <v>3126</v>
      </c>
      <c r="H575" s="153">
        <v>29.8</v>
      </c>
      <c r="I575" s="154"/>
      <c r="L575" s="150"/>
      <c r="M575" s="155"/>
      <c r="T575" s="156"/>
      <c r="AT575" s="151" t="s">
        <v>163</v>
      </c>
      <c r="AU575" s="151" t="s">
        <v>85</v>
      </c>
      <c r="AV575" s="12" t="s">
        <v>85</v>
      </c>
      <c r="AW575" s="12" t="s">
        <v>32</v>
      </c>
      <c r="AX575" s="12" t="s">
        <v>83</v>
      </c>
      <c r="AY575" s="151" t="s">
        <v>153</v>
      </c>
    </row>
    <row r="576" spans="2:65" s="11" customFormat="1" ht="22.75" customHeight="1">
      <c r="B576" s="120"/>
      <c r="D576" s="121" t="s">
        <v>74</v>
      </c>
      <c r="E576" s="130" t="s">
        <v>889</v>
      </c>
      <c r="F576" s="130" t="s">
        <v>890</v>
      </c>
      <c r="I576" s="123"/>
      <c r="J576" s="131">
        <f>BK576</f>
        <v>0</v>
      </c>
      <c r="L576" s="120"/>
      <c r="M576" s="125"/>
      <c r="P576" s="126">
        <f>SUM(P577:P598)</f>
        <v>0</v>
      </c>
      <c r="R576" s="126">
        <f>SUM(R577:R598)</f>
        <v>0</v>
      </c>
      <c r="T576" s="127">
        <f>SUM(T577:T598)</f>
        <v>0</v>
      </c>
      <c r="AR576" s="121" t="s">
        <v>83</v>
      </c>
      <c r="AT576" s="128" t="s">
        <v>74</v>
      </c>
      <c r="AU576" s="128" t="s">
        <v>83</v>
      </c>
      <c r="AY576" s="121" t="s">
        <v>153</v>
      </c>
      <c r="BK576" s="129">
        <f>SUM(BK577:BK598)</f>
        <v>0</v>
      </c>
    </row>
    <row r="577" spans="2:65" s="1" customFormat="1" ht="33" customHeight="1">
      <c r="B577" s="31"/>
      <c r="C577" s="132" t="s">
        <v>948</v>
      </c>
      <c r="D577" s="132" t="s">
        <v>155</v>
      </c>
      <c r="E577" s="133" t="s">
        <v>3127</v>
      </c>
      <c r="F577" s="134" t="s">
        <v>3128</v>
      </c>
      <c r="G577" s="135" t="s">
        <v>196</v>
      </c>
      <c r="H577" s="136">
        <v>174.24799999999999</v>
      </c>
      <c r="I577" s="137"/>
      <c r="J577" s="138">
        <f>ROUND(I577*H577,2)</f>
        <v>0</v>
      </c>
      <c r="K577" s="139"/>
      <c r="L577" s="31"/>
      <c r="M577" s="140" t="s">
        <v>1</v>
      </c>
      <c r="N577" s="141" t="s">
        <v>40</v>
      </c>
      <c r="P577" s="142">
        <f>O577*H577</f>
        <v>0</v>
      </c>
      <c r="Q577" s="142">
        <v>0</v>
      </c>
      <c r="R577" s="142">
        <f>Q577*H577</f>
        <v>0</v>
      </c>
      <c r="S577" s="142">
        <v>0</v>
      </c>
      <c r="T577" s="143">
        <f>S577*H577</f>
        <v>0</v>
      </c>
      <c r="AR577" s="144" t="s">
        <v>159</v>
      </c>
      <c r="AT577" s="144" t="s">
        <v>155</v>
      </c>
      <c r="AU577" s="144" t="s">
        <v>85</v>
      </c>
      <c r="AY577" s="16" t="s">
        <v>153</v>
      </c>
      <c r="BE577" s="145">
        <f>IF(N577="základní",J577,0)</f>
        <v>0</v>
      </c>
      <c r="BF577" s="145">
        <f>IF(N577="snížená",J577,0)</f>
        <v>0</v>
      </c>
      <c r="BG577" s="145">
        <f>IF(N577="zákl. přenesená",J577,0)</f>
        <v>0</v>
      </c>
      <c r="BH577" s="145">
        <f>IF(N577="sníž. přenesená",J577,0)</f>
        <v>0</v>
      </c>
      <c r="BI577" s="145">
        <f>IF(N577="nulová",J577,0)</f>
        <v>0</v>
      </c>
      <c r="BJ577" s="16" t="s">
        <v>83</v>
      </c>
      <c r="BK577" s="145">
        <f>ROUND(I577*H577,2)</f>
        <v>0</v>
      </c>
      <c r="BL577" s="16" t="s">
        <v>159</v>
      </c>
      <c r="BM577" s="144" t="s">
        <v>3129</v>
      </c>
    </row>
    <row r="578" spans="2:65" s="1" customFormat="1" ht="36">
      <c r="B578" s="31"/>
      <c r="D578" s="146" t="s">
        <v>161</v>
      </c>
      <c r="F578" s="147" t="s">
        <v>3130</v>
      </c>
      <c r="I578" s="148"/>
      <c r="L578" s="31"/>
      <c r="M578" s="149"/>
      <c r="T578" s="55"/>
      <c r="AT578" s="16" t="s">
        <v>161</v>
      </c>
      <c r="AU578" s="16" t="s">
        <v>85</v>
      </c>
    </row>
    <row r="579" spans="2:65" s="1" customFormat="1" ht="24.25" customHeight="1">
      <c r="B579" s="31"/>
      <c r="C579" s="132" t="s">
        <v>954</v>
      </c>
      <c r="D579" s="132" t="s">
        <v>155</v>
      </c>
      <c r="E579" s="133" t="s">
        <v>908</v>
      </c>
      <c r="F579" s="134" t="s">
        <v>909</v>
      </c>
      <c r="G579" s="135" t="s">
        <v>196</v>
      </c>
      <c r="H579" s="136">
        <v>174.24799999999999</v>
      </c>
      <c r="I579" s="137"/>
      <c r="J579" s="138">
        <f>ROUND(I579*H579,2)</f>
        <v>0</v>
      </c>
      <c r="K579" s="139"/>
      <c r="L579" s="31"/>
      <c r="M579" s="140" t="s">
        <v>1</v>
      </c>
      <c r="N579" s="141" t="s">
        <v>40</v>
      </c>
      <c r="P579" s="142">
        <f>O579*H579</f>
        <v>0</v>
      </c>
      <c r="Q579" s="142">
        <v>0</v>
      </c>
      <c r="R579" s="142">
        <f>Q579*H579</f>
        <v>0</v>
      </c>
      <c r="S579" s="142">
        <v>0</v>
      </c>
      <c r="T579" s="143">
        <f>S579*H579</f>
        <v>0</v>
      </c>
      <c r="AR579" s="144" t="s">
        <v>159</v>
      </c>
      <c r="AT579" s="144" t="s">
        <v>155</v>
      </c>
      <c r="AU579" s="144" t="s">
        <v>85</v>
      </c>
      <c r="AY579" s="16" t="s">
        <v>153</v>
      </c>
      <c r="BE579" s="145">
        <f>IF(N579="základní",J579,0)</f>
        <v>0</v>
      </c>
      <c r="BF579" s="145">
        <f>IF(N579="snížená",J579,0)</f>
        <v>0</v>
      </c>
      <c r="BG579" s="145">
        <f>IF(N579="zákl. přenesená",J579,0)</f>
        <v>0</v>
      </c>
      <c r="BH579" s="145">
        <f>IF(N579="sníž. přenesená",J579,0)</f>
        <v>0</v>
      </c>
      <c r="BI579" s="145">
        <f>IF(N579="nulová",J579,0)</f>
        <v>0</v>
      </c>
      <c r="BJ579" s="16" t="s">
        <v>83</v>
      </c>
      <c r="BK579" s="145">
        <f>ROUND(I579*H579,2)</f>
        <v>0</v>
      </c>
      <c r="BL579" s="16" t="s">
        <v>159</v>
      </c>
      <c r="BM579" s="144" t="s">
        <v>3131</v>
      </c>
    </row>
    <row r="580" spans="2:65" s="1" customFormat="1" ht="24">
      <c r="B580" s="31"/>
      <c r="D580" s="146" t="s">
        <v>161</v>
      </c>
      <c r="F580" s="147" t="s">
        <v>3132</v>
      </c>
      <c r="I580" s="148"/>
      <c r="L580" s="31"/>
      <c r="M580" s="149"/>
      <c r="T580" s="55"/>
      <c r="AT580" s="16" t="s">
        <v>161</v>
      </c>
      <c r="AU580" s="16" t="s">
        <v>85</v>
      </c>
    </row>
    <row r="581" spans="2:65" s="1" customFormat="1" ht="24.25" customHeight="1">
      <c r="B581" s="31"/>
      <c r="C581" s="132" t="s">
        <v>959</v>
      </c>
      <c r="D581" s="132" t="s">
        <v>155</v>
      </c>
      <c r="E581" s="133" t="s">
        <v>913</v>
      </c>
      <c r="F581" s="134" t="s">
        <v>914</v>
      </c>
      <c r="G581" s="135" t="s">
        <v>196</v>
      </c>
      <c r="H581" s="136">
        <v>2890.1019999999999</v>
      </c>
      <c r="I581" s="137"/>
      <c r="J581" s="138">
        <f>ROUND(I581*H581,2)</f>
        <v>0</v>
      </c>
      <c r="K581" s="139"/>
      <c r="L581" s="31"/>
      <c r="M581" s="140" t="s">
        <v>1</v>
      </c>
      <c r="N581" s="141" t="s">
        <v>40</v>
      </c>
      <c r="P581" s="142">
        <f>O581*H581</f>
        <v>0</v>
      </c>
      <c r="Q581" s="142">
        <v>0</v>
      </c>
      <c r="R581" s="142">
        <f>Q581*H581</f>
        <v>0</v>
      </c>
      <c r="S581" s="142">
        <v>0</v>
      </c>
      <c r="T581" s="143">
        <f>S581*H581</f>
        <v>0</v>
      </c>
      <c r="AR581" s="144" t="s">
        <v>159</v>
      </c>
      <c r="AT581" s="144" t="s">
        <v>155</v>
      </c>
      <c r="AU581" s="144" t="s">
        <v>85</v>
      </c>
      <c r="AY581" s="16" t="s">
        <v>153</v>
      </c>
      <c r="BE581" s="145">
        <f>IF(N581="základní",J581,0)</f>
        <v>0</v>
      </c>
      <c r="BF581" s="145">
        <f>IF(N581="snížená",J581,0)</f>
        <v>0</v>
      </c>
      <c r="BG581" s="145">
        <f>IF(N581="zákl. přenesená",J581,0)</f>
        <v>0</v>
      </c>
      <c r="BH581" s="145">
        <f>IF(N581="sníž. přenesená",J581,0)</f>
        <v>0</v>
      </c>
      <c r="BI581" s="145">
        <f>IF(N581="nulová",J581,0)</f>
        <v>0</v>
      </c>
      <c r="BJ581" s="16" t="s">
        <v>83</v>
      </c>
      <c r="BK581" s="145">
        <f>ROUND(I581*H581,2)</f>
        <v>0</v>
      </c>
      <c r="BL581" s="16" t="s">
        <v>159</v>
      </c>
      <c r="BM581" s="144" t="s">
        <v>3133</v>
      </c>
    </row>
    <row r="582" spans="2:65" s="1" customFormat="1" ht="36">
      <c r="B582" s="31"/>
      <c r="D582" s="146" t="s">
        <v>161</v>
      </c>
      <c r="F582" s="147" t="s">
        <v>3134</v>
      </c>
      <c r="I582" s="148"/>
      <c r="L582" s="31"/>
      <c r="M582" s="149"/>
      <c r="T582" s="55"/>
      <c r="AT582" s="16" t="s">
        <v>161</v>
      </c>
      <c r="AU582" s="16" t="s">
        <v>85</v>
      </c>
    </row>
    <row r="583" spans="2:65" s="12" customFormat="1" ht="12">
      <c r="B583" s="150"/>
      <c r="D583" s="146" t="s">
        <v>163</v>
      </c>
      <c r="E583" s="151" t="s">
        <v>1</v>
      </c>
      <c r="F583" s="152" t="s">
        <v>3135</v>
      </c>
      <c r="H583" s="153">
        <v>2890.1019999999999</v>
      </c>
      <c r="I583" s="154"/>
      <c r="L583" s="150"/>
      <c r="M583" s="155"/>
      <c r="T583" s="156"/>
      <c r="AT583" s="151" t="s">
        <v>163</v>
      </c>
      <c r="AU583" s="151" t="s">
        <v>85</v>
      </c>
      <c r="AV583" s="12" t="s">
        <v>85</v>
      </c>
      <c r="AW583" s="12" t="s">
        <v>32</v>
      </c>
      <c r="AX583" s="12" t="s">
        <v>83</v>
      </c>
      <c r="AY583" s="151" t="s">
        <v>153</v>
      </c>
    </row>
    <row r="584" spans="2:65" s="1" customFormat="1" ht="33" customHeight="1">
      <c r="B584" s="31"/>
      <c r="C584" s="132" t="s">
        <v>964</v>
      </c>
      <c r="D584" s="132" t="s">
        <v>155</v>
      </c>
      <c r="E584" s="133" t="s">
        <v>3136</v>
      </c>
      <c r="F584" s="134" t="s">
        <v>3137</v>
      </c>
      <c r="G584" s="135" t="s">
        <v>196</v>
      </c>
      <c r="H584" s="136">
        <v>0.29899999999999999</v>
      </c>
      <c r="I584" s="137"/>
      <c r="J584" s="138">
        <f>ROUND(I584*H584,2)</f>
        <v>0</v>
      </c>
      <c r="K584" s="139"/>
      <c r="L584" s="31"/>
      <c r="M584" s="140" t="s">
        <v>1</v>
      </c>
      <c r="N584" s="141" t="s">
        <v>40</v>
      </c>
      <c r="P584" s="142">
        <f>O584*H584</f>
        <v>0</v>
      </c>
      <c r="Q584" s="142">
        <v>0</v>
      </c>
      <c r="R584" s="142">
        <f>Q584*H584</f>
        <v>0</v>
      </c>
      <c r="S584" s="142">
        <v>0</v>
      </c>
      <c r="T584" s="143">
        <f>S584*H584</f>
        <v>0</v>
      </c>
      <c r="AR584" s="144" t="s">
        <v>159</v>
      </c>
      <c r="AT584" s="144" t="s">
        <v>155</v>
      </c>
      <c r="AU584" s="144" t="s">
        <v>85</v>
      </c>
      <c r="AY584" s="16" t="s">
        <v>153</v>
      </c>
      <c r="BE584" s="145">
        <f>IF(N584="základní",J584,0)</f>
        <v>0</v>
      </c>
      <c r="BF584" s="145">
        <f>IF(N584="snížená",J584,0)</f>
        <v>0</v>
      </c>
      <c r="BG584" s="145">
        <f>IF(N584="zákl. přenesená",J584,0)</f>
        <v>0</v>
      </c>
      <c r="BH584" s="145">
        <f>IF(N584="sníž. přenesená",J584,0)</f>
        <v>0</v>
      </c>
      <c r="BI584" s="145">
        <f>IF(N584="nulová",J584,0)</f>
        <v>0</v>
      </c>
      <c r="BJ584" s="16" t="s">
        <v>83</v>
      </c>
      <c r="BK584" s="145">
        <f>ROUND(I584*H584,2)</f>
        <v>0</v>
      </c>
      <c r="BL584" s="16" t="s">
        <v>159</v>
      </c>
      <c r="BM584" s="144" t="s">
        <v>3138</v>
      </c>
    </row>
    <row r="585" spans="2:65" s="1" customFormat="1" ht="36">
      <c r="B585" s="31"/>
      <c r="D585" s="146" t="s">
        <v>161</v>
      </c>
      <c r="F585" s="147" t="s">
        <v>3139</v>
      </c>
      <c r="I585" s="148"/>
      <c r="L585" s="31"/>
      <c r="M585" s="149"/>
      <c r="T585" s="55"/>
      <c r="AT585" s="16" t="s">
        <v>161</v>
      </c>
      <c r="AU585" s="16" t="s">
        <v>85</v>
      </c>
    </row>
    <row r="586" spans="2:65" s="12" customFormat="1" ht="12">
      <c r="B586" s="150"/>
      <c r="D586" s="146" t="s">
        <v>163</v>
      </c>
      <c r="E586" s="151" t="s">
        <v>1</v>
      </c>
      <c r="F586" s="152" t="s">
        <v>3140</v>
      </c>
      <c r="H586" s="153">
        <v>0.29899999999999999</v>
      </c>
      <c r="I586" s="154"/>
      <c r="L586" s="150"/>
      <c r="M586" s="155"/>
      <c r="T586" s="156"/>
      <c r="AT586" s="151" t="s">
        <v>163</v>
      </c>
      <c r="AU586" s="151" t="s">
        <v>85</v>
      </c>
      <c r="AV586" s="12" t="s">
        <v>85</v>
      </c>
      <c r="AW586" s="12" t="s">
        <v>32</v>
      </c>
      <c r="AX586" s="12" t="s">
        <v>83</v>
      </c>
      <c r="AY586" s="151" t="s">
        <v>153</v>
      </c>
    </row>
    <row r="587" spans="2:65" s="1" customFormat="1" ht="33" customHeight="1">
      <c r="B587" s="31"/>
      <c r="C587" s="132" t="s">
        <v>973</v>
      </c>
      <c r="D587" s="132" t="s">
        <v>155</v>
      </c>
      <c r="E587" s="133" t="s">
        <v>943</v>
      </c>
      <c r="F587" s="134" t="s">
        <v>3141</v>
      </c>
      <c r="G587" s="135" t="s">
        <v>196</v>
      </c>
      <c r="H587" s="136">
        <v>0.28000000000000003</v>
      </c>
      <c r="I587" s="137"/>
      <c r="J587" s="138">
        <f>ROUND(I587*H587,2)</f>
        <v>0</v>
      </c>
      <c r="K587" s="139"/>
      <c r="L587" s="31"/>
      <c r="M587" s="140" t="s">
        <v>1</v>
      </c>
      <c r="N587" s="141" t="s">
        <v>40</v>
      </c>
      <c r="P587" s="142">
        <f>O587*H587</f>
        <v>0</v>
      </c>
      <c r="Q587" s="142">
        <v>0</v>
      </c>
      <c r="R587" s="142">
        <f>Q587*H587</f>
        <v>0</v>
      </c>
      <c r="S587" s="142">
        <v>0</v>
      </c>
      <c r="T587" s="143">
        <f>S587*H587</f>
        <v>0</v>
      </c>
      <c r="AR587" s="144" t="s">
        <v>159</v>
      </c>
      <c r="AT587" s="144" t="s">
        <v>155</v>
      </c>
      <c r="AU587" s="144" t="s">
        <v>85</v>
      </c>
      <c r="AY587" s="16" t="s">
        <v>153</v>
      </c>
      <c r="BE587" s="145">
        <f>IF(N587="základní",J587,0)</f>
        <v>0</v>
      </c>
      <c r="BF587" s="145">
        <f>IF(N587="snížená",J587,0)</f>
        <v>0</v>
      </c>
      <c r="BG587" s="145">
        <f>IF(N587="zákl. přenesená",J587,0)</f>
        <v>0</v>
      </c>
      <c r="BH587" s="145">
        <f>IF(N587="sníž. přenesená",J587,0)</f>
        <v>0</v>
      </c>
      <c r="BI587" s="145">
        <f>IF(N587="nulová",J587,0)</f>
        <v>0</v>
      </c>
      <c r="BJ587" s="16" t="s">
        <v>83</v>
      </c>
      <c r="BK587" s="145">
        <f>ROUND(I587*H587,2)</f>
        <v>0</v>
      </c>
      <c r="BL587" s="16" t="s">
        <v>159</v>
      </c>
      <c r="BM587" s="144" t="s">
        <v>3142</v>
      </c>
    </row>
    <row r="588" spans="2:65" s="1" customFormat="1" ht="36">
      <c r="B588" s="31"/>
      <c r="D588" s="146" t="s">
        <v>161</v>
      </c>
      <c r="F588" s="147" t="s">
        <v>3143</v>
      </c>
      <c r="I588" s="148"/>
      <c r="L588" s="31"/>
      <c r="M588" s="149"/>
      <c r="T588" s="55"/>
      <c r="AT588" s="16" t="s">
        <v>161</v>
      </c>
      <c r="AU588" s="16" t="s">
        <v>85</v>
      </c>
    </row>
    <row r="589" spans="2:65" s="12" customFormat="1" ht="12">
      <c r="B589" s="150"/>
      <c r="D589" s="146" t="s">
        <v>163</v>
      </c>
      <c r="E589" s="151" t="s">
        <v>1</v>
      </c>
      <c r="F589" s="152" t="s">
        <v>3144</v>
      </c>
      <c r="H589" s="153">
        <v>0.28000000000000003</v>
      </c>
      <c r="I589" s="154"/>
      <c r="L589" s="150"/>
      <c r="M589" s="155"/>
      <c r="T589" s="156"/>
      <c r="AT589" s="151" t="s">
        <v>163</v>
      </c>
      <c r="AU589" s="151" t="s">
        <v>85</v>
      </c>
      <c r="AV589" s="12" t="s">
        <v>85</v>
      </c>
      <c r="AW589" s="12" t="s">
        <v>32</v>
      </c>
      <c r="AX589" s="12" t="s">
        <v>83</v>
      </c>
      <c r="AY589" s="151" t="s">
        <v>153</v>
      </c>
    </row>
    <row r="590" spans="2:65" s="1" customFormat="1" ht="33" customHeight="1">
      <c r="B590" s="31"/>
      <c r="C590" s="132" t="s">
        <v>980</v>
      </c>
      <c r="D590" s="132" t="s">
        <v>155</v>
      </c>
      <c r="E590" s="133" t="s">
        <v>3145</v>
      </c>
      <c r="F590" s="134" t="s">
        <v>3146</v>
      </c>
      <c r="G590" s="135" t="s">
        <v>196</v>
      </c>
      <c r="H590" s="136">
        <v>0.41699999999999998</v>
      </c>
      <c r="I590" s="137"/>
      <c r="J590" s="138">
        <f>ROUND(I590*H590,2)</f>
        <v>0</v>
      </c>
      <c r="K590" s="139"/>
      <c r="L590" s="31"/>
      <c r="M590" s="140" t="s">
        <v>1</v>
      </c>
      <c r="N590" s="141" t="s">
        <v>40</v>
      </c>
      <c r="P590" s="142">
        <f>O590*H590</f>
        <v>0</v>
      </c>
      <c r="Q590" s="142">
        <v>0</v>
      </c>
      <c r="R590" s="142">
        <f>Q590*H590</f>
        <v>0</v>
      </c>
      <c r="S590" s="142">
        <v>0</v>
      </c>
      <c r="T590" s="143">
        <f>S590*H590</f>
        <v>0</v>
      </c>
      <c r="AR590" s="144" t="s">
        <v>159</v>
      </c>
      <c r="AT590" s="144" t="s">
        <v>155</v>
      </c>
      <c r="AU590" s="144" t="s">
        <v>85</v>
      </c>
      <c r="AY590" s="16" t="s">
        <v>153</v>
      </c>
      <c r="BE590" s="145">
        <f>IF(N590="základní",J590,0)</f>
        <v>0</v>
      </c>
      <c r="BF590" s="145">
        <f>IF(N590="snížená",J590,0)</f>
        <v>0</v>
      </c>
      <c r="BG590" s="145">
        <f>IF(N590="zákl. přenesená",J590,0)</f>
        <v>0</v>
      </c>
      <c r="BH590" s="145">
        <f>IF(N590="sníž. přenesená",J590,0)</f>
        <v>0</v>
      </c>
      <c r="BI590" s="145">
        <f>IF(N590="nulová",J590,0)</f>
        <v>0</v>
      </c>
      <c r="BJ590" s="16" t="s">
        <v>83</v>
      </c>
      <c r="BK590" s="145">
        <f>ROUND(I590*H590,2)</f>
        <v>0</v>
      </c>
      <c r="BL590" s="16" t="s">
        <v>159</v>
      </c>
      <c r="BM590" s="144" t="s">
        <v>3147</v>
      </c>
    </row>
    <row r="591" spans="2:65" s="1" customFormat="1" ht="36">
      <c r="B591" s="31"/>
      <c r="D591" s="146" t="s">
        <v>161</v>
      </c>
      <c r="F591" s="147" t="s">
        <v>3148</v>
      </c>
      <c r="I591" s="148"/>
      <c r="L591" s="31"/>
      <c r="M591" s="149"/>
      <c r="T591" s="55"/>
      <c r="AT591" s="16" t="s">
        <v>161</v>
      </c>
      <c r="AU591" s="16" t="s">
        <v>85</v>
      </c>
    </row>
    <row r="592" spans="2:65" s="12" customFormat="1" ht="12">
      <c r="B592" s="150"/>
      <c r="D592" s="146" t="s">
        <v>163</v>
      </c>
      <c r="E592" s="151" t="s">
        <v>1</v>
      </c>
      <c r="F592" s="152" t="s">
        <v>3149</v>
      </c>
      <c r="H592" s="153">
        <v>0.41699999999999998</v>
      </c>
      <c r="I592" s="154"/>
      <c r="L592" s="150"/>
      <c r="M592" s="155"/>
      <c r="T592" s="156"/>
      <c r="AT592" s="151" t="s">
        <v>163</v>
      </c>
      <c r="AU592" s="151" t="s">
        <v>85</v>
      </c>
      <c r="AV592" s="12" t="s">
        <v>85</v>
      </c>
      <c r="AW592" s="12" t="s">
        <v>32</v>
      </c>
      <c r="AX592" s="12" t="s">
        <v>83</v>
      </c>
      <c r="AY592" s="151" t="s">
        <v>153</v>
      </c>
    </row>
    <row r="593" spans="2:65" s="1" customFormat="1" ht="37.75" customHeight="1">
      <c r="B593" s="31"/>
      <c r="C593" s="132" t="s">
        <v>985</v>
      </c>
      <c r="D593" s="132" t="s">
        <v>155</v>
      </c>
      <c r="E593" s="133" t="s">
        <v>925</v>
      </c>
      <c r="F593" s="134" t="s">
        <v>926</v>
      </c>
      <c r="G593" s="135" t="s">
        <v>196</v>
      </c>
      <c r="H593" s="136">
        <v>51.18</v>
      </c>
      <c r="I593" s="137"/>
      <c r="J593" s="138">
        <f>ROUND(I593*H593,2)</f>
        <v>0</v>
      </c>
      <c r="K593" s="139"/>
      <c r="L593" s="31"/>
      <c r="M593" s="140" t="s">
        <v>1</v>
      </c>
      <c r="N593" s="141" t="s">
        <v>40</v>
      </c>
      <c r="P593" s="142">
        <f>O593*H593</f>
        <v>0</v>
      </c>
      <c r="Q593" s="142">
        <v>0</v>
      </c>
      <c r="R593" s="142">
        <f>Q593*H593</f>
        <v>0</v>
      </c>
      <c r="S593" s="142">
        <v>0</v>
      </c>
      <c r="T593" s="143">
        <f>S593*H593</f>
        <v>0</v>
      </c>
      <c r="AR593" s="144" t="s">
        <v>159</v>
      </c>
      <c r="AT593" s="144" t="s">
        <v>155</v>
      </c>
      <c r="AU593" s="144" t="s">
        <v>85</v>
      </c>
      <c r="AY593" s="16" t="s">
        <v>153</v>
      </c>
      <c r="BE593" s="145">
        <f>IF(N593="základní",J593,0)</f>
        <v>0</v>
      </c>
      <c r="BF593" s="145">
        <f>IF(N593="snížená",J593,0)</f>
        <v>0</v>
      </c>
      <c r="BG593" s="145">
        <f>IF(N593="zákl. přenesená",J593,0)</f>
        <v>0</v>
      </c>
      <c r="BH593" s="145">
        <f>IF(N593="sníž. přenesená",J593,0)</f>
        <v>0</v>
      </c>
      <c r="BI593" s="145">
        <f>IF(N593="nulová",J593,0)</f>
        <v>0</v>
      </c>
      <c r="BJ593" s="16" t="s">
        <v>83</v>
      </c>
      <c r="BK593" s="145">
        <f>ROUND(I593*H593,2)</f>
        <v>0</v>
      </c>
      <c r="BL593" s="16" t="s">
        <v>159</v>
      </c>
      <c r="BM593" s="144" t="s">
        <v>3150</v>
      </c>
    </row>
    <row r="594" spans="2:65" s="1" customFormat="1" ht="36">
      <c r="B594" s="31"/>
      <c r="D594" s="146" t="s">
        <v>161</v>
      </c>
      <c r="F594" s="147" t="s">
        <v>928</v>
      </c>
      <c r="I594" s="148"/>
      <c r="L594" s="31"/>
      <c r="M594" s="149"/>
      <c r="T594" s="55"/>
      <c r="AT594" s="16" t="s">
        <v>161</v>
      </c>
      <c r="AU594" s="16" t="s">
        <v>85</v>
      </c>
    </row>
    <row r="595" spans="2:65" s="12" customFormat="1" ht="12">
      <c r="B595" s="150"/>
      <c r="D595" s="146" t="s">
        <v>163</v>
      </c>
      <c r="E595" s="151" t="s">
        <v>1</v>
      </c>
      <c r="F595" s="152" t="s">
        <v>3151</v>
      </c>
      <c r="H595" s="153">
        <v>51.18</v>
      </c>
      <c r="I595" s="154"/>
      <c r="L595" s="150"/>
      <c r="M595" s="155"/>
      <c r="T595" s="156"/>
      <c r="AT595" s="151" t="s">
        <v>163</v>
      </c>
      <c r="AU595" s="151" t="s">
        <v>85</v>
      </c>
      <c r="AV595" s="12" t="s">
        <v>85</v>
      </c>
      <c r="AW595" s="12" t="s">
        <v>32</v>
      </c>
      <c r="AX595" s="12" t="s">
        <v>83</v>
      </c>
      <c r="AY595" s="151" t="s">
        <v>153</v>
      </c>
    </row>
    <row r="596" spans="2:65" s="1" customFormat="1" ht="33" customHeight="1">
      <c r="B596" s="31"/>
      <c r="C596" s="132" t="s">
        <v>992</v>
      </c>
      <c r="D596" s="132" t="s">
        <v>155</v>
      </c>
      <c r="E596" s="133" t="s">
        <v>931</v>
      </c>
      <c r="F596" s="134" t="s">
        <v>932</v>
      </c>
      <c r="G596" s="135" t="s">
        <v>196</v>
      </c>
      <c r="H596" s="136">
        <v>117.245</v>
      </c>
      <c r="I596" s="137"/>
      <c r="J596" s="138">
        <f>ROUND(I596*H596,2)</f>
        <v>0</v>
      </c>
      <c r="K596" s="139"/>
      <c r="L596" s="31"/>
      <c r="M596" s="140" t="s">
        <v>1</v>
      </c>
      <c r="N596" s="141" t="s">
        <v>40</v>
      </c>
      <c r="P596" s="142">
        <f>O596*H596</f>
        <v>0</v>
      </c>
      <c r="Q596" s="142">
        <v>0</v>
      </c>
      <c r="R596" s="142">
        <f>Q596*H596</f>
        <v>0</v>
      </c>
      <c r="S596" s="142">
        <v>0</v>
      </c>
      <c r="T596" s="143">
        <f>S596*H596</f>
        <v>0</v>
      </c>
      <c r="AR596" s="144" t="s">
        <v>159</v>
      </c>
      <c r="AT596" s="144" t="s">
        <v>155</v>
      </c>
      <c r="AU596" s="144" t="s">
        <v>85</v>
      </c>
      <c r="AY596" s="16" t="s">
        <v>153</v>
      </c>
      <c r="BE596" s="145">
        <f>IF(N596="základní",J596,0)</f>
        <v>0</v>
      </c>
      <c r="BF596" s="145">
        <f>IF(N596="snížená",J596,0)</f>
        <v>0</v>
      </c>
      <c r="BG596" s="145">
        <f>IF(N596="zákl. přenesená",J596,0)</f>
        <v>0</v>
      </c>
      <c r="BH596" s="145">
        <f>IF(N596="sníž. přenesená",J596,0)</f>
        <v>0</v>
      </c>
      <c r="BI596" s="145">
        <f>IF(N596="nulová",J596,0)</f>
        <v>0</v>
      </c>
      <c r="BJ596" s="16" t="s">
        <v>83</v>
      </c>
      <c r="BK596" s="145">
        <f>ROUND(I596*H596,2)</f>
        <v>0</v>
      </c>
      <c r="BL596" s="16" t="s">
        <v>159</v>
      </c>
      <c r="BM596" s="144" t="s">
        <v>3152</v>
      </c>
    </row>
    <row r="597" spans="2:65" s="1" customFormat="1" ht="36">
      <c r="B597" s="31"/>
      <c r="D597" s="146" t="s">
        <v>161</v>
      </c>
      <c r="F597" s="147" t="s">
        <v>934</v>
      </c>
      <c r="I597" s="148"/>
      <c r="L597" s="31"/>
      <c r="M597" s="149"/>
      <c r="T597" s="55"/>
      <c r="AT597" s="16" t="s">
        <v>161</v>
      </c>
      <c r="AU597" s="16" t="s">
        <v>85</v>
      </c>
    </row>
    <row r="598" spans="2:65" s="12" customFormat="1" ht="12">
      <c r="B598" s="150"/>
      <c r="D598" s="146" t="s">
        <v>163</v>
      </c>
      <c r="E598" s="151" t="s">
        <v>1</v>
      </c>
      <c r="F598" s="152" t="s">
        <v>3153</v>
      </c>
      <c r="H598" s="153">
        <v>117.245</v>
      </c>
      <c r="I598" s="154"/>
      <c r="L598" s="150"/>
      <c r="M598" s="155"/>
      <c r="T598" s="156"/>
      <c r="AT598" s="151" t="s">
        <v>163</v>
      </c>
      <c r="AU598" s="151" t="s">
        <v>85</v>
      </c>
      <c r="AV598" s="12" t="s">
        <v>85</v>
      </c>
      <c r="AW598" s="12" t="s">
        <v>32</v>
      </c>
      <c r="AX598" s="12" t="s">
        <v>83</v>
      </c>
      <c r="AY598" s="151" t="s">
        <v>153</v>
      </c>
    </row>
    <row r="599" spans="2:65" s="11" customFormat="1" ht="22.75" customHeight="1">
      <c r="B599" s="120"/>
      <c r="D599" s="121" t="s">
        <v>74</v>
      </c>
      <c r="E599" s="130" t="s">
        <v>962</v>
      </c>
      <c r="F599" s="130" t="s">
        <v>963</v>
      </c>
      <c r="I599" s="123"/>
      <c r="J599" s="131">
        <f>BK599</f>
        <v>0</v>
      </c>
      <c r="L599" s="120"/>
      <c r="M599" s="125"/>
      <c r="P599" s="126">
        <f>SUM(P600:P601)</f>
        <v>0</v>
      </c>
      <c r="R599" s="126">
        <f>SUM(R600:R601)</f>
        <v>0</v>
      </c>
      <c r="T599" s="127">
        <f>SUM(T600:T601)</f>
        <v>0</v>
      </c>
      <c r="AR599" s="121" t="s">
        <v>83</v>
      </c>
      <c r="AT599" s="128" t="s">
        <v>74</v>
      </c>
      <c r="AU599" s="128" t="s">
        <v>83</v>
      </c>
      <c r="AY599" s="121" t="s">
        <v>153</v>
      </c>
      <c r="BK599" s="129">
        <f>SUM(BK600:BK601)</f>
        <v>0</v>
      </c>
    </row>
    <row r="600" spans="2:65" s="1" customFormat="1" ht="21.75" customHeight="1">
      <c r="B600" s="31"/>
      <c r="C600" s="132" t="s">
        <v>997</v>
      </c>
      <c r="D600" s="132" t="s">
        <v>155</v>
      </c>
      <c r="E600" s="133" t="s">
        <v>3154</v>
      </c>
      <c r="F600" s="134" t="s">
        <v>3155</v>
      </c>
      <c r="G600" s="135" t="s">
        <v>196</v>
      </c>
      <c r="H600" s="136">
        <v>275.61700000000002</v>
      </c>
      <c r="I600" s="137"/>
      <c r="J600" s="138">
        <f>ROUND(I600*H600,2)</f>
        <v>0</v>
      </c>
      <c r="K600" s="139"/>
      <c r="L600" s="31"/>
      <c r="M600" s="140" t="s">
        <v>1</v>
      </c>
      <c r="N600" s="141" t="s">
        <v>40</v>
      </c>
      <c r="P600" s="142">
        <f>O600*H600</f>
        <v>0</v>
      </c>
      <c r="Q600" s="142">
        <v>0</v>
      </c>
      <c r="R600" s="142">
        <f>Q600*H600</f>
        <v>0</v>
      </c>
      <c r="S600" s="142">
        <v>0</v>
      </c>
      <c r="T600" s="143">
        <f>S600*H600</f>
        <v>0</v>
      </c>
      <c r="AR600" s="144" t="s">
        <v>159</v>
      </c>
      <c r="AT600" s="144" t="s">
        <v>155</v>
      </c>
      <c r="AU600" s="144" t="s">
        <v>85</v>
      </c>
      <c r="AY600" s="16" t="s">
        <v>153</v>
      </c>
      <c r="BE600" s="145">
        <f>IF(N600="základní",J600,0)</f>
        <v>0</v>
      </c>
      <c r="BF600" s="145">
        <f>IF(N600="snížená",J600,0)</f>
        <v>0</v>
      </c>
      <c r="BG600" s="145">
        <f>IF(N600="zákl. přenesená",J600,0)</f>
        <v>0</v>
      </c>
      <c r="BH600" s="145">
        <f>IF(N600="sníž. přenesená",J600,0)</f>
        <v>0</v>
      </c>
      <c r="BI600" s="145">
        <f>IF(N600="nulová",J600,0)</f>
        <v>0</v>
      </c>
      <c r="BJ600" s="16" t="s">
        <v>83</v>
      </c>
      <c r="BK600" s="145">
        <f>ROUND(I600*H600,2)</f>
        <v>0</v>
      </c>
      <c r="BL600" s="16" t="s">
        <v>159</v>
      </c>
      <c r="BM600" s="144" t="s">
        <v>3156</v>
      </c>
    </row>
    <row r="601" spans="2:65" s="1" customFormat="1" ht="48">
      <c r="B601" s="31"/>
      <c r="D601" s="146" t="s">
        <v>161</v>
      </c>
      <c r="F601" s="147" t="s">
        <v>3157</v>
      </c>
      <c r="I601" s="148"/>
      <c r="L601" s="31"/>
      <c r="M601" s="149"/>
      <c r="T601" s="55"/>
      <c r="AT601" s="16" t="s">
        <v>161</v>
      </c>
      <c r="AU601" s="16" t="s">
        <v>85</v>
      </c>
    </row>
    <row r="602" spans="2:65" s="11" customFormat="1" ht="26" customHeight="1">
      <c r="B602" s="120"/>
      <c r="D602" s="121" t="s">
        <v>74</v>
      </c>
      <c r="E602" s="122" t="s">
        <v>969</v>
      </c>
      <c r="F602" s="122" t="s">
        <v>970</v>
      </c>
      <c r="I602" s="123"/>
      <c r="J602" s="124">
        <f>BK602</f>
        <v>0</v>
      </c>
      <c r="L602" s="120"/>
      <c r="M602" s="125"/>
      <c r="P602" s="126">
        <f>P603+P659+P703+P740+P748+P818+P871+P884+P892+P896+P925+P950</f>
        <v>0</v>
      </c>
      <c r="R602" s="126">
        <f>R603+R659+R703+R740+R748+R818+R871+R884+R892+R896+R925+R950</f>
        <v>5.5809000099999997</v>
      </c>
      <c r="T602" s="127">
        <f>T603+T659+T703+T740+T748+T818+T871+T884+T892+T896+T925+T950</f>
        <v>1.4901105000000001</v>
      </c>
      <c r="AR602" s="121" t="s">
        <v>85</v>
      </c>
      <c r="AT602" s="128" t="s">
        <v>74</v>
      </c>
      <c r="AU602" s="128" t="s">
        <v>75</v>
      </c>
      <c r="AY602" s="121" t="s">
        <v>153</v>
      </c>
      <c r="BK602" s="129">
        <f>BK603+BK659+BK703+BK740+BK748+BK818+BK871+BK884+BK892+BK896+BK925+BK950</f>
        <v>0</v>
      </c>
    </row>
    <row r="603" spans="2:65" s="11" customFormat="1" ht="22.75" customHeight="1">
      <c r="B603" s="120"/>
      <c r="D603" s="121" t="s">
        <v>74</v>
      </c>
      <c r="E603" s="130" t="s">
        <v>971</v>
      </c>
      <c r="F603" s="130" t="s">
        <v>972</v>
      </c>
      <c r="I603" s="123"/>
      <c r="J603" s="131">
        <f>BK603</f>
        <v>0</v>
      </c>
      <c r="L603" s="120"/>
      <c r="M603" s="125"/>
      <c r="P603" s="126">
        <f>SUM(P604:P658)</f>
        <v>0</v>
      </c>
      <c r="R603" s="126">
        <f>SUM(R604:R658)</f>
        <v>1.0700883999999999</v>
      </c>
      <c r="T603" s="127">
        <f>SUM(T604:T658)</f>
        <v>0.09</v>
      </c>
      <c r="AR603" s="121" t="s">
        <v>85</v>
      </c>
      <c r="AT603" s="128" t="s">
        <v>74</v>
      </c>
      <c r="AU603" s="128" t="s">
        <v>83</v>
      </c>
      <c r="AY603" s="121" t="s">
        <v>153</v>
      </c>
      <c r="BK603" s="129">
        <f>SUM(BK604:BK658)</f>
        <v>0</v>
      </c>
    </row>
    <row r="604" spans="2:65" s="1" customFormat="1" ht="24.25" customHeight="1">
      <c r="B604" s="31"/>
      <c r="C604" s="132" t="s">
        <v>1004</v>
      </c>
      <c r="D604" s="132" t="s">
        <v>155</v>
      </c>
      <c r="E604" s="133" t="s">
        <v>974</v>
      </c>
      <c r="F604" s="134" t="s">
        <v>975</v>
      </c>
      <c r="G604" s="135" t="s">
        <v>173</v>
      </c>
      <c r="H604" s="136">
        <v>14.84</v>
      </c>
      <c r="I604" s="137"/>
      <c r="J604" s="138">
        <f>ROUND(I604*H604,2)</f>
        <v>0</v>
      </c>
      <c r="K604" s="139"/>
      <c r="L604" s="31"/>
      <c r="M604" s="140" t="s">
        <v>1</v>
      </c>
      <c r="N604" s="141" t="s">
        <v>40</v>
      </c>
      <c r="P604" s="142">
        <f>O604*H604</f>
        <v>0</v>
      </c>
      <c r="Q604" s="142">
        <v>0</v>
      </c>
      <c r="R604" s="142">
        <f>Q604*H604</f>
        <v>0</v>
      </c>
      <c r="S604" s="142">
        <v>0</v>
      </c>
      <c r="T604" s="143">
        <f>S604*H604</f>
        <v>0</v>
      </c>
      <c r="AR604" s="144" t="s">
        <v>253</v>
      </c>
      <c r="AT604" s="144" t="s">
        <v>155</v>
      </c>
      <c r="AU604" s="144" t="s">
        <v>85</v>
      </c>
      <c r="AY604" s="16" t="s">
        <v>153</v>
      </c>
      <c r="BE604" s="145">
        <f>IF(N604="základní",J604,0)</f>
        <v>0</v>
      </c>
      <c r="BF604" s="145">
        <f>IF(N604="snížená",J604,0)</f>
        <v>0</v>
      </c>
      <c r="BG604" s="145">
        <f>IF(N604="zákl. přenesená",J604,0)</f>
        <v>0</v>
      </c>
      <c r="BH604" s="145">
        <f>IF(N604="sníž. přenesená",J604,0)</f>
        <v>0</v>
      </c>
      <c r="BI604" s="145">
        <f>IF(N604="nulová",J604,0)</f>
        <v>0</v>
      </c>
      <c r="BJ604" s="16" t="s">
        <v>83</v>
      </c>
      <c r="BK604" s="145">
        <f>ROUND(I604*H604,2)</f>
        <v>0</v>
      </c>
      <c r="BL604" s="16" t="s">
        <v>253</v>
      </c>
      <c r="BM604" s="144" t="s">
        <v>3158</v>
      </c>
    </row>
    <row r="605" spans="2:65" s="1" customFormat="1" ht="24">
      <c r="B605" s="31"/>
      <c r="D605" s="146" t="s">
        <v>161</v>
      </c>
      <c r="F605" s="147" t="s">
        <v>977</v>
      </c>
      <c r="I605" s="148"/>
      <c r="L605" s="31"/>
      <c r="M605" s="149"/>
      <c r="T605" s="55"/>
      <c r="AT605" s="16" t="s">
        <v>161</v>
      </c>
      <c r="AU605" s="16" t="s">
        <v>85</v>
      </c>
    </row>
    <row r="606" spans="2:65" s="14" customFormat="1" ht="12">
      <c r="B606" s="175"/>
      <c r="D606" s="146" t="s">
        <v>163</v>
      </c>
      <c r="E606" s="176" t="s">
        <v>1</v>
      </c>
      <c r="F606" s="177" t="s">
        <v>2695</v>
      </c>
      <c r="H606" s="176" t="s">
        <v>1</v>
      </c>
      <c r="I606" s="178"/>
      <c r="L606" s="175"/>
      <c r="M606" s="179"/>
      <c r="T606" s="180"/>
      <c r="AT606" s="176" t="s">
        <v>163</v>
      </c>
      <c r="AU606" s="176" t="s">
        <v>85</v>
      </c>
      <c r="AV606" s="14" t="s">
        <v>83</v>
      </c>
      <c r="AW606" s="14" t="s">
        <v>32</v>
      </c>
      <c r="AX606" s="14" t="s">
        <v>75</v>
      </c>
      <c r="AY606" s="176" t="s">
        <v>153</v>
      </c>
    </row>
    <row r="607" spans="2:65" s="12" customFormat="1" ht="12">
      <c r="B607" s="150"/>
      <c r="D607" s="146" t="s">
        <v>163</v>
      </c>
      <c r="E607" s="151" t="s">
        <v>1</v>
      </c>
      <c r="F607" s="152" t="s">
        <v>2854</v>
      </c>
      <c r="H607" s="153">
        <v>9.8000000000000007</v>
      </c>
      <c r="I607" s="154"/>
      <c r="L607" s="150"/>
      <c r="M607" s="155"/>
      <c r="T607" s="156"/>
      <c r="AT607" s="151" t="s">
        <v>163</v>
      </c>
      <c r="AU607" s="151" t="s">
        <v>85</v>
      </c>
      <c r="AV607" s="12" t="s">
        <v>85</v>
      </c>
      <c r="AW607" s="12" t="s">
        <v>32</v>
      </c>
      <c r="AX607" s="12" t="s">
        <v>75</v>
      </c>
      <c r="AY607" s="151" t="s">
        <v>153</v>
      </c>
    </row>
    <row r="608" spans="2:65" s="14" customFormat="1" ht="12">
      <c r="B608" s="175"/>
      <c r="D608" s="146" t="s">
        <v>163</v>
      </c>
      <c r="E608" s="176" t="s">
        <v>1</v>
      </c>
      <c r="F608" s="177" t="s">
        <v>2698</v>
      </c>
      <c r="H608" s="176" t="s">
        <v>1</v>
      </c>
      <c r="I608" s="178"/>
      <c r="L608" s="175"/>
      <c r="M608" s="179"/>
      <c r="T608" s="180"/>
      <c r="AT608" s="176" t="s">
        <v>163</v>
      </c>
      <c r="AU608" s="176" t="s">
        <v>85</v>
      </c>
      <c r="AV608" s="14" t="s">
        <v>83</v>
      </c>
      <c r="AW608" s="14" t="s">
        <v>32</v>
      </c>
      <c r="AX608" s="14" t="s">
        <v>75</v>
      </c>
      <c r="AY608" s="176" t="s">
        <v>153</v>
      </c>
    </row>
    <row r="609" spans="2:65" s="12" customFormat="1" ht="12">
      <c r="B609" s="150"/>
      <c r="D609" s="146" t="s">
        <v>163</v>
      </c>
      <c r="E609" s="151" t="s">
        <v>1</v>
      </c>
      <c r="F609" s="152" t="s">
        <v>3159</v>
      </c>
      <c r="H609" s="153">
        <v>5.04</v>
      </c>
      <c r="I609" s="154"/>
      <c r="L609" s="150"/>
      <c r="M609" s="155"/>
      <c r="T609" s="156"/>
      <c r="AT609" s="151" t="s">
        <v>163</v>
      </c>
      <c r="AU609" s="151" t="s">
        <v>85</v>
      </c>
      <c r="AV609" s="12" t="s">
        <v>85</v>
      </c>
      <c r="AW609" s="12" t="s">
        <v>32</v>
      </c>
      <c r="AX609" s="12" t="s">
        <v>75</v>
      </c>
      <c r="AY609" s="151" t="s">
        <v>153</v>
      </c>
    </row>
    <row r="610" spans="2:65" s="13" customFormat="1" ht="12">
      <c r="B610" s="157"/>
      <c r="D610" s="146" t="s">
        <v>163</v>
      </c>
      <c r="E610" s="158" t="s">
        <v>1</v>
      </c>
      <c r="F610" s="159" t="s">
        <v>207</v>
      </c>
      <c r="H610" s="160">
        <v>14.84</v>
      </c>
      <c r="I610" s="161"/>
      <c r="L610" s="157"/>
      <c r="M610" s="162"/>
      <c r="T610" s="163"/>
      <c r="AT610" s="158" t="s">
        <v>163</v>
      </c>
      <c r="AU610" s="158" t="s">
        <v>85</v>
      </c>
      <c r="AV610" s="13" t="s">
        <v>159</v>
      </c>
      <c r="AW610" s="13" t="s">
        <v>32</v>
      </c>
      <c r="AX610" s="13" t="s">
        <v>83</v>
      </c>
      <c r="AY610" s="158" t="s">
        <v>153</v>
      </c>
    </row>
    <row r="611" spans="2:65" s="1" customFormat="1" ht="24.25" customHeight="1">
      <c r="B611" s="31"/>
      <c r="C611" s="132" t="s">
        <v>691</v>
      </c>
      <c r="D611" s="132" t="s">
        <v>155</v>
      </c>
      <c r="E611" s="133" t="s">
        <v>3160</v>
      </c>
      <c r="F611" s="134" t="s">
        <v>3161</v>
      </c>
      <c r="G611" s="135" t="s">
        <v>173</v>
      </c>
      <c r="H611" s="136">
        <v>37.799999999999997</v>
      </c>
      <c r="I611" s="137"/>
      <c r="J611" s="138">
        <f>ROUND(I611*H611,2)</f>
        <v>0</v>
      </c>
      <c r="K611" s="139"/>
      <c r="L611" s="31"/>
      <c r="M611" s="140" t="s">
        <v>1</v>
      </c>
      <c r="N611" s="141" t="s">
        <v>40</v>
      </c>
      <c r="P611" s="142">
        <f>O611*H611</f>
        <v>0</v>
      </c>
      <c r="Q611" s="142">
        <v>0</v>
      </c>
      <c r="R611" s="142">
        <f>Q611*H611</f>
        <v>0</v>
      </c>
      <c r="S611" s="142">
        <v>0</v>
      </c>
      <c r="T611" s="143">
        <f>S611*H611</f>
        <v>0</v>
      </c>
      <c r="AR611" s="144" t="s">
        <v>253</v>
      </c>
      <c r="AT611" s="144" t="s">
        <v>155</v>
      </c>
      <c r="AU611" s="144" t="s">
        <v>85</v>
      </c>
      <c r="AY611" s="16" t="s">
        <v>153</v>
      </c>
      <c r="BE611" s="145">
        <f>IF(N611="základní",J611,0)</f>
        <v>0</v>
      </c>
      <c r="BF611" s="145">
        <f>IF(N611="snížená",J611,0)</f>
        <v>0</v>
      </c>
      <c r="BG611" s="145">
        <f>IF(N611="zákl. přenesená",J611,0)</f>
        <v>0</v>
      </c>
      <c r="BH611" s="145">
        <f>IF(N611="sníž. přenesená",J611,0)</f>
        <v>0</v>
      </c>
      <c r="BI611" s="145">
        <f>IF(N611="nulová",J611,0)</f>
        <v>0</v>
      </c>
      <c r="BJ611" s="16" t="s">
        <v>83</v>
      </c>
      <c r="BK611" s="145">
        <f>ROUND(I611*H611,2)</f>
        <v>0</v>
      </c>
      <c r="BL611" s="16" t="s">
        <v>253</v>
      </c>
      <c r="BM611" s="144" t="s">
        <v>3162</v>
      </c>
    </row>
    <row r="612" spans="2:65" s="1" customFormat="1" ht="24">
      <c r="B612" s="31"/>
      <c r="D612" s="146" t="s">
        <v>161</v>
      </c>
      <c r="F612" s="147" t="s">
        <v>3163</v>
      </c>
      <c r="I612" s="148"/>
      <c r="L612" s="31"/>
      <c r="M612" s="149"/>
      <c r="T612" s="55"/>
      <c r="AT612" s="16" t="s">
        <v>161</v>
      </c>
      <c r="AU612" s="16" t="s">
        <v>85</v>
      </c>
    </row>
    <row r="613" spans="2:65" s="14" customFormat="1" ht="12">
      <c r="B613" s="175"/>
      <c r="D613" s="146" t="s">
        <v>163</v>
      </c>
      <c r="E613" s="176" t="s">
        <v>1</v>
      </c>
      <c r="F613" s="177" t="s">
        <v>2695</v>
      </c>
      <c r="H613" s="176" t="s">
        <v>1</v>
      </c>
      <c r="I613" s="178"/>
      <c r="L613" s="175"/>
      <c r="M613" s="179"/>
      <c r="T613" s="180"/>
      <c r="AT613" s="176" t="s">
        <v>163</v>
      </c>
      <c r="AU613" s="176" t="s">
        <v>85</v>
      </c>
      <c r="AV613" s="14" t="s">
        <v>83</v>
      </c>
      <c r="AW613" s="14" t="s">
        <v>32</v>
      </c>
      <c r="AX613" s="14" t="s">
        <v>75</v>
      </c>
      <c r="AY613" s="176" t="s">
        <v>153</v>
      </c>
    </row>
    <row r="614" spans="2:65" s="12" customFormat="1" ht="12">
      <c r="B614" s="150"/>
      <c r="D614" s="146" t="s">
        <v>163</v>
      </c>
      <c r="E614" s="151" t="s">
        <v>1</v>
      </c>
      <c r="F614" s="152" t="s">
        <v>3164</v>
      </c>
      <c r="H614" s="153">
        <v>37.799999999999997</v>
      </c>
      <c r="I614" s="154"/>
      <c r="L614" s="150"/>
      <c r="M614" s="155"/>
      <c r="T614" s="156"/>
      <c r="AT614" s="151" t="s">
        <v>163</v>
      </c>
      <c r="AU614" s="151" t="s">
        <v>85</v>
      </c>
      <c r="AV614" s="12" t="s">
        <v>85</v>
      </c>
      <c r="AW614" s="12" t="s">
        <v>32</v>
      </c>
      <c r="AX614" s="12" t="s">
        <v>83</v>
      </c>
      <c r="AY614" s="151" t="s">
        <v>153</v>
      </c>
    </row>
    <row r="615" spans="2:65" s="1" customFormat="1" ht="16.5" customHeight="1">
      <c r="B615" s="31"/>
      <c r="C615" s="164" t="s">
        <v>1015</v>
      </c>
      <c r="D615" s="164" t="s">
        <v>216</v>
      </c>
      <c r="E615" s="165" t="s">
        <v>981</v>
      </c>
      <c r="F615" s="166" t="s">
        <v>982</v>
      </c>
      <c r="G615" s="167" t="s">
        <v>196</v>
      </c>
      <c r="H615" s="168">
        <v>1.7000000000000001E-2</v>
      </c>
      <c r="I615" s="169"/>
      <c r="J615" s="170">
        <f>ROUND(I615*H615,2)</f>
        <v>0</v>
      </c>
      <c r="K615" s="171"/>
      <c r="L615" s="172"/>
      <c r="M615" s="173" t="s">
        <v>1</v>
      </c>
      <c r="N615" s="174" t="s">
        <v>40</v>
      </c>
      <c r="P615" s="142">
        <f>O615*H615</f>
        <v>0</v>
      </c>
      <c r="Q615" s="142">
        <v>1</v>
      </c>
      <c r="R615" s="142">
        <f>Q615*H615</f>
        <v>1.7000000000000001E-2</v>
      </c>
      <c r="S615" s="142">
        <v>0</v>
      </c>
      <c r="T615" s="143">
        <f>S615*H615</f>
        <v>0</v>
      </c>
      <c r="AR615" s="144" t="s">
        <v>351</v>
      </c>
      <c r="AT615" s="144" t="s">
        <v>216</v>
      </c>
      <c r="AU615" s="144" t="s">
        <v>85</v>
      </c>
      <c r="AY615" s="16" t="s">
        <v>153</v>
      </c>
      <c r="BE615" s="145">
        <f>IF(N615="základní",J615,0)</f>
        <v>0</v>
      </c>
      <c r="BF615" s="145">
        <f>IF(N615="snížená",J615,0)</f>
        <v>0</v>
      </c>
      <c r="BG615" s="145">
        <f>IF(N615="zákl. přenesená",J615,0)</f>
        <v>0</v>
      </c>
      <c r="BH615" s="145">
        <f>IF(N615="sníž. přenesená",J615,0)</f>
        <v>0</v>
      </c>
      <c r="BI615" s="145">
        <f>IF(N615="nulová",J615,0)</f>
        <v>0</v>
      </c>
      <c r="BJ615" s="16" t="s">
        <v>83</v>
      </c>
      <c r="BK615" s="145">
        <f>ROUND(I615*H615,2)</f>
        <v>0</v>
      </c>
      <c r="BL615" s="16" t="s">
        <v>253</v>
      </c>
      <c r="BM615" s="144" t="s">
        <v>3165</v>
      </c>
    </row>
    <row r="616" spans="2:65" s="1" customFormat="1" ht="12">
      <c r="B616" s="31"/>
      <c r="D616" s="146" t="s">
        <v>161</v>
      </c>
      <c r="F616" s="147" t="s">
        <v>982</v>
      </c>
      <c r="I616" s="148"/>
      <c r="L616" s="31"/>
      <c r="M616" s="149"/>
      <c r="T616" s="55"/>
      <c r="AT616" s="16" t="s">
        <v>161</v>
      </c>
      <c r="AU616" s="16" t="s">
        <v>85</v>
      </c>
    </row>
    <row r="617" spans="2:65" s="12" customFormat="1" ht="12">
      <c r="B617" s="150"/>
      <c r="D617" s="146" t="s">
        <v>163</v>
      </c>
      <c r="E617" s="151" t="s">
        <v>1</v>
      </c>
      <c r="F617" s="152" t="s">
        <v>3166</v>
      </c>
      <c r="H617" s="153">
        <v>14.84</v>
      </c>
      <c r="I617" s="154"/>
      <c r="L617" s="150"/>
      <c r="M617" s="155"/>
      <c r="T617" s="156"/>
      <c r="AT617" s="151" t="s">
        <v>163</v>
      </c>
      <c r="AU617" s="151" t="s">
        <v>85</v>
      </c>
      <c r="AV617" s="12" t="s">
        <v>85</v>
      </c>
      <c r="AW617" s="12" t="s">
        <v>32</v>
      </c>
      <c r="AX617" s="12" t="s">
        <v>75</v>
      </c>
      <c r="AY617" s="151" t="s">
        <v>153</v>
      </c>
    </row>
    <row r="618" spans="2:65" s="12" customFormat="1" ht="12">
      <c r="B618" s="150"/>
      <c r="D618" s="146" t="s">
        <v>163</v>
      </c>
      <c r="E618" s="151" t="s">
        <v>1</v>
      </c>
      <c r="F618" s="152" t="s">
        <v>3167</v>
      </c>
      <c r="H618" s="153">
        <v>37.799999999999997</v>
      </c>
      <c r="I618" s="154"/>
      <c r="L618" s="150"/>
      <c r="M618" s="155"/>
      <c r="T618" s="156"/>
      <c r="AT618" s="151" t="s">
        <v>163</v>
      </c>
      <c r="AU618" s="151" t="s">
        <v>85</v>
      </c>
      <c r="AV618" s="12" t="s">
        <v>85</v>
      </c>
      <c r="AW618" s="12" t="s">
        <v>32</v>
      </c>
      <c r="AX618" s="12" t="s">
        <v>75</v>
      </c>
      <c r="AY618" s="151" t="s">
        <v>153</v>
      </c>
    </row>
    <row r="619" spans="2:65" s="13" customFormat="1" ht="12">
      <c r="B619" s="157"/>
      <c r="D619" s="146" t="s">
        <v>163</v>
      </c>
      <c r="E619" s="158" t="s">
        <v>1</v>
      </c>
      <c r="F619" s="159" t="s">
        <v>207</v>
      </c>
      <c r="H619" s="160">
        <v>52.64</v>
      </c>
      <c r="I619" s="161"/>
      <c r="L619" s="157"/>
      <c r="M619" s="162"/>
      <c r="T619" s="163"/>
      <c r="AT619" s="158" t="s">
        <v>163</v>
      </c>
      <c r="AU619" s="158" t="s">
        <v>85</v>
      </c>
      <c r="AV619" s="13" t="s">
        <v>159</v>
      </c>
      <c r="AW619" s="13" t="s">
        <v>32</v>
      </c>
      <c r="AX619" s="13" t="s">
        <v>83</v>
      </c>
      <c r="AY619" s="158" t="s">
        <v>153</v>
      </c>
    </row>
    <row r="620" spans="2:65" s="12" customFormat="1" ht="12">
      <c r="B620" s="150"/>
      <c r="D620" s="146" t="s">
        <v>163</v>
      </c>
      <c r="F620" s="152" t="s">
        <v>3168</v>
      </c>
      <c r="H620" s="153">
        <v>1.7000000000000001E-2</v>
      </c>
      <c r="I620" s="154"/>
      <c r="L620" s="150"/>
      <c r="M620" s="155"/>
      <c r="T620" s="156"/>
      <c r="AT620" s="151" t="s">
        <v>163</v>
      </c>
      <c r="AU620" s="151" t="s">
        <v>85</v>
      </c>
      <c r="AV620" s="12" t="s">
        <v>85</v>
      </c>
      <c r="AW620" s="12" t="s">
        <v>4</v>
      </c>
      <c r="AX620" s="12" t="s">
        <v>83</v>
      </c>
      <c r="AY620" s="151" t="s">
        <v>153</v>
      </c>
    </row>
    <row r="621" spans="2:65" s="1" customFormat="1" ht="16.5" customHeight="1">
      <c r="B621" s="31"/>
      <c r="C621" s="132" t="s">
        <v>1019</v>
      </c>
      <c r="D621" s="132" t="s">
        <v>155</v>
      </c>
      <c r="E621" s="133" t="s">
        <v>3169</v>
      </c>
      <c r="F621" s="134" t="s">
        <v>3170</v>
      </c>
      <c r="G621" s="135" t="s">
        <v>173</v>
      </c>
      <c r="H621" s="136">
        <v>9</v>
      </c>
      <c r="I621" s="137"/>
      <c r="J621" s="138">
        <f>ROUND(I621*H621,2)</f>
        <v>0</v>
      </c>
      <c r="K621" s="139"/>
      <c r="L621" s="31"/>
      <c r="M621" s="140" t="s">
        <v>1</v>
      </c>
      <c r="N621" s="141" t="s">
        <v>40</v>
      </c>
      <c r="P621" s="142">
        <f>O621*H621</f>
        <v>0</v>
      </c>
      <c r="Q621" s="142">
        <v>0</v>
      </c>
      <c r="R621" s="142">
        <f>Q621*H621</f>
        <v>0</v>
      </c>
      <c r="S621" s="142">
        <v>4.0000000000000001E-3</v>
      </c>
      <c r="T621" s="143">
        <f>S621*H621</f>
        <v>3.6000000000000004E-2</v>
      </c>
      <c r="AR621" s="144" t="s">
        <v>253</v>
      </c>
      <c r="AT621" s="144" t="s">
        <v>155</v>
      </c>
      <c r="AU621" s="144" t="s">
        <v>85</v>
      </c>
      <c r="AY621" s="16" t="s">
        <v>153</v>
      </c>
      <c r="BE621" s="145">
        <f>IF(N621="základní",J621,0)</f>
        <v>0</v>
      </c>
      <c r="BF621" s="145">
        <f>IF(N621="snížená",J621,0)</f>
        <v>0</v>
      </c>
      <c r="BG621" s="145">
        <f>IF(N621="zákl. přenesená",J621,0)</f>
        <v>0</v>
      </c>
      <c r="BH621" s="145">
        <f>IF(N621="sníž. přenesená",J621,0)</f>
        <v>0</v>
      </c>
      <c r="BI621" s="145">
        <f>IF(N621="nulová",J621,0)</f>
        <v>0</v>
      </c>
      <c r="BJ621" s="16" t="s">
        <v>83</v>
      </c>
      <c r="BK621" s="145">
        <f>ROUND(I621*H621,2)</f>
        <v>0</v>
      </c>
      <c r="BL621" s="16" t="s">
        <v>253</v>
      </c>
      <c r="BM621" s="144" t="s">
        <v>3171</v>
      </c>
    </row>
    <row r="622" spans="2:65" s="1" customFormat="1" ht="24">
      <c r="B622" s="31"/>
      <c r="D622" s="146" t="s">
        <v>161</v>
      </c>
      <c r="F622" s="147" t="s">
        <v>3172</v>
      </c>
      <c r="I622" s="148"/>
      <c r="L622" s="31"/>
      <c r="M622" s="149"/>
      <c r="T622" s="55"/>
      <c r="AT622" s="16" t="s">
        <v>161</v>
      </c>
      <c r="AU622" s="16" t="s">
        <v>85</v>
      </c>
    </row>
    <row r="623" spans="2:65" s="12" customFormat="1" ht="12">
      <c r="B623" s="150"/>
      <c r="D623" s="146" t="s">
        <v>163</v>
      </c>
      <c r="E623" s="151" t="s">
        <v>1</v>
      </c>
      <c r="F623" s="152" t="s">
        <v>3173</v>
      </c>
      <c r="H623" s="153">
        <v>9</v>
      </c>
      <c r="I623" s="154"/>
      <c r="L623" s="150"/>
      <c r="M623" s="155"/>
      <c r="T623" s="156"/>
      <c r="AT623" s="151" t="s">
        <v>163</v>
      </c>
      <c r="AU623" s="151" t="s">
        <v>85</v>
      </c>
      <c r="AV623" s="12" t="s">
        <v>85</v>
      </c>
      <c r="AW623" s="12" t="s">
        <v>32</v>
      </c>
      <c r="AX623" s="12" t="s">
        <v>83</v>
      </c>
      <c r="AY623" s="151" t="s">
        <v>153</v>
      </c>
    </row>
    <row r="624" spans="2:65" s="1" customFormat="1" ht="16.5" customHeight="1">
      <c r="B624" s="31"/>
      <c r="C624" s="132" t="s">
        <v>1026</v>
      </c>
      <c r="D624" s="132" t="s">
        <v>155</v>
      </c>
      <c r="E624" s="133" t="s">
        <v>3174</v>
      </c>
      <c r="F624" s="134" t="s">
        <v>3175</v>
      </c>
      <c r="G624" s="135" t="s">
        <v>173</v>
      </c>
      <c r="H624" s="136">
        <v>12</v>
      </c>
      <c r="I624" s="137"/>
      <c r="J624" s="138">
        <f>ROUND(I624*H624,2)</f>
        <v>0</v>
      </c>
      <c r="K624" s="139"/>
      <c r="L624" s="31"/>
      <c r="M624" s="140" t="s">
        <v>1</v>
      </c>
      <c r="N624" s="141" t="s">
        <v>40</v>
      </c>
      <c r="P624" s="142">
        <f>O624*H624</f>
        <v>0</v>
      </c>
      <c r="Q624" s="142">
        <v>0</v>
      </c>
      <c r="R624" s="142">
        <f>Q624*H624</f>
        <v>0</v>
      </c>
      <c r="S624" s="142">
        <v>4.4999999999999997E-3</v>
      </c>
      <c r="T624" s="143">
        <f>S624*H624</f>
        <v>5.3999999999999992E-2</v>
      </c>
      <c r="AR624" s="144" t="s">
        <v>253</v>
      </c>
      <c r="AT624" s="144" t="s">
        <v>155</v>
      </c>
      <c r="AU624" s="144" t="s">
        <v>85</v>
      </c>
      <c r="AY624" s="16" t="s">
        <v>153</v>
      </c>
      <c r="BE624" s="145">
        <f>IF(N624="základní",J624,0)</f>
        <v>0</v>
      </c>
      <c r="BF624" s="145">
        <f>IF(N624="snížená",J624,0)</f>
        <v>0</v>
      </c>
      <c r="BG624" s="145">
        <f>IF(N624="zákl. přenesená",J624,0)</f>
        <v>0</v>
      </c>
      <c r="BH624" s="145">
        <f>IF(N624="sníž. přenesená",J624,0)</f>
        <v>0</v>
      </c>
      <c r="BI624" s="145">
        <f>IF(N624="nulová",J624,0)</f>
        <v>0</v>
      </c>
      <c r="BJ624" s="16" t="s">
        <v>83</v>
      </c>
      <c r="BK624" s="145">
        <f>ROUND(I624*H624,2)</f>
        <v>0</v>
      </c>
      <c r="BL624" s="16" t="s">
        <v>253</v>
      </c>
      <c r="BM624" s="144" t="s">
        <v>3176</v>
      </c>
    </row>
    <row r="625" spans="2:65" s="1" customFormat="1" ht="12">
      <c r="B625" s="31"/>
      <c r="D625" s="146" t="s">
        <v>161</v>
      </c>
      <c r="F625" s="147" t="s">
        <v>3177</v>
      </c>
      <c r="I625" s="148"/>
      <c r="L625" s="31"/>
      <c r="M625" s="149"/>
      <c r="T625" s="55"/>
      <c r="AT625" s="16" t="s">
        <v>161</v>
      </c>
      <c r="AU625" s="16" t="s">
        <v>85</v>
      </c>
    </row>
    <row r="626" spans="2:65" s="12" customFormat="1" ht="12">
      <c r="B626" s="150"/>
      <c r="D626" s="146" t="s">
        <v>163</v>
      </c>
      <c r="E626" s="151" t="s">
        <v>1</v>
      </c>
      <c r="F626" s="152" t="s">
        <v>3178</v>
      </c>
      <c r="H626" s="153">
        <v>12</v>
      </c>
      <c r="I626" s="154"/>
      <c r="L626" s="150"/>
      <c r="M626" s="155"/>
      <c r="T626" s="156"/>
      <c r="AT626" s="151" t="s">
        <v>163</v>
      </c>
      <c r="AU626" s="151" t="s">
        <v>85</v>
      </c>
      <c r="AV626" s="12" t="s">
        <v>85</v>
      </c>
      <c r="AW626" s="12" t="s">
        <v>32</v>
      </c>
      <c r="AX626" s="12" t="s">
        <v>83</v>
      </c>
      <c r="AY626" s="151" t="s">
        <v>153</v>
      </c>
    </row>
    <row r="627" spans="2:65" s="1" customFormat="1" ht="24.25" customHeight="1">
      <c r="B627" s="31"/>
      <c r="C627" s="132" t="s">
        <v>1031</v>
      </c>
      <c r="D627" s="132" t="s">
        <v>155</v>
      </c>
      <c r="E627" s="133" t="s">
        <v>986</v>
      </c>
      <c r="F627" s="134" t="s">
        <v>987</v>
      </c>
      <c r="G627" s="135" t="s">
        <v>173</v>
      </c>
      <c r="H627" s="136">
        <v>44.52</v>
      </c>
      <c r="I627" s="137"/>
      <c r="J627" s="138">
        <f>ROUND(I627*H627,2)</f>
        <v>0</v>
      </c>
      <c r="K627" s="139"/>
      <c r="L627" s="31"/>
      <c r="M627" s="140" t="s">
        <v>1</v>
      </c>
      <c r="N627" s="141" t="s">
        <v>40</v>
      </c>
      <c r="P627" s="142">
        <f>O627*H627</f>
        <v>0</v>
      </c>
      <c r="Q627" s="142">
        <v>4.0000000000000002E-4</v>
      </c>
      <c r="R627" s="142">
        <f>Q627*H627</f>
        <v>1.7808000000000001E-2</v>
      </c>
      <c r="S627" s="142">
        <v>0</v>
      </c>
      <c r="T627" s="143">
        <f>S627*H627</f>
        <v>0</v>
      </c>
      <c r="AR627" s="144" t="s">
        <v>253</v>
      </c>
      <c r="AT627" s="144" t="s">
        <v>155</v>
      </c>
      <c r="AU627" s="144" t="s">
        <v>85</v>
      </c>
      <c r="AY627" s="16" t="s">
        <v>153</v>
      </c>
      <c r="BE627" s="145">
        <f>IF(N627="základní",J627,0)</f>
        <v>0</v>
      </c>
      <c r="BF627" s="145">
        <f>IF(N627="snížená",J627,0)</f>
        <v>0</v>
      </c>
      <c r="BG627" s="145">
        <f>IF(N627="zákl. přenesená",J627,0)</f>
        <v>0</v>
      </c>
      <c r="BH627" s="145">
        <f>IF(N627="sníž. přenesená",J627,0)</f>
        <v>0</v>
      </c>
      <c r="BI627" s="145">
        <f>IF(N627="nulová",J627,0)</f>
        <v>0</v>
      </c>
      <c r="BJ627" s="16" t="s">
        <v>83</v>
      </c>
      <c r="BK627" s="145">
        <f>ROUND(I627*H627,2)</f>
        <v>0</v>
      </c>
      <c r="BL627" s="16" t="s">
        <v>253</v>
      </c>
      <c r="BM627" s="144" t="s">
        <v>3179</v>
      </c>
    </row>
    <row r="628" spans="2:65" s="1" customFormat="1" ht="24">
      <c r="B628" s="31"/>
      <c r="D628" s="146" t="s">
        <v>161</v>
      </c>
      <c r="F628" s="147" t="s">
        <v>989</v>
      </c>
      <c r="I628" s="148"/>
      <c r="L628" s="31"/>
      <c r="M628" s="149"/>
      <c r="T628" s="55"/>
      <c r="AT628" s="16" t="s">
        <v>161</v>
      </c>
      <c r="AU628" s="16" t="s">
        <v>85</v>
      </c>
    </row>
    <row r="629" spans="2:65" s="14" customFormat="1" ht="12">
      <c r="B629" s="175"/>
      <c r="D629" s="146" t="s">
        <v>163</v>
      </c>
      <c r="E629" s="176" t="s">
        <v>1</v>
      </c>
      <c r="F629" s="177" t="s">
        <v>2695</v>
      </c>
      <c r="H629" s="176" t="s">
        <v>1</v>
      </c>
      <c r="I629" s="178"/>
      <c r="L629" s="175"/>
      <c r="M629" s="179"/>
      <c r="T629" s="180"/>
      <c r="AT629" s="176" t="s">
        <v>163</v>
      </c>
      <c r="AU629" s="176" t="s">
        <v>85</v>
      </c>
      <c r="AV629" s="14" t="s">
        <v>83</v>
      </c>
      <c r="AW629" s="14" t="s">
        <v>32</v>
      </c>
      <c r="AX629" s="14" t="s">
        <v>75</v>
      </c>
      <c r="AY629" s="176" t="s">
        <v>153</v>
      </c>
    </row>
    <row r="630" spans="2:65" s="12" customFormat="1" ht="12">
      <c r="B630" s="150"/>
      <c r="D630" s="146" t="s">
        <v>163</v>
      </c>
      <c r="E630" s="151" t="s">
        <v>1</v>
      </c>
      <c r="F630" s="152" t="s">
        <v>3180</v>
      </c>
      <c r="H630" s="153">
        <v>29.4</v>
      </c>
      <c r="I630" s="154"/>
      <c r="L630" s="150"/>
      <c r="M630" s="155"/>
      <c r="T630" s="156"/>
      <c r="AT630" s="151" t="s">
        <v>163</v>
      </c>
      <c r="AU630" s="151" t="s">
        <v>85</v>
      </c>
      <c r="AV630" s="12" t="s">
        <v>85</v>
      </c>
      <c r="AW630" s="12" t="s">
        <v>32</v>
      </c>
      <c r="AX630" s="12" t="s">
        <v>75</v>
      </c>
      <c r="AY630" s="151" t="s">
        <v>153</v>
      </c>
    </row>
    <row r="631" spans="2:65" s="14" customFormat="1" ht="12">
      <c r="B631" s="175"/>
      <c r="D631" s="146" t="s">
        <v>163</v>
      </c>
      <c r="E631" s="176" t="s">
        <v>1</v>
      </c>
      <c r="F631" s="177" t="s">
        <v>2698</v>
      </c>
      <c r="H631" s="176" t="s">
        <v>1</v>
      </c>
      <c r="I631" s="178"/>
      <c r="L631" s="175"/>
      <c r="M631" s="179"/>
      <c r="T631" s="180"/>
      <c r="AT631" s="176" t="s">
        <v>163</v>
      </c>
      <c r="AU631" s="176" t="s">
        <v>85</v>
      </c>
      <c r="AV631" s="14" t="s">
        <v>83</v>
      </c>
      <c r="AW631" s="14" t="s">
        <v>32</v>
      </c>
      <c r="AX631" s="14" t="s">
        <v>75</v>
      </c>
      <c r="AY631" s="176" t="s">
        <v>153</v>
      </c>
    </row>
    <row r="632" spans="2:65" s="12" customFormat="1" ht="12">
      <c r="B632" s="150"/>
      <c r="D632" s="146" t="s">
        <v>163</v>
      </c>
      <c r="E632" s="151" t="s">
        <v>1</v>
      </c>
      <c r="F632" s="152" t="s">
        <v>3181</v>
      </c>
      <c r="H632" s="153">
        <v>15.12</v>
      </c>
      <c r="I632" s="154"/>
      <c r="L632" s="150"/>
      <c r="M632" s="155"/>
      <c r="T632" s="156"/>
      <c r="AT632" s="151" t="s">
        <v>163</v>
      </c>
      <c r="AU632" s="151" t="s">
        <v>85</v>
      </c>
      <c r="AV632" s="12" t="s">
        <v>85</v>
      </c>
      <c r="AW632" s="12" t="s">
        <v>32</v>
      </c>
      <c r="AX632" s="12" t="s">
        <v>75</v>
      </c>
      <c r="AY632" s="151" t="s">
        <v>153</v>
      </c>
    </row>
    <row r="633" spans="2:65" s="13" customFormat="1" ht="12">
      <c r="B633" s="157"/>
      <c r="D633" s="146" t="s">
        <v>163</v>
      </c>
      <c r="E633" s="158" t="s">
        <v>1</v>
      </c>
      <c r="F633" s="159" t="s">
        <v>207</v>
      </c>
      <c r="H633" s="160">
        <v>44.519999999999996</v>
      </c>
      <c r="I633" s="161"/>
      <c r="L633" s="157"/>
      <c r="M633" s="162"/>
      <c r="T633" s="163"/>
      <c r="AT633" s="158" t="s">
        <v>163</v>
      </c>
      <c r="AU633" s="158" t="s">
        <v>85</v>
      </c>
      <c r="AV633" s="13" t="s">
        <v>159</v>
      </c>
      <c r="AW633" s="13" t="s">
        <v>32</v>
      </c>
      <c r="AX633" s="13" t="s">
        <v>83</v>
      </c>
      <c r="AY633" s="158" t="s">
        <v>153</v>
      </c>
    </row>
    <row r="634" spans="2:65" s="1" customFormat="1" ht="24.25" customHeight="1">
      <c r="B634" s="31"/>
      <c r="C634" s="132" t="s">
        <v>1038</v>
      </c>
      <c r="D634" s="132" t="s">
        <v>155</v>
      </c>
      <c r="E634" s="133" t="s">
        <v>3182</v>
      </c>
      <c r="F634" s="134" t="s">
        <v>3183</v>
      </c>
      <c r="G634" s="135" t="s">
        <v>173</v>
      </c>
      <c r="H634" s="136">
        <v>113.4</v>
      </c>
      <c r="I634" s="137"/>
      <c r="J634" s="138">
        <f>ROUND(I634*H634,2)</f>
        <v>0</v>
      </c>
      <c r="K634" s="139"/>
      <c r="L634" s="31"/>
      <c r="M634" s="140" t="s">
        <v>1</v>
      </c>
      <c r="N634" s="141" t="s">
        <v>40</v>
      </c>
      <c r="P634" s="142">
        <f>O634*H634</f>
        <v>0</v>
      </c>
      <c r="Q634" s="142">
        <v>4.0000000000000002E-4</v>
      </c>
      <c r="R634" s="142">
        <f>Q634*H634</f>
        <v>4.5360000000000004E-2</v>
      </c>
      <c r="S634" s="142">
        <v>0</v>
      </c>
      <c r="T634" s="143">
        <f>S634*H634</f>
        <v>0</v>
      </c>
      <c r="AR634" s="144" t="s">
        <v>253</v>
      </c>
      <c r="AT634" s="144" t="s">
        <v>155</v>
      </c>
      <c r="AU634" s="144" t="s">
        <v>85</v>
      </c>
      <c r="AY634" s="16" t="s">
        <v>153</v>
      </c>
      <c r="BE634" s="145">
        <f>IF(N634="základní",J634,0)</f>
        <v>0</v>
      </c>
      <c r="BF634" s="145">
        <f>IF(N634="snížená",J634,0)</f>
        <v>0</v>
      </c>
      <c r="BG634" s="145">
        <f>IF(N634="zákl. přenesená",J634,0)</f>
        <v>0</v>
      </c>
      <c r="BH634" s="145">
        <f>IF(N634="sníž. přenesená",J634,0)</f>
        <v>0</v>
      </c>
      <c r="BI634" s="145">
        <f>IF(N634="nulová",J634,0)</f>
        <v>0</v>
      </c>
      <c r="BJ634" s="16" t="s">
        <v>83</v>
      </c>
      <c r="BK634" s="145">
        <f>ROUND(I634*H634,2)</f>
        <v>0</v>
      </c>
      <c r="BL634" s="16" t="s">
        <v>253</v>
      </c>
      <c r="BM634" s="144" t="s">
        <v>3184</v>
      </c>
    </row>
    <row r="635" spans="2:65" s="1" customFormat="1" ht="24">
      <c r="B635" s="31"/>
      <c r="D635" s="146" t="s">
        <v>161</v>
      </c>
      <c r="F635" s="147" t="s">
        <v>3185</v>
      </c>
      <c r="I635" s="148"/>
      <c r="L635" s="31"/>
      <c r="M635" s="149"/>
      <c r="T635" s="55"/>
      <c r="AT635" s="16" t="s">
        <v>161</v>
      </c>
      <c r="AU635" s="16" t="s">
        <v>85</v>
      </c>
    </row>
    <row r="636" spans="2:65" s="14" customFormat="1" ht="12">
      <c r="B636" s="175"/>
      <c r="D636" s="146" t="s">
        <v>163</v>
      </c>
      <c r="E636" s="176" t="s">
        <v>1</v>
      </c>
      <c r="F636" s="177" t="s">
        <v>2695</v>
      </c>
      <c r="H636" s="176" t="s">
        <v>1</v>
      </c>
      <c r="I636" s="178"/>
      <c r="L636" s="175"/>
      <c r="M636" s="179"/>
      <c r="T636" s="180"/>
      <c r="AT636" s="176" t="s">
        <v>163</v>
      </c>
      <c r="AU636" s="176" t="s">
        <v>85</v>
      </c>
      <c r="AV636" s="14" t="s">
        <v>83</v>
      </c>
      <c r="AW636" s="14" t="s">
        <v>32</v>
      </c>
      <c r="AX636" s="14" t="s">
        <v>75</v>
      </c>
      <c r="AY636" s="176" t="s">
        <v>153</v>
      </c>
    </row>
    <row r="637" spans="2:65" s="12" customFormat="1" ht="12">
      <c r="B637" s="150"/>
      <c r="D637" s="146" t="s">
        <v>163</v>
      </c>
      <c r="E637" s="151" t="s">
        <v>1</v>
      </c>
      <c r="F637" s="152" t="s">
        <v>3186</v>
      </c>
      <c r="H637" s="153">
        <v>113.4</v>
      </c>
      <c r="I637" s="154"/>
      <c r="L637" s="150"/>
      <c r="M637" s="155"/>
      <c r="T637" s="156"/>
      <c r="AT637" s="151" t="s">
        <v>163</v>
      </c>
      <c r="AU637" s="151" t="s">
        <v>85</v>
      </c>
      <c r="AV637" s="12" t="s">
        <v>85</v>
      </c>
      <c r="AW637" s="12" t="s">
        <v>32</v>
      </c>
      <c r="AX637" s="12" t="s">
        <v>83</v>
      </c>
      <c r="AY637" s="151" t="s">
        <v>153</v>
      </c>
    </row>
    <row r="638" spans="2:65" s="1" customFormat="1" ht="44.25" customHeight="1">
      <c r="B638" s="31"/>
      <c r="C638" s="164" t="s">
        <v>1042</v>
      </c>
      <c r="D638" s="164" t="s">
        <v>216</v>
      </c>
      <c r="E638" s="165" t="s">
        <v>993</v>
      </c>
      <c r="F638" s="166" t="s">
        <v>994</v>
      </c>
      <c r="G638" s="167" t="s">
        <v>173</v>
      </c>
      <c r="H638" s="168">
        <v>61.351999999999997</v>
      </c>
      <c r="I638" s="169"/>
      <c r="J638" s="170">
        <f>ROUND(I638*H638,2)</f>
        <v>0</v>
      </c>
      <c r="K638" s="171"/>
      <c r="L638" s="172"/>
      <c r="M638" s="173" t="s">
        <v>1</v>
      </c>
      <c r="N638" s="174" t="s">
        <v>40</v>
      </c>
      <c r="P638" s="142">
        <f>O638*H638</f>
        <v>0</v>
      </c>
      <c r="Q638" s="142">
        <v>5.4000000000000003E-3</v>
      </c>
      <c r="R638" s="142">
        <f>Q638*H638</f>
        <v>0.33130080000000001</v>
      </c>
      <c r="S638" s="142">
        <v>0</v>
      </c>
      <c r="T638" s="143">
        <f>S638*H638</f>
        <v>0</v>
      </c>
      <c r="AR638" s="144" t="s">
        <v>351</v>
      </c>
      <c r="AT638" s="144" t="s">
        <v>216</v>
      </c>
      <c r="AU638" s="144" t="s">
        <v>85</v>
      </c>
      <c r="AY638" s="16" t="s">
        <v>153</v>
      </c>
      <c r="BE638" s="145">
        <f>IF(N638="základní",J638,0)</f>
        <v>0</v>
      </c>
      <c r="BF638" s="145">
        <f>IF(N638="snížená",J638,0)</f>
        <v>0</v>
      </c>
      <c r="BG638" s="145">
        <f>IF(N638="zákl. přenesená",J638,0)</f>
        <v>0</v>
      </c>
      <c r="BH638" s="145">
        <f>IF(N638="sníž. přenesená",J638,0)</f>
        <v>0</v>
      </c>
      <c r="BI638" s="145">
        <f>IF(N638="nulová",J638,0)</f>
        <v>0</v>
      </c>
      <c r="BJ638" s="16" t="s">
        <v>83</v>
      </c>
      <c r="BK638" s="145">
        <f>ROUND(I638*H638,2)</f>
        <v>0</v>
      </c>
      <c r="BL638" s="16" t="s">
        <v>253</v>
      </c>
      <c r="BM638" s="144" t="s">
        <v>3187</v>
      </c>
    </row>
    <row r="639" spans="2:65" s="1" customFormat="1" ht="36">
      <c r="B639" s="31"/>
      <c r="D639" s="146" t="s">
        <v>161</v>
      </c>
      <c r="F639" s="147" t="s">
        <v>994</v>
      </c>
      <c r="I639" s="148"/>
      <c r="L639" s="31"/>
      <c r="M639" s="149"/>
      <c r="T639" s="55"/>
      <c r="AT639" s="16" t="s">
        <v>161</v>
      </c>
      <c r="AU639" s="16" t="s">
        <v>85</v>
      </c>
    </row>
    <row r="640" spans="2:65" s="12" customFormat="1" ht="12">
      <c r="B640" s="150"/>
      <c r="D640" s="146" t="s">
        <v>163</v>
      </c>
      <c r="E640" s="151" t="s">
        <v>1</v>
      </c>
      <c r="F640" s="152" t="s">
        <v>3166</v>
      </c>
      <c r="H640" s="153">
        <v>14.84</v>
      </c>
      <c r="I640" s="154"/>
      <c r="L640" s="150"/>
      <c r="M640" s="155"/>
      <c r="T640" s="156"/>
      <c r="AT640" s="151" t="s">
        <v>163</v>
      </c>
      <c r="AU640" s="151" t="s">
        <v>85</v>
      </c>
      <c r="AV640" s="12" t="s">
        <v>85</v>
      </c>
      <c r="AW640" s="12" t="s">
        <v>32</v>
      </c>
      <c r="AX640" s="12" t="s">
        <v>75</v>
      </c>
      <c r="AY640" s="151" t="s">
        <v>153</v>
      </c>
    </row>
    <row r="641" spans="2:65" s="12" customFormat="1" ht="12">
      <c r="B641" s="150"/>
      <c r="D641" s="146" t="s">
        <v>163</v>
      </c>
      <c r="E641" s="151" t="s">
        <v>1</v>
      </c>
      <c r="F641" s="152" t="s">
        <v>3167</v>
      </c>
      <c r="H641" s="153">
        <v>37.799999999999997</v>
      </c>
      <c r="I641" s="154"/>
      <c r="L641" s="150"/>
      <c r="M641" s="155"/>
      <c r="T641" s="156"/>
      <c r="AT641" s="151" t="s">
        <v>163</v>
      </c>
      <c r="AU641" s="151" t="s">
        <v>85</v>
      </c>
      <c r="AV641" s="12" t="s">
        <v>85</v>
      </c>
      <c r="AW641" s="12" t="s">
        <v>32</v>
      </c>
      <c r="AX641" s="12" t="s">
        <v>75</v>
      </c>
      <c r="AY641" s="151" t="s">
        <v>153</v>
      </c>
    </row>
    <row r="642" spans="2:65" s="13" customFormat="1" ht="12">
      <c r="B642" s="157"/>
      <c r="D642" s="146" t="s">
        <v>163</v>
      </c>
      <c r="E642" s="158" t="s">
        <v>1</v>
      </c>
      <c r="F642" s="159" t="s">
        <v>207</v>
      </c>
      <c r="H642" s="160">
        <v>52.64</v>
      </c>
      <c r="I642" s="161"/>
      <c r="L642" s="157"/>
      <c r="M642" s="162"/>
      <c r="T642" s="163"/>
      <c r="AT642" s="158" t="s">
        <v>163</v>
      </c>
      <c r="AU642" s="158" t="s">
        <v>85</v>
      </c>
      <c r="AV642" s="13" t="s">
        <v>159</v>
      </c>
      <c r="AW642" s="13" t="s">
        <v>32</v>
      </c>
      <c r="AX642" s="13" t="s">
        <v>83</v>
      </c>
      <c r="AY642" s="158" t="s">
        <v>153</v>
      </c>
    </row>
    <row r="643" spans="2:65" s="12" customFormat="1" ht="12">
      <c r="B643" s="150"/>
      <c r="D643" s="146" t="s">
        <v>163</v>
      </c>
      <c r="F643" s="152" t="s">
        <v>3188</v>
      </c>
      <c r="H643" s="153">
        <v>61.351999999999997</v>
      </c>
      <c r="I643" s="154"/>
      <c r="L643" s="150"/>
      <c r="M643" s="155"/>
      <c r="T643" s="156"/>
      <c r="AT643" s="151" t="s">
        <v>163</v>
      </c>
      <c r="AU643" s="151" t="s">
        <v>85</v>
      </c>
      <c r="AV643" s="12" t="s">
        <v>85</v>
      </c>
      <c r="AW643" s="12" t="s">
        <v>4</v>
      </c>
      <c r="AX643" s="12" t="s">
        <v>83</v>
      </c>
      <c r="AY643" s="151" t="s">
        <v>153</v>
      </c>
    </row>
    <row r="644" spans="2:65" s="1" customFormat="1" ht="49" customHeight="1">
      <c r="B644" s="31"/>
      <c r="C644" s="164" t="s">
        <v>1046</v>
      </c>
      <c r="D644" s="164" t="s">
        <v>216</v>
      </c>
      <c r="E644" s="165" t="s">
        <v>3189</v>
      </c>
      <c r="F644" s="166" t="s">
        <v>3190</v>
      </c>
      <c r="G644" s="167" t="s">
        <v>173</v>
      </c>
      <c r="H644" s="168">
        <v>122.70399999999999</v>
      </c>
      <c r="I644" s="169"/>
      <c r="J644" s="170">
        <f>ROUND(I644*H644,2)</f>
        <v>0</v>
      </c>
      <c r="K644" s="171"/>
      <c r="L644" s="172"/>
      <c r="M644" s="173" t="s">
        <v>1</v>
      </c>
      <c r="N644" s="174" t="s">
        <v>40</v>
      </c>
      <c r="P644" s="142">
        <f>O644*H644</f>
        <v>0</v>
      </c>
      <c r="Q644" s="142">
        <v>5.3E-3</v>
      </c>
      <c r="R644" s="142">
        <f>Q644*H644</f>
        <v>0.6503312</v>
      </c>
      <c r="S644" s="142">
        <v>0</v>
      </c>
      <c r="T644" s="143">
        <f>S644*H644</f>
        <v>0</v>
      </c>
      <c r="AR644" s="144" t="s">
        <v>691</v>
      </c>
      <c r="AT644" s="144" t="s">
        <v>216</v>
      </c>
      <c r="AU644" s="144" t="s">
        <v>85</v>
      </c>
      <c r="AY644" s="16" t="s">
        <v>153</v>
      </c>
      <c r="BE644" s="145">
        <f>IF(N644="základní",J644,0)</f>
        <v>0</v>
      </c>
      <c r="BF644" s="145">
        <f>IF(N644="snížená",J644,0)</f>
        <v>0</v>
      </c>
      <c r="BG644" s="145">
        <f>IF(N644="zákl. přenesená",J644,0)</f>
        <v>0</v>
      </c>
      <c r="BH644" s="145">
        <f>IF(N644="sníž. přenesená",J644,0)</f>
        <v>0</v>
      </c>
      <c r="BI644" s="145">
        <f>IF(N644="nulová",J644,0)</f>
        <v>0</v>
      </c>
      <c r="BJ644" s="16" t="s">
        <v>83</v>
      </c>
      <c r="BK644" s="145">
        <f>ROUND(I644*H644,2)</f>
        <v>0</v>
      </c>
      <c r="BL644" s="16" t="s">
        <v>691</v>
      </c>
      <c r="BM644" s="144" t="s">
        <v>3191</v>
      </c>
    </row>
    <row r="645" spans="2:65" s="1" customFormat="1" ht="36">
      <c r="B645" s="31"/>
      <c r="D645" s="146" t="s">
        <v>161</v>
      </c>
      <c r="F645" s="147" t="s">
        <v>3190</v>
      </c>
      <c r="I645" s="148"/>
      <c r="L645" s="31"/>
      <c r="M645" s="149"/>
      <c r="T645" s="55"/>
      <c r="AT645" s="16" t="s">
        <v>161</v>
      </c>
      <c r="AU645" s="16" t="s">
        <v>85</v>
      </c>
    </row>
    <row r="646" spans="2:65" s="12" customFormat="1" ht="12">
      <c r="B646" s="150"/>
      <c r="D646" s="146" t="s">
        <v>163</v>
      </c>
      <c r="E646" s="151" t="s">
        <v>1</v>
      </c>
      <c r="F646" s="152" t="s">
        <v>3192</v>
      </c>
      <c r="H646" s="153">
        <v>29.68</v>
      </c>
      <c r="I646" s="154"/>
      <c r="L646" s="150"/>
      <c r="M646" s="155"/>
      <c r="T646" s="156"/>
      <c r="AT646" s="151" t="s">
        <v>163</v>
      </c>
      <c r="AU646" s="151" t="s">
        <v>85</v>
      </c>
      <c r="AV646" s="12" t="s">
        <v>85</v>
      </c>
      <c r="AW646" s="12" t="s">
        <v>32</v>
      </c>
      <c r="AX646" s="12" t="s">
        <v>75</v>
      </c>
      <c r="AY646" s="151" t="s">
        <v>153</v>
      </c>
    </row>
    <row r="647" spans="2:65" s="12" customFormat="1" ht="12">
      <c r="B647" s="150"/>
      <c r="D647" s="146" t="s">
        <v>163</v>
      </c>
      <c r="E647" s="151" t="s">
        <v>1</v>
      </c>
      <c r="F647" s="152" t="s">
        <v>3193</v>
      </c>
      <c r="H647" s="153">
        <v>75.599999999999994</v>
      </c>
      <c r="I647" s="154"/>
      <c r="L647" s="150"/>
      <c r="M647" s="155"/>
      <c r="T647" s="156"/>
      <c r="AT647" s="151" t="s">
        <v>163</v>
      </c>
      <c r="AU647" s="151" t="s">
        <v>85</v>
      </c>
      <c r="AV647" s="12" t="s">
        <v>85</v>
      </c>
      <c r="AW647" s="12" t="s">
        <v>32</v>
      </c>
      <c r="AX647" s="12" t="s">
        <v>75</v>
      </c>
      <c r="AY647" s="151" t="s">
        <v>153</v>
      </c>
    </row>
    <row r="648" spans="2:65" s="13" customFormat="1" ht="12">
      <c r="B648" s="157"/>
      <c r="D648" s="146" t="s">
        <v>163</v>
      </c>
      <c r="E648" s="158" t="s">
        <v>1</v>
      </c>
      <c r="F648" s="159" t="s">
        <v>207</v>
      </c>
      <c r="H648" s="160">
        <v>105.28</v>
      </c>
      <c r="I648" s="161"/>
      <c r="L648" s="157"/>
      <c r="M648" s="162"/>
      <c r="T648" s="163"/>
      <c r="AT648" s="158" t="s">
        <v>163</v>
      </c>
      <c r="AU648" s="158" t="s">
        <v>85</v>
      </c>
      <c r="AV648" s="13" t="s">
        <v>159</v>
      </c>
      <c r="AW648" s="13" t="s">
        <v>32</v>
      </c>
      <c r="AX648" s="13" t="s">
        <v>83</v>
      </c>
      <c r="AY648" s="158" t="s">
        <v>153</v>
      </c>
    </row>
    <row r="649" spans="2:65" s="12" customFormat="1" ht="12">
      <c r="B649" s="150"/>
      <c r="D649" s="146" t="s">
        <v>163</v>
      </c>
      <c r="F649" s="152" t="s">
        <v>3194</v>
      </c>
      <c r="H649" s="153">
        <v>122.70399999999999</v>
      </c>
      <c r="I649" s="154"/>
      <c r="L649" s="150"/>
      <c r="M649" s="155"/>
      <c r="T649" s="156"/>
      <c r="AT649" s="151" t="s">
        <v>163</v>
      </c>
      <c r="AU649" s="151" t="s">
        <v>85</v>
      </c>
      <c r="AV649" s="12" t="s">
        <v>85</v>
      </c>
      <c r="AW649" s="12" t="s">
        <v>4</v>
      </c>
      <c r="AX649" s="12" t="s">
        <v>83</v>
      </c>
      <c r="AY649" s="151" t="s">
        <v>153</v>
      </c>
    </row>
    <row r="650" spans="2:65" s="1" customFormat="1" ht="24.25" customHeight="1">
      <c r="B650" s="31"/>
      <c r="C650" s="132" t="s">
        <v>1050</v>
      </c>
      <c r="D650" s="132" t="s">
        <v>155</v>
      </c>
      <c r="E650" s="133" t="s">
        <v>3195</v>
      </c>
      <c r="F650" s="134" t="s">
        <v>3196</v>
      </c>
      <c r="G650" s="135" t="s">
        <v>173</v>
      </c>
      <c r="H650" s="136">
        <v>20.399999999999999</v>
      </c>
      <c r="I650" s="137"/>
      <c r="J650" s="138">
        <f>ROUND(I650*H650,2)</f>
        <v>0</v>
      </c>
      <c r="K650" s="139"/>
      <c r="L650" s="31"/>
      <c r="M650" s="140" t="s">
        <v>1</v>
      </c>
      <c r="N650" s="141" t="s">
        <v>40</v>
      </c>
      <c r="P650" s="142">
        <f>O650*H650</f>
        <v>0</v>
      </c>
      <c r="Q650" s="142">
        <v>4.0000000000000003E-5</v>
      </c>
      <c r="R650" s="142">
        <f>Q650*H650</f>
        <v>8.1599999999999999E-4</v>
      </c>
      <c r="S650" s="142">
        <v>0</v>
      </c>
      <c r="T650" s="143">
        <f>S650*H650</f>
        <v>0</v>
      </c>
      <c r="AR650" s="144" t="s">
        <v>253</v>
      </c>
      <c r="AT650" s="144" t="s">
        <v>155</v>
      </c>
      <c r="AU650" s="144" t="s">
        <v>85</v>
      </c>
      <c r="AY650" s="16" t="s">
        <v>153</v>
      </c>
      <c r="BE650" s="145">
        <f>IF(N650="základní",J650,0)</f>
        <v>0</v>
      </c>
      <c r="BF650" s="145">
        <f>IF(N650="snížená",J650,0)</f>
        <v>0</v>
      </c>
      <c r="BG650" s="145">
        <f>IF(N650="zákl. přenesená",J650,0)</f>
        <v>0</v>
      </c>
      <c r="BH650" s="145">
        <f>IF(N650="sníž. přenesená",J650,0)</f>
        <v>0</v>
      </c>
      <c r="BI650" s="145">
        <f>IF(N650="nulová",J650,0)</f>
        <v>0</v>
      </c>
      <c r="BJ650" s="16" t="s">
        <v>83</v>
      </c>
      <c r="BK650" s="145">
        <f>ROUND(I650*H650,2)</f>
        <v>0</v>
      </c>
      <c r="BL650" s="16" t="s">
        <v>253</v>
      </c>
      <c r="BM650" s="144" t="s">
        <v>3197</v>
      </c>
    </row>
    <row r="651" spans="2:65" s="1" customFormat="1" ht="24">
      <c r="B651" s="31"/>
      <c r="D651" s="146" t="s">
        <v>161</v>
      </c>
      <c r="F651" s="147" t="s">
        <v>3198</v>
      </c>
      <c r="I651" s="148"/>
      <c r="L651" s="31"/>
      <c r="M651" s="149"/>
      <c r="T651" s="55"/>
      <c r="AT651" s="16" t="s">
        <v>161</v>
      </c>
      <c r="AU651" s="16" t="s">
        <v>85</v>
      </c>
    </row>
    <row r="652" spans="2:65" s="14" customFormat="1" ht="12">
      <c r="B652" s="175"/>
      <c r="D652" s="146" t="s">
        <v>163</v>
      </c>
      <c r="E652" s="176" t="s">
        <v>1</v>
      </c>
      <c r="F652" s="177" t="s">
        <v>2695</v>
      </c>
      <c r="H652" s="176" t="s">
        <v>1</v>
      </c>
      <c r="I652" s="178"/>
      <c r="L652" s="175"/>
      <c r="M652" s="179"/>
      <c r="T652" s="180"/>
      <c r="AT652" s="176" t="s">
        <v>163</v>
      </c>
      <c r="AU652" s="176" t="s">
        <v>85</v>
      </c>
      <c r="AV652" s="14" t="s">
        <v>83</v>
      </c>
      <c r="AW652" s="14" t="s">
        <v>32</v>
      </c>
      <c r="AX652" s="14" t="s">
        <v>75</v>
      </c>
      <c r="AY652" s="176" t="s">
        <v>153</v>
      </c>
    </row>
    <row r="653" spans="2:65" s="12" customFormat="1" ht="12">
      <c r="B653" s="150"/>
      <c r="D653" s="146" t="s">
        <v>163</v>
      </c>
      <c r="E653" s="151" t="s">
        <v>1</v>
      </c>
      <c r="F653" s="152" t="s">
        <v>2953</v>
      </c>
      <c r="H653" s="153">
        <v>20.399999999999999</v>
      </c>
      <c r="I653" s="154"/>
      <c r="L653" s="150"/>
      <c r="M653" s="155"/>
      <c r="T653" s="156"/>
      <c r="AT653" s="151" t="s">
        <v>163</v>
      </c>
      <c r="AU653" s="151" t="s">
        <v>85</v>
      </c>
      <c r="AV653" s="12" t="s">
        <v>85</v>
      </c>
      <c r="AW653" s="12" t="s">
        <v>32</v>
      </c>
      <c r="AX653" s="12" t="s">
        <v>83</v>
      </c>
      <c r="AY653" s="151" t="s">
        <v>153</v>
      </c>
    </row>
    <row r="654" spans="2:65" s="1" customFormat="1" ht="24.25" customHeight="1">
      <c r="B654" s="31"/>
      <c r="C654" s="164" t="s">
        <v>1056</v>
      </c>
      <c r="D654" s="164" t="s">
        <v>216</v>
      </c>
      <c r="E654" s="165" t="s">
        <v>3199</v>
      </c>
      <c r="F654" s="166" t="s">
        <v>3200</v>
      </c>
      <c r="G654" s="167" t="s">
        <v>173</v>
      </c>
      <c r="H654" s="168">
        <v>24.908000000000001</v>
      </c>
      <c r="I654" s="169"/>
      <c r="J654" s="170">
        <f>ROUND(I654*H654,2)</f>
        <v>0</v>
      </c>
      <c r="K654" s="171"/>
      <c r="L654" s="172"/>
      <c r="M654" s="173" t="s">
        <v>1</v>
      </c>
      <c r="N654" s="174" t="s">
        <v>40</v>
      </c>
      <c r="P654" s="142">
        <f>O654*H654</f>
        <v>0</v>
      </c>
      <c r="Q654" s="142">
        <v>2.9999999999999997E-4</v>
      </c>
      <c r="R654" s="142">
        <f>Q654*H654</f>
        <v>7.4723999999999997E-3</v>
      </c>
      <c r="S654" s="142">
        <v>0</v>
      </c>
      <c r="T654" s="143">
        <f>S654*H654</f>
        <v>0</v>
      </c>
      <c r="AR654" s="144" t="s">
        <v>351</v>
      </c>
      <c r="AT654" s="144" t="s">
        <v>216</v>
      </c>
      <c r="AU654" s="144" t="s">
        <v>85</v>
      </c>
      <c r="AY654" s="16" t="s">
        <v>153</v>
      </c>
      <c r="BE654" s="145">
        <f>IF(N654="základní",J654,0)</f>
        <v>0</v>
      </c>
      <c r="BF654" s="145">
        <f>IF(N654="snížená",J654,0)</f>
        <v>0</v>
      </c>
      <c r="BG654" s="145">
        <f>IF(N654="zákl. přenesená",J654,0)</f>
        <v>0</v>
      </c>
      <c r="BH654" s="145">
        <f>IF(N654="sníž. přenesená",J654,0)</f>
        <v>0</v>
      </c>
      <c r="BI654" s="145">
        <f>IF(N654="nulová",J654,0)</f>
        <v>0</v>
      </c>
      <c r="BJ654" s="16" t="s">
        <v>83</v>
      </c>
      <c r="BK654" s="145">
        <f>ROUND(I654*H654,2)</f>
        <v>0</v>
      </c>
      <c r="BL654" s="16" t="s">
        <v>253</v>
      </c>
      <c r="BM654" s="144" t="s">
        <v>3201</v>
      </c>
    </row>
    <row r="655" spans="2:65" s="1" customFormat="1" ht="24">
      <c r="B655" s="31"/>
      <c r="D655" s="146" t="s">
        <v>161</v>
      </c>
      <c r="F655" s="147" t="s">
        <v>3200</v>
      </c>
      <c r="I655" s="148"/>
      <c r="L655" s="31"/>
      <c r="M655" s="149"/>
      <c r="T655" s="55"/>
      <c r="AT655" s="16" t="s">
        <v>161</v>
      </c>
      <c r="AU655" s="16" t="s">
        <v>85</v>
      </c>
    </row>
    <row r="656" spans="2:65" s="12" customFormat="1" ht="12">
      <c r="B656" s="150"/>
      <c r="D656" s="146" t="s">
        <v>163</v>
      </c>
      <c r="F656" s="152" t="s">
        <v>3202</v>
      </c>
      <c r="H656" s="153">
        <v>24.908000000000001</v>
      </c>
      <c r="I656" s="154"/>
      <c r="L656" s="150"/>
      <c r="M656" s="155"/>
      <c r="T656" s="156"/>
      <c r="AT656" s="151" t="s">
        <v>163</v>
      </c>
      <c r="AU656" s="151" t="s">
        <v>85</v>
      </c>
      <c r="AV656" s="12" t="s">
        <v>85</v>
      </c>
      <c r="AW656" s="12" t="s">
        <v>4</v>
      </c>
      <c r="AX656" s="12" t="s">
        <v>83</v>
      </c>
      <c r="AY656" s="151" t="s">
        <v>153</v>
      </c>
    </row>
    <row r="657" spans="2:65" s="1" customFormat="1" ht="24.25" customHeight="1">
      <c r="B657" s="31"/>
      <c r="C657" s="132" t="s">
        <v>1062</v>
      </c>
      <c r="D657" s="132" t="s">
        <v>155</v>
      </c>
      <c r="E657" s="133" t="s">
        <v>998</v>
      </c>
      <c r="F657" s="134" t="s">
        <v>999</v>
      </c>
      <c r="G657" s="135" t="s">
        <v>196</v>
      </c>
      <c r="H657" s="136">
        <v>0.42</v>
      </c>
      <c r="I657" s="137"/>
      <c r="J657" s="138">
        <f>ROUND(I657*H657,2)</f>
        <v>0</v>
      </c>
      <c r="K657" s="139"/>
      <c r="L657" s="31"/>
      <c r="M657" s="140" t="s">
        <v>1</v>
      </c>
      <c r="N657" s="141" t="s">
        <v>40</v>
      </c>
      <c r="P657" s="142">
        <f>O657*H657</f>
        <v>0</v>
      </c>
      <c r="Q657" s="142">
        <v>0</v>
      </c>
      <c r="R657" s="142">
        <f>Q657*H657</f>
        <v>0</v>
      </c>
      <c r="S657" s="142">
        <v>0</v>
      </c>
      <c r="T657" s="143">
        <f>S657*H657</f>
        <v>0</v>
      </c>
      <c r="AR657" s="144" t="s">
        <v>253</v>
      </c>
      <c r="AT657" s="144" t="s">
        <v>155</v>
      </c>
      <c r="AU657" s="144" t="s">
        <v>85</v>
      </c>
      <c r="AY657" s="16" t="s">
        <v>153</v>
      </c>
      <c r="BE657" s="145">
        <f>IF(N657="základní",J657,0)</f>
        <v>0</v>
      </c>
      <c r="BF657" s="145">
        <f>IF(N657="snížená",J657,0)</f>
        <v>0</v>
      </c>
      <c r="BG657" s="145">
        <f>IF(N657="zákl. přenesená",J657,0)</f>
        <v>0</v>
      </c>
      <c r="BH657" s="145">
        <f>IF(N657="sníž. přenesená",J657,0)</f>
        <v>0</v>
      </c>
      <c r="BI657" s="145">
        <f>IF(N657="nulová",J657,0)</f>
        <v>0</v>
      </c>
      <c r="BJ657" s="16" t="s">
        <v>83</v>
      </c>
      <c r="BK657" s="145">
        <f>ROUND(I657*H657,2)</f>
        <v>0</v>
      </c>
      <c r="BL657" s="16" t="s">
        <v>253</v>
      </c>
      <c r="BM657" s="144" t="s">
        <v>3203</v>
      </c>
    </row>
    <row r="658" spans="2:65" s="1" customFormat="1" ht="48">
      <c r="B658" s="31"/>
      <c r="D658" s="146" t="s">
        <v>161</v>
      </c>
      <c r="F658" s="147" t="s">
        <v>1001</v>
      </c>
      <c r="I658" s="148"/>
      <c r="L658" s="31"/>
      <c r="M658" s="149"/>
      <c r="T658" s="55"/>
      <c r="AT658" s="16" t="s">
        <v>161</v>
      </c>
      <c r="AU658" s="16" t="s">
        <v>85</v>
      </c>
    </row>
    <row r="659" spans="2:65" s="11" customFormat="1" ht="22.75" customHeight="1">
      <c r="B659" s="120"/>
      <c r="D659" s="121" t="s">
        <v>74</v>
      </c>
      <c r="E659" s="130" t="s">
        <v>3204</v>
      </c>
      <c r="F659" s="130" t="s">
        <v>3205</v>
      </c>
      <c r="I659" s="123"/>
      <c r="J659" s="131">
        <f>BK659</f>
        <v>0</v>
      </c>
      <c r="L659" s="120"/>
      <c r="M659" s="125"/>
      <c r="P659" s="126">
        <f>SUM(P660:P702)</f>
        <v>0</v>
      </c>
      <c r="R659" s="126">
        <f>SUM(R660:R702)</f>
        <v>0.36999699999999996</v>
      </c>
      <c r="T659" s="127">
        <f>SUM(T660:T702)</f>
        <v>0.32724999999999999</v>
      </c>
      <c r="AR659" s="121" t="s">
        <v>85</v>
      </c>
      <c r="AT659" s="128" t="s">
        <v>74</v>
      </c>
      <c r="AU659" s="128" t="s">
        <v>83</v>
      </c>
      <c r="AY659" s="121" t="s">
        <v>153</v>
      </c>
      <c r="BK659" s="129">
        <f>SUM(BK660:BK702)</f>
        <v>0</v>
      </c>
    </row>
    <row r="660" spans="2:65" s="1" customFormat="1" ht="24.25" customHeight="1">
      <c r="B660" s="31"/>
      <c r="C660" s="132" t="s">
        <v>1067</v>
      </c>
      <c r="D660" s="132" t="s">
        <v>155</v>
      </c>
      <c r="E660" s="133" t="s">
        <v>3206</v>
      </c>
      <c r="F660" s="134" t="s">
        <v>3207</v>
      </c>
      <c r="G660" s="135" t="s">
        <v>173</v>
      </c>
      <c r="H660" s="136">
        <v>39</v>
      </c>
      <c r="I660" s="137"/>
      <c r="J660" s="138">
        <f>ROUND(I660*H660,2)</f>
        <v>0</v>
      </c>
      <c r="K660" s="139"/>
      <c r="L660" s="31"/>
      <c r="M660" s="140" t="s">
        <v>1</v>
      </c>
      <c r="N660" s="141" t="s">
        <v>40</v>
      </c>
      <c r="P660" s="142">
        <f>O660*H660</f>
        <v>0</v>
      </c>
      <c r="Q660" s="142">
        <v>0</v>
      </c>
      <c r="R660" s="142">
        <f>Q660*H660</f>
        <v>0</v>
      </c>
      <c r="S660" s="142">
        <v>0</v>
      </c>
      <c r="T660" s="143">
        <f>S660*H660</f>
        <v>0</v>
      </c>
      <c r="AR660" s="144" t="s">
        <v>253</v>
      </c>
      <c r="AT660" s="144" t="s">
        <v>155</v>
      </c>
      <c r="AU660" s="144" t="s">
        <v>85</v>
      </c>
      <c r="AY660" s="16" t="s">
        <v>153</v>
      </c>
      <c r="BE660" s="145">
        <f>IF(N660="základní",J660,0)</f>
        <v>0</v>
      </c>
      <c r="BF660" s="145">
        <f>IF(N660="snížená",J660,0)</f>
        <v>0</v>
      </c>
      <c r="BG660" s="145">
        <f>IF(N660="zákl. přenesená",J660,0)</f>
        <v>0</v>
      </c>
      <c r="BH660" s="145">
        <f>IF(N660="sníž. přenesená",J660,0)</f>
        <v>0</v>
      </c>
      <c r="BI660" s="145">
        <f>IF(N660="nulová",J660,0)</f>
        <v>0</v>
      </c>
      <c r="BJ660" s="16" t="s">
        <v>83</v>
      </c>
      <c r="BK660" s="145">
        <f>ROUND(I660*H660,2)</f>
        <v>0</v>
      </c>
      <c r="BL660" s="16" t="s">
        <v>253</v>
      </c>
      <c r="BM660" s="144" t="s">
        <v>3208</v>
      </c>
    </row>
    <row r="661" spans="2:65" s="1" customFormat="1" ht="36">
      <c r="B661" s="31"/>
      <c r="D661" s="146" t="s">
        <v>161</v>
      </c>
      <c r="F661" s="147" t="s">
        <v>3209</v>
      </c>
      <c r="I661" s="148"/>
      <c r="L661" s="31"/>
      <c r="M661" s="149"/>
      <c r="T661" s="55"/>
      <c r="AT661" s="16" t="s">
        <v>161</v>
      </c>
      <c r="AU661" s="16" t="s">
        <v>85</v>
      </c>
    </row>
    <row r="662" spans="2:65" s="12" customFormat="1" ht="12">
      <c r="B662" s="150"/>
      <c r="D662" s="146" t="s">
        <v>163</v>
      </c>
      <c r="E662" s="151" t="s">
        <v>1</v>
      </c>
      <c r="F662" s="152" t="s">
        <v>3210</v>
      </c>
      <c r="H662" s="153">
        <v>24</v>
      </c>
      <c r="I662" s="154"/>
      <c r="L662" s="150"/>
      <c r="M662" s="155"/>
      <c r="T662" s="156"/>
      <c r="AT662" s="151" t="s">
        <v>163</v>
      </c>
      <c r="AU662" s="151" t="s">
        <v>85</v>
      </c>
      <c r="AV662" s="12" t="s">
        <v>85</v>
      </c>
      <c r="AW662" s="12" t="s">
        <v>32</v>
      </c>
      <c r="AX662" s="12" t="s">
        <v>75</v>
      </c>
      <c r="AY662" s="151" t="s">
        <v>153</v>
      </c>
    </row>
    <row r="663" spans="2:65" s="12" customFormat="1" ht="12">
      <c r="B663" s="150"/>
      <c r="D663" s="146" t="s">
        <v>163</v>
      </c>
      <c r="E663" s="151" t="s">
        <v>1</v>
      </c>
      <c r="F663" s="152" t="s">
        <v>3211</v>
      </c>
      <c r="H663" s="153">
        <v>15</v>
      </c>
      <c r="I663" s="154"/>
      <c r="L663" s="150"/>
      <c r="M663" s="155"/>
      <c r="T663" s="156"/>
      <c r="AT663" s="151" t="s">
        <v>163</v>
      </c>
      <c r="AU663" s="151" t="s">
        <v>85</v>
      </c>
      <c r="AV663" s="12" t="s">
        <v>85</v>
      </c>
      <c r="AW663" s="12" t="s">
        <v>32</v>
      </c>
      <c r="AX663" s="12" t="s">
        <v>75</v>
      </c>
      <c r="AY663" s="151" t="s">
        <v>153</v>
      </c>
    </row>
    <row r="664" spans="2:65" s="13" customFormat="1" ht="12">
      <c r="B664" s="157"/>
      <c r="D664" s="146" t="s">
        <v>163</v>
      </c>
      <c r="E664" s="158" t="s">
        <v>1</v>
      </c>
      <c r="F664" s="159" t="s">
        <v>207</v>
      </c>
      <c r="H664" s="160">
        <v>39</v>
      </c>
      <c r="I664" s="161"/>
      <c r="L664" s="157"/>
      <c r="M664" s="162"/>
      <c r="T664" s="163"/>
      <c r="AT664" s="158" t="s">
        <v>163</v>
      </c>
      <c r="AU664" s="158" t="s">
        <v>85</v>
      </c>
      <c r="AV664" s="13" t="s">
        <v>159</v>
      </c>
      <c r="AW664" s="13" t="s">
        <v>32</v>
      </c>
      <c r="AX664" s="13" t="s">
        <v>83</v>
      </c>
      <c r="AY664" s="158" t="s">
        <v>153</v>
      </c>
    </row>
    <row r="665" spans="2:65" s="1" customFormat="1" ht="16.5" customHeight="1">
      <c r="B665" s="31"/>
      <c r="C665" s="164" t="s">
        <v>1074</v>
      </c>
      <c r="D665" s="164" t="s">
        <v>216</v>
      </c>
      <c r="E665" s="165" t="s">
        <v>981</v>
      </c>
      <c r="F665" s="166" t="s">
        <v>982</v>
      </c>
      <c r="G665" s="167" t="s">
        <v>196</v>
      </c>
      <c r="H665" s="168">
        <v>1.2E-2</v>
      </c>
      <c r="I665" s="169"/>
      <c r="J665" s="170">
        <f>ROUND(I665*H665,2)</f>
        <v>0</v>
      </c>
      <c r="K665" s="171"/>
      <c r="L665" s="172"/>
      <c r="M665" s="173" t="s">
        <v>1</v>
      </c>
      <c r="N665" s="174" t="s">
        <v>40</v>
      </c>
      <c r="P665" s="142">
        <f>O665*H665</f>
        <v>0</v>
      </c>
      <c r="Q665" s="142">
        <v>1</v>
      </c>
      <c r="R665" s="142">
        <f>Q665*H665</f>
        <v>1.2E-2</v>
      </c>
      <c r="S665" s="142">
        <v>0</v>
      </c>
      <c r="T665" s="143">
        <f>S665*H665</f>
        <v>0</v>
      </c>
      <c r="AR665" s="144" t="s">
        <v>351</v>
      </c>
      <c r="AT665" s="144" t="s">
        <v>216</v>
      </c>
      <c r="AU665" s="144" t="s">
        <v>85</v>
      </c>
      <c r="AY665" s="16" t="s">
        <v>153</v>
      </c>
      <c r="BE665" s="145">
        <f>IF(N665="základní",J665,0)</f>
        <v>0</v>
      </c>
      <c r="BF665" s="145">
        <f>IF(N665="snížená",J665,0)</f>
        <v>0</v>
      </c>
      <c r="BG665" s="145">
        <f>IF(N665="zákl. přenesená",J665,0)</f>
        <v>0</v>
      </c>
      <c r="BH665" s="145">
        <f>IF(N665="sníž. přenesená",J665,0)</f>
        <v>0</v>
      </c>
      <c r="BI665" s="145">
        <f>IF(N665="nulová",J665,0)</f>
        <v>0</v>
      </c>
      <c r="BJ665" s="16" t="s">
        <v>83</v>
      </c>
      <c r="BK665" s="145">
        <f>ROUND(I665*H665,2)</f>
        <v>0</v>
      </c>
      <c r="BL665" s="16" t="s">
        <v>253</v>
      </c>
      <c r="BM665" s="144" t="s">
        <v>3212</v>
      </c>
    </row>
    <row r="666" spans="2:65" s="1" customFormat="1" ht="12">
      <c r="B666" s="31"/>
      <c r="D666" s="146" t="s">
        <v>161</v>
      </c>
      <c r="F666" s="147" t="s">
        <v>982</v>
      </c>
      <c r="I666" s="148"/>
      <c r="L666" s="31"/>
      <c r="M666" s="149"/>
      <c r="T666" s="55"/>
      <c r="AT666" s="16" t="s">
        <v>161</v>
      </c>
      <c r="AU666" s="16" t="s">
        <v>85</v>
      </c>
    </row>
    <row r="667" spans="2:65" s="12" customFormat="1" ht="12">
      <c r="B667" s="150"/>
      <c r="D667" s="146" t="s">
        <v>163</v>
      </c>
      <c r="F667" s="152" t="s">
        <v>3213</v>
      </c>
      <c r="H667" s="153">
        <v>1.2E-2</v>
      </c>
      <c r="I667" s="154"/>
      <c r="L667" s="150"/>
      <c r="M667" s="155"/>
      <c r="T667" s="156"/>
      <c r="AT667" s="151" t="s">
        <v>163</v>
      </c>
      <c r="AU667" s="151" t="s">
        <v>85</v>
      </c>
      <c r="AV667" s="12" t="s">
        <v>85</v>
      </c>
      <c r="AW667" s="12" t="s">
        <v>4</v>
      </c>
      <c r="AX667" s="12" t="s">
        <v>83</v>
      </c>
      <c r="AY667" s="151" t="s">
        <v>153</v>
      </c>
    </row>
    <row r="668" spans="2:65" s="1" customFormat="1" ht="24.25" customHeight="1">
      <c r="B668" s="31"/>
      <c r="C668" s="132" t="s">
        <v>1078</v>
      </c>
      <c r="D668" s="132" t="s">
        <v>155</v>
      </c>
      <c r="E668" s="133" t="s">
        <v>3214</v>
      </c>
      <c r="F668" s="134" t="s">
        <v>3215</v>
      </c>
      <c r="G668" s="135" t="s">
        <v>173</v>
      </c>
      <c r="H668" s="136">
        <v>29.75</v>
      </c>
      <c r="I668" s="137"/>
      <c r="J668" s="138">
        <f>ROUND(I668*H668,2)</f>
        <v>0</v>
      </c>
      <c r="K668" s="139"/>
      <c r="L668" s="31"/>
      <c r="M668" s="140" t="s">
        <v>1</v>
      </c>
      <c r="N668" s="141" t="s">
        <v>40</v>
      </c>
      <c r="P668" s="142">
        <f>O668*H668</f>
        <v>0</v>
      </c>
      <c r="Q668" s="142">
        <v>0</v>
      </c>
      <c r="R668" s="142">
        <f>Q668*H668</f>
        <v>0</v>
      </c>
      <c r="S668" s="142">
        <v>1.0999999999999999E-2</v>
      </c>
      <c r="T668" s="143">
        <f>S668*H668</f>
        <v>0.32724999999999999</v>
      </c>
      <c r="AR668" s="144" t="s">
        <v>253</v>
      </c>
      <c r="AT668" s="144" t="s">
        <v>155</v>
      </c>
      <c r="AU668" s="144" t="s">
        <v>85</v>
      </c>
      <c r="AY668" s="16" t="s">
        <v>153</v>
      </c>
      <c r="BE668" s="145">
        <f>IF(N668="základní",J668,0)</f>
        <v>0</v>
      </c>
      <c r="BF668" s="145">
        <f>IF(N668="snížená",J668,0)</f>
        <v>0</v>
      </c>
      <c r="BG668" s="145">
        <f>IF(N668="zákl. přenesená",J668,0)</f>
        <v>0</v>
      </c>
      <c r="BH668" s="145">
        <f>IF(N668="sníž. přenesená",J668,0)</f>
        <v>0</v>
      </c>
      <c r="BI668" s="145">
        <f>IF(N668="nulová",J668,0)</f>
        <v>0</v>
      </c>
      <c r="BJ668" s="16" t="s">
        <v>83</v>
      </c>
      <c r="BK668" s="145">
        <f>ROUND(I668*H668,2)</f>
        <v>0</v>
      </c>
      <c r="BL668" s="16" t="s">
        <v>253</v>
      </c>
      <c r="BM668" s="144" t="s">
        <v>3216</v>
      </c>
    </row>
    <row r="669" spans="2:65" s="1" customFormat="1" ht="24">
      <c r="B669" s="31"/>
      <c r="D669" s="146" t="s">
        <v>161</v>
      </c>
      <c r="F669" s="147" t="s">
        <v>3217</v>
      </c>
      <c r="I669" s="148"/>
      <c r="L669" s="31"/>
      <c r="M669" s="149"/>
      <c r="T669" s="55"/>
      <c r="AT669" s="16" t="s">
        <v>161</v>
      </c>
      <c r="AU669" s="16" t="s">
        <v>85</v>
      </c>
    </row>
    <row r="670" spans="2:65" s="12" customFormat="1" ht="12">
      <c r="B670" s="150"/>
      <c r="D670" s="146" t="s">
        <v>163</v>
      </c>
      <c r="E670" s="151" t="s">
        <v>1</v>
      </c>
      <c r="F670" s="152" t="s">
        <v>3218</v>
      </c>
      <c r="H670" s="153">
        <v>29.75</v>
      </c>
      <c r="I670" s="154"/>
      <c r="L670" s="150"/>
      <c r="M670" s="155"/>
      <c r="T670" s="156"/>
      <c r="AT670" s="151" t="s">
        <v>163</v>
      </c>
      <c r="AU670" s="151" t="s">
        <v>85</v>
      </c>
      <c r="AV670" s="12" t="s">
        <v>85</v>
      </c>
      <c r="AW670" s="12" t="s">
        <v>32</v>
      </c>
      <c r="AX670" s="12" t="s">
        <v>83</v>
      </c>
      <c r="AY670" s="151" t="s">
        <v>153</v>
      </c>
    </row>
    <row r="671" spans="2:65" s="1" customFormat="1" ht="24.25" customHeight="1">
      <c r="B671" s="31"/>
      <c r="C671" s="132" t="s">
        <v>1082</v>
      </c>
      <c r="D671" s="132" t="s">
        <v>155</v>
      </c>
      <c r="E671" s="133" t="s">
        <v>3219</v>
      </c>
      <c r="F671" s="134" t="s">
        <v>3220</v>
      </c>
      <c r="G671" s="135" t="s">
        <v>173</v>
      </c>
      <c r="H671" s="136">
        <v>39</v>
      </c>
      <c r="I671" s="137"/>
      <c r="J671" s="138">
        <f>ROUND(I671*H671,2)</f>
        <v>0</v>
      </c>
      <c r="K671" s="139"/>
      <c r="L671" s="31"/>
      <c r="M671" s="140" t="s">
        <v>1</v>
      </c>
      <c r="N671" s="141" t="s">
        <v>40</v>
      </c>
      <c r="P671" s="142">
        <f>O671*H671</f>
        <v>0</v>
      </c>
      <c r="Q671" s="142">
        <v>8.8000000000000003E-4</v>
      </c>
      <c r="R671" s="142">
        <f>Q671*H671</f>
        <v>3.4320000000000003E-2</v>
      </c>
      <c r="S671" s="142">
        <v>0</v>
      </c>
      <c r="T671" s="143">
        <f>S671*H671</f>
        <v>0</v>
      </c>
      <c r="AR671" s="144" t="s">
        <v>253</v>
      </c>
      <c r="AT671" s="144" t="s">
        <v>155</v>
      </c>
      <c r="AU671" s="144" t="s">
        <v>85</v>
      </c>
      <c r="AY671" s="16" t="s">
        <v>153</v>
      </c>
      <c r="BE671" s="145">
        <f>IF(N671="základní",J671,0)</f>
        <v>0</v>
      </c>
      <c r="BF671" s="145">
        <f>IF(N671="snížená",J671,0)</f>
        <v>0</v>
      </c>
      <c r="BG671" s="145">
        <f>IF(N671="zákl. přenesená",J671,0)</f>
        <v>0</v>
      </c>
      <c r="BH671" s="145">
        <f>IF(N671="sníž. přenesená",J671,0)</f>
        <v>0</v>
      </c>
      <c r="BI671" s="145">
        <f>IF(N671="nulová",J671,0)</f>
        <v>0</v>
      </c>
      <c r="BJ671" s="16" t="s">
        <v>83</v>
      </c>
      <c r="BK671" s="145">
        <f>ROUND(I671*H671,2)</f>
        <v>0</v>
      </c>
      <c r="BL671" s="16" t="s">
        <v>253</v>
      </c>
      <c r="BM671" s="144" t="s">
        <v>3221</v>
      </c>
    </row>
    <row r="672" spans="2:65" s="1" customFormat="1" ht="24">
      <c r="B672" s="31"/>
      <c r="D672" s="146" t="s">
        <v>161</v>
      </c>
      <c r="F672" s="147" t="s">
        <v>3222</v>
      </c>
      <c r="I672" s="148"/>
      <c r="L672" s="31"/>
      <c r="M672" s="149"/>
      <c r="T672" s="55"/>
      <c r="AT672" s="16" t="s">
        <v>161</v>
      </c>
      <c r="AU672" s="16" t="s">
        <v>85</v>
      </c>
    </row>
    <row r="673" spans="2:65" s="12" customFormat="1" ht="12">
      <c r="B673" s="150"/>
      <c r="D673" s="146" t="s">
        <v>163</v>
      </c>
      <c r="E673" s="151" t="s">
        <v>1</v>
      </c>
      <c r="F673" s="152" t="s">
        <v>3210</v>
      </c>
      <c r="H673" s="153">
        <v>24</v>
      </c>
      <c r="I673" s="154"/>
      <c r="L673" s="150"/>
      <c r="M673" s="155"/>
      <c r="T673" s="156"/>
      <c r="AT673" s="151" t="s">
        <v>163</v>
      </c>
      <c r="AU673" s="151" t="s">
        <v>85</v>
      </c>
      <c r="AV673" s="12" t="s">
        <v>85</v>
      </c>
      <c r="AW673" s="12" t="s">
        <v>32</v>
      </c>
      <c r="AX673" s="12" t="s">
        <v>75</v>
      </c>
      <c r="AY673" s="151" t="s">
        <v>153</v>
      </c>
    </row>
    <row r="674" spans="2:65" s="12" customFormat="1" ht="12">
      <c r="B674" s="150"/>
      <c r="D674" s="146" t="s">
        <v>163</v>
      </c>
      <c r="E674" s="151" t="s">
        <v>1</v>
      </c>
      <c r="F674" s="152" t="s">
        <v>3211</v>
      </c>
      <c r="H674" s="153">
        <v>15</v>
      </c>
      <c r="I674" s="154"/>
      <c r="L674" s="150"/>
      <c r="M674" s="155"/>
      <c r="T674" s="156"/>
      <c r="AT674" s="151" t="s">
        <v>163</v>
      </c>
      <c r="AU674" s="151" t="s">
        <v>85</v>
      </c>
      <c r="AV674" s="12" t="s">
        <v>85</v>
      </c>
      <c r="AW674" s="12" t="s">
        <v>32</v>
      </c>
      <c r="AX674" s="12" t="s">
        <v>75</v>
      </c>
      <c r="AY674" s="151" t="s">
        <v>153</v>
      </c>
    </row>
    <row r="675" spans="2:65" s="13" customFormat="1" ht="12">
      <c r="B675" s="157"/>
      <c r="D675" s="146" t="s">
        <v>163</v>
      </c>
      <c r="E675" s="158" t="s">
        <v>1</v>
      </c>
      <c r="F675" s="159" t="s">
        <v>207</v>
      </c>
      <c r="H675" s="160">
        <v>39</v>
      </c>
      <c r="I675" s="161"/>
      <c r="L675" s="157"/>
      <c r="M675" s="162"/>
      <c r="T675" s="163"/>
      <c r="AT675" s="158" t="s">
        <v>163</v>
      </c>
      <c r="AU675" s="158" t="s">
        <v>85</v>
      </c>
      <c r="AV675" s="13" t="s">
        <v>159</v>
      </c>
      <c r="AW675" s="13" t="s">
        <v>32</v>
      </c>
      <c r="AX675" s="13" t="s">
        <v>83</v>
      </c>
      <c r="AY675" s="158" t="s">
        <v>153</v>
      </c>
    </row>
    <row r="676" spans="2:65" s="1" customFormat="1" ht="55.5" customHeight="1">
      <c r="B676" s="31"/>
      <c r="C676" s="164" t="s">
        <v>1088</v>
      </c>
      <c r="D676" s="164" t="s">
        <v>216</v>
      </c>
      <c r="E676" s="165" t="s">
        <v>3223</v>
      </c>
      <c r="F676" s="166" t="s">
        <v>3224</v>
      </c>
      <c r="G676" s="167" t="s">
        <v>173</v>
      </c>
      <c r="H676" s="168">
        <v>45.454999999999998</v>
      </c>
      <c r="I676" s="169"/>
      <c r="J676" s="170">
        <f>ROUND(I676*H676,2)</f>
        <v>0</v>
      </c>
      <c r="K676" s="171"/>
      <c r="L676" s="172"/>
      <c r="M676" s="173" t="s">
        <v>1</v>
      </c>
      <c r="N676" s="174" t="s">
        <v>40</v>
      </c>
      <c r="P676" s="142">
        <f>O676*H676</f>
        <v>0</v>
      </c>
      <c r="Q676" s="142">
        <v>4.7000000000000002E-3</v>
      </c>
      <c r="R676" s="142">
        <f>Q676*H676</f>
        <v>0.21363850000000001</v>
      </c>
      <c r="S676" s="142">
        <v>0</v>
      </c>
      <c r="T676" s="143">
        <f>S676*H676</f>
        <v>0</v>
      </c>
      <c r="AR676" s="144" t="s">
        <v>351</v>
      </c>
      <c r="AT676" s="144" t="s">
        <v>216</v>
      </c>
      <c r="AU676" s="144" t="s">
        <v>85</v>
      </c>
      <c r="AY676" s="16" t="s">
        <v>153</v>
      </c>
      <c r="BE676" s="145">
        <f>IF(N676="základní",J676,0)</f>
        <v>0</v>
      </c>
      <c r="BF676" s="145">
        <f>IF(N676="snížená",J676,0)</f>
        <v>0</v>
      </c>
      <c r="BG676" s="145">
        <f>IF(N676="zákl. přenesená",J676,0)</f>
        <v>0</v>
      </c>
      <c r="BH676" s="145">
        <f>IF(N676="sníž. přenesená",J676,0)</f>
        <v>0</v>
      </c>
      <c r="BI676" s="145">
        <f>IF(N676="nulová",J676,0)</f>
        <v>0</v>
      </c>
      <c r="BJ676" s="16" t="s">
        <v>83</v>
      </c>
      <c r="BK676" s="145">
        <f>ROUND(I676*H676,2)</f>
        <v>0</v>
      </c>
      <c r="BL676" s="16" t="s">
        <v>253</v>
      </c>
      <c r="BM676" s="144" t="s">
        <v>3225</v>
      </c>
    </row>
    <row r="677" spans="2:65" s="1" customFormat="1" ht="48">
      <c r="B677" s="31"/>
      <c r="D677" s="146" t="s">
        <v>161</v>
      </c>
      <c r="F677" s="147" t="s">
        <v>3224</v>
      </c>
      <c r="I677" s="148"/>
      <c r="L677" s="31"/>
      <c r="M677" s="149"/>
      <c r="T677" s="55"/>
      <c r="AT677" s="16" t="s">
        <v>161</v>
      </c>
      <c r="AU677" s="16" t="s">
        <v>85</v>
      </c>
    </row>
    <row r="678" spans="2:65" s="12" customFormat="1" ht="12">
      <c r="B678" s="150"/>
      <c r="D678" s="146" t="s">
        <v>163</v>
      </c>
      <c r="F678" s="152" t="s">
        <v>3226</v>
      </c>
      <c r="H678" s="153">
        <v>45.454999999999998</v>
      </c>
      <c r="I678" s="154"/>
      <c r="L678" s="150"/>
      <c r="M678" s="155"/>
      <c r="T678" s="156"/>
      <c r="AT678" s="151" t="s">
        <v>163</v>
      </c>
      <c r="AU678" s="151" t="s">
        <v>85</v>
      </c>
      <c r="AV678" s="12" t="s">
        <v>85</v>
      </c>
      <c r="AW678" s="12" t="s">
        <v>4</v>
      </c>
      <c r="AX678" s="12" t="s">
        <v>83</v>
      </c>
      <c r="AY678" s="151" t="s">
        <v>153</v>
      </c>
    </row>
    <row r="679" spans="2:65" s="1" customFormat="1" ht="33" customHeight="1">
      <c r="B679" s="31"/>
      <c r="C679" s="132" t="s">
        <v>1094</v>
      </c>
      <c r="D679" s="132" t="s">
        <v>155</v>
      </c>
      <c r="E679" s="133" t="s">
        <v>3227</v>
      </c>
      <c r="F679" s="134" t="s">
        <v>3228</v>
      </c>
      <c r="G679" s="135" t="s">
        <v>173</v>
      </c>
      <c r="H679" s="136">
        <v>39</v>
      </c>
      <c r="I679" s="137"/>
      <c r="J679" s="138">
        <f>ROUND(I679*H679,2)</f>
        <v>0</v>
      </c>
      <c r="K679" s="139"/>
      <c r="L679" s="31"/>
      <c r="M679" s="140" t="s">
        <v>1</v>
      </c>
      <c r="N679" s="141" t="s">
        <v>40</v>
      </c>
      <c r="P679" s="142">
        <f>O679*H679</f>
        <v>0</v>
      </c>
      <c r="Q679" s="142">
        <v>2.7999999999999998E-4</v>
      </c>
      <c r="R679" s="142">
        <f>Q679*H679</f>
        <v>1.0919999999999999E-2</v>
      </c>
      <c r="S679" s="142">
        <v>0</v>
      </c>
      <c r="T679" s="143">
        <f>S679*H679</f>
        <v>0</v>
      </c>
      <c r="AR679" s="144" t="s">
        <v>253</v>
      </c>
      <c r="AT679" s="144" t="s">
        <v>155</v>
      </c>
      <c r="AU679" s="144" t="s">
        <v>85</v>
      </c>
      <c r="AY679" s="16" t="s">
        <v>153</v>
      </c>
      <c r="BE679" s="145">
        <f>IF(N679="základní",J679,0)</f>
        <v>0</v>
      </c>
      <c r="BF679" s="145">
        <f>IF(N679="snížená",J679,0)</f>
        <v>0</v>
      </c>
      <c r="BG679" s="145">
        <f>IF(N679="zákl. přenesená",J679,0)</f>
        <v>0</v>
      </c>
      <c r="BH679" s="145">
        <f>IF(N679="sníž. přenesená",J679,0)</f>
        <v>0</v>
      </c>
      <c r="BI679" s="145">
        <f>IF(N679="nulová",J679,0)</f>
        <v>0</v>
      </c>
      <c r="BJ679" s="16" t="s">
        <v>83</v>
      </c>
      <c r="BK679" s="145">
        <f>ROUND(I679*H679,2)</f>
        <v>0</v>
      </c>
      <c r="BL679" s="16" t="s">
        <v>253</v>
      </c>
      <c r="BM679" s="144" t="s">
        <v>3229</v>
      </c>
    </row>
    <row r="680" spans="2:65" s="1" customFormat="1" ht="60">
      <c r="B680" s="31"/>
      <c r="D680" s="146" t="s">
        <v>161</v>
      </c>
      <c r="F680" s="147" t="s">
        <v>3230</v>
      </c>
      <c r="I680" s="148"/>
      <c r="L680" s="31"/>
      <c r="M680" s="149"/>
      <c r="T680" s="55"/>
      <c r="AT680" s="16" t="s">
        <v>161</v>
      </c>
      <c r="AU680" s="16" t="s">
        <v>85</v>
      </c>
    </row>
    <row r="681" spans="2:65" s="12" customFormat="1" ht="12">
      <c r="B681" s="150"/>
      <c r="D681" s="146" t="s">
        <v>163</v>
      </c>
      <c r="E681" s="151" t="s">
        <v>1</v>
      </c>
      <c r="F681" s="152" t="s">
        <v>3210</v>
      </c>
      <c r="H681" s="153">
        <v>24</v>
      </c>
      <c r="I681" s="154"/>
      <c r="L681" s="150"/>
      <c r="M681" s="155"/>
      <c r="T681" s="156"/>
      <c r="AT681" s="151" t="s">
        <v>163</v>
      </c>
      <c r="AU681" s="151" t="s">
        <v>85</v>
      </c>
      <c r="AV681" s="12" t="s">
        <v>85</v>
      </c>
      <c r="AW681" s="12" t="s">
        <v>32</v>
      </c>
      <c r="AX681" s="12" t="s">
        <v>75</v>
      </c>
      <c r="AY681" s="151" t="s">
        <v>153</v>
      </c>
    </row>
    <row r="682" spans="2:65" s="12" customFormat="1" ht="12">
      <c r="B682" s="150"/>
      <c r="D682" s="146" t="s">
        <v>163</v>
      </c>
      <c r="E682" s="151" t="s">
        <v>1</v>
      </c>
      <c r="F682" s="152" t="s">
        <v>3211</v>
      </c>
      <c r="H682" s="153">
        <v>15</v>
      </c>
      <c r="I682" s="154"/>
      <c r="L682" s="150"/>
      <c r="M682" s="155"/>
      <c r="T682" s="156"/>
      <c r="AT682" s="151" t="s">
        <v>163</v>
      </c>
      <c r="AU682" s="151" t="s">
        <v>85</v>
      </c>
      <c r="AV682" s="12" t="s">
        <v>85</v>
      </c>
      <c r="AW682" s="12" t="s">
        <v>32</v>
      </c>
      <c r="AX682" s="12" t="s">
        <v>75</v>
      </c>
      <c r="AY682" s="151" t="s">
        <v>153</v>
      </c>
    </row>
    <row r="683" spans="2:65" s="13" customFormat="1" ht="12">
      <c r="B683" s="157"/>
      <c r="D683" s="146" t="s">
        <v>163</v>
      </c>
      <c r="E683" s="158" t="s">
        <v>1</v>
      </c>
      <c r="F683" s="159" t="s">
        <v>207</v>
      </c>
      <c r="H683" s="160">
        <v>39</v>
      </c>
      <c r="I683" s="161"/>
      <c r="L683" s="157"/>
      <c r="M683" s="162"/>
      <c r="T683" s="163"/>
      <c r="AT683" s="158" t="s">
        <v>163</v>
      </c>
      <c r="AU683" s="158" t="s">
        <v>85</v>
      </c>
      <c r="AV683" s="13" t="s">
        <v>159</v>
      </c>
      <c r="AW683" s="13" t="s">
        <v>32</v>
      </c>
      <c r="AX683" s="13" t="s">
        <v>83</v>
      </c>
      <c r="AY683" s="158" t="s">
        <v>153</v>
      </c>
    </row>
    <row r="684" spans="2:65" s="1" customFormat="1" ht="24.25" customHeight="1">
      <c r="B684" s="31"/>
      <c r="C684" s="164" t="s">
        <v>1099</v>
      </c>
      <c r="D684" s="164" t="s">
        <v>216</v>
      </c>
      <c r="E684" s="165" t="s">
        <v>3231</v>
      </c>
      <c r="F684" s="166" t="s">
        <v>3232</v>
      </c>
      <c r="G684" s="167" t="s">
        <v>173</v>
      </c>
      <c r="H684" s="168">
        <v>44.85</v>
      </c>
      <c r="I684" s="169"/>
      <c r="J684" s="170">
        <f>ROUND(I684*H684,2)</f>
        <v>0</v>
      </c>
      <c r="K684" s="171"/>
      <c r="L684" s="172"/>
      <c r="M684" s="173" t="s">
        <v>1</v>
      </c>
      <c r="N684" s="174" t="s">
        <v>40</v>
      </c>
      <c r="P684" s="142">
        <f>O684*H684</f>
        <v>0</v>
      </c>
      <c r="Q684" s="142">
        <v>1.9E-3</v>
      </c>
      <c r="R684" s="142">
        <f>Q684*H684</f>
        <v>8.5214999999999999E-2</v>
      </c>
      <c r="S684" s="142">
        <v>0</v>
      </c>
      <c r="T684" s="143">
        <f>S684*H684</f>
        <v>0</v>
      </c>
      <c r="AR684" s="144" t="s">
        <v>351</v>
      </c>
      <c r="AT684" s="144" t="s">
        <v>216</v>
      </c>
      <c r="AU684" s="144" t="s">
        <v>85</v>
      </c>
      <c r="AY684" s="16" t="s">
        <v>153</v>
      </c>
      <c r="BE684" s="145">
        <f>IF(N684="základní",J684,0)</f>
        <v>0</v>
      </c>
      <c r="BF684" s="145">
        <f>IF(N684="snížená",J684,0)</f>
        <v>0</v>
      </c>
      <c r="BG684" s="145">
        <f>IF(N684="zákl. přenesená",J684,0)</f>
        <v>0</v>
      </c>
      <c r="BH684" s="145">
        <f>IF(N684="sníž. přenesená",J684,0)</f>
        <v>0</v>
      </c>
      <c r="BI684" s="145">
        <f>IF(N684="nulová",J684,0)</f>
        <v>0</v>
      </c>
      <c r="BJ684" s="16" t="s">
        <v>83</v>
      </c>
      <c r="BK684" s="145">
        <f>ROUND(I684*H684,2)</f>
        <v>0</v>
      </c>
      <c r="BL684" s="16" t="s">
        <v>253</v>
      </c>
      <c r="BM684" s="144" t="s">
        <v>3233</v>
      </c>
    </row>
    <row r="685" spans="2:65" s="1" customFormat="1" ht="24">
      <c r="B685" s="31"/>
      <c r="D685" s="146" t="s">
        <v>161</v>
      </c>
      <c r="F685" s="147" t="s">
        <v>3232</v>
      </c>
      <c r="I685" s="148"/>
      <c r="L685" s="31"/>
      <c r="M685" s="149"/>
      <c r="T685" s="55"/>
      <c r="AT685" s="16" t="s">
        <v>161</v>
      </c>
      <c r="AU685" s="16" t="s">
        <v>85</v>
      </c>
    </row>
    <row r="686" spans="2:65" s="12" customFormat="1" ht="12">
      <c r="B686" s="150"/>
      <c r="D686" s="146" t="s">
        <v>163</v>
      </c>
      <c r="E686" s="151" t="s">
        <v>1</v>
      </c>
      <c r="F686" s="152" t="s">
        <v>3210</v>
      </c>
      <c r="H686" s="153">
        <v>24</v>
      </c>
      <c r="I686" s="154"/>
      <c r="L686" s="150"/>
      <c r="M686" s="155"/>
      <c r="T686" s="156"/>
      <c r="AT686" s="151" t="s">
        <v>163</v>
      </c>
      <c r="AU686" s="151" t="s">
        <v>85</v>
      </c>
      <c r="AV686" s="12" t="s">
        <v>85</v>
      </c>
      <c r="AW686" s="12" t="s">
        <v>32</v>
      </c>
      <c r="AX686" s="12" t="s">
        <v>75</v>
      </c>
      <c r="AY686" s="151" t="s">
        <v>153</v>
      </c>
    </row>
    <row r="687" spans="2:65" s="12" customFormat="1" ht="12">
      <c r="B687" s="150"/>
      <c r="D687" s="146" t="s">
        <v>163</v>
      </c>
      <c r="E687" s="151" t="s">
        <v>1</v>
      </c>
      <c r="F687" s="152" t="s">
        <v>3211</v>
      </c>
      <c r="H687" s="153">
        <v>15</v>
      </c>
      <c r="I687" s="154"/>
      <c r="L687" s="150"/>
      <c r="M687" s="155"/>
      <c r="T687" s="156"/>
      <c r="AT687" s="151" t="s">
        <v>163</v>
      </c>
      <c r="AU687" s="151" t="s">
        <v>85</v>
      </c>
      <c r="AV687" s="12" t="s">
        <v>85</v>
      </c>
      <c r="AW687" s="12" t="s">
        <v>32</v>
      </c>
      <c r="AX687" s="12" t="s">
        <v>75</v>
      </c>
      <c r="AY687" s="151" t="s">
        <v>153</v>
      </c>
    </row>
    <row r="688" spans="2:65" s="13" customFormat="1" ht="12">
      <c r="B688" s="157"/>
      <c r="D688" s="146" t="s">
        <v>163</v>
      </c>
      <c r="E688" s="158" t="s">
        <v>1</v>
      </c>
      <c r="F688" s="159" t="s">
        <v>207</v>
      </c>
      <c r="H688" s="160">
        <v>39</v>
      </c>
      <c r="I688" s="161"/>
      <c r="L688" s="157"/>
      <c r="M688" s="162"/>
      <c r="T688" s="163"/>
      <c r="AT688" s="158" t="s">
        <v>163</v>
      </c>
      <c r="AU688" s="158" t="s">
        <v>85</v>
      </c>
      <c r="AV688" s="13" t="s">
        <v>159</v>
      </c>
      <c r="AW688" s="13" t="s">
        <v>32</v>
      </c>
      <c r="AX688" s="13" t="s">
        <v>83</v>
      </c>
      <c r="AY688" s="158" t="s">
        <v>153</v>
      </c>
    </row>
    <row r="689" spans="2:65" s="12" customFormat="1" ht="12">
      <c r="B689" s="150"/>
      <c r="D689" s="146" t="s">
        <v>163</v>
      </c>
      <c r="F689" s="152" t="s">
        <v>3234</v>
      </c>
      <c r="H689" s="153">
        <v>44.85</v>
      </c>
      <c r="I689" s="154"/>
      <c r="L689" s="150"/>
      <c r="M689" s="155"/>
      <c r="T689" s="156"/>
      <c r="AT689" s="151" t="s">
        <v>163</v>
      </c>
      <c r="AU689" s="151" t="s">
        <v>85</v>
      </c>
      <c r="AV689" s="12" t="s">
        <v>85</v>
      </c>
      <c r="AW689" s="12" t="s">
        <v>4</v>
      </c>
      <c r="AX689" s="12" t="s">
        <v>83</v>
      </c>
      <c r="AY689" s="151" t="s">
        <v>153</v>
      </c>
    </row>
    <row r="690" spans="2:65" s="1" customFormat="1" ht="24.25" customHeight="1">
      <c r="B690" s="31"/>
      <c r="C690" s="132" t="s">
        <v>1105</v>
      </c>
      <c r="D690" s="132" t="s">
        <v>155</v>
      </c>
      <c r="E690" s="133" t="s">
        <v>3235</v>
      </c>
      <c r="F690" s="134" t="s">
        <v>3236</v>
      </c>
      <c r="G690" s="135" t="s">
        <v>173</v>
      </c>
      <c r="H690" s="136">
        <v>39</v>
      </c>
      <c r="I690" s="137"/>
      <c r="J690" s="138">
        <f>ROUND(I690*H690,2)</f>
        <v>0</v>
      </c>
      <c r="K690" s="139"/>
      <c r="L690" s="31"/>
      <c r="M690" s="140" t="s">
        <v>1</v>
      </c>
      <c r="N690" s="141" t="s">
        <v>40</v>
      </c>
      <c r="P690" s="142">
        <f>O690*H690</f>
        <v>0</v>
      </c>
      <c r="Q690" s="142">
        <v>0</v>
      </c>
      <c r="R690" s="142">
        <f>Q690*H690</f>
        <v>0</v>
      </c>
      <c r="S690" s="142">
        <v>0</v>
      </c>
      <c r="T690" s="143">
        <f>S690*H690</f>
        <v>0</v>
      </c>
      <c r="AR690" s="144" t="s">
        <v>253</v>
      </c>
      <c r="AT690" s="144" t="s">
        <v>155</v>
      </c>
      <c r="AU690" s="144" t="s">
        <v>85</v>
      </c>
      <c r="AY690" s="16" t="s">
        <v>153</v>
      </c>
      <c r="BE690" s="145">
        <f>IF(N690="základní",J690,0)</f>
        <v>0</v>
      </c>
      <c r="BF690" s="145">
        <f>IF(N690="snížená",J690,0)</f>
        <v>0</v>
      </c>
      <c r="BG690" s="145">
        <f>IF(N690="zákl. přenesená",J690,0)</f>
        <v>0</v>
      </c>
      <c r="BH690" s="145">
        <f>IF(N690="sníž. přenesená",J690,0)</f>
        <v>0</v>
      </c>
      <c r="BI690" s="145">
        <f>IF(N690="nulová",J690,0)</f>
        <v>0</v>
      </c>
      <c r="BJ690" s="16" t="s">
        <v>83</v>
      </c>
      <c r="BK690" s="145">
        <f>ROUND(I690*H690,2)</f>
        <v>0</v>
      </c>
      <c r="BL690" s="16" t="s">
        <v>253</v>
      </c>
      <c r="BM690" s="144" t="s">
        <v>3237</v>
      </c>
    </row>
    <row r="691" spans="2:65" s="1" customFormat="1" ht="24">
      <c r="B691" s="31"/>
      <c r="D691" s="146" t="s">
        <v>161</v>
      </c>
      <c r="F691" s="147" t="s">
        <v>3238</v>
      </c>
      <c r="I691" s="148"/>
      <c r="L691" s="31"/>
      <c r="M691" s="149"/>
      <c r="T691" s="55"/>
      <c r="AT691" s="16" t="s">
        <v>161</v>
      </c>
      <c r="AU691" s="16" t="s">
        <v>85</v>
      </c>
    </row>
    <row r="692" spans="2:65" s="12" customFormat="1" ht="12">
      <c r="B692" s="150"/>
      <c r="D692" s="146" t="s">
        <v>163</v>
      </c>
      <c r="E692" s="151" t="s">
        <v>1</v>
      </c>
      <c r="F692" s="152" t="s">
        <v>3210</v>
      </c>
      <c r="H692" s="153">
        <v>24</v>
      </c>
      <c r="I692" s="154"/>
      <c r="L692" s="150"/>
      <c r="M692" s="155"/>
      <c r="T692" s="156"/>
      <c r="AT692" s="151" t="s">
        <v>163</v>
      </c>
      <c r="AU692" s="151" t="s">
        <v>85</v>
      </c>
      <c r="AV692" s="12" t="s">
        <v>85</v>
      </c>
      <c r="AW692" s="12" t="s">
        <v>32</v>
      </c>
      <c r="AX692" s="12" t="s">
        <v>75</v>
      </c>
      <c r="AY692" s="151" t="s">
        <v>153</v>
      </c>
    </row>
    <row r="693" spans="2:65" s="12" customFormat="1" ht="12">
      <c r="B693" s="150"/>
      <c r="D693" s="146" t="s">
        <v>163</v>
      </c>
      <c r="E693" s="151" t="s">
        <v>1</v>
      </c>
      <c r="F693" s="152" t="s">
        <v>3211</v>
      </c>
      <c r="H693" s="153">
        <v>15</v>
      </c>
      <c r="I693" s="154"/>
      <c r="L693" s="150"/>
      <c r="M693" s="155"/>
      <c r="T693" s="156"/>
      <c r="AT693" s="151" t="s">
        <v>163</v>
      </c>
      <c r="AU693" s="151" t="s">
        <v>85</v>
      </c>
      <c r="AV693" s="12" t="s">
        <v>85</v>
      </c>
      <c r="AW693" s="12" t="s">
        <v>32</v>
      </c>
      <c r="AX693" s="12" t="s">
        <v>75</v>
      </c>
      <c r="AY693" s="151" t="s">
        <v>153</v>
      </c>
    </row>
    <row r="694" spans="2:65" s="13" customFormat="1" ht="12">
      <c r="B694" s="157"/>
      <c r="D694" s="146" t="s">
        <v>163</v>
      </c>
      <c r="E694" s="158" t="s">
        <v>1</v>
      </c>
      <c r="F694" s="159" t="s">
        <v>207</v>
      </c>
      <c r="H694" s="160">
        <v>39</v>
      </c>
      <c r="I694" s="161"/>
      <c r="L694" s="157"/>
      <c r="M694" s="162"/>
      <c r="T694" s="163"/>
      <c r="AT694" s="158" t="s">
        <v>163</v>
      </c>
      <c r="AU694" s="158" t="s">
        <v>85</v>
      </c>
      <c r="AV694" s="13" t="s">
        <v>159</v>
      </c>
      <c r="AW694" s="13" t="s">
        <v>32</v>
      </c>
      <c r="AX694" s="13" t="s">
        <v>83</v>
      </c>
      <c r="AY694" s="158" t="s">
        <v>153</v>
      </c>
    </row>
    <row r="695" spans="2:65" s="1" customFormat="1" ht="24.25" customHeight="1">
      <c r="B695" s="31"/>
      <c r="C695" s="164" t="s">
        <v>1110</v>
      </c>
      <c r="D695" s="164" t="s">
        <v>216</v>
      </c>
      <c r="E695" s="165" t="s">
        <v>3239</v>
      </c>
      <c r="F695" s="166" t="s">
        <v>3240</v>
      </c>
      <c r="G695" s="167" t="s">
        <v>173</v>
      </c>
      <c r="H695" s="168">
        <v>44.85</v>
      </c>
      <c r="I695" s="169"/>
      <c r="J695" s="170">
        <f>ROUND(I695*H695,2)</f>
        <v>0</v>
      </c>
      <c r="K695" s="171"/>
      <c r="L695" s="172"/>
      <c r="M695" s="173" t="s">
        <v>1</v>
      </c>
      <c r="N695" s="174" t="s">
        <v>40</v>
      </c>
      <c r="P695" s="142">
        <f>O695*H695</f>
        <v>0</v>
      </c>
      <c r="Q695" s="142">
        <v>3.1E-4</v>
      </c>
      <c r="R695" s="142">
        <f>Q695*H695</f>
        <v>1.3903500000000001E-2</v>
      </c>
      <c r="S695" s="142">
        <v>0</v>
      </c>
      <c r="T695" s="143">
        <f>S695*H695</f>
        <v>0</v>
      </c>
      <c r="AR695" s="144" t="s">
        <v>351</v>
      </c>
      <c r="AT695" s="144" t="s">
        <v>216</v>
      </c>
      <c r="AU695" s="144" t="s">
        <v>85</v>
      </c>
      <c r="AY695" s="16" t="s">
        <v>153</v>
      </c>
      <c r="BE695" s="145">
        <f>IF(N695="základní",J695,0)</f>
        <v>0</v>
      </c>
      <c r="BF695" s="145">
        <f>IF(N695="snížená",J695,0)</f>
        <v>0</v>
      </c>
      <c r="BG695" s="145">
        <f>IF(N695="zákl. přenesená",J695,0)</f>
        <v>0</v>
      </c>
      <c r="BH695" s="145">
        <f>IF(N695="sníž. přenesená",J695,0)</f>
        <v>0</v>
      </c>
      <c r="BI695" s="145">
        <f>IF(N695="nulová",J695,0)</f>
        <v>0</v>
      </c>
      <c r="BJ695" s="16" t="s">
        <v>83</v>
      </c>
      <c r="BK695" s="145">
        <f>ROUND(I695*H695,2)</f>
        <v>0</v>
      </c>
      <c r="BL695" s="16" t="s">
        <v>253</v>
      </c>
      <c r="BM695" s="144" t="s">
        <v>3241</v>
      </c>
    </row>
    <row r="696" spans="2:65" s="1" customFormat="1" ht="24">
      <c r="B696" s="31"/>
      <c r="D696" s="146" t="s">
        <v>161</v>
      </c>
      <c r="F696" s="147" t="s">
        <v>3240</v>
      </c>
      <c r="I696" s="148"/>
      <c r="L696" s="31"/>
      <c r="M696" s="149"/>
      <c r="T696" s="55"/>
      <c r="AT696" s="16" t="s">
        <v>161</v>
      </c>
      <c r="AU696" s="16" t="s">
        <v>85</v>
      </c>
    </row>
    <row r="697" spans="2:65" s="12" customFormat="1" ht="12">
      <c r="B697" s="150"/>
      <c r="D697" s="146" t="s">
        <v>163</v>
      </c>
      <c r="E697" s="151" t="s">
        <v>1</v>
      </c>
      <c r="F697" s="152" t="s">
        <v>3210</v>
      </c>
      <c r="H697" s="153">
        <v>24</v>
      </c>
      <c r="I697" s="154"/>
      <c r="L697" s="150"/>
      <c r="M697" s="155"/>
      <c r="T697" s="156"/>
      <c r="AT697" s="151" t="s">
        <v>163</v>
      </c>
      <c r="AU697" s="151" t="s">
        <v>85</v>
      </c>
      <c r="AV697" s="12" t="s">
        <v>85</v>
      </c>
      <c r="AW697" s="12" t="s">
        <v>32</v>
      </c>
      <c r="AX697" s="12" t="s">
        <v>75</v>
      </c>
      <c r="AY697" s="151" t="s">
        <v>153</v>
      </c>
    </row>
    <row r="698" spans="2:65" s="12" customFormat="1" ht="12">
      <c r="B698" s="150"/>
      <c r="D698" s="146" t="s">
        <v>163</v>
      </c>
      <c r="E698" s="151" t="s">
        <v>1</v>
      </c>
      <c r="F698" s="152" t="s">
        <v>3211</v>
      </c>
      <c r="H698" s="153">
        <v>15</v>
      </c>
      <c r="I698" s="154"/>
      <c r="L698" s="150"/>
      <c r="M698" s="155"/>
      <c r="T698" s="156"/>
      <c r="AT698" s="151" t="s">
        <v>163</v>
      </c>
      <c r="AU698" s="151" t="s">
        <v>85</v>
      </c>
      <c r="AV698" s="12" t="s">
        <v>85</v>
      </c>
      <c r="AW698" s="12" t="s">
        <v>32</v>
      </c>
      <c r="AX698" s="12" t="s">
        <v>75</v>
      </c>
      <c r="AY698" s="151" t="s">
        <v>153</v>
      </c>
    </row>
    <row r="699" spans="2:65" s="13" customFormat="1" ht="12">
      <c r="B699" s="157"/>
      <c r="D699" s="146" t="s">
        <v>163</v>
      </c>
      <c r="E699" s="158" t="s">
        <v>1</v>
      </c>
      <c r="F699" s="159" t="s">
        <v>207</v>
      </c>
      <c r="H699" s="160">
        <v>39</v>
      </c>
      <c r="I699" s="161"/>
      <c r="L699" s="157"/>
      <c r="M699" s="162"/>
      <c r="T699" s="163"/>
      <c r="AT699" s="158" t="s">
        <v>163</v>
      </c>
      <c r="AU699" s="158" t="s">
        <v>85</v>
      </c>
      <c r="AV699" s="13" t="s">
        <v>159</v>
      </c>
      <c r="AW699" s="13" t="s">
        <v>32</v>
      </c>
      <c r="AX699" s="13" t="s">
        <v>83</v>
      </c>
      <c r="AY699" s="158" t="s">
        <v>153</v>
      </c>
    </row>
    <row r="700" spans="2:65" s="12" customFormat="1" ht="12">
      <c r="B700" s="150"/>
      <c r="D700" s="146" t="s">
        <v>163</v>
      </c>
      <c r="F700" s="152" t="s">
        <v>3234</v>
      </c>
      <c r="H700" s="153">
        <v>44.85</v>
      </c>
      <c r="I700" s="154"/>
      <c r="L700" s="150"/>
      <c r="M700" s="155"/>
      <c r="T700" s="156"/>
      <c r="AT700" s="151" t="s">
        <v>163</v>
      </c>
      <c r="AU700" s="151" t="s">
        <v>85</v>
      </c>
      <c r="AV700" s="12" t="s">
        <v>85</v>
      </c>
      <c r="AW700" s="12" t="s">
        <v>4</v>
      </c>
      <c r="AX700" s="12" t="s">
        <v>83</v>
      </c>
      <c r="AY700" s="151" t="s">
        <v>153</v>
      </c>
    </row>
    <row r="701" spans="2:65" s="1" customFormat="1" ht="24.25" customHeight="1">
      <c r="B701" s="31"/>
      <c r="C701" s="132" t="s">
        <v>1115</v>
      </c>
      <c r="D701" s="132" t="s">
        <v>155</v>
      </c>
      <c r="E701" s="133" t="s">
        <v>3242</v>
      </c>
      <c r="F701" s="134" t="s">
        <v>3243</v>
      </c>
      <c r="G701" s="135" t="s">
        <v>196</v>
      </c>
      <c r="H701" s="136">
        <v>0.37</v>
      </c>
      <c r="I701" s="137"/>
      <c r="J701" s="138">
        <f>ROUND(I701*H701,2)</f>
        <v>0</v>
      </c>
      <c r="K701" s="139"/>
      <c r="L701" s="31"/>
      <c r="M701" s="140" t="s">
        <v>1</v>
      </c>
      <c r="N701" s="141" t="s">
        <v>40</v>
      </c>
      <c r="P701" s="142">
        <f>O701*H701</f>
        <v>0</v>
      </c>
      <c r="Q701" s="142">
        <v>0</v>
      </c>
      <c r="R701" s="142">
        <f>Q701*H701</f>
        <v>0</v>
      </c>
      <c r="S701" s="142">
        <v>0</v>
      </c>
      <c r="T701" s="143">
        <f>S701*H701</f>
        <v>0</v>
      </c>
      <c r="AR701" s="144" t="s">
        <v>253</v>
      </c>
      <c r="AT701" s="144" t="s">
        <v>155</v>
      </c>
      <c r="AU701" s="144" t="s">
        <v>85</v>
      </c>
      <c r="AY701" s="16" t="s">
        <v>153</v>
      </c>
      <c r="BE701" s="145">
        <f>IF(N701="základní",J701,0)</f>
        <v>0</v>
      </c>
      <c r="BF701" s="145">
        <f>IF(N701="snížená",J701,0)</f>
        <v>0</v>
      </c>
      <c r="BG701" s="145">
        <f>IF(N701="zákl. přenesená",J701,0)</f>
        <v>0</v>
      </c>
      <c r="BH701" s="145">
        <f>IF(N701="sníž. přenesená",J701,0)</f>
        <v>0</v>
      </c>
      <c r="BI701" s="145">
        <f>IF(N701="nulová",J701,0)</f>
        <v>0</v>
      </c>
      <c r="BJ701" s="16" t="s">
        <v>83</v>
      </c>
      <c r="BK701" s="145">
        <f>ROUND(I701*H701,2)</f>
        <v>0</v>
      </c>
      <c r="BL701" s="16" t="s">
        <v>253</v>
      </c>
      <c r="BM701" s="144" t="s">
        <v>3244</v>
      </c>
    </row>
    <row r="702" spans="2:65" s="1" customFormat="1" ht="36">
      <c r="B702" s="31"/>
      <c r="D702" s="146" t="s">
        <v>161</v>
      </c>
      <c r="F702" s="147" t="s">
        <v>3245</v>
      </c>
      <c r="I702" s="148"/>
      <c r="L702" s="31"/>
      <c r="M702" s="149"/>
      <c r="T702" s="55"/>
      <c r="AT702" s="16" t="s">
        <v>161</v>
      </c>
      <c r="AU702" s="16" t="s">
        <v>85</v>
      </c>
    </row>
    <row r="703" spans="2:65" s="11" customFormat="1" ht="22.75" customHeight="1">
      <c r="B703" s="120"/>
      <c r="D703" s="121" t="s">
        <v>74</v>
      </c>
      <c r="E703" s="130" t="s">
        <v>1002</v>
      </c>
      <c r="F703" s="130" t="s">
        <v>1003</v>
      </c>
      <c r="I703" s="123"/>
      <c r="J703" s="131">
        <f>BK703</f>
        <v>0</v>
      </c>
      <c r="L703" s="120"/>
      <c r="M703" s="125"/>
      <c r="P703" s="126">
        <f>SUM(P704:P739)</f>
        <v>0</v>
      </c>
      <c r="R703" s="126">
        <f>SUM(R704:R739)</f>
        <v>0.51072959999999989</v>
      </c>
      <c r="T703" s="127">
        <f>SUM(T704:T739)</f>
        <v>0</v>
      </c>
      <c r="AR703" s="121" t="s">
        <v>85</v>
      </c>
      <c r="AT703" s="128" t="s">
        <v>74</v>
      </c>
      <c r="AU703" s="128" t="s">
        <v>83</v>
      </c>
      <c r="AY703" s="121" t="s">
        <v>153</v>
      </c>
      <c r="BK703" s="129">
        <f>SUM(BK704:BK739)</f>
        <v>0</v>
      </c>
    </row>
    <row r="704" spans="2:65" s="1" customFormat="1" ht="24.25" customHeight="1">
      <c r="B704" s="31"/>
      <c r="C704" s="132" t="s">
        <v>1122</v>
      </c>
      <c r="D704" s="132" t="s">
        <v>155</v>
      </c>
      <c r="E704" s="133" t="s">
        <v>1005</v>
      </c>
      <c r="F704" s="134" t="s">
        <v>1006</v>
      </c>
      <c r="G704" s="135" t="s">
        <v>173</v>
      </c>
      <c r="H704" s="136">
        <v>3.6</v>
      </c>
      <c r="I704" s="137"/>
      <c r="J704" s="138">
        <f>ROUND(I704*H704,2)</f>
        <v>0</v>
      </c>
      <c r="K704" s="139"/>
      <c r="L704" s="31"/>
      <c r="M704" s="140" t="s">
        <v>1</v>
      </c>
      <c r="N704" s="141" t="s">
        <v>40</v>
      </c>
      <c r="P704" s="142">
        <f>O704*H704</f>
        <v>0</v>
      </c>
      <c r="Q704" s="142">
        <v>0</v>
      </c>
      <c r="R704" s="142">
        <f>Q704*H704</f>
        <v>0</v>
      </c>
      <c r="S704" s="142">
        <v>0</v>
      </c>
      <c r="T704" s="143">
        <f>S704*H704</f>
        <v>0</v>
      </c>
      <c r="AR704" s="144" t="s">
        <v>253</v>
      </c>
      <c r="AT704" s="144" t="s">
        <v>155</v>
      </c>
      <c r="AU704" s="144" t="s">
        <v>85</v>
      </c>
      <c r="AY704" s="16" t="s">
        <v>153</v>
      </c>
      <c r="BE704" s="145">
        <f>IF(N704="základní",J704,0)</f>
        <v>0</v>
      </c>
      <c r="BF704" s="145">
        <f>IF(N704="snížená",J704,0)</f>
        <v>0</v>
      </c>
      <c r="BG704" s="145">
        <f>IF(N704="zákl. přenesená",J704,0)</f>
        <v>0</v>
      </c>
      <c r="BH704" s="145">
        <f>IF(N704="sníž. přenesená",J704,0)</f>
        <v>0</v>
      </c>
      <c r="BI704" s="145">
        <f>IF(N704="nulová",J704,0)</f>
        <v>0</v>
      </c>
      <c r="BJ704" s="16" t="s">
        <v>83</v>
      </c>
      <c r="BK704" s="145">
        <f>ROUND(I704*H704,2)</f>
        <v>0</v>
      </c>
      <c r="BL704" s="16" t="s">
        <v>253</v>
      </c>
      <c r="BM704" s="144" t="s">
        <v>3246</v>
      </c>
    </row>
    <row r="705" spans="2:65" s="1" customFormat="1" ht="36">
      <c r="B705" s="31"/>
      <c r="D705" s="146" t="s">
        <v>161</v>
      </c>
      <c r="F705" s="147" t="s">
        <v>1008</v>
      </c>
      <c r="I705" s="148"/>
      <c r="L705" s="31"/>
      <c r="M705" s="149"/>
      <c r="T705" s="55"/>
      <c r="AT705" s="16" t="s">
        <v>161</v>
      </c>
      <c r="AU705" s="16" t="s">
        <v>85</v>
      </c>
    </row>
    <row r="706" spans="2:65" s="12" customFormat="1" ht="12">
      <c r="B706" s="150"/>
      <c r="D706" s="146" t="s">
        <v>163</v>
      </c>
      <c r="E706" s="151" t="s">
        <v>1</v>
      </c>
      <c r="F706" s="152" t="s">
        <v>3247</v>
      </c>
      <c r="H706" s="153">
        <v>3.6</v>
      </c>
      <c r="I706" s="154"/>
      <c r="L706" s="150"/>
      <c r="M706" s="155"/>
      <c r="T706" s="156"/>
      <c r="AT706" s="151" t="s">
        <v>163</v>
      </c>
      <c r="AU706" s="151" t="s">
        <v>85</v>
      </c>
      <c r="AV706" s="12" t="s">
        <v>85</v>
      </c>
      <c r="AW706" s="12" t="s">
        <v>32</v>
      </c>
      <c r="AX706" s="12" t="s">
        <v>83</v>
      </c>
      <c r="AY706" s="151" t="s">
        <v>153</v>
      </c>
    </row>
    <row r="707" spans="2:65" s="1" customFormat="1" ht="24.25" customHeight="1">
      <c r="B707" s="31"/>
      <c r="C707" s="164" t="s">
        <v>1126</v>
      </c>
      <c r="D707" s="164" t="s">
        <v>216</v>
      </c>
      <c r="E707" s="165" t="s">
        <v>3248</v>
      </c>
      <c r="F707" s="166" t="s">
        <v>3249</v>
      </c>
      <c r="G707" s="167" t="s">
        <v>173</v>
      </c>
      <c r="H707" s="168">
        <v>3.6720000000000002</v>
      </c>
      <c r="I707" s="169"/>
      <c r="J707" s="170">
        <f>ROUND(I707*H707,2)</f>
        <v>0</v>
      </c>
      <c r="K707" s="171"/>
      <c r="L707" s="172"/>
      <c r="M707" s="173" t="s">
        <v>1</v>
      </c>
      <c r="N707" s="174" t="s">
        <v>40</v>
      </c>
      <c r="P707" s="142">
        <f>O707*H707</f>
        <v>0</v>
      </c>
      <c r="Q707" s="142">
        <v>3.8600000000000001E-3</v>
      </c>
      <c r="R707" s="142">
        <f>Q707*H707</f>
        <v>1.4173920000000001E-2</v>
      </c>
      <c r="S707" s="142">
        <v>0</v>
      </c>
      <c r="T707" s="143">
        <f>S707*H707</f>
        <v>0</v>
      </c>
      <c r="AR707" s="144" t="s">
        <v>351</v>
      </c>
      <c r="AT707" s="144" t="s">
        <v>216</v>
      </c>
      <c r="AU707" s="144" t="s">
        <v>85</v>
      </c>
      <c r="AY707" s="16" t="s">
        <v>153</v>
      </c>
      <c r="BE707" s="145">
        <f>IF(N707="základní",J707,0)</f>
        <v>0</v>
      </c>
      <c r="BF707" s="145">
        <f>IF(N707="snížená",J707,0)</f>
        <v>0</v>
      </c>
      <c r="BG707" s="145">
        <f>IF(N707="zákl. přenesená",J707,0)</f>
        <v>0</v>
      </c>
      <c r="BH707" s="145">
        <f>IF(N707="sníž. přenesená",J707,0)</f>
        <v>0</v>
      </c>
      <c r="BI707" s="145">
        <f>IF(N707="nulová",J707,0)</f>
        <v>0</v>
      </c>
      <c r="BJ707" s="16" t="s">
        <v>83</v>
      </c>
      <c r="BK707" s="145">
        <f>ROUND(I707*H707,2)</f>
        <v>0</v>
      </c>
      <c r="BL707" s="16" t="s">
        <v>253</v>
      </c>
      <c r="BM707" s="144" t="s">
        <v>3250</v>
      </c>
    </row>
    <row r="708" spans="2:65" s="1" customFormat="1" ht="24">
      <c r="B708" s="31"/>
      <c r="D708" s="146" t="s">
        <v>161</v>
      </c>
      <c r="F708" s="147" t="s">
        <v>3249</v>
      </c>
      <c r="I708" s="148"/>
      <c r="L708" s="31"/>
      <c r="M708" s="149"/>
      <c r="T708" s="55"/>
      <c r="AT708" s="16" t="s">
        <v>161</v>
      </c>
      <c r="AU708" s="16" t="s">
        <v>85</v>
      </c>
    </row>
    <row r="709" spans="2:65" s="12" customFormat="1" ht="12">
      <c r="B709" s="150"/>
      <c r="D709" s="146" t="s">
        <v>163</v>
      </c>
      <c r="E709" s="151" t="s">
        <v>1</v>
      </c>
      <c r="F709" s="152" t="s">
        <v>3247</v>
      </c>
      <c r="H709" s="153">
        <v>3.6</v>
      </c>
      <c r="I709" s="154"/>
      <c r="L709" s="150"/>
      <c r="M709" s="155"/>
      <c r="T709" s="156"/>
      <c r="AT709" s="151" t="s">
        <v>163</v>
      </c>
      <c r="AU709" s="151" t="s">
        <v>85</v>
      </c>
      <c r="AV709" s="12" t="s">
        <v>85</v>
      </c>
      <c r="AW709" s="12" t="s">
        <v>32</v>
      </c>
      <c r="AX709" s="12" t="s">
        <v>83</v>
      </c>
      <c r="AY709" s="151" t="s">
        <v>153</v>
      </c>
    </row>
    <row r="710" spans="2:65" s="12" customFormat="1" ht="12">
      <c r="B710" s="150"/>
      <c r="D710" s="146" t="s">
        <v>163</v>
      </c>
      <c r="F710" s="152" t="s">
        <v>3251</v>
      </c>
      <c r="H710" s="153">
        <v>3.6720000000000002</v>
      </c>
      <c r="I710" s="154"/>
      <c r="L710" s="150"/>
      <c r="M710" s="155"/>
      <c r="T710" s="156"/>
      <c r="AT710" s="151" t="s">
        <v>163</v>
      </c>
      <c r="AU710" s="151" t="s">
        <v>85</v>
      </c>
      <c r="AV710" s="12" t="s">
        <v>85</v>
      </c>
      <c r="AW710" s="12" t="s">
        <v>4</v>
      </c>
      <c r="AX710" s="12" t="s">
        <v>83</v>
      </c>
      <c r="AY710" s="151" t="s">
        <v>153</v>
      </c>
    </row>
    <row r="711" spans="2:65" s="1" customFormat="1" ht="24.25" customHeight="1">
      <c r="B711" s="31"/>
      <c r="C711" s="164" t="s">
        <v>1132</v>
      </c>
      <c r="D711" s="164" t="s">
        <v>216</v>
      </c>
      <c r="E711" s="165" t="s">
        <v>3252</v>
      </c>
      <c r="F711" s="166" t="s">
        <v>3253</v>
      </c>
      <c r="G711" s="167" t="s">
        <v>173</v>
      </c>
      <c r="H711" s="168">
        <v>3.6720000000000002</v>
      </c>
      <c r="I711" s="169"/>
      <c r="J711" s="170">
        <f>ROUND(I711*H711,2)</f>
        <v>0</v>
      </c>
      <c r="K711" s="171"/>
      <c r="L711" s="172"/>
      <c r="M711" s="173" t="s">
        <v>1</v>
      </c>
      <c r="N711" s="174" t="s">
        <v>40</v>
      </c>
      <c r="P711" s="142">
        <f>O711*H711</f>
        <v>0</v>
      </c>
      <c r="Q711" s="142">
        <v>3.8999999999999999E-4</v>
      </c>
      <c r="R711" s="142">
        <f>Q711*H711</f>
        <v>1.4320800000000001E-3</v>
      </c>
      <c r="S711" s="142">
        <v>0</v>
      </c>
      <c r="T711" s="143">
        <f>S711*H711</f>
        <v>0</v>
      </c>
      <c r="AR711" s="144" t="s">
        <v>691</v>
      </c>
      <c r="AT711" s="144" t="s">
        <v>216</v>
      </c>
      <c r="AU711" s="144" t="s">
        <v>85</v>
      </c>
      <c r="AY711" s="16" t="s">
        <v>153</v>
      </c>
      <c r="BE711" s="145">
        <f>IF(N711="základní",J711,0)</f>
        <v>0</v>
      </c>
      <c r="BF711" s="145">
        <f>IF(N711="snížená",J711,0)</f>
        <v>0</v>
      </c>
      <c r="BG711" s="145">
        <f>IF(N711="zákl. přenesená",J711,0)</f>
        <v>0</v>
      </c>
      <c r="BH711" s="145">
        <f>IF(N711="sníž. přenesená",J711,0)</f>
        <v>0</v>
      </c>
      <c r="BI711" s="145">
        <f>IF(N711="nulová",J711,0)</f>
        <v>0</v>
      </c>
      <c r="BJ711" s="16" t="s">
        <v>83</v>
      </c>
      <c r="BK711" s="145">
        <f>ROUND(I711*H711,2)</f>
        <v>0</v>
      </c>
      <c r="BL711" s="16" t="s">
        <v>691</v>
      </c>
      <c r="BM711" s="144" t="s">
        <v>3254</v>
      </c>
    </row>
    <row r="712" spans="2:65" s="1" customFormat="1" ht="24">
      <c r="B712" s="31"/>
      <c r="D712" s="146" t="s">
        <v>161</v>
      </c>
      <c r="F712" s="147" t="s">
        <v>3253</v>
      </c>
      <c r="I712" s="148"/>
      <c r="L712" s="31"/>
      <c r="M712" s="149"/>
      <c r="T712" s="55"/>
      <c r="AT712" s="16" t="s">
        <v>161</v>
      </c>
      <c r="AU712" s="16" t="s">
        <v>85</v>
      </c>
    </row>
    <row r="713" spans="2:65" s="12" customFormat="1" ht="12">
      <c r="B713" s="150"/>
      <c r="D713" s="146" t="s">
        <v>163</v>
      </c>
      <c r="E713" s="151" t="s">
        <v>1</v>
      </c>
      <c r="F713" s="152" t="s">
        <v>3247</v>
      </c>
      <c r="H713" s="153">
        <v>3.6</v>
      </c>
      <c r="I713" s="154"/>
      <c r="L713" s="150"/>
      <c r="M713" s="155"/>
      <c r="T713" s="156"/>
      <c r="AT713" s="151" t="s">
        <v>163</v>
      </c>
      <c r="AU713" s="151" t="s">
        <v>85</v>
      </c>
      <c r="AV713" s="12" t="s">
        <v>85</v>
      </c>
      <c r="AW713" s="12" t="s">
        <v>32</v>
      </c>
      <c r="AX713" s="12" t="s">
        <v>83</v>
      </c>
      <c r="AY713" s="151" t="s">
        <v>153</v>
      </c>
    </row>
    <row r="714" spans="2:65" s="12" customFormat="1" ht="12">
      <c r="B714" s="150"/>
      <c r="D714" s="146" t="s">
        <v>163</v>
      </c>
      <c r="F714" s="152" t="s">
        <v>3251</v>
      </c>
      <c r="H714" s="153">
        <v>3.6720000000000002</v>
      </c>
      <c r="I714" s="154"/>
      <c r="L714" s="150"/>
      <c r="M714" s="155"/>
      <c r="T714" s="156"/>
      <c r="AT714" s="151" t="s">
        <v>163</v>
      </c>
      <c r="AU714" s="151" t="s">
        <v>85</v>
      </c>
      <c r="AV714" s="12" t="s">
        <v>85</v>
      </c>
      <c r="AW714" s="12" t="s">
        <v>4</v>
      </c>
      <c r="AX714" s="12" t="s">
        <v>83</v>
      </c>
      <c r="AY714" s="151" t="s">
        <v>153</v>
      </c>
    </row>
    <row r="715" spans="2:65" s="1" customFormat="1" ht="33" customHeight="1">
      <c r="B715" s="31"/>
      <c r="C715" s="132" t="s">
        <v>1136</v>
      </c>
      <c r="D715" s="132" t="s">
        <v>155</v>
      </c>
      <c r="E715" s="133" t="s">
        <v>3255</v>
      </c>
      <c r="F715" s="134" t="s">
        <v>3256</v>
      </c>
      <c r="G715" s="135" t="s">
        <v>173</v>
      </c>
      <c r="H715" s="136">
        <v>80.52</v>
      </c>
      <c r="I715" s="137"/>
      <c r="J715" s="138">
        <f>ROUND(I715*H715,2)</f>
        <v>0</v>
      </c>
      <c r="K715" s="139"/>
      <c r="L715" s="31"/>
      <c r="M715" s="140" t="s">
        <v>1</v>
      </c>
      <c r="N715" s="141" t="s">
        <v>40</v>
      </c>
      <c r="P715" s="142">
        <f>O715*H715</f>
        <v>0</v>
      </c>
      <c r="Q715" s="142">
        <v>1.16E-3</v>
      </c>
      <c r="R715" s="142">
        <f>Q715*H715</f>
        <v>9.3403199999999992E-2</v>
      </c>
      <c r="S715" s="142">
        <v>0</v>
      </c>
      <c r="T715" s="143">
        <f>S715*H715</f>
        <v>0</v>
      </c>
      <c r="AR715" s="144" t="s">
        <v>253</v>
      </c>
      <c r="AT715" s="144" t="s">
        <v>155</v>
      </c>
      <c r="AU715" s="144" t="s">
        <v>85</v>
      </c>
      <c r="AY715" s="16" t="s">
        <v>153</v>
      </c>
      <c r="BE715" s="145">
        <f>IF(N715="základní",J715,0)</f>
        <v>0</v>
      </c>
      <c r="BF715" s="145">
        <f>IF(N715="snížená",J715,0)</f>
        <v>0</v>
      </c>
      <c r="BG715" s="145">
        <f>IF(N715="zákl. přenesená",J715,0)</f>
        <v>0</v>
      </c>
      <c r="BH715" s="145">
        <f>IF(N715="sníž. přenesená",J715,0)</f>
        <v>0</v>
      </c>
      <c r="BI715" s="145">
        <f>IF(N715="nulová",J715,0)</f>
        <v>0</v>
      </c>
      <c r="BJ715" s="16" t="s">
        <v>83</v>
      </c>
      <c r="BK715" s="145">
        <f>ROUND(I715*H715,2)</f>
        <v>0</v>
      </c>
      <c r="BL715" s="16" t="s">
        <v>253</v>
      </c>
      <c r="BM715" s="144" t="s">
        <v>3257</v>
      </c>
    </row>
    <row r="716" spans="2:65" s="1" customFormat="1" ht="36">
      <c r="B716" s="31"/>
      <c r="D716" s="146" t="s">
        <v>161</v>
      </c>
      <c r="F716" s="147" t="s">
        <v>3258</v>
      </c>
      <c r="I716" s="148"/>
      <c r="L716" s="31"/>
      <c r="M716" s="149"/>
      <c r="T716" s="55"/>
      <c r="AT716" s="16" t="s">
        <v>161</v>
      </c>
      <c r="AU716" s="16" t="s">
        <v>85</v>
      </c>
    </row>
    <row r="717" spans="2:65" s="12" customFormat="1" ht="12">
      <c r="B717" s="150"/>
      <c r="D717" s="146" t="s">
        <v>163</v>
      </c>
      <c r="E717" s="151" t="s">
        <v>1</v>
      </c>
      <c r="F717" s="152" t="s">
        <v>3259</v>
      </c>
      <c r="H717" s="153">
        <v>48</v>
      </c>
      <c r="I717" s="154"/>
      <c r="L717" s="150"/>
      <c r="M717" s="155"/>
      <c r="T717" s="156"/>
      <c r="AT717" s="151" t="s">
        <v>163</v>
      </c>
      <c r="AU717" s="151" t="s">
        <v>85</v>
      </c>
      <c r="AV717" s="12" t="s">
        <v>85</v>
      </c>
      <c r="AW717" s="12" t="s">
        <v>32</v>
      </c>
      <c r="AX717" s="12" t="s">
        <v>75</v>
      </c>
      <c r="AY717" s="151" t="s">
        <v>153</v>
      </c>
    </row>
    <row r="718" spans="2:65" s="12" customFormat="1" ht="12">
      <c r="B718" s="150"/>
      <c r="D718" s="146" t="s">
        <v>163</v>
      </c>
      <c r="E718" s="151" t="s">
        <v>1</v>
      </c>
      <c r="F718" s="152" t="s">
        <v>3260</v>
      </c>
      <c r="H718" s="153">
        <v>30</v>
      </c>
      <c r="I718" s="154"/>
      <c r="L718" s="150"/>
      <c r="M718" s="155"/>
      <c r="T718" s="156"/>
      <c r="AT718" s="151" t="s">
        <v>163</v>
      </c>
      <c r="AU718" s="151" t="s">
        <v>85</v>
      </c>
      <c r="AV718" s="12" t="s">
        <v>85</v>
      </c>
      <c r="AW718" s="12" t="s">
        <v>32</v>
      </c>
      <c r="AX718" s="12" t="s">
        <v>75</v>
      </c>
      <c r="AY718" s="151" t="s">
        <v>153</v>
      </c>
    </row>
    <row r="719" spans="2:65" s="12" customFormat="1" ht="12">
      <c r="B719" s="150"/>
      <c r="D719" s="146" t="s">
        <v>163</v>
      </c>
      <c r="E719" s="151" t="s">
        <v>1</v>
      </c>
      <c r="F719" s="152" t="s">
        <v>3261</v>
      </c>
      <c r="H719" s="153">
        <v>2.52</v>
      </c>
      <c r="I719" s="154"/>
      <c r="L719" s="150"/>
      <c r="M719" s="155"/>
      <c r="T719" s="156"/>
      <c r="AT719" s="151" t="s">
        <v>163</v>
      </c>
      <c r="AU719" s="151" t="s">
        <v>85</v>
      </c>
      <c r="AV719" s="12" t="s">
        <v>85</v>
      </c>
      <c r="AW719" s="12" t="s">
        <v>32</v>
      </c>
      <c r="AX719" s="12" t="s">
        <v>75</v>
      </c>
      <c r="AY719" s="151" t="s">
        <v>153</v>
      </c>
    </row>
    <row r="720" spans="2:65" s="13" customFormat="1" ht="12">
      <c r="B720" s="157"/>
      <c r="D720" s="146" t="s">
        <v>163</v>
      </c>
      <c r="E720" s="158" t="s">
        <v>1</v>
      </c>
      <c r="F720" s="159" t="s">
        <v>207</v>
      </c>
      <c r="H720" s="160">
        <v>80.52</v>
      </c>
      <c r="I720" s="161"/>
      <c r="L720" s="157"/>
      <c r="M720" s="162"/>
      <c r="T720" s="163"/>
      <c r="AT720" s="158" t="s">
        <v>163</v>
      </c>
      <c r="AU720" s="158" t="s">
        <v>85</v>
      </c>
      <c r="AV720" s="13" t="s">
        <v>159</v>
      </c>
      <c r="AW720" s="13" t="s">
        <v>32</v>
      </c>
      <c r="AX720" s="13" t="s">
        <v>83</v>
      </c>
      <c r="AY720" s="158" t="s">
        <v>153</v>
      </c>
    </row>
    <row r="721" spans="2:65" s="1" customFormat="1" ht="24.25" customHeight="1">
      <c r="B721" s="31"/>
      <c r="C721" s="164" t="s">
        <v>1141</v>
      </c>
      <c r="D721" s="164" t="s">
        <v>216</v>
      </c>
      <c r="E721" s="165" t="s">
        <v>3262</v>
      </c>
      <c r="F721" s="166" t="s">
        <v>3263</v>
      </c>
      <c r="G721" s="167" t="s">
        <v>173</v>
      </c>
      <c r="H721" s="168">
        <v>81.900000000000006</v>
      </c>
      <c r="I721" s="169"/>
      <c r="J721" s="170">
        <f>ROUND(I721*H721,2)</f>
        <v>0</v>
      </c>
      <c r="K721" s="171"/>
      <c r="L721" s="172"/>
      <c r="M721" s="173" t="s">
        <v>1</v>
      </c>
      <c r="N721" s="174" t="s">
        <v>40</v>
      </c>
      <c r="P721" s="142">
        <f>O721*H721</f>
        <v>0</v>
      </c>
      <c r="Q721" s="142">
        <v>4.7999999999999996E-3</v>
      </c>
      <c r="R721" s="142">
        <f>Q721*H721</f>
        <v>0.39311999999999997</v>
      </c>
      <c r="S721" s="142">
        <v>0</v>
      </c>
      <c r="T721" s="143">
        <f>S721*H721</f>
        <v>0</v>
      </c>
      <c r="AR721" s="144" t="s">
        <v>351</v>
      </c>
      <c r="AT721" s="144" t="s">
        <v>216</v>
      </c>
      <c r="AU721" s="144" t="s">
        <v>85</v>
      </c>
      <c r="AY721" s="16" t="s">
        <v>153</v>
      </c>
      <c r="BE721" s="145">
        <f>IF(N721="základní",J721,0)</f>
        <v>0</v>
      </c>
      <c r="BF721" s="145">
        <f>IF(N721="snížená",J721,0)</f>
        <v>0</v>
      </c>
      <c r="BG721" s="145">
        <f>IF(N721="zákl. přenesená",J721,0)</f>
        <v>0</v>
      </c>
      <c r="BH721" s="145">
        <f>IF(N721="sníž. přenesená",J721,0)</f>
        <v>0</v>
      </c>
      <c r="BI721" s="145">
        <f>IF(N721="nulová",J721,0)</f>
        <v>0</v>
      </c>
      <c r="BJ721" s="16" t="s">
        <v>83</v>
      </c>
      <c r="BK721" s="145">
        <f>ROUND(I721*H721,2)</f>
        <v>0</v>
      </c>
      <c r="BL721" s="16" t="s">
        <v>253</v>
      </c>
      <c r="BM721" s="144" t="s">
        <v>3264</v>
      </c>
    </row>
    <row r="722" spans="2:65" s="1" customFormat="1" ht="24">
      <c r="B722" s="31"/>
      <c r="D722" s="146" t="s">
        <v>161</v>
      </c>
      <c r="F722" s="147" t="s">
        <v>3263</v>
      </c>
      <c r="I722" s="148"/>
      <c r="L722" s="31"/>
      <c r="M722" s="149"/>
      <c r="T722" s="55"/>
      <c r="AT722" s="16" t="s">
        <v>161</v>
      </c>
      <c r="AU722" s="16" t="s">
        <v>85</v>
      </c>
    </row>
    <row r="723" spans="2:65" s="12" customFormat="1" ht="12">
      <c r="B723" s="150"/>
      <c r="D723" s="146" t="s">
        <v>163</v>
      </c>
      <c r="E723" s="151" t="s">
        <v>1</v>
      </c>
      <c r="F723" s="152" t="s">
        <v>3259</v>
      </c>
      <c r="H723" s="153">
        <v>48</v>
      </c>
      <c r="I723" s="154"/>
      <c r="L723" s="150"/>
      <c r="M723" s="155"/>
      <c r="T723" s="156"/>
      <c r="AT723" s="151" t="s">
        <v>163</v>
      </c>
      <c r="AU723" s="151" t="s">
        <v>85</v>
      </c>
      <c r="AV723" s="12" t="s">
        <v>85</v>
      </c>
      <c r="AW723" s="12" t="s">
        <v>32</v>
      </c>
      <c r="AX723" s="12" t="s">
        <v>75</v>
      </c>
      <c r="AY723" s="151" t="s">
        <v>153</v>
      </c>
    </row>
    <row r="724" spans="2:65" s="12" customFormat="1" ht="12">
      <c r="B724" s="150"/>
      <c r="D724" s="146" t="s">
        <v>163</v>
      </c>
      <c r="E724" s="151" t="s">
        <v>1</v>
      </c>
      <c r="F724" s="152" t="s">
        <v>3260</v>
      </c>
      <c r="H724" s="153">
        <v>30</v>
      </c>
      <c r="I724" s="154"/>
      <c r="L724" s="150"/>
      <c r="M724" s="155"/>
      <c r="T724" s="156"/>
      <c r="AT724" s="151" t="s">
        <v>163</v>
      </c>
      <c r="AU724" s="151" t="s">
        <v>85</v>
      </c>
      <c r="AV724" s="12" t="s">
        <v>85</v>
      </c>
      <c r="AW724" s="12" t="s">
        <v>32</v>
      </c>
      <c r="AX724" s="12" t="s">
        <v>75</v>
      </c>
      <c r="AY724" s="151" t="s">
        <v>153</v>
      </c>
    </row>
    <row r="725" spans="2:65" s="13" customFormat="1" ht="12">
      <c r="B725" s="157"/>
      <c r="D725" s="146" t="s">
        <v>163</v>
      </c>
      <c r="E725" s="158" t="s">
        <v>1</v>
      </c>
      <c r="F725" s="159" t="s">
        <v>207</v>
      </c>
      <c r="H725" s="160">
        <v>78</v>
      </c>
      <c r="I725" s="161"/>
      <c r="L725" s="157"/>
      <c r="M725" s="162"/>
      <c r="T725" s="163"/>
      <c r="AT725" s="158" t="s">
        <v>163</v>
      </c>
      <c r="AU725" s="158" t="s">
        <v>85</v>
      </c>
      <c r="AV725" s="13" t="s">
        <v>159</v>
      </c>
      <c r="AW725" s="13" t="s">
        <v>32</v>
      </c>
      <c r="AX725" s="13" t="s">
        <v>83</v>
      </c>
      <c r="AY725" s="158" t="s">
        <v>153</v>
      </c>
    </row>
    <row r="726" spans="2:65" s="12" customFormat="1" ht="12">
      <c r="B726" s="150"/>
      <c r="D726" s="146" t="s">
        <v>163</v>
      </c>
      <c r="F726" s="152" t="s">
        <v>3265</v>
      </c>
      <c r="H726" s="153">
        <v>81.900000000000006</v>
      </c>
      <c r="I726" s="154"/>
      <c r="L726" s="150"/>
      <c r="M726" s="155"/>
      <c r="T726" s="156"/>
      <c r="AT726" s="151" t="s">
        <v>163</v>
      </c>
      <c r="AU726" s="151" t="s">
        <v>85</v>
      </c>
      <c r="AV726" s="12" t="s">
        <v>85</v>
      </c>
      <c r="AW726" s="12" t="s">
        <v>4</v>
      </c>
      <c r="AX726" s="12" t="s">
        <v>83</v>
      </c>
      <c r="AY726" s="151" t="s">
        <v>153</v>
      </c>
    </row>
    <row r="727" spans="2:65" s="1" customFormat="1" ht="24.25" customHeight="1">
      <c r="B727" s="31"/>
      <c r="C727" s="164" t="s">
        <v>1146</v>
      </c>
      <c r="D727" s="164" t="s">
        <v>216</v>
      </c>
      <c r="E727" s="165" t="s">
        <v>3266</v>
      </c>
      <c r="F727" s="166" t="s">
        <v>3267</v>
      </c>
      <c r="G727" s="167" t="s">
        <v>173</v>
      </c>
      <c r="H727" s="168">
        <v>2.6459999999999999</v>
      </c>
      <c r="I727" s="169"/>
      <c r="J727" s="170">
        <f>ROUND(I727*H727,2)</f>
        <v>0</v>
      </c>
      <c r="K727" s="171"/>
      <c r="L727" s="172"/>
      <c r="M727" s="173" t="s">
        <v>1</v>
      </c>
      <c r="N727" s="174" t="s">
        <v>40</v>
      </c>
      <c r="P727" s="142">
        <f>O727*H727</f>
        <v>0</v>
      </c>
      <c r="Q727" s="142">
        <v>3.0000000000000001E-3</v>
      </c>
      <c r="R727" s="142">
        <f>Q727*H727</f>
        <v>7.9380000000000006E-3</v>
      </c>
      <c r="S727" s="142">
        <v>0</v>
      </c>
      <c r="T727" s="143">
        <f>S727*H727</f>
        <v>0</v>
      </c>
      <c r="AR727" s="144" t="s">
        <v>351</v>
      </c>
      <c r="AT727" s="144" t="s">
        <v>216</v>
      </c>
      <c r="AU727" s="144" t="s">
        <v>85</v>
      </c>
      <c r="AY727" s="16" t="s">
        <v>153</v>
      </c>
      <c r="BE727" s="145">
        <f>IF(N727="základní",J727,0)</f>
        <v>0</v>
      </c>
      <c r="BF727" s="145">
        <f>IF(N727="snížená",J727,0)</f>
        <v>0</v>
      </c>
      <c r="BG727" s="145">
        <f>IF(N727="zákl. přenesená",J727,0)</f>
        <v>0</v>
      </c>
      <c r="BH727" s="145">
        <f>IF(N727="sníž. přenesená",J727,0)</f>
        <v>0</v>
      </c>
      <c r="BI727" s="145">
        <f>IF(N727="nulová",J727,0)</f>
        <v>0</v>
      </c>
      <c r="BJ727" s="16" t="s">
        <v>83</v>
      </c>
      <c r="BK727" s="145">
        <f>ROUND(I727*H727,2)</f>
        <v>0</v>
      </c>
      <c r="BL727" s="16" t="s">
        <v>253</v>
      </c>
      <c r="BM727" s="144" t="s">
        <v>3268</v>
      </c>
    </row>
    <row r="728" spans="2:65" s="1" customFormat="1" ht="24">
      <c r="B728" s="31"/>
      <c r="D728" s="146" t="s">
        <v>161</v>
      </c>
      <c r="F728" s="147" t="s">
        <v>3267</v>
      </c>
      <c r="I728" s="148"/>
      <c r="L728" s="31"/>
      <c r="M728" s="149"/>
      <c r="T728" s="55"/>
      <c r="AT728" s="16" t="s">
        <v>161</v>
      </c>
      <c r="AU728" s="16" t="s">
        <v>85</v>
      </c>
    </row>
    <row r="729" spans="2:65" s="12" customFormat="1" ht="12">
      <c r="B729" s="150"/>
      <c r="D729" s="146" t="s">
        <v>163</v>
      </c>
      <c r="E729" s="151" t="s">
        <v>1</v>
      </c>
      <c r="F729" s="152" t="s">
        <v>3269</v>
      </c>
      <c r="H729" s="153">
        <v>2.52</v>
      </c>
      <c r="I729" s="154"/>
      <c r="L729" s="150"/>
      <c r="M729" s="155"/>
      <c r="T729" s="156"/>
      <c r="AT729" s="151" t="s">
        <v>163</v>
      </c>
      <c r="AU729" s="151" t="s">
        <v>85</v>
      </c>
      <c r="AV729" s="12" t="s">
        <v>85</v>
      </c>
      <c r="AW729" s="12" t="s">
        <v>32</v>
      </c>
      <c r="AX729" s="12" t="s">
        <v>83</v>
      </c>
      <c r="AY729" s="151" t="s">
        <v>153</v>
      </c>
    </row>
    <row r="730" spans="2:65" s="12" customFormat="1" ht="12">
      <c r="B730" s="150"/>
      <c r="D730" s="146" t="s">
        <v>163</v>
      </c>
      <c r="F730" s="152" t="s">
        <v>3270</v>
      </c>
      <c r="H730" s="153">
        <v>2.6459999999999999</v>
      </c>
      <c r="I730" s="154"/>
      <c r="L730" s="150"/>
      <c r="M730" s="155"/>
      <c r="T730" s="156"/>
      <c r="AT730" s="151" t="s">
        <v>163</v>
      </c>
      <c r="AU730" s="151" t="s">
        <v>85</v>
      </c>
      <c r="AV730" s="12" t="s">
        <v>85</v>
      </c>
      <c r="AW730" s="12" t="s">
        <v>4</v>
      </c>
      <c r="AX730" s="12" t="s">
        <v>83</v>
      </c>
      <c r="AY730" s="151" t="s">
        <v>153</v>
      </c>
    </row>
    <row r="731" spans="2:65" s="1" customFormat="1" ht="24.25" customHeight="1">
      <c r="B731" s="31"/>
      <c r="C731" s="132" t="s">
        <v>1151</v>
      </c>
      <c r="D731" s="132" t="s">
        <v>155</v>
      </c>
      <c r="E731" s="133" t="s">
        <v>1020</v>
      </c>
      <c r="F731" s="134" t="s">
        <v>1021</v>
      </c>
      <c r="G731" s="135" t="s">
        <v>173</v>
      </c>
      <c r="H731" s="136">
        <v>3.6</v>
      </c>
      <c r="I731" s="137"/>
      <c r="J731" s="138">
        <f>ROUND(I731*H731,2)</f>
        <v>0</v>
      </c>
      <c r="K731" s="139"/>
      <c r="L731" s="31"/>
      <c r="M731" s="140" t="s">
        <v>1</v>
      </c>
      <c r="N731" s="141" t="s">
        <v>40</v>
      </c>
      <c r="P731" s="142">
        <f>O731*H731</f>
        <v>0</v>
      </c>
      <c r="Q731" s="142">
        <v>0</v>
      </c>
      <c r="R731" s="142">
        <f>Q731*H731</f>
        <v>0</v>
      </c>
      <c r="S731" s="142">
        <v>0</v>
      </c>
      <c r="T731" s="143">
        <f>S731*H731</f>
        <v>0</v>
      </c>
      <c r="AR731" s="144" t="s">
        <v>253</v>
      </c>
      <c r="AT731" s="144" t="s">
        <v>155</v>
      </c>
      <c r="AU731" s="144" t="s">
        <v>85</v>
      </c>
      <c r="AY731" s="16" t="s">
        <v>153</v>
      </c>
      <c r="BE731" s="145">
        <f>IF(N731="základní",J731,0)</f>
        <v>0</v>
      </c>
      <c r="BF731" s="145">
        <f>IF(N731="snížená",J731,0)</f>
        <v>0</v>
      </c>
      <c r="BG731" s="145">
        <f>IF(N731="zákl. přenesená",J731,0)</f>
        <v>0</v>
      </c>
      <c r="BH731" s="145">
        <f>IF(N731="sníž. přenesená",J731,0)</f>
        <v>0</v>
      </c>
      <c r="BI731" s="145">
        <f>IF(N731="nulová",J731,0)</f>
        <v>0</v>
      </c>
      <c r="BJ731" s="16" t="s">
        <v>83</v>
      </c>
      <c r="BK731" s="145">
        <f>ROUND(I731*H731,2)</f>
        <v>0</v>
      </c>
      <c r="BL731" s="16" t="s">
        <v>253</v>
      </c>
      <c r="BM731" s="144" t="s">
        <v>3271</v>
      </c>
    </row>
    <row r="732" spans="2:65" s="1" customFormat="1" ht="36">
      <c r="B732" s="31"/>
      <c r="D732" s="146" t="s">
        <v>161</v>
      </c>
      <c r="F732" s="147" t="s">
        <v>1023</v>
      </c>
      <c r="I732" s="148"/>
      <c r="L732" s="31"/>
      <c r="M732" s="149"/>
      <c r="T732" s="55"/>
      <c r="AT732" s="16" t="s">
        <v>161</v>
      </c>
      <c r="AU732" s="16" t="s">
        <v>85</v>
      </c>
    </row>
    <row r="733" spans="2:65" s="12" customFormat="1" ht="12">
      <c r="B733" s="150"/>
      <c r="D733" s="146" t="s">
        <v>163</v>
      </c>
      <c r="E733" s="151" t="s">
        <v>1</v>
      </c>
      <c r="F733" s="152" t="s">
        <v>3247</v>
      </c>
      <c r="H733" s="153">
        <v>3.6</v>
      </c>
      <c r="I733" s="154"/>
      <c r="L733" s="150"/>
      <c r="M733" s="155"/>
      <c r="T733" s="156"/>
      <c r="AT733" s="151" t="s">
        <v>163</v>
      </c>
      <c r="AU733" s="151" t="s">
        <v>85</v>
      </c>
      <c r="AV733" s="12" t="s">
        <v>85</v>
      </c>
      <c r="AW733" s="12" t="s">
        <v>32</v>
      </c>
      <c r="AX733" s="12" t="s">
        <v>83</v>
      </c>
      <c r="AY733" s="151" t="s">
        <v>153</v>
      </c>
    </row>
    <row r="734" spans="2:65" s="1" customFormat="1" ht="24.25" customHeight="1">
      <c r="B734" s="31"/>
      <c r="C734" s="164" t="s">
        <v>1156</v>
      </c>
      <c r="D734" s="164" t="s">
        <v>216</v>
      </c>
      <c r="E734" s="165" t="s">
        <v>1027</v>
      </c>
      <c r="F734" s="166" t="s">
        <v>1028</v>
      </c>
      <c r="G734" s="167" t="s">
        <v>173</v>
      </c>
      <c r="H734" s="168">
        <v>4.1399999999999997</v>
      </c>
      <c r="I734" s="169"/>
      <c r="J734" s="170">
        <f>ROUND(I734*H734,2)</f>
        <v>0</v>
      </c>
      <c r="K734" s="171"/>
      <c r="L734" s="172"/>
      <c r="M734" s="173" t="s">
        <v>1</v>
      </c>
      <c r="N734" s="174" t="s">
        <v>40</v>
      </c>
      <c r="P734" s="142">
        <f>O734*H734</f>
        <v>0</v>
      </c>
      <c r="Q734" s="142">
        <v>1.6000000000000001E-4</v>
      </c>
      <c r="R734" s="142">
        <f>Q734*H734</f>
        <v>6.6240000000000005E-4</v>
      </c>
      <c r="S734" s="142">
        <v>0</v>
      </c>
      <c r="T734" s="143">
        <f>S734*H734</f>
        <v>0</v>
      </c>
      <c r="AR734" s="144" t="s">
        <v>691</v>
      </c>
      <c r="AT734" s="144" t="s">
        <v>216</v>
      </c>
      <c r="AU734" s="144" t="s">
        <v>85</v>
      </c>
      <c r="AY734" s="16" t="s">
        <v>153</v>
      </c>
      <c r="BE734" s="145">
        <f>IF(N734="základní",J734,0)</f>
        <v>0</v>
      </c>
      <c r="BF734" s="145">
        <f>IF(N734="snížená",J734,0)</f>
        <v>0</v>
      </c>
      <c r="BG734" s="145">
        <f>IF(N734="zákl. přenesená",J734,0)</f>
        <v>0</v>
      </c>
      <c r="BH734" s="145">
        <f>IF(N734="sníž. přenesená",J734,0)</f>
        <v>0</v>
      </c>
      <c r="BI734" s="145">
        <f>IF(N734="nulová",J734,0)</f>
        <v>0</v>
      </c>
      <c r="BJ734" s="16" t="s">
        <v>83</v>
      </c>
      <c r="BK734" s="145">
        <f>ROUND(I734*H734,2)</f>
        <v>0</v>
      </c>
      <c r="BL734" s="16" t="s">
        <v>691</v>
      </c>
      <c r="BM734" s="144" t="s">
        <v>3272</v>
      </c>
    </row>
    <row r="735" spans="2:65" s="1" customFormat="1" ht="24">
      <c r="B735" s="31"/>
      <c r="D735" s="146" t="s">
        <v>161</v>
      </c>
      <c r="F735" s="147" t="s">
        <v>1028</v>
      </c>
      <c r="I735" s="148"/>
      <c r="L735" s="31"/>
      <c r="M735" s="149"/>
      <c r="T735" s="55"/>
      <c r="AT735" s="16" t="s">
        <v>161</v>
      </c>
      <c r="AU735" s="16" t="s">
        <v>85</v>
      </c>
    </row>
    <row r="736" spans="2:65" s="12" customFormat="1" ht="12">
      <c r="B736" s="150"/>
      <c r="D736" s="146" t="s">
        <v>163</v>
      </c>
      <c r="E736" s="151" t="s">
        <v>1</v>
      </c>
      <c r="F736" s="152" t="s">
        <v>3247</v>
      </c>
      <c r="H736" s="153">
        <v>3.6</v>
      </c>
      <c r="I736" s="154"/>
      <c r="L736" s="150"/>
      <c r="M736" s="155"/>
      <c r="T736" s="156"/>
      <c r="AT736" s="151" t="s">
        <v>163</v>
      </c>
      <c r="AU736" s="151" t="s">
        <v>85</v>
      </c>
      <c r="AV736" s="12" t="s">
        <v>85</v>
      </c>
      <c r="AW736" s="12" t="s">
        <v>32</v>
      </c>
      <c r="AX736" s="12" t="s">
        <v>83</v>
      </c>
      <c r="AY736" s="151" t="s">
        <v>153</v>
      </c>
    </row>
    <row r="737" spans="2:65" s="12" customFormat="1" ht="12">
      <c r="B737" s="150"/>
      <c r="D737" s="146" t="s">
        <v>163</v>
      </c>
      <c r="F737" s="152" t="s">
        <v>3273</v>
      </c>
      <c r="H737" s="153">
        <v>4.1399999999999997</v>
      </c>
      <c r="I737" s="154"/>
      <c r="L737" s="150"/>
      <c r="M737" s="155"/>
      <c r="T737" s="156"/>
      <c r="AT737" s="151" t="s">
        <v>163</v>
      </c>
      <c r="AU737" s="151" t="s">
        <v>85</v>
      </c>
      <c r="AV737" s="12" t="s">
        <v>85</v>
      </c>
      <c r="AW737" s="12" t="s">
        <v>4</v>
      </c>
      <c r="AX737" s="12" t="s">
        <v>83</v>
      </c>
      <c r="AY737" s="151" t="s">
        <v>153</v>
      </c>
    </row>
    <row r="738" spans="2:65" s="1" customFormat="1" ht="24.25" customHeight="1">
      <c r="B738" s="31"/>
      <c r="C738" s="132" t="s">
        <v>1161</v>
      </c>
      <c r="D738" s="132" t="s">
        <v>155</v>
      </c>
      <c r="E738" s="133" t="s">
        <v>3274</v>
      </c>
      <c r="F738" s="134" t="s">
        <v>3275</v>
      </c>
      <c r="G738" s="135" t="s">
        <v>196</v>
      </c>
      <c r="H738" s="136">
        <v>0.50900000000000001</v>
      </c>
      <c r="I738" s="137"/>
      <c r="J738" s="138">
        <f>ROUND(I738*H738,2)</f>
        <v>0</v>
      </c>
      <c r="K738" s="139"/>
      <c r="L738" s="31"/>
      <c r="M738" s="140" t="s">
        <v>1</v>
      </c>
      <c r="N738" s="141" t="s">
        <v>40</v>
      </c>
      <c r="P738" s="142">
        <f>O738*H738</f>
        <v>0</v>
      </c>
      <c r="Q738" s="142">
        <v>0</v>
      </c>
      <c r="R738" s="142">
        <f>Q738*H738</f>
        <v>0</v>
      </c>
      <c r="S738" s="142">
        <v>0</v>
      </c>
      <c r="T738" s="143">
        <f>S738*H738</f>
        <v>0</v>
      </c>
      <c r="AR738" s="144" t="s">
        <v>253</v>
      </c>
      <c r="AT738" s="144" t="s">
        <v>155</v>
      </c>
      <c r="AU738" s="144" t="s">
        <v>85</v>
      </c>
      <c r="AY738" s="16" t="s">
        <v>153</v>
      </c>
      <c r="BE738" s="145">
        <f>IF(N738="základní",J738,0)</f>
        <v>0</v>
      </c>
      <c r="BF738" s="145">
        <f>IF(N738="snížená",J738,0)</f>
        <v>0</v>
      </c>
      <c r="BG738" s="145">
        <f>IF(N738="zákl. přenesená",J738,0)</f>
        <v>0</v>
      </c>
      <c r="BH738" s="145">
        <f>IF(N738="sníž. přenesená",J738,0)</f>
        <v>0</v>
      </c>
      <c r="BI738" s="145">
        <f>IF(N738="nulová",J738,0)</f>
        <v>0</v>
      </c>
      <c r="BJ738" s="16" t="s">
        <v>83</v>
      </c>
      <c r="BK738" s="145">
        <f>ROUND(I738*H738,2)</f>
        <v>0</v>
      </c>
      <c r="BL738" s="16" t="s">
        <v>253</v>
      </c>
      <c r="BM738" s="144" t="s">
        <v>3276</v>
      </c>
    </row>
    <row r="739" spans="2:65" s="1" customFormat="1" ht="36">
      <c r="B739" s="31"/>
      <c r="D739" s="146" t="s">
        <v>161</v>
      </c>
      <c r="F739" s="147" t="s">
        <v>3277</v>
      </c>
      <c r="I739" s="148"/>
      <c r="L739" s="31"/>
      <c r="M739" s="149"/>
      <c r="T739" s="55"/>
      <c r="AT739" s="16" t="s">
        <v>161</v>
      </c>
      <c r="AU739" s="16" t="s">
        <v>85</v>
      </c>
    </row>
    <row r="740" spans="2:65" s="11" customFormat="1" ht="22.75" customHeight="1">
      <c r="B740" s="120"/>
      <c r="D740" s="121" t="s">
        <v>74</v>
      </c>
      <c r="E740" s="130" t="s">
        <v>1036</v>
      </c>
      <c r="F740" s="130" t="s">
        <v>1037</v>
      </c>
      <c r="I740" s="123"/>
      <c r="J740" s="131">
        <f>BK740</f>
        <v>0</v>
      </c>
      <c r="L740" s="120"/>
      <c r="M740" s="125"/>
      <c r="P740" s="126">
        <f>SUM(P741:P747)</f>
        <v>0</v>
      </c>
      <c r="R740" s="126">
        <f>SUM(R741:R747)</f>
        <v>7.2139999999999996E-2</v>
      </c>
      <c r="T740" s="127">
        <f>SUM(T741:T747)</f>
        <v>0</v>
      </c>
      <c r="AR740" s="121" t="s">
        <v>85</v>
      </c>
      <c r="AT740" s="128" t="s">
        <v>74</v>
      </c>
      <c r="AU740" s="128" t="s">
        <v>83</v>
      </c>
      <c r="AY740" s="121" t="s">
        <v>153</v>
      </c>
      <c r="BK740" s="129">
        <f>SUM(BK741:BK747)</f>
        <v>0</v>
      </c>
    </row>
    <row r="741" spans="2:65" s="1" customFormat="1" ht="16.5" customHeight="1">
      <c r="B741" s="31"/>
      <c r="C741" s="132" t="s">
        <v>1166</v>
      </c>
      <c r="D741" s="132" t="s">
        <v>155</v>
      </c>
      <c r="E741" s="133" t="s">
        <v>3278</v>
      </c>
      <c r="F741" s="134" t="s">
        <v>1040</v>
      </c>
      <c r="G741" s="135" t="s">
        <v>707</v>
      </c>
      <c r="H741" s="136">
        <v>2</v>
      </c>
      <c r="I741" s="137"/>
      <c r="J741" s="138">
        <f>ROUND(I741*H741,2)</f>
        <v>0</v>
      </c>
      <c r="K741" s="139"/>
      <c r="L741" s="31"/>
      <c r="M741" s="140" t="s">
        <v>1</v>
      </c>
      <c r="N741" s="141" t="s">
        <v>40</v>
      </c>
      <c r="P741" s="142">
        <f>O741*H741</f>
        <v>0</v>
      </c>
      <c r="Q741" s="142">
        <v>0</v>
      </c>
      <c r="R741" s="142">
        <f>Q741*H741</f>
        <v>0</v>
      </c>
      <c r="S741" s="142">
        <v>0</v>
      </c>
      <c r="T741" s="143">
        <f>S741*H741</f>
        <v>0</v>
      </c>
      <c r="AR741" s="144" t="s">
        <v>253</v>
      </c>
      <c r="AT741" s="144" t="s">
        <v>155</v>
      </c>
      <c r="AU741" s="144" t="s">
        <v>85</v>
      </c>
      <c r="AY741" s="16" t="s">
        <v>153</v>
      </c>
      <c r="BE741" s="145">
        <f>IF(N741="základní",J741,0)</f>
        <v>0</v>
      </c>
      <c r="BF741" s="145">
        <f>IF(N741="snížená",J741,0)</f>
        <v>0</v>
      </c>
      <c r="BG741" s="145">
        <f>IF(N741="zákl. přenesená",J741,0)</f>
        <v>0</v>
      </c>
      <c r="BH741" s="145">
        <f>IF(N741="sníž. přenesená",J741,0)</f>
        <v>0</v>
      </c>
      <c r="BI741" s="145">
        <f>IF(N741="nulová",J741,0)</f>
        <v>0</v>
      </c>
      <c r="BJ741" s="16" t="s">
        <v>83</v>
      </c>
      <c r="BK741" s="145">
        <f>ROUND(I741*H741,2)</f>
        <v>0</v>
      </c>
      <c r="BL741" s="16" t="s">
        <v>253</v>
      </c>
      <c r="BM741" s="144" t="s">
        <v>3279</v>
      </c>
    </row>
    <row r="742" spans="2:65" s="1" customFormat="1" ht="21.75" customHeight="1">
      <c r="B742" s="31"/>
      <c r="C742" s="132" t="s">
        <v>1173</v>
      </c>
      <c r="D742" s="132" t="s">
        <v>155</v>
      </c>
      <c r="E742" s="133" t="s">
        <v>3280</v>
      </c>
      <c r="F742" s="134" t="s">
        <v>3281</v>
      </c>
      <c r="G742" s="135" t="s">
        <v>590</v>
      </c>
      <c r="H742" s="136">
        <v>10</v>
      </c>
      <c r="I742" s="137"/>
      <c r="J742" s="138">
        <f>ROUND(I742*H742,2)</f>
        <v>0</v>
      </c>
      <c r="K742" s="139"/>
      <c r="L742" s="31"/>
      <c r="M742" s="140" t="s">
        <v>1</v>
      </c>
      <c r="N742" s="141" t="s">
        <v>40</v>
      </c>
      <c r="P742" s="142">
        <f>O742*H742</f>
        <v>0</v>
      </c>
      <c r="Q742" s="142">
        <v>1.91E-3</v>
      </c>
      <c r="R742" s="142">
        <f>Q742*H742</f>
        <v>1.9099999999999999E-2</v>
      </c>
      <c r="S742" s="142">
        <v>0</v>
      </c>
      <c r="T742" s="143">
        <f>S742*H742</f>
        <v>0</v>
      </c>
      <c r="AR742" s="144" t="s">
        <v>253</v>
      </c>
      <c r="AT742" s="144" t="s">
        <v>155</v>
      </c>
      <c r="AU742" s="144" t="s">
        <v>85</v>
      </c>
      <c r="AY742" s="16" t="s">
        <v>153</v>
      </c>
      <c r="BE742" s="145">
        <f>IF(N742="základní",J742,0)</f>
        <v>0</v>
      </c>
      <c r="BF742" s="145">
        <f>IF(N742="snížená",J742,0)</f>
        <v>0</v>
      </c>
      <c r="BG742" s="145">
        <f>IF(N742="zákl. přenesená",J742,0)</f>
        <v>0</v>
      </c>
      <c r="BH742" s="145">
        <f>IF(N742="sníž. přenesená",J742,0)</f>
        <v>0</v>
      </c>
      <c r="BI742" s="145">
        <f>IF(N742="nulová",J742,0)</f>
        <v>0</v>
      </c>
      <c r="BJ742" s="16" t="s">
        <v>83</v>
      </c>
      <c r="BK742" s="145">
        <f>ROUND(I742*H742,2)</f>
        <v>0</v>
      </c>
      <c r="BL742" s="16" t="s">
        <v>253</v>
      </c>
      <c r="BM742" s="144" t="s">
        <v>3282</v>
      </c>
    </row>
    <row r="743" spans="2:65" s="1" customFormat="1" ht="12">
      <c r="B743" s="31"/>
      <c r="D743" s="146" t="s">
        <v>161</v>
      </c>
      <c r="F743" s="147" t="s">
        <v>3283</v>
      </c>
      <c r="I743" s="148"/>
      <c r="L743" s="31"/>
      <c r="M743" s="149"/>
      <c r="T743" s="55"/>
      <c r="AT743" s="16" t="s">
        <v>161</v>
      </c>
      <c r="AU743" s="16" t="s">
        <v>85</v>
      </c>
    </row>
    <row r="744" spans="2:65" s="1" customFormat="1" ht="16.5" customHeight="1">
      <c r="B744" s="31"/>
      <c r="C744" s="132" t="s">
        <v>1177</v>
      </c>
      <c r="D744" s="132" t="s">
        <v>155</v>
      </c>
      <c r="E744" s="133" t="s">
        <v>3284</v>
      </c>
      <c r="F744" s="134" t="s">
        <v>3285</v>
      </c>
      <c r="G744" s="135" t="s">
        <v>261</v>
      </c>
      <c r="H744" s="136">
        <v>2</v>
      </c>
      <c r="I744" s="137"/>
      <c r="J744" s="138">
        <f>ROUND(I744*H744,2)</f>
        <v>0</v>
      </c>
      <c r="K744" s="139"/>
      <c r="L744" s="31"/>
      <c r="M744" s="140" t="s">
        <v>1</v>
      </c>
      <c r="N744" s="141" t="s">
        <v>40</v>
      </c>
      <c r="P744" s="142">
        <f>O744*H744</f>
        <v>0</v>
      </c>
      <c r="Q744" s="142">
        <v>2.6519999999999998E-2</v>
      </c>
      <c r="R744" s="142">
        <f>Q744*H744</f>
        <v>5.3039999999999997E-2</v>
      </c>
      <c r="S744" s="142">
        <v>0</v>
      </c>
      <c r="T744" s="143">
        <f>S744*H744</f>
        <v>0</v>
      </c>
      <c r="AR744" s="144" t="s">
        <v>253</v>
      </c>
      <c r="AT744" s="144" t="s">
        <v>155</v>
      </c>
      <c r="AU744" s="144" t="s">
        <v>85</v>
      </c>
      <c r="AY744" s="16" t="s">
        <v>153</v>
      </c>
      <c r="BE744" s="145">
        <f>IF(N744="základní",J744,0)</f>
        <v>0</v>
      </c>
      <c r="BF744" s="145">
        <f>IF(N744="snížená",J744,0)</f>
        <v>0</v>
      </c>
      <c r="BG744" s="145">
        <f>IF(N744="zákl. přenesená",J744,0)</f>
        <v>0</v>
      </c>
      <c r="BH744" s="145">
        <f>IF(N744="sníž. přenesená",J744,0)</f>
        <v>0</v>
      </c>
      <c r="BI744" s="145">
        <f>IF(N744="nulová",J744,0)</f>
        <v>0</v>
      </c>
      <c r="BJ744" s="16" t="s">
        <v>83</v>
      </c>
      <c r="BK744" s="145">
        <f>ROUND(I744*H744,2)</f>
        <v>0</v>
      </c>
      <c r="BL744" s="16" t="s">
        <v>253</v>
      </c>
      <c r="BM744" s="144" t="s">
        <v>3286</v>
      </c>
    </row>
    <row r="745" spans="2:65" s="1" customFormat="1" ht="12">
      <c r="B745" s="31"/>
      <c r="D745" s="146" t="s">
        <v>161</v>
      </c>
      <c r="F745" s="147" t="s">
        <v>3287</v>
      </c>
      <c r="I745" s="148"/>
      <c r="L745" s="31"/>
      <c r="M745" s="149"/>
      <c r="T745" s="55"/>
      <c r="AT745" s="16" t="s">
        <v>161</v>
      </c>
      <c r="AU745" s="16" t="s">
        <v>85</v>
      </c>
    </row>
    <row r="746" spans="2:65" s="1" customFormat="1" ht="24.25" customHeight="1">
      <c r="B746" s="31"/>
      <c r="C746" s="132" t="s">
        <v>1181</v>
      </c>
      <c r="D746" s="132" t="s">
        <v>155</v>
      </c>
      <c r="E746" s="133" t="s">
        <v>1068</v>
      </c>
      <c r="F746" s="134" t="s">
        <v>1069</v>
      </c>
      <c r="G746" s="135" t="s">
        <v>196</v>
      </c>
      <c r="H746" s="136">
        <v>7.1999999999999995E-2</v>
      </c>
      <c r="I746" s="137"/>
      <c r="J746" s="138">
        <f>ROUND(I746*H746,2)</f>
        <v>0</v>
      </c>
      <c r="K746" s="139"/>
      <c r="L746" s="31"/>
      <c r="M746" s="140" t="s">
        <v>1</v>
      </c>
      <c r="N746" s="141" t="s">
        <v>40</v>
      </c>
      <c r="P746" s="142">
        <f>O746*H746</f>
        <v>0</v>
      </c>
      <c r="Q746" s="142">
        <v>0</v>
      </c>
      <c r="R746" s="142">
        <f>Q746*H746</f>
        <v>0</v>
      </c>
      <c r="S746" s="142">
        <v>0</v>
      </c>
      <c r="T746" s="143">
        <f>S746*H746</f>
        <v>0</v>
      </c>
      <c r="AR746" s="144" t="s">
        <v>253</v>
      </c>
      <c r="AT746" s="144" t="s">
        <v>155</v>
      </c>
      <c r="AU746" s="144" t="s">
        <v>85</v>
      </c>
      <c r="AY746" s="16" t="s">
        <v>153</v>
      </c>
      <c r="BE746" s="145">
        <f>IF(N746="základní",J746,0)</f>
        <v>0</v>
      </c>
      <c r="BF746" s="145">
        <f>IF(N746="snížená",J746,0)</f>
        <v>0</v>
      </c>
      <c r="BG746" s="145">
        <f>IF(N746="zákl. přenesená",J746,0)</f>
        <v>0</v>
      </c>
      <c r="BH746" s="145">
        <f>IF(N746="sníž. přenesená",J746,0)</f>
        <v>0</v>
      </c>
      <c r="BI746" s="145">
        <f>IF(N746="nulová",J746,0)</f>
        <v>0</v>
      </c>
      <c r="BJ746" s="16" t="s">
        <v>83</v>
      </c>
      <c r="BK746" s="145">
        <f>ROUND(I746*H746,2)</f>
        <v>0</v>
      </c>
      <c r="BL746" s="16" t="s">
        <v>253</v>
      </c>
      <c r="BM746" s="144" t="s">
        <v>3288</v>
      </c>
    </row>
    <row r="747" spans="2:65" s="1" customFormat="1" ht="36">
      <c r="B747" s="31"/>
      <c r="D747" s="146" t="s">
        <v>161</v>
      </c>
      <c r="F747" s="147" t="s">
        <v>1071</v>
      </c>
      <c r="I747" s="148"/>
      <c r="L747" s="31"/>
      <c r="M747" s="149"/>
      <c r="T747" s="55"/>
      <c r="AT747" s="16" t="s">
        <v>161</v>
      </c>
      <c r="AU747" s="16" t="s">
        <v>85</v>
      </c>
    </row>
    <row r="748" spans="2:65" s="11" customFormat="1" ht="22.75" customHeight="1">
      <c r="B748" s="120"/>
      <c r="D748" s="121" t="s">
        <v>74</v>
      </c>
      <c r="E748" s="130" t="s">
        <v>3289</v>
      </c>
      <c r="F748" s="130" t="s">
        <v>3290</v>
      </c>
      <c r="I748" s="123"/>
      <c r="J748" s="131">
        <f>BK748</f>
        <v>0</v>
      </c>
      <c r="L748" s="120"/>
      <c r="M748" s="125"/>
      <c r="P748" s="126">
        <f>SUM(P749:P817)</f>
        <v>0</v>
      </c>
      <c r="R748" s="126">
        <f>SUM(R749:R817)</f>
        <v>1.3725440500000001</v>
      </c>
      <c r="T748" s="127">
        <f>SUM(T749:T817)</f>
        <v>0.28000000000000003</v>
      </c>
      <c r="AR748" s="121" t="s">
        <v>85</v>
      </c>
      <c r="AT748" s="128" t="s">
        <v>74</v>
      </c>
      <c r="AU748" s="128" t="s">
        <v>83</v>
      </c>
      <c r="AY748" s="121" t="s">
        <v>153</v>
      </c>
      <c r="BK748" s="129">
        <f>SUM(BK749:BK817)</f>
        <v>0</v>
      </c>
    </row>
    <row r="749" spans="2:65" s="1" customFormat="1" ht="16.5" customHeight="1">
      <c r="B749" s="31"/>
      <c r="C749" s="132" t="s">
        <v>1185</v>
      </c>
      <c r="D749" s="132" t="s">
        <v>155</v>
      </c>
      <c r="E749" s="133" t="s">
        <v>3291</v>
      </c>
      <c r="F749" s="134" t="s">
        <v>3292</v>
      </c>
      <c r="G749" s="135" t="s">
        <v>173</v>
      </c>
      <c r="H749" s="136">
        <v>29.75</v>
      </c>
      <c r="I749" s="137"/>
      <c r="J749" s="138">
        <f>ROUND(I749*H749,2)</f>
        <v>0</v>
      </c>
      <c r="K749" s="139"/>
      <c r="L749" s="31"/>
      <c r="M749" s="140" t="s">
        <v>1</v>
      </c>
      <c r="N749" s="141" t="s">
        <v>40</v>
      </c>
      <c r="P749" s="142">
        <f>O749*H749</f>
        <v>0</v>
      </c>
      <c r="Q749" s="142">
        <v>0</v>
      </c>
      <c r="R749" s="142">
        <f>Q749*H749</f>
        <v>0</v>
      </c>
      <c r="S749" s="142">
        <v>0</v>
      </c>
      <c r="T749" s="143">
        <f>S749*H749</f>
        <v>0</v>
      </c>
      <c r="AR749" s="144" t="s">
        <v>253</v>
      </c>
      <c r="AT749" s="144" t="s">
        <v>155</v>
      </c>
      <c r="AU749" s="144" t="s">
        <v>85</v>
      </c>
      <c r="AY749" s="16" t="s">
        <v>153</v>
      </c>
      <c r="BE749" s="145">
        <f>IF(N749="základní",J749,0)</f>
        <v>0</v>
      </c>
      <c r="BF749" s="145">
        <f>IF(N749="snížená",J749,0)</f>
        <v>0</v>
      </c>
      <c r="BG749" s="145">
        <f>IF(N749="zákl. přenesená",J749,0)</f>
        <v>0</v>
      </c>
      <c r="BH749" s="145">
        <f>IF(N749="sníž. přenesená",J749,0)</f>
        <v>0</v>
      </c>
      <c r="BI749" s="145">
        <f>IF(N749="nulová",J749,0)</f>
        <v>0</v>
      </c>
      <c r="BJ749" s="16" t="s">
        <v>83</v>
      </c>
      <c r="BK749" s="145">
        <f>ROUND(I749*H749,2)</f>
        <v>0</v>
      </c>
      <c r="BL749" s="16" t="s">
        <v>253</v>
      </c>
      <c r="BM749" s="144" t="s">
        <v>3293</v>
      </c>
    </row>
    <row r="750" spans="2:65" s="12" customFormat="1" ht="12">
      <c r="B750" s="150"/>
      <c r="D750" s="146" t="s">
        <v>163</v>
      </c>
      <c r="E750" s="151" t="s">
        <v>1</v>
      </c>
      <c r="F750" s="152" t="s">
        <v>3218</v>
      </c>
      <c r="H750" s="153">
        <v>29.75</v>
      </c>
      <c r="I750" s="154"/>
      <c r="L750" s="150"/>
      <c r="M750" s="155"/>
      <c r="T750" s="156"/>
      <c r="AT750" s="151" t="s">
        <v>163</v>
      </c>
      <c r="AU750" s="151" t="s">
        <v>85</v>
      </c>
      <c r="AV750" s="12" t="s">
        <v>85</v>
      </c>
      <c r="AW750" s="12" t="s">
        <v>32</v>
      </c>
      <c r="AX750" s="12" t="s">
        <v>83</v>
      </c>
      <c r="AY750" s="151" t="s">
        <v>153</v>
      </c>
    </row>
    <row r="751" spans="2:65" s="1" customFormat="1" ht="33" customHeight="1">
      <c r="B751" s="31"/>
      <c r="C751" s="132" t="s">
        <v>1189</v>
      </c>
      <c r="D751" s="132" t="s">
        <v>155</v>
      </c>
      <c r="E751" s="133" t="s">
        <v>3294</v>
      </c>
      <c r="F751" s="134" t="s">
        <v>3295</v>
      </c>
      <c r="G751" s="135" t="s">
        <v>158</v>
      </c>
      <c r="H751" s="136">
        <v>1.929</v>
      </c>
      <c r="I751" s="137"/>
      <c r="J751" s="138">
        <f>ROUND(I751*H751,2)</f>
        <v>0</v>
      </c>
      <c r="K751" s="139"/>
      <c r="L751" s="31"/>
      <c r="M751" s="140" t="s">
        <v>1</v>
      </c>
      <c r="N751" s="141" t="s">
        <v>40</v>
      </c>
      <c r="P751" s="142">
        <f>O751*H751</f>
        <v>0</v>
      </c>
      <c r="Q751" s="142">
        <v>1.08E-3</v>
      </c>
      <c r="R751" s="142">
        <f>Q751*H751</f>
        <v>2.0833200000000001E-3</v>
      </c>
      <c r="S751" s="142">
        <v>0</v>
      </c>
      <c r="T751" s="143">
        <f>S751*H751</f>
        <v>0</v>
      </c>
      <c r="AR751" s="144" t="s">
        <v>253</v>
      </c>
      <c r="AT751" s="144" t="s">
        <v>155</v>
      </c>
      <c r="AU751" s="144" t="s">
        <v>85</v>
      </c>
      <c r="AY751" s="16" t="s">
        <v>153</v>
      </c>
      <c r="BE751" s="145">
        <f>IF(N751="základní",J751,0)</f>
        <v>0</v>
      </c>
      <c r="BF751" s="145">
        <f>IF(N751="snížená",J751,0)</f>
        <v>0</v>
      </c>
      <c r="BG751" s="145">
        <f>IF(N751="zákl. přenesená",J751,0)</f>
        <v>0</v>
      </c>
      <c r="BH751" s="145">
        <f>IF(N751="sníž. přenesená",J751,0)</f>
        <v>0</v>
      </c>
      <c r="BI751" s="145">
        <f>IF(N751="nulová",J751,0)</f>
        <v>0</v>
      </c>
      <c r="BJ751" s="16" t="s">
        <v>83</v>
      </c>
      <c r="BK751" s="145">
        <f>ROUND(I751*H751,2)</f>
        <v>0</v>
      </c>
      <c r="BL751" s="16" t="s">
        <v>253</v>
      </c>
      <c r="BM751" s="144" t="s">
        <v>3296</v>
      </c>
    </row>
    <row r="752" spans="2:65" s="1" customFormat="1" ht="24">
      <c r="B752" s="31"/>
      <c r="D752" s="146" t="s">
        <v>161</v>
      </c>
      <c r="F752" s="147" t="s">
        <v>3297</v>
      </c>
      <c r="I752" s="148"/>
      <c r="L752" s="31"/>
      <c r="M752" s="149"/>
      <c r="T752" s="55"/>
      <c r="AT752" s="16" t="s">
        <v>161</v>
      </c>
      <c r="AU752" s="16" t="s">
        <v>85</v>
      </c>
    </row>
    <row r="753" spans="2:65" s="12" customFormat="1" ht="12">
      <c r="B753" s="150"/>
      <c r="D753" s="146" t="s">
        <v>163</v>
      </c>
      <c r="E753" s="151" t="s">
        <v>1</v>
      </c>
      <c r="F753" s="152" t="s">
        <v>3298</v>
      </c>
      <c r="H753" s="153">
        <v>1.929</v>
      </c>
      <c r="I753" s="154"/>
      <c r="L753" s="150"/>
      <c r="M753" s="155"/>
      <c r="T753" s="156"/>
      <c r="AT753" s="151" t="s">
        <v>163</v>
      </c>
      <c r="AU753" s="151" t="s">
        <v>85</v>
      </c>
      <c r="AV753" s="12" t="s">
        <v>85</v>
      </c>
      <c r="AW753" s="12" t="s">
        <v>32</v>
      </c>
      <c r="AX753" s="12" t="s">
        <v>83</v>
      </c>
      <c r="AY753" s="151" t="s">
        <v>153</v>
      </c>
    </row>
    <row r="754" spans="2:65" s="1" customFormat="1" ht="21.75" customHeight="1">
      <c r="B754" s="31"/>
      <c r="C754" s="132" t="s">
        <v>1194</v>
      </c>
      <c r="D754" s="132" t="s">
        <v>155</v>
      </c>
      <c r="E754" s="133" t="s">
        <v>3299</v>
      </c>
      <c r="F754" s="134" t="s">
        <v>3300</v>
      </c>
      <c r="G754" s="135" t="s">
        <v>261</v>
      </c>
      <c r="H754" s="136">
        <v>14</v>
      </c>
      <c r="I754" s="137"/>
      <c r="J754" s="138">
        <f>ROUND(I754*H754,2)</f>
        <v>0</v>
      </c>
      <c r="K754" s="139"/>
      <c r="L754" s="31"/>
      <c r="M754" s="140" t="s">
        <v>1</v>
      </c>
      <c r="N754" s="141" t="s">
        <v>40</v>
      </c>
      <c r="P754" s="142">
        <f>O754*H754</f>
        <v>0</v>
      </c>
      <c r="Q754" s="142">
        <v>2.6700000000000001E-3</v>
      </c>
      <c r="R754" s="142">
        <f>Q754*H754</f>
        <v>3.7380000000000004E-2</v>
      </c>
      <c r="S754" s="142">
        <v>0</v>
      </c>
      <c r="T754" s="143">
        <f>S754*H754</f>
        <v>0</v>
      </c>
      <c r="AR754" s="144" t="s">
        <v>253</v>
      </c>
      <c r="AT754" s="144" t="s">
        <v>155</v>
      </c>
      <c r="AU754" s="144" t="s">
        <v>85</v>
      </c>
      <c r="AY754" s="16" t="s">
        <v>153</v>
      </c>
      <c r="BE754" s="145">
        <f>IF(N754="základní",J754,0)</f>
        <v>0</v>
      </c>
      <c r="BF754" s="145">
        <f>IF(N754="snížená",J754,0)</f>
        <v>0</v>
      </c>
      <c r="BG754" s="145">
        <f>IF(N754="zákl. přenesená",J754,0)</f>
        <v>0</v>
      </c>
      <c r="BH754" s="145">
        <f>IF(N754="sníž. přenesená",J754,0)</f>
        <v>0</v>
      </c>
      <c r="BI754" s="145">
        <f>IF(N754="nulová",J754,0)</f>
        <v>0</v>
      </c>
      <c r="BJ754" s="16" t="s">
        <v>83</v>
      </c>
      <c r="BK754" s="145">
        <f>ROUND(I754*H754,2)</f>
        <v>0</v>
      </c>
      <c r="BL754" s="16" t="s">
        <v>253</v>
      </c>
      <c r="BM754" s="144" t="s">
        <v>3301</v>
      </c>
    </row>
    <row r="755" spans="2:65" s="1" customFormat="1" ht="24">
      <c r="B755" s="31"/>
      <c r="D755" s="146" t="s">
        <v>161</v>
      </c>
      <c r="F755" s="147" t="s">
        <v>3302</v>
      </c>
      <c r="I755" s="148"/>
      <c r="L755" s="31"/>
      <c r="M755" s="149"/>
      <c r="T755" s="55"/>
      <c r="AT755" s="16" t="s">
        <v>161</v>
      </c>
      <c r="AU755" s="16" t="s">
        <v>85</v>
      </c>
    </row>
    <row r="756" spans="2:65" s="12" customFormat="1" ht="12">
      <c r="B756" s="150"/>
      <c r="D756" s="146" t="s">
        <v>163</v>
      </c>
      <c r="E756" s="151" t="s">
        <v>1</v>
      </c>
      <c r="F756" s="152" t="s">
        <v>3303</v>
      </c>
      <c r="H756" s="153">
        <v>4</v>
      </c>
      <c r="I756" s="154"/>
      <c r="L756" s="150"/>
      <c r="M756" s="155"/>
      <c r="T756" s="156"/>
      <c r="AT756" s="151" t="s">
        <v>163</v>
      </c>
      <c r="AU756" s="151" t="s">
        <v>85</v>
      </c>
      <c r="AV756" s="12" t="s">
        <v>85</v>
      </c>
      <c r="AW756" s="12" t="s">
        <v>32</v>
      </c>
      <c r="AX756" s="12" t="s">
        <v>75</v>
      </c>
      <c r="AY756" s="151" t="s">
        <v>153</v>
      </c>
    </row>
    <row r="757" spans="2:65" s="12" customFormat="1" ht="12">
      <c r="B757" s="150"/>
      <c r="D757" s="146" t="s">
        <v>163</v>
      </c>
      <c r="E757" s="151" t="s">
        <v>1</v>
      </c>
      <c r="F757" s="152" t="s">
        <v>3304</v>
      </c>
      <c r="H757" s="153">
        <v>10</v>
      </c>
      <c r="I757" s="154"/>
      <c r="L757" s="150"/>
      <c r="M757" s="155"/>
      <c r="T757" s="156"/>
      <c r="AT757" s="151" t="s">
        <v>163</v>
      </c>
      <c r="AU757" s="151" t="s">
        <v>85</v>
      </c>
      <c r="AV757" s="12" t="s">
        <v>85</v>
      </c>
      <c r="AW757" s="12" t="s">
        <v>32</v>
      </c>
      <c r="AX757" s="12" t="s">
        <v>75</v>
      </c>
      <c r="AY757" s="151" t="s">
        <v>153</v>
      </c>
    </row>
    <row r="758" spans="2:65" s="13" customFormat="1" ht="12">
      <c r="B758" s="157"/>
      <c r="D758" s="146" t="s">
        <v>163</v>
      </c>
      <c r="E758" s="158" t="s">
        <v>1</v>
      </c>
      <c r="F758" s="159" t="s">
        <v>207</v>
      </c>
      <c r="H758" s="160">
        <v>14</v>
      </c>
      <c r="I758" s="161"/>
      <c r="L758" s="157"/>
      <c r="M758" s="162"/>
      <c r="T758" s="163"/>
      <c r="AT758" s="158" t="s">
        <v>163</v>
      </c>
      <c r="AU758" s="158" t="s">
        <v>85</v>
      </c>
      <c r="AV758" s="13" t="s">
        <v>159</v>
      </c>
      <c r="AW758" s="13" t="s">
        <v>32</v>
      </c>
      <c r="AX758" s="13" t="s">
        <v>83</v>
      </c>
      <c r="AY758" s="158" t="s">
        <v>153</v>
      </c>
    </row>
    <row r="759" spans="2:65" s="1" customFormat="1" ht="21.75" customHeight="1">
      <c r="B759" s="31"/>
      <c r="C759" s="164" t="s">
        <v>1199</v>
      </c>
      <c r="D759" s="164" t="s">
        <v>216</v>
      </c>
      <c r="E759" s="165" t="s">
        <v>3305</v>
      </c>
      <c r="F759" s="166" t="s">
        <v>3306</v>
      </c>
      <c r="G759" s="167" t="s">
        <v>196</v>
      </c>
      <c r="H759" s="168">
        <v>5.0000000000000001E-3</v>
      </c>
      <c r="I759" s="169"/>
      <c r="J759" s="170">
        <f>ROUND(I759*H759,2)</f>
        <v>0</v>
      </c>
      <c r="K759" s="171"/>
      <c r="L759" s="172"/>
      <c r="M759" s="173" t="s">
        <v>1</v>
      </c>
      <c r="N759" s="174" t="s">
        <v>40</v>
      </c>
      <c r="P759" s="142">
        <f>O759*H759</f>
        <v>0</v>
      </c>
      <c r="Q759" s="142">
        <v>1</v>
      </c>
      <c r="R759" s="142">
        <f>Q759*H759</f>
        <v>5.0000000000000001E-3</v>
      </c>
      <c r="S759" s="142">
        <v>0</v>
      </c>
      <c r="T759" s="143">
        <f>S759*H759</f>
        <v>0</v>
      </c>
      <c r="AR759" s="144" t="s">
        <v>691</v>
      </c>
      <c r="AT759" s="144" t="s">
        <v>216</v>
      </c>
      <c r="AU759" s="144" t="s">
        <v>85</v>
      </c>
      <c r="AY759" s="16" t="s">
        <v>153</v>
      </c>
      <c r="BE759" s="145">
        <f>IF(N759="základní",J759,0)</f>
        <v>0</v>
      </c>
      <c r="BF759" s="145">
        <f>IF(N759="snížená",J759,0)</f>
        <v>0</v>
      </c>
      <c r="BG759" s="145">
        <f>IF(N759="zákl. přenesená",J759,0)</f>
        <v>0</v>
      </c>
      <c r="BH759" s="145">
        <f>IF(N759="sníž. přenesená",J759,0)</f>
        <v>0</v>
      </c>
      <c r="BI759" s="145">
        <f>IF(N759="nulová",J759,0)</f>
        <v>0</v>
      </c>
      <c r="BJ759" s="16" t="s">
        <v>83</v>
      </c>
      <c r="BK759" s="145">
        <f>ROUND(I759*H759,2)</f>
        <v>0</v>
      </c>
      <c r="BL759" s="16" t="s">
        <v>691</v>
      </c>
      <c r="BM759" s="144" t="s">
        <v>3307</v>
      </c>
    </row>
    <row r="760" spans="2:65" s="1" customFormat="1" ht="12">
      <c r="B760" s="31"/>
      <c r="D760" s="146" t="s">
        <v>161</v>
      </c>
      <c r="F760" s="147" t="s">
        <v>3306</v>
      </c>
      <c r="I760" s="148"/>
      <c r="L760" s="31"/>
      <c r="M760" s="149"/>
      <c r="T760" s="55"/>
      <c r="AT760" s="16" t="s">
        <v>161</v>
      </c>
      <c r="AU760" s="16" t="s">
        <v>85</v>
      </c>
    </row>
    <row r="761" spans="2:65" s="12" customFormat="1" ht="12">
      <c r="B761" s="150"/>
      <c r="D761" s="146" t="s">
        <v>163</v>
      </c>
      <c r="E761" s="151" t="s">
        <v>1</v>
      </c>
      <c r="F761" s="152" t="s">
        <v>3308</v>
      </c>
      <c r="H761" s="153">
        <v>5.0000000000000001E-3</v>
      </c>
      <c r="I761" s="154"/>
      <c r="L761" s="150"/>
      <c r="M761" s="155"/>
      <c r="T761" s="156"/>
      <c r="AT761" s="151" t="s">
        <v>163</v>
      </c>
      <c r="AU761" s="151" t="s">
        <v>85</v>
      </c>
      <c r="AV761" s="12" t="s">
        <v>85</v>
      </c>
      <c r="AW761" s="12" t="s">
        <v>32</v>
      </c>
      <c r="AX761" s="12" t="s">
        <v>83</v>
      </c>
      <c r="AY761" s="151" t="s">
        <v>153</v>
      </c>
    </row>
    <row r="762" spans="2:65" s="1" customFormat="1" ht="21.75" customHeight="1">
      <c r="B762" s="31"/>
      <c r="C762" s="164" t="s">
        <v>1203</v>
      </c>
      <c r="D762" s="164" t="s">
        <v>216</v>
      </c>
      <c r="E762" s="165" t="s">
        <v>3309</v>
      </c>
      <c r="F762" s="166" t="s">
        <v>3310</v>
      </c>
      <c r="G762" s="167" t="s">
        <v>196</v>
      </c>
      <c r="H762" s="168">
        <v>1.6E-2</v>
      </c>
      <c r="I762" s="169"/>
      <c r="J762" s="170">
        <f>ROUND(I762*H762,2)</f>
        <v>0</v>
      </c>
      <c r="K762" s="171"/>
      <c r="L762" s="172"/>
      <c r="M762" s="173" t="s">
        <v>1</v>
      </c>
      <c r="N762" s="174" t="s">
        <v>40</v>
      </c>
      <c r="P762" s="142">
        <f>O762*H762</f>
        <v>0</v>
      </c>
      <c r="Q762" s="142">
        <v>1</v>
      </c>
      <c r="R762" s="142">
        <f>Q762*H762</f>
        <v>1.6E-2</v>
      </c>
      <c r="S762" s="142">
        <v>0</v>
      </c>
      <c r="T762" s="143">
        <f>S762*H762</f>
        <v>0</v>
      </c>
      <c r="AR762" s="144" t="s">
        <v>691</v>
      </c>
      <c r="AT762" s="144" t="s">
        <v>216</v>
      </c>
      <c r="AU762" s="144" t="s">
        <v>85</v>
      </c>
      <c r="AY762" s="16" t="s">
        <v>153</v>
      </c>
      <c r="BE762" s="145">
        <f>IF(N762="základní",J762,0)</f>
        <v>0</v>
      </c>
      <c r="BF762" s="145">
        <f>IF(N762="snížená",J762,0)</f>
        <v>0</v>
      </c>
      <c r="BG762" s="145">
        <f>IF(N762="zákl. přenesená",J762,0)</f>
        <v>0</v>
      </c>
      <c r="BH762" s="145">
        <f>IF(N762="sníž. přenesená",J762,0)</f>
        <v>0</v>
      </c>
      <c r="BI762" s="145">
        <f>IF(N762="nulová",J762,0)</f>
        <v>0</v>
      </c>
      <c r="BJ762" s="16" t="s">
        <v>83</v>
      </c>
      <c r="BK762" s="145">
        <f>ROUND(I762*H762,2)</f>
        <v>0</v>
      </c>
      <c r="BL762" s="16" t="s">
        <v>691</v>
      </c>
      <c r="BM762" s="144" t="s">
        <v>3311</v>
      </c>
    </row>
    <row r="763" spans="2:65" s="1" customFormat="1" ht="12">
      <c r="B763" s="31"/>
      <c r="D763" s="146" t="s">
        <v>161</v>
      </c>
      <c r="F763" s="147" t="s">
        <v>3310</v>
      </c>
      <c r="I763" s="148"/>
      <c r="L763" s="31"/>
      <c r="M763" s="149"/>
      <c r="T763" s="55"/>
      <c r="AT763" s="16" t="s">
        <v>161</v>
      </c>
      <c r="AU763" s="16" t="s">
        <v>85</v>
      </c>
    </row>
    <row r="764" spans="2:65" s="12" customFormat="1" ht="12">
      <c r="B764" s="150"/>
      <c r="D764" s="146" t="s">
        <v>163</v>
      </c>
      <c r="E764" s="151" t="s">
        <v>1</v>
      </c>
      <c r="F764" s="152" t="s">
        <v>3312</v>
      </c>
      <c r="H764" s="153">
        <v>1.6E-2</v>
      </c>
      <c r="I764" s="154"/>
      <c r="L764" s="150"/>
      <c r="M764" s="155"/>
      <c r="T764" s="156"/>
      <c r="AT764" s="151" t="s">
        <v>163</v>
      </c>
      <c r="AU764" s="151" t="s">
        <v>85</v>
      </c>
      <c r="AV764" s="12" t="s">
        <v>85</v>
      </c>
      <c r="AW764" s="12" t="s">
        <v>32</v>
      </c>
      <c r="AX764" s="12" t="s">
        <v>83</v>
      </c>
      <c r="AY764" s="151" t="s">
        <v>153</v>
      </c>
    </row>
    <row r="765" spans="2:65" s="1" customFormat="1" ht="21.75" customHeight="1">
      <c r="B765" s="31"/>
      <c r="C765" s="132" t="s">
        <v>1207</v>
      </c>
      <c r="D765" s="132" t="s">
        <v>155</v>
      </c>
      <c r="E765" s="133" t="s">
        <v>3313</v>
      </c>
      <c r="F765" s="134" t="s">
        <v>3314</v>
      </c>
      <c r="G765" s="135" t="s">
        <v>261</v>
      </c>
      <c r="H765" s="136">
        <v>6</v>
      </c>
      <c r="I765" s="137"/>
      <c r="J765" s="138">
        <f>ROUND(I765*H765,2)</f>
        <v>0</v>
      </c>
      <c r="K765" s="139"/>
      <c r="L765" s="31"/>
      <c r="M765" s="140" t="s">
        <v>1</v>
      </c>
      <c r="N765" s="141" t="s">
        <v>40</v>
      </c>
      <c r="P765" s="142">
        <f>O765*H765</f>
        <v>0</v>
      </c>
      <c r="Q765" s="142">
        <v>0</v>
      </c>
      <c r="R765" s="142">
        <f>Q765*H765</f>
        <v>0</v>
      </c>
      <c r="S765" s="142">
        <v>0</v>
      </c>
      <c r="T765" s="143">
        <f>S765*H765</f>
        <v>0</v>
      </c>
      <c r="AR765" s="144" t="s">
        <v>253</v>
      </c>
      <c r="AT765" s="144" t="s">
        <v>155</v>
      </c>
      <c r="AU765" s="144" t="s">
        <v>85</v>
      </c>
      <c r="AY765" s="16" t="s">
        <v>153</v>
      </c>
      <c r="BE765" s="145">
        <f>IF(N765="základní",J765,0)</f>
        <v>0</v>
      </c>
      <c r="BF765" s="145">
        <f>IF(N765="snížená",J765,0)</f>
        <v>0</v>
      </c>
      <c r="BG765" s="145">
        <f>IF(N765="zákl. přenesená",J765,0)</f>
        <v>0</v>
      </c>
      <c r="BH765" s="145">
        <f>IF(N765="sníž. přenesená",J765,0)</f>
        <v>0</v>
      </c>
      <c r="BI765" s="145">
        <f>IF(N765="nulová",J765,0)</f>
        <v>0</v>
      </c>
      <c r="BJ765" s="16" t="s">
        <v>83</v>
      </c>
      <c r="BK765" s="145">
        <f>ROUND(I765*H765,2)</f>
        <v>0</v>
      </c>
      <c r="BL765" s="16" t="s">
        <v>253</v>
      </c>
      <c r="BM765" s="144" t="s">
        <v>3315</v>
      </c>
    </row>
    <row r="766" spans="2:65" s="1" customFormat="1" ht="36">
      <c r="B766" s="31"/>
      <c r="D766" s="146" t="s">
        <v>161</v>
      </c>
      <c r="F766" s="147" t="s">
        <v>3316</v>
      </c>
      <c r="I766" s="148"/>
      <c r="L766" s="31"/>
      <c r="M766" s="149"/>
      <c r="T766" s="55"/>
      <c r="AT766" s="16" t="s">
        <v>161</v>
      </c>
      <c r="AU766" s="16" t="s">
        <v>85</v>
      </c>
    </row>
    <row r="767" spans="2:65" s="1" customFormat="1" ht="16.5" customHeight="1">
      <c r="B767" s="31"/>
      <c r="C767" s="164" t="s">
        <v>1211</v>
      </c>
      <c r="D767" s="164" t="s">
        <v>216</v>
      </c>
      <c r="E767" s="165" t="s">
        <v>3317</v>
      </c>
      <c r="F767" s="166" t="s">
        <v>3318</v>
      </c>
      <c r="G767" s="167" t="s">
        <v>590</v>
      </c>
      <c r="H767" s="168">
        <v>2.4</v>
      </c>
      <c r="I767" s="169"/>
      <c r="J767" s="170">
        <f>ROUND(I767*H767,2)</f>
        <v>0</v>
      </c>
      <c r="K767" s="171"/>
      <c r="L767" s="172"/>
      <c r="M767" s="173" t="s">
        <v>1</v>
      </c>
      <c r="N767" s="174" t="s">
        <v>40</v>
      </c>
      <c r="P767" s="142">
        <f>O767*H767</f>
        <v>0</v>
      </c>
      <c r="Q767" s="142">
        <v>1.2999999999999999E-3</v>
      </c>
      <c r="R767" s="142">
        <f>Q767*H767</f>
        <v>3.1199999999999999E-3</v>
      </c>
      <c r="S767" s="142">
        <v>0</v>
      </c>
      <c r="T767" s="143">
        <f>S767*H767</f>
        <v>0</v>
      </c>
      <c r="AR767" s="144" t="s">
        <v>691</v>
      </c>
      <c r="AT767" s="144" t="s">
        <v>216</v>
      </c>
      <c r="AU767" s="144" t="s">
        <v>85</v>
      </c>
      <c r="AY767" s="16" t="s">
        <v>153</v>
      </c>
      <c r="BE767" s="145">
        <f>IF(N767="základní",J767,0)</f>
        <v>0</v>
      </c>
      <c r="BF767" s="145">
        <f>IF(N767="snížená",J767,0)</f>
        <v>0</v>
      </c>
      <c r="BG767" s="145">
        <f>IF(N767="zákl. přenesená",J767,0)</f>
        <v>0</v>
      </c>
      <c r="BH767" s="145">
        <f>IF(N767="sníž. přenesená",J767,0)</f>
        <v>0</v>
      </c>
      <c r="BI767" s="145">
        <f>IF(N767="nulová",J767,0)</f>
        <v>0</v>
      </c>
      <c r="BJ767" s="16" t="s">
        <v>83</v>
      </c>
      <c r="BK767" s="145">
        <f>ROUND(I767*H767,2)</f>
        <v>0</v>
      </c>
      <c r="BL767" s="16" t="s">
        <v>691</v>
      </c>
      <c r="BM767" s="144" t="s">
        <v>3319</v>
      </c>
    </row>
    <row r="768" spans="2:65" s="1" customFormat="1" ht="12">
      <c r="B768" s="31"/>
      <c r="D768" s="146" t="s">
        <v>161</v>
      </c>
      <c r="F768" s="147" t="s">
        <v>3318</v>
      </c>
      <c r="I768" s="148"/>
      <c r="L768" s="31"/>
      <c r="M768" s="149"/>
      <c r="T768" s="55"/>
      <c r="AT768" s="16" t="s">
        <v>161</v>
      </c>
      <c r="AU768" s="16" t="s">
        <v>85</v>
      </c>
    </row>
    <row r="769" spans="2:65" s="12" customFormat="1" ht="12">
      <c r="B769" s="150"/>
      <c r="D769" s="146" t="s">
        <v>163</v>
      </c>
      <c r="E769" s="151" t="s">
        <v>1</v>
      </c>
      <c r="F769" s="152" t="s">
        <v>3320</v>
      </c>
      <c r="H769" s="153">
        <v>2.4</v>
      </c>
      <c r="I769" s="154"/>
      <c r="L769" s="150"/>
      <c r="M769" s="155"/>
      <c r="T769" s="156"/>
      <c r="AT769" s="151" t="s">
        <v>163</v>
      </c>
      <c r="AU769" s="151" t="s">
        <v>85</v>
      </c>
      <c r="AV769" s="12" t="s">
        <v>85</v>
      </c>
      <c r="AW769" s="12" t="s">
        <v>32</v>
      </c>
      <c r="AX769" s="12" t="s">
        <v>83</v>
      </c>
      <c r="AY769" s="151" t="s">
        <v>153</v>
      </c>
    </row>
    <row r="770" spans="2:65" s="1" customFormat="1" ht="24.25" customHeight="1">
      <c r="B770" s="31"/>
      <c r="C770" s="132" t="s">
        <v>1217</v>
      </c>
      <c r="D770" s="132" t="s">
        <v>155</v>
      </c>
      <c r="E770" s="133" t="s">
        <v>3321</v>
      </c>
      <c r="F770" s="134" t="s">
        <v>3322</v>
      </c>
      <c r="G770" s="135" t="s">
        <v>590</v>
      </c>
      <c r="H770" s="136">
        <v>20</v>
      </c>
      <c r="I770" s="137"/>
      <c r="J770" s="138">
        <f>ROUND(I770*H770,2)</f>
        <v>0</v>
      </c>
      <c r="K770" s="139"/>
      <c r="L770" s="31"/>
      <c r="M770" s="140" t="s">
        <v>1</v>
      </c>
      <c r="N770" s="141" t="s">
        <v>40</v>
      </c>
      <c r="P770" s="142">
        <f>O770*H770</f>
        <v>0</v>
      </c>
      <c r="Q770" s="142">
        <v>0</v>
      </c>
      <c r="R770" s="142">
        <f>Q770*H770</f>
        <v>0</v>
      </c>
      <c r="S770" s="142">
        <v>1.4E-2</v>
      </c>
      <c r="T770" s="143">
        <f>S770*H770</f>
        <v>0.28000000000000003</v>
      </c>
      <c r="AR770" s="144" t="s">
        <v>253</v>
      </c>
      <c r="AT770" s="144" t="s">
        <v>155</v>
      </c>
      <c r="AU770" s="144" t="s">
        <v>85</v>
      </c>
      <c r="AY770" s="16" t="s">
        <v>153</v>
      </c>
      <c r="BE770" s="145">
        <f>IF(N770="základní",J770,0)</f>
        <v>0</v>
      </c>
      <c r="BF770" s="145">
        <f>IF(N770="snížená",J770,0)</f>
        <v>0</v>
      </c>
      <c r="BG770" s="145">
        <f>IF(N770="zákl. přenesená",J770,0)</f>
        <v>0</v>
      </c>
      <c r="BH770" s="145">
        <f>IF(N770="sníž. přenesená",J770,0)</f>
        <v>0</v>
      </c>
      <c r="BI770" s="145">
        <f>IF(N770="nulová",J770,0)</f>
        <v>0</v>
      </c>
      <c r="BJ770" s="16" t="s">
        <v>83</v>
      </c>
      <c r="BK770" s="145">
        <f>ROUND(I770*H770,2)</f>
        <v>0</v>
      </c>
      <c r="BL770" s="16" t="s">
        <v>253</v>
      </c>
      <c r="BM770" s="144" t="s">
        <v>3323</v>
      </c>
    </row>
    <row r="771" spans="2:65" s="1" customFormat="1" ht="36">
      <c r="B771" s="31"/>
      <c r="D771" s="146" t="s">
        <v>161</v>
      </c>
      <c r="F771" s="147" t="s">
        <v>3324</v>
      </c>
      <c r="I771" s="148"/>
      <c r="L771" s="31"/>
      <c r="M771" s="149"/>
      <c r="T771" s="55"/>
      <c r="AT771" s="16" t="s">
        <v>161</v>
      </c>
      <c r="AU771" s="16" t="s">
        <v>85</v>
      </c>
    </row>
    <row r="772" spans="2:65" s="12" customFormat="1" ht="12">
      <c r="B772" s="150"/>
      <c r="D772" s="146" t="s">
        <v>163</v>
      </c>
      <c r="E772" s="151" t="s">
        <v>1</v>
      </c>
      <c r="F772" s="152" t="s">
        <v>3325</v>
      </c>
      <c r="H772" s="153">
        <v>20</v>
      </c>
      <c r="I772" s="154"/>
      <c r="L772" s="150"/>
      <c r="M772" s="155"/>
      <c r="T772" s="156"/>
      <c r="AT772" s="151" t="s">
        <v>163</v>
      </c>
      <c r="AU772" s="151" t="s">
        <v>85</v>
      </c>
      <c r="AV772" s="12" t="s">
        <v>85</v>
      </c>
      <c r="AW772" s="12" t="s">
        <v>32</v>
      </c>
      <c r="AX772" s="12" t="s">
        <v>83</v>
      </c>
      <c r="AY772" s="151" t="s">
        <v>153</v>
      </c>
    </row>
    <row r="773" spans="2:65" s="1" customFormat="1" ht="33" customHeight="1">
      <c r="B773" s="31"/>
      <c r="C773" s="132" t="s">
        <v>1221</v>
      </c>
      <c r="D773" s="132" t="s">
        <v>155</v>
      </c>
      <c r="E773" s="133" t="s">
        <v>3326</v>
      </c>
      <c r="F773" s="134" t="s">
        <v>3327</v>
      </c>
      <c r="G773" s="135" t="s">
        <v>590</v>
      </c>
      <c r="H773" s="136">
        <v>43</v>
      </c>
      <c r="I773" s="137"/>
      <c r="J773" s="138">
        <f>ROUND(I773*H773,2)</f>
        <v>0</v>
      </c>
      <c r="K773" s="139"/>
      <c r="L773" s="31"/>
      <c r="M773" s="140" t="s">
        <v>1</v>
      </c>
      <c r="N773" s="141" t="s">
        <v>40</v>
      </c>
      <c r="P773" s="142">
        <f>O773*H773</f>
        <v>0</v>
      </c>
      <c r="Q773" s="142">
        <v>0</v>
      </c>
      <c r="R773" s="142">
        <f>Q773*H773</f>
        <v>0</v>
      </c>
      <c r="S773" s="142">
        <v>0</v>
      </c>
      <c r="T773" s="143">
        <f>S773*H773</f>
        <v>0</v>
      </c>
      <c r="AR773" s="144" t="s">
        <v>253</v>
      </c>
      <c r="AT773" s="144" t="s">
        <v>155</v>
      </c>
      <c r="AU773" s="144" t="s">
        <v>85</v>
      </c>
      <c r="AY773" s="16" t="s">
        <v>153</v>
      </c>
      <c r="BE773" s="145">
        <f>IF(N773="základní",J773,0)</f>
        <v>0</v>
      </c>
      <c r="BF773" s="145">
        <f>IF(N773="snížená",J773,0)</f>
        <v>0</v>
      </c>
      <c r="BG773" s="145">
        <f>IF(N773="zákl. přenesená",J773,0)</f>
        <v>0</v>
      </c>
      <c r="BH773" s="145">
        <f>IF(N773="sníž. přenesená",J773,0)</f>
        <v>0</v>
      </c>
      <c r="BI773" s="145">
        <f>IF(N773="nulová",J773,0)</f>
        <v>0</v>
      </c>
      <c r="BJ773" s="16" t="s">
        <v>83</v>
      </c>
      <c r="BK773" s="145">
        <f>ROUND(I773*H773,2)</f>
        <v>0</v>
      </c>
      <c r="BL773" s="16" t="s">
        <v>253</v>
      </c>
      <c r="BM773" s="144" t="s">
        <v>3328</v>
      </c>
    </row>
    <row r="774" spans="2:65" s="1" customFormat="1" ht="48">
      <c r="B774" s="31"/>
      <c r="D774" s="146" t="s">
        <v>161</v>
      </c>
      <c r="F774" s="147" t="s">
        <v>3329</v>
      </c>
      <c r="I774" s="148"/>
      <c r="L774" s="31"/>
      <c r="M774" s="149"/>
      <c r="T774" s="55"/>
      <c r="AT774" s="16" t="s">
        <v>161</v>
      </c>
      <c r="AU774" s="16" t="s">
        <v>85</v>
      </c>
    </row>
    <row r="775" spans="2:65" s="12" customFormat="1" ht="12">
      <c r="B775" s="150"/>
      <c r="D775" s="146" t="s">
        <v>163</v>
      </c>
      <c r="E775" s="151" t="s">
        <v>1</v>
      </c>
      <c r="F775" s="152" t="s">
        <v>3330</v>
      </c>
      <c r="H775" s="153">
        <v>4</v>
      </c>
      <c r="I775" s="154"/>
      <c r="L775" s="150"/>
      <c r="M775" s="155"/>
      <c r="T775" s="156"/>
      <c r="AT775" s="151" t="s">
        <v>163</v>
      </c>
      <c r="AU775" s="151" t="s">
        <v>85</v>
      </c>
      <c r="AV775" s="12" t="s">
        <v>85</v>
      </c>
      <c r="AW775" s="12" t="s">
        <v>32</v>
      </c>
      <c r="AX775" s="12" t="s">
        <v>75</v>
      </c>
      <c r="AY775" s="151" t="s">
        <v>153</v>
      </c>
    </row>
    <row r="776" spans="2:65" s="12" customFormat="1" ht="12">
      <c r="B776" s="150"/>
      <c r="D776" s="146" t="s">
        <v>163</v>
      </c>
      <c r="E776" s="151" t="s">
        <v>1</v>
      </c>
      <c r="F776" s="152" t="s">
        <v>3331</v>
      </c>
      <c r="H776" s="153">
        <v>39</v>
      </c>
      <c r="I776" s="154"/>
      <c r="L776" s="150"/>
      <c r="M776" s="155"/>
      <c r="T776" s="156"/>
      <c r="AT776" s="151" t="s">
        <v>163</v>
      </c>
      <c r="AU776" s="151" t="s">
        <v>85</v>
      </c>
      <c r="AV776" s="12" t="s">
        <v>85</v>
      </c>
      <c r="AW776" s="12" t="s">
        <v>32</v>
      </c>
      <c r="AX776" s="12" t="s">
        <v>75</v>
      </c>
      <c r="AY776" s="151" t="s">
        <v>153</v>
      </c>
    </row>
    <row r="777" spans="2:65" s="13" customFormat="1" ht="12">
      <c r="B777" s="157"/>
      <c r="D777" s="146" t="s">
        <v>163</v>
      </c>
      <c r="E777" s="158" t="s">
        <v>1</v>
      </c>
      <c r="F777" s="159" t="s">
        <v>207</v>
      </c>
      <c r="H777" s="160">
        <v>43</v>
      </c>
      <c r="I777" s="161"/>
      <c r="L777" s="157"/>
      <c r="M777" s="162"/>
      <c r="T777" s="163"/>
      <c r="AT777" s="158" t="s">
        <v>163</v>
      </c>
      <c r="AU777" s="158" t="s">
        <v>85</v>
      </c>
      <c r="AV777" s="13" t="s">
        <v>159</v>
      </c>
      <c r="AW777" s="13" t="s">
        <v>32</v>
      </c>
      <c r="AX777" s="13" t="s">
        <v>83</v>
      </c>
      <c r="AY777" s="158" t="s">
        <v>153</v>
      </c>
    </row>
    <row r="778" spans="2:65" s="1" customFormat="1" ht="33" customHeight="1">
      <c r="B778" s="31"/>
      <c r="C778" s="132" t="s">
        <v>1225</v>
      </c>
      <c r="D778" s="132" t="s">
        <v>155</v>
      </c>
      <c r="E778" s="133" t="s">
        <v>3332</v>
      </c>
      <c r="F778" s="134" t="s">
        <v>3333</v>
      </c>
      <c r="G778" s="135" t="s">
        <v>590</v>
      </c>
      <c r="H778" s="136">
        <v>3.6</v>
      </c>
      <c r="I778" s="137"/>
      <c r="J778" s="138">
        <f>ROUND(I778*H778,2)</f>
        <v>0</v>
      </c>
      <c r="K778" s="139"/>
      <c r="L778" s="31"/>
      <c r="M778" s="140" t="s">
        <v>1</v>
      </c>
      <c r="N778" s="141" t="s">
        <v>40</v>
      </c>
      <c r="P778" s="142">
        <f>O778*H778</f>
        <v>0</v>
      </c>
      <c r="Q778" s="142">
        <v>0</v>
      </c>
      <c r="R778" s="142">
        <f>Q778*H778</f>
        <v>0</v>
      </c>
      <c r="S778" s="142">
        <v>0</v>
      </c>
      <c r="T778" s="143">
        <f>S778*H778</f>
        <v>0</v>
      </c>
      <c r="AR778" s="144" t="s">
        <v>253</v>
      </c>
      <c r="AT778" s="144" t="s">
        <v>155</v>
      </c>
      <c r="AU778" s="144" t="s">
        <v>85</v>
      </c>
      <c r="AY778" s="16" t="s">
        <v>153</v>
      </c>
      <c r="BE778" s="145">
        <f>IF(N778="základní",J778,0)</f>
        <v>0</v>
      </c>
      <c r="BF778" s="145">
        <f>IF(N778="snížená",J778,0)</f>
        <v>0</v>
      </c>
      <c r="BG778" s="145">
        <f>IF(N778="zákl. přenesená",J778,0)</f>
        <v>0</v>
      </c>
      <c r="BH778" s="145">
        <f>IF(N778="sníž. přenesená",J778,0)</f>
        <v>0</v>
      </c>
      <c r="BI778" s="145">
        <f>IF(N778="nulová",J778,0)</f>
        <v>0</v>
      </c>
      <c r="BJ778" s="16" t="s">
        <v>83</v>
      </c>
      <c r="BK778" s="145">
        <f>ROUND(I778*H778,2)</f>
        <v>0</v>
      </c>
      <c r="BL778" s="16" t="s">
        <v>253</v>
      </c>
      <c r="BM778" s="144" t="s">
        <v>3334</v>
      </c>
    </row>
    <row r="779" spans="2:65" s="1" customFormat="1" ht="48">
      <c r="B779" s="31"/>
      <c r="D779" s="146" t="s">
        <v>161</v>
      </c>
      <c r="F779" s="147" t="s">
        <v>3335</v>
      </c>
      <c r="I779" s="148"/>
      <c r="L779" s="31"/>
      <c r="M779" s="149"/>
      <c r="T779" s="55"/>
      <c r="AT779" s="16" t="s">
        <v>161</v>
      </c>
      <c r="AU779" s="16" t="s">
        <v>85</v>
      </c>
    </row>
    <row r="780" spans="2:65" s="12" customFormat="1" ht="12">
      <c r="B780" s="150"/>
      <c r="D780" s="146" t="s">
        <v>163</v>
      </c>
      <c r="E780" s="151" t="s">
        <v>1</v>
      </c>
      <c r="F780" s="152" t="s">
        <v>3336</v>
      </c>
      <c r="H780" s="153">
        <v>3.6</v>
      </c>
      <c r="I780" s="154"/>
      <c r="L780" s="150"/>
      <c r="M780" s="155"/>
      <c r="T780" s="156"/>
      <c r="AT780" s="151" t="s">
        <v>163</v>
      </c>
      <c r="AU780" s="151" t="s">
        <v>85</v>
      </c>
      <c r="AV780" s="12" t="s">
        <v>85</v>
      </c>
      <c r="AW780" s="12" t="s">
        <v>32</v>
      </c>
      <c r="AX780" s="12" t="s">
        <v>83</v>
      </c>
      <c r="AY780" s="151" t="s">
        <v>153</v>
      </c>
    </row>
    <row r="781" spans="2:65" s="1" customFormat="1" ht="21.75" customHeight="1">
      <c r="B781" s="31"/>
      <c r="C781" s="164" t="s">
        <v>1229</v>
      </c>
      <c r="D781" s="164" t="s">
        <v>216</v>
      </c>
      <c r="E781" s="165" t="s">
        <v>3337</v>
      </c>
      <c r="F781" s="166" t="s">
        <v>3338</v>
      </c>
      <c r="G781" s="167" t="s">
        <v>158</v>
      </c>
      <c r="H781" s="168">
        <v>1.1120000000000001</v>
      </c>
      <c r="I781" s="169"/>
      <c r="J781" s="170">
        <f>ROUND(I781*H781,2)</f>
        <v>0</v>
      </c>
      <c r="K781" s="171"/>
      <c r="L781" s="172"/>
      <c r="M781" s="173" t="s">
        <v>1</v>
      </c>
      <c r="N781" s="174" t="s">
        <v>40</v>
      </c>
      <c r="P781" s="142">
        <f>O781*H781</f>
        <v>0</v>
      </c>
      <c r="Q781" s="142">
        <v>0.55000000000000004</v>
      </c>
      <c r="R781" s="142">
        <f>Q781*H781</f>
        <v>0.61160000000000014</v>
      </c>
      <c r="S781" s="142">
        <v>0</v>
      </c>
      <c r="T781" s="143">
        <f>S781*H781</f>
        <v>0</v>
      </c>
      <c r="AR781" s="144" t="s">
        <v>351</v>
      </c>
      <c r="AT781" s="144" t="s">
        <v>216</v>
      </c>
      <c r="AU781" s="144" t="s">
        <v>85</v>
      </c>
      <c r="AY781" s="16" t="s">
        <v>153</v>
      </c>
      <c r="BE781" s="145">
        <f>IF(N781="základní",J781,0)</f>
        <v>0</v>
      </c>
      <c r="BF781" s="145">
        <f>IF(N781="snížená",J781,0)</f>
        <v>0</v>
      </c>
      <c r="BG781" s="145">
        <f>IF(N781="zákl. přenesená",J781,0)</f>
        <v>0</v>
      </c>
      <c r="BH781" s="145">
        <f>IF(N781="sníž. přenesená",J781,0)</f>
        <v>0</v>
      </c>
      <c r="BI781" s="145">
        <f>IF(N781="nulová",J781,0)</f>
        <v>0</v>
      </c>
      <c r="BJ781" s="16" t="s">
        <v>83</v>
      </c>
      <c r="BK781" s="145">
        <f>ROUND(I781*H781,2)</f>
        <v>0</v>
      </c>
      <c r="BL781" s="16" t="s">
        <v>253</v>
      </c>
      <c r="BM781" s="144" t="s">
        <v>3339</v>
      </c>
    </row>
    <row r="782" spans="2:65" s="1" customFormat="1" ht="12">
      <c r="B782" s="31"/>
      <c r="D782" s="146" t="s">
        <v>161</v>
      </c>
      <c r="F782" s="147" t="s">
        <v>3338</v>
      </c>
      <c r="I782" s="148"/>
      <c r="L782" s="31"/>
      <c r="M782" s="149"/>
      <c r="T782" s="55"/>
      <c r="AT782" s="16" t="s">
        <v>161</v>
      </c>
      <c r="AU782" s="16" t="s">
        <v>85</v>
      </c>
    </row>
    <row r="783" spans="2:65" s="12" customFormat="1" ht="12">
      <c r="B783" s="150"/>
      <c r="D783" s="146" t="s">
        <v>163</v>
      </c>
      <c r="E783" s="151" t="s">
        <v>1</v>
      </c>
      <c r="F783" s="152" t="s">
        <v>3340</v>
      </c>
      <c r="H783" s="153">
        <v>7.6999999999999999E-2</v>
      </c>
      <c r="I783" s="154"/>
      <c r="L783" s="150"/>
      <c r="M783" s="155"/>
      <c r="T783" s="156"/>
      <c r="AT783" s="151" t="s">
        <v>163</v>
      </c>
      <c r="AU783" s="151" t="s">
        <v>85</v>
      </c>
      <c r="AV783" s="12" t="s">
        <v>85</v>
      </c>
      <c r="AW783" s="12" t="s">
        <v>32</v>
      </c>
      <c r="AX783" s="12" t="s">
        <v>75</v>
      </c>
      <c r="AY783" s="151" t="s">
        <v>153</v>
      </c>
    </row>
    <row r="784" spans="2:65" s="12" customFormat="1" ht="12">
      <c r="B784" s="150"/>
      <c r="D784" s="146" t="s">
        <v>163</v>
      </c>
      <c r="E784" s="151" t="s">
        <v>1</v>
      </c>
      <c r="F784" s="152" t="s">
        <v>3341</v>
      </c>
      <c r="H784" s="153">
        <v>0.84199999999999997</v>
      </c>
      <c r="I784" s="154"/>
      <c r="L784" s="150"/>
      <c r="M784" s="155"/>
      <c r="T784" s="156"/>
      <c r="AT784" s="151" t="s">
        <v>163</v>
      </c>
      <c r="AU784" s="151" t="s">
        <v>85</v>
      </c>
      <c r="AV784" s="12" t="s">
        <v>85</v>
      </c>
      <c r="AW784" s="12" t="s">
        <v>32</v>
      </c>
      <c r="AX784" s="12" t="s">
        <v>75</v>
      </c>
      <c r="AY784" s="151" t="s">
        <v>153</v>
      </c>
    </row>
    <row r="785" spans="2:65" s="12" customFormat="1" ht="12">
      <c r="B785" s="150"/>
      <c r="D785" s="146" t="s">
        <v>163</v>
      </c>
      <c r="E785" s="151" t="s">
        <v>1</v>
      </c>
      <c r="F785" s="152" t="s">
        <v>3342</v>
      </c>
      <c r="H785" s="153">
        <v>9.1999999999999998E-2</v>
      </c>
      <c r="I785" s="154"/>
      <c r="L785" s="150"/>
      <c r="M785" s="155"/>
      <c r="T785" s="156"/>
      <c r="AT785" s="151" t="s">
        <v>163</v>
      </c>
      <c r="AU785" s="151" t="s">
        <v>85</v>
      </c>
      <c r="AV785" s="12" t="s">
        <v>85</v>
      </c>
      <c r="AW785" s="12" t="s">
        <v>32</v>
      </c>
      <c r="AX785" s="12" t="s">
        <v>75</v>
      </c>
      <c r="AY785" s="151" t="s">
        <v>153</v>
      </c>
    </row>
    <row r="786" spans="2:65" s="13" customFormat="1" ht="12">
      <c r="B786" s="157"/>
      <c r="D786" s="146" t="s">
        <v>163</v>
      </c>
      <c r="E786" s="158" t="s">
        <v>1</v>
      </c>
      <c r="F786" s="159" t="s">
        <v>207</v>
      </c>
      <c r="H786" s="160">
        <v>1.0109999999999999</v>
      </c>
      <c r="I786" s="161"/>
      <c r="L786" s="157"/>
      <c r="M786" s="162"/>
      <c r="T786" s="163"/>
      <c r="AT786" s="158" t="s">
        <v>163</v>
      </c>
      <c r="AU786" s="158" t="s">
        <v>85</v>
      </c>
      <c r="AV786" s="13" t="s">
        <v>159</v>
      </c>
      <c r="AW786" s="13" t="s">
        <v>32</v>
      </c>
      <c r="AX786" s="13" t="s">
        <v>83</v>
      </c>
      <c r="AY786" s="158" t="s">
        <v>153</v>
      </c>
    </row>
    <row r="787" spans="2:65" s="12" customFormat="1" ht="12">
      <c r="B787" s="150"/>
      <c r="D787" s="146" t="s">
        <v>163</v>
      </c>
      <c r="F787" s="152" t="s">
        <v>3343</v>
      </c>
      <c r="H787" s="153">
        <v>1.1120000000000001</v>
      </c>
      <c r="I787" s="154"/>
      <c r="L787" s="150"/>
      <c r="M787" s="155"/>
      <c r="T787" s="156"/>
      <c r="AT787" s="151" t="s">
        <v>163</v>
      </c>
      <c r="AU787" s="151" t="s">
        <v>85</v>
      </c>
      <c r="AV787" s="12" t="s">
        <v>85</v>
      </c>
      <c r="AW787" s="12" t="s">
        <v>4</v>
      </c>
      <c r="AX787" s="12" t="s">
        <v>83</v>
      </c>
      <c r="AY787" s="151" t="s">
        <v>153</v>
      </c>
    </row>
    <row r="788" spans="2:65" s="1" customFormat="1" ht="33" customHeight="1">
      <c r="B788" s="31"/>
      <c r="C788" s="132" t="s">
        <v>1233</v>
      </c>
      <c r="D788" s="132" t="s">
        <v>155</v>
      </c>
      <c r="E788" s="133" t="s">
        <v>3344</v>
      </c>
      <c r="F788" s="134" t="s">
        <v>3345</v>
      </c>
      <c r="G788" s="135" t="s">
        <v>590</v>
      </c>
      <c r="H788" s="136">
        <v>9.5</v>
      </c>
      <c r="I788" s="137"/>
      <c r="J788" s="138">
        <f>ROUND(I788*H788,2)</f>
        <v>0</v>
      </c>
      <c r="K788" s="139"/>
      <c r="L788" s="31"/>
      <c r="M788" s="140" t="s">
        <v>1</v>
      </c>
      <c r="N788" s="141" t="s">
        <v>40</v>
      </c>
      <c r="P788" s="142">
        <f>O788*H788</f>
        <v>0</v>
      </c>
      <c r="Q788" s="142">
        <v>0</v>
      </c>
      <c r="R788" s="142">
        <f>Q788*H788</f>
        <v>0</v>
      </c>
      <c r="S788" s="142">
        <v>0</v>
      </c>
      <c r="T788" s="143">
        <f>S788*H788</f>
        <v>0</v>
      </c>
      <c r="AR788" s="144" t="s">
        <v>253</v>
      </c>
      <c r="AT788" s="144" t="s">
        <v>155</v>
      </c>
      <c r="AU788" s="144" t="s">
        <v>85</v>
      </c>
      <c r="AY788" s="16" t="s">
        <v>153</v>
      </c>
      <c r="BE788" s="145">
        <f>IF(N788="základní",J788,0)</f>
        <v>0</v>
      </c>
      <c r="BF788" s="145">
        <f>IF(N788="snížená",J788,0)</f>
        <v>0</v>
      </c>
      <c r="BG788" s="145">
        <f>IF(N788="zákl. přenesená",J788,0)</f>
        <v>0</v>
      </c>
      <c r="BH788" s="145">
        <f>IF(N788="sníž. přenesená",J788,0)</f>
        <v>0</v>
      </c>
      <c r="BI788" s="145">
        <f>IF(N788="nulová",J788,0)</f>
        <v>0</v>
      </c>
      <c r="BJ788" s="16" t="s">
        <v>83</v>
      </c>
      <c r="BK788" s="145">
        <f>ROUND(I788*H788,2)</f>
        <v>0</v>
      </c>
      <c r="BL788" s="16" t="s">
        <v>253</v>
      </c>
      <c r="BM788" s="144" t="s">
        <v>3346</v>
      </c>
    </row>
    <row r="789" spans="2:65" s="1" customFormat="1" ht="48">
      <c r="B789" s="31"/>
      <c r="D789" s="146" t="s">
        <v>161</v>
      </c>
      <c r="F789" s="147" t="s">
        <v>3347</v>
      </c>
      <c r="I789" s="148"/>
      <c r="L789" s="31"/>
      <c r="M789" s="149"/>
      <c r="T789" s="55"/>
      <c r="AT789" s="16" t="s">
        <v>161</v>
      </c>
      <c r="AU789" s="16" t="s">
        <v>85</v>
      </c>
    </row>
    <row r="790" spans="2:65" s="12" customFormat="1" ht="12">
      <c r="B790" s="150"/>
      <c r="D790" s="146" t="s">
        <v>163</v>
      </c>
      <c r="E790" s="151" t="s">
        <v>1</v>
      </c>
      <c r="F790" s="152" t="s">
        <v>3348</v>
      </c>
      <c r="H790" s="153">
        <v>3.5</v>
      </c>
      <c r="I790" s="154"/>
      <c r="L790" s="150"/>
      <c r="M790" s="155"/>
      <c r="T790" s="156"/>
      <c r="AT790" s="151" t="s">
        <v>163</v>
      </c>
      <c r="AU790" s="151" t="s">
        <v>85</v>
      </c>
      <c r="AV790" s="12" t="s">
        <v>85</v>
      </c>
      <c r="AW790" s="12" t="s">
        <v>32</v>
      </c>
      <c r="AX790" s="12" t="s">
        <v>75</v>
      </c>
      <c r="AY790" s="151" t="s">
        <v>153</v>
      </c>
    </row>
    <row r="791" spans="2:65" s="12" customFormat="1" ht="12">
      <c r="B791" s="150"/>
      <c r="D791" s="146" t="s">
        <v>163</v>
      </c>
      <c r="E791" s="151" t="s">
        <v>1</v>
      </c>
      <c r="F791" s="152" t="s">
        <v>3349</v>
      </c>
      <c r="H791" s="153">
        <v>6</v>
      </c>
      <c r="I791" s="154"/>
      <c r="L791" s="150"/>
      <c r="M791" s="155"/>
      <c r="T791" s="156"/>
      <c r="AT791" s="151" t="s">
        <v>163</v>
      </c>
      <c r="AU791" s="151" t="s">
        <v>85</v>
      </c>
      <c r="AV791" s="12" t="s">
        <v>85</v>
      </c>
      <c r="AW791" s="12" t="s">
        <v>32</v>
      </c>
      <c r="AX791" s="12" t="s">
        <v>75</v>
      </c>
      <c r="AY791" s="151" t="s">
        <v>153</v>
      </c>
    </row>
    <row r="792" spans="2:65" s="13" customFormat="1" ht="12">
      <c r="B792" s="157"/>
      <c r="D792" s="146" t="s">
        <v>163</v>
      </c>
      <c r="E792" s="158" t="s">
        <v>1</v>
      </c>
      <c r="F792" s="159" t="s">
        <v>207</v>
      </c>
      <c r="H792" s="160">
        <v>9.5</v>
      </c>
      <c r="I792" s="161"/>
      <c r="L792" s="157"/>
      <c r="M792" s="162"/>
      <c r="T792" s="163"/>
      <c r="AT792" s="158" t="s">
        <v>163</v>
      </c>
      <c r="AU792" s="158" t="s">
        <v>85</v>
      </c>
      <c r="AV792" s="13" t="s">
        <v>159</v>
      </c>
      <c r="AW792" s="13" t="s">
        <v>32</v>
      </c>
      <c r="AX792" s="13" t="s">
        <v>83</v>
      </c>
      <c r="AY792" s="158" t="s">
        <v>153</v>
      </c>
    </row>
    <row r="793" spans="2:65" s="1" customFormat="1" ht="21.75" customHeight="1">
      <c r="B793" s="31"/>
      <c r="C793" s="164" t="s">
        <v>1237</v>
      </c>
      <c r="D793" s="164" t="s">
        <v>216</v>
      </c>
      <c r="E793" s="165" t="s">
        <v>3350</v>
      </c>
      <c r="F793" s="166" t="s">
        <v>3351</v>
      </c>
      <c r="G793" s="167" t="s">
        <v>158</v>
      </c>
      <c r="H793" s="168">
        <v>0.376</v>
      </c>
      <c r="I793" s="169"/>
      <c r="J793" s="170">
        <f>ROUND(I793*H793,2)</f>
        <v>0</v>
      </c>
      <c r="K793" s="171"/>
      <c r="L793" s="172"/>
      <c r="M793" s="173" t="s">
        <v>1</v>
      </c>
      <c r="N793" s="174" t="s">
        <v>40</v>
      </c>
      <c r="P793" s="142">
        <f>O793*H793</f>
        <v>0</v>
      </c>
      <c r="Q793" s="142">
        <v>0.55000000000000004</v>
      </c>
      <c r="R793" s="142">
        <f>Q793*H793</f>
        <v>0.20680000000000001</v>
      </c>
      <c r="S793" s="142">
        <v>0</v>
      </c>
      <c r="T793" s="143">
        <f>S793*H793</f>
        <v>0</v>
      </c>
      <c r="AR793" s="144" t="s">
        <v>351</v>
      </c>
      <c r="AT793" s="144" t="s">
        <v>216</v>
      </c>
      <c r="AU793" s="144" t="s">
        <v>85</v>
      </c>
      <c r="AY793" s="16" t="s">
        <v>153</v>
      </c>
      <c r="BE793" s="145">
        <f>IF(N793="základní",J793,0)</f>
        <v>0</v>
      </c>
      <c r="BF793" s="145">
        <f>IF(N793="snížená",J793,0)</f>
        <v>0</v>
      </c>
      <c r="BG793" s="145">
        <f>IF(N793="zákl. přenesená",J793,0)</f>
        <v>0</v>
      </c>
      <c r="BH793" s="145">
        <f>IF(N793="sníž. přenesená",J793,0)</f>
        <v>0</v>
      </c>
      <c r="BI793" s="145">
        <f>IF(N793="nulová",J793,0)</f>
        <v>0</v>
      </c>
      <c r="BJ793" s="16" t="s">
        <v>83</v>
      </c>
      <c r="BK793" s="145">
        <f>ROUND(I793*H793,2)</f>
        <v>0</v>
      </c>
      <c r="BL793" s="16" t="s">
        <v>253</v>
      </c>
      <c r="BM793" s="144" t="s">
        <v>3352</v>
      </c>
    </row>
    <row r="794" spans="2:65" s="1" customFormat="1" ht="12">
      <c r="B794" s="31"/>
      <c r="D794" s="146" t="s">
        <v>161</v>
      </c>
      <c r="F794" s="147" t="s">
        <v>3351</v>
      </c>
      <c r="I794" s="148"/>
      <c r="L794" s="31"/>
      <c r="M794" s="149"/>
      <c r="T794" s="55"/>
      <c r="AT794" s="16" t="s">
        <v>161</v>
      </c>
      <c r="AU794" s="16" t="s">
        <v>85</v>
      </c>
    </row>
    <row r="795" spans="2:65" s="12" customFormat="1" ht="12">
      <c r="B795" s="150"/>
      <c r="D795" s="146" t="s">
        <v>163</v>
      </c>
      <c r="E795" s="151" t="s">
        <v>1</v>
      </c>
      <c r="F795" s="152" t="s">
        <v>3353</v>
      </c>
      <c r="H795" s="153">
        <v>0.112</v>
      </c>
      <c r="I795" s="154"/>
      <c r="L795" s="150"/>
      <c r="M795" s="155"/>
      <c r="T795" s="156"/>
      <c r="AT795" s="151" t="s">
        <v>163</v>
      </c>
      <c r="AU795" s="151" t="s">
        <v>85</v>
      </c>
      <c r="AV795" s="12" t="s">
        <v>85</v>
      </c>
      <c r="AW795" s="12" t="s">
        <v>32</v>
      </c>
      <c r="AX795" s="12" t="s">
        <v>75</v>
      </c>
      <c r="AY795" s="151" t="s">
        <v>153</v>
      </c>
    </row>
    <row r="796" spans="2:65" s="12" customFormat="1" ht="12">
      <c r="B796" s="150"/>
      <c r="D796" s="146" t="s">
        <v>163</v>
      </c>
      <c r="E796" s="151" t="s">
        <v>1</v>
      </c>
      <c r="F796" s="152" t="s">
        <v>3354</v>
      </c>
      <c r="H796" s="153">
        <v>0.23</v>
      </c>
      <c r="I796" s="154"/>
      <c r="L796" s="150"/>
      <c r="M796" s="155"/>
      <c r="T796" s="156"/>
      <c r="AT796" s="151" t="s">
        <v>163</v>
      </c>
      <c r="AU796" s="151" t="s">
        <v>85</v>
      </c>
      <c r="AV796" s="12" t="s">
        <v>85</v>
      </c>
      <c r="AW796" s="12" t="s">
        <v>32</v>
      </c>
      <c r="AX796" s="12" t="s">
        <v>75</v>
      </c>
      <c r="AY796" s="151" t="s">
        <v>153</v>
      </c>
    </row>
    <row r="797" spans="2:65" s="13" customFormat="1" ht="12">
      <c r="B797" s="157"/>
      <c r="D797" s="146" t="s">
        <v>163</v>
      </c>
      <c r="E797" s="158" t="s">
        <v>1</v>
      </c>
      <c r="F797" s="159" t="s">
        <v>207</v>
      </c>
      <c r="H797" s="160">
        <v>0.34200000000000003</v>
      </c>
      <c r="I797" s="161"/>
      <c r="L797" s="157"/>
      <c r="M797" s="162"/>
      <c r="T797" s="163"/>
      <c r="AT797" s="158" t="s">
        <v>163</v>
      </c>
      <c r="AU797" s="158" t="s">
        <v>85</v>
      </c>
      <c r="AV797" s="13" t="s">
        <v>159</v>
      </c>
      <c r="AW797" s="13" t="s">
        <v>32</v>
      </c>
      <c r="AX797" s="13" t="s">
        <v>83</v>
      </c>
      <c r="AY797" s="158" t="s">
        <v>153</v>
      </c>
    </row>
    <row r="798" spans="2:65" s="12" customFormat="1" ht="12">
      <c r="B798" s="150"/>
      <c r="D798" s="146" t="s">
        <v>163</v>
      </c>
      <c r="F798" s="152" t="s">
        <v>3355</v>
      </c>
      <c r="H798" s="153">
        <v>0.376</v>
      </c>
      <c r="I798" s="154"/>
      <c r="L798" s="150"/>
      <c r="M798" s="155"/>
      <c r="T798" s="156"/>
      <c r="AT798" s="151" t="s">
        <v>163</v>
      </c>
      <c r="AU798" s="151" t="s">
        <v>85</v>
      </c>
      <c r="AV798" s="12" t="s">
        <v>85</v>
      </c>
      <c r="AW798" s="12" t="s">
        <v>4</v>
      </c>
      <c r="AX798" s="12" t="s">
        <v>83</v>
      </c>
      <c r="AY798" s="151" t="s">
        <v>153</v>
      </c>
    </row>
    <row r="799" spans="2:65" s="1" customFormat="1" ht="33" customHeight="1">
      <c r="B799" s="31"/>
      <c r="C799" s="132" t="s">
        <v>1241</v>
      </c>
      <c r="D799" s="132" t="s">
        <v>155</v>
      </c>
      <c r="E799" s="133" t="s">
        <v>3356</v>
      </c>
      <c r="F799" s="134" t="s">
        <v>3357</v>
      </c>
      <c r="G799" s="135" t="s">
        <v>173</v>
      </c>
      <c r="H799" s="136">
        <v>12.488</v>
      </c>
      <c r="I799" s="137"/>
      <c r="J799" s="138">
        <f>ROUND(I799*H799,2)</f>
        <v>0</v>
      </c>
      <c r="K799" s="139"/>
      <c r="L799" s="31"/>
      <c r="M799" s="140" t="s">
        <v>1</v>
      </c>
      <c r="N799" s="141" t="s">
        <v>40</v>
      </c>
      <c r="P799" s="142">
        <f>O799*H799</f>
        <v>0</v>
      </c>
      <c r="Q799" s="142">
        <v>1.6250000000000001E-2</v>
      </c>
      <c r="R799" s="142">
        <f>Q799*H799</f>
        <v>0.20293</v>
      </c>
      <c r="S799" s="142">
        <v>0</v>
      </c>
      <c r="T799" s="143">
        <f>S799*H799</f>
        <v>0</v>
      </c>
      <c r="AR799" s="144" t="s">
        <v>253</v>
      </c>
      <c r="AT799" s="144" t="s">
        <v>155</v>
      </c>
      <c r="AU799" s="144" t="s">
        <v>85</v>
      </c>
      <c r="AY799" s="16" t="s">
        <v>153</v>
      </c>
      <c r="BE799" s="145">
        <f>IF(N799="základní",J799,0)</f>
        <v>0</v>
      </c>
      <c r="BF799" s="145">
        <f>IF(N799="snížená",J799,0)</f>
        <v>0</v>
      </c>
      <c r="BG799" s="145">
        <f>IF(N799="zákl. přenesená",J799,0)</f>
        <v>0</v>
      </c>
      <c r="BH799" s="145">
        <f>IF(N799="sníž. přenesená",J799,0)</f>
        <v>0</v>
      </c>
      <c r="BI799" s="145">
        <f>IF(N799="nulová",J799,0)</f>
        <v>0</v>
      </c>
      <c r="BJ799" s="16" t="s">
        <v>83</v>
      </c>
      <c r="BK799" s="145">
        <f>ROUND(I799*H799,2)</f>
        <v>0</v>
      </c>
      <c r="BL799" s="16" t="s">
        <v>253</v>
      </c>
      <c r="BM799" s="144" t="s">
        <v>3358</v>
      </c>
    </row>
    <row r="800" spans="2:65" s="1" customFormat="1" ht="36">
      <c r="B800" s="31"/>
      <c r="D800" s="146" t="s">
        <v>161</v>
      </c>
      <c r="F800" s="147" t="s">
        <v>3359</v>
      </c>
      <c r="I800" s="148"/>
      <c r="L800" s="31"/>
      <c r="M800" s="149"/>
      <c r="T800" s="55"/>
      <c r="AT800" s="16" t="s">
        <v>161</v>
      </c>
      <c r="AU800" s="16" t="s">
        <v>85</v>
      </c>
    </row>
    <row r="801" spans="2:65" s="12" customFormat="1" ht="12">
      <c r="B801" s="150"/>
      <c r="D801" s="146" t="s">
        <v>163</v>
      </c>
      <c r="E801" s="151" t="s">
        <v>1</v>
      </c>
      <c r="F801" s="152" t="s">
        <v>3360</v>
      </c>
      <c r="H801" s="153">
        <v>11.087999999999999</v>
      </c>
      <c r="I801" s="154"/>
      <c r="L801" s="150"/>
      <c r="M801" s="155"/>
      <c r="T801" s="156"/>
      <c r="AT801" s="151" t="s">
        <v>163</v>
      </c>
      <c r="AU801" s="151" t="s">
        <v>85</v>
      </c>
      <c r="AV801" s="12" t="s">
        <v>85</v>
      </c>
      <c r="AW801" s="12" t="s">
        <v>32</v>
      </c>
      <c r="AX801" s="12" t="s">
        <v>75</v>
      </c>
      <c r="AY801" s="151" t="s">
        <v>153</v>
      </c>
    </row>
    <row r="802" spans="2:65" s="12" customFormat="1" ht="12">
      <c r="B802" s="150"/>
      <c r="D802" s="146" t="s">
        <v>163</v>
      </c>
      <c r="E802" s="151" t="s">
        <v>1</v>
      </c>
      <c r="F802" s="152" t="s">
        <v>3361</v>
      </c>
      <c r="H802" s="153">
        <v>1.4</v>
      </c>
      <c r="I802" s="154"/>
      <c r="L802" s="150"/>
      <c r="M802" s="155"/>
      <c r="T802" s="156"/>
      <c r="AT802" s="151" t="s">
        <v>163</v>
      </c>
      <c r="AU802" s="151" t="s">
        <v>85</v>
      </c>
      <c r="AV802" s="12" t="s">
        <v>85</v>
      </c>
      <c r="AW802" s="12" t="s">
        <v>32</v>
      </c>
      <c r="AX802" s="12" t="s">
        <v>75</v>
      </c>
      <c r="AY802" s="151" t="s">
        <v>153</v>
      </c>
    </row>
    <row r="803" spans="2:65" s="13" customFormat="1" ht="12">
      <c r="B803" s="157"/>
      <c r="D803" s="146" t="s">
        <v>163</v>
      </c>
      <c r="E803" s="158" t="s">
        <v>1</v>
      </c>
      <c r="F803" s="159" t="s">
        <v>207</v>
      </c>
      <c r="H803" s="160">
        <v>12.488</v>
      </c>
      <c r="I803" s="161"/>
      <c r="L803" s="157"/>
      <c r="M803" s="162"/>
      <c r="T803" s="163"/>
      <c r="AT803" s="158" t="s">
        <v>163</v>
      </c>
      <c r="AU803" s="158" t="s">
        <v>85</v>
      </c>
      <c r="AV803" s="13" t="s">
        <v>159</v>
      </c>
      <c r="AW803" s="13" t="s">
        <v>32</v>
      </c>
      <c r="AX803" s="13" t="s">
        <v>83</v>
      </c>
      <c r="AY803" s="158" t="s">
        <v>153</v>
      </c>
    </row>
    <row r="804" spans="2:65" s="1" customFormat="1" ht="33" customHeight="1">
      <c r="B804" s="31"/>
      <c r="C804" s="132" t="s">
        <v>1245</v>
      </c>
      <c r="D804" s="132" t="s">
        <v>155</v>
      </c>
      <c r="E804" s="133" t="s">
        <v>3362</v>
      </c>
      <c r="F804" s="134" t="s">
        <v>3363</v>
      </c>
      <c r="G804" s="135" t="s">
        <v>173</v>
      </c>
      <c r="H804" s="136">
        <v>32</v>
      </c>
      <c r="I804" s="137"/>
      <c r="J804" s="138">
        <f>ROUND(I804*H804,2)</f>
        <v>0</v>
      </c>
      <c r="K804" s="139"/>
      <c r="L804" s="31"/>
      <c r="M804" s="140" t="s">
        <v>1</v>
      </c>
      <c r="N804" s="141" t="s">
        <v>40</v>
      </c>
      <c r="P804" s="142">
        <f>O804*H804</f>
        <v>0</v>
      </c>
      <c r="Q804" s="142">
        <v>0</v>
      </c>
      <c r="R804" s="142">
        <f>Q804*H804</f>
        <v>0</v>
      </c>
      <c r="S804" s="142">
        <v>0</v>
      </c>
      <c r="T804" s="143">
        <f>S804*H804</f>
        <v>0</v>
      </c>
      <c r="AR804" s="144" t="s">
        <v>253</v>
      </c>
      <c r="AT804" s="144" t="s">
        <v>155</v>
      </c>
      <c r="AU804" s="144" t="s">
        <v>85</v>
      </c>
      <c r="AY804" s="16" t="s">
        <v>153</v>
      </c>
      <c r="BE804" s="145">
        <f>IF(N804="základní",J804,0)</f>
        <v>0</v>
      </c>
      <c r="BF804" s="145">
        <f>IF(N804="snížená",J804,0)</f>
        <v>0</v>
      </c>
      <c r="BG804" s="145">
        <f>IF(N804="zákl. přenesená",J804,0)</f>
        <v>0</v>
      </c>
      <c r="BH804" s="145">
        <f>IF(N804="sníž. přenesená",J804,0)</f>
        <v>0</v>
      </c>
      <c r="BI804" s="145">
        <f>IF(N804="nulová",J804,0)</f>
        <v>0</v>
      </c>
      <c r="BJ804" s="16" t="s">
        <v>83</v>
      </c>
      <c r="BK804" s="145">
        <f>ROUND(I804*H804,2)</f>
        <v>0</v>
      </c>
      <c r="BL804" s="16" t="s">
        <v>253</v>
      </c>
      <c r="BM804" s="144" t="s">
        <v>3364</v>
      </c>
    </row>
    <row r="805" spans="2:65" s="1" customFormat="1" ht="24">
      <c r="B805" s="31"/>
      <c r="D805" s="146" t="s">
        <v>161</v>
      </c>
      <c r="F805" s="147" t="s">
        <v>3365</v>
      </c>
      <c r="I805" s="148"/>
      <c r="L805" s="31"/>
      <c r="M805" s="149"/>
      <c r="T805" s="55"/>
      <c r="AT805" s="16" t="s">
        <v>161</v>
      </c>
      <c r="AU805" s="16" t="s">
        <v>85</v>
      </c>
    </row>
    <row r="806" spans="2:65" s="12" customFormat="1" ht="12">
      <c r="B806" s="150"/>
      <c r="D806" s="146" t="s">
        <v>163</v>
      </c>
      <c r="E806" s="151" t="s">
        <v>1</v>
      </c>
      <c r="F806" s="152" t="s">
        <v>3366</v>
      </c>
      <c r="H806" s="153">
        <v>32</v>
      </c>
      <c r="I806" s="154"/>
      <c r="L806" s="150"/>
      <c r="M806" s="155"/>
      <c r="T806" s="156"/>
      <c r="AT806" s="151" t="s">
        <v>163</v>
      </c>
      <c r="AU806" s="151" t="s">
        <v>85</v>
      </c>
      <c r="AV806" s="12" t="s">
        <v>85</v>
      </c>
      <c r="AW806" s="12" t="s">
        <v>32</v>
      </c>
      <c r="AX806" s="12" t="s">
        <v>83</v>
      </c>
      <c r="AY806" s="151" t="s">
        <v>153</v>
      </c>
    </row>
    <row r="807" spans="2:65" s="1" customFormat="1" ht="16.5" customHeight="1">
      <c r="B807" s="31"/>
      <c r="C807" s="164" t="s">
        <v>1249</v>
      </c>
      <c r="D807" s="164" t="s">
        <v>216</v>
      </c>
      <c r="E807" s="165" t="s">
        <v>3367</v>
      </c>
      <c r="F807" s="166" t="s">
        <v>3368</v>
      </c>
      <c r="G807" s="167" t="s">
        <v>158</v>
      </c>
      <c r="H807" s="168">
        <v>0.441</v>
      </c>
      <c r="I807" s="169"/>
      <c r="J807" s="170">
        <f>ROUND(I807*H807,2)</f>
        <v>0</v>
      </c>
      <c r="K807" s="171"/>
      <c r="L807" s="172"/>
      <c r="M807" s="173" t="s">
        <v>1</v>
      </c>
      <c r="N807" s="174" t="s">
        <v>40</v>
      </c>
      <c r="P807" s="142">
        <f>O807*H807</f>
        <v>0</v>
      </c>
      <c r="Q807" s="142">
        <v>0.55000000000000004</v>
      </c>
      <c r="R807" s="142">
        <f>Q807*H807</f>
        <v>0.24255000000000002</v>
      </c>
      <c r="S807" s="142">
        <v>0</v>
      </c>
      <c r="T807" s="143">
        <f>S807*H807</f>
        <v>0</v>
      </c>
      <c r="AR807" s="144" t="s">
        <v>351</v>
      </c>
      <c r="AT807" s="144" t="s">
        <v>216</v>
      </c>
      <c r="AU807" s="144" t="s">
        <v>85</v>
      </c>
      <c r="AY807" s="16" t="s">
        <v>153</v>
      </c>
      <c r="BE807" s="145">
        <f>IF(N807="základní",J807,0)</f>
        <v>0</v>
      </c>
      <c r="BF807" s="145">
        <f>IF(N807="snížená",J807,0)</f>
        <v>0</v>
      </c>
      <c r="BG807" s="145">
        <f>IF(N807="zákl. přenesená",J807,0)</f>
        <v>0</v>
      </c>
      <c r="BH807" s="145">
        <f>IF(N807="sníž. přenesená",J807,0)</f>
        <v>0</v>
      </c>
      <c r="BI807" s="145">
        <f>IF(N807="nulová",J807,0)</f>
        <v>0</v>
      </c>
      <c r="BJ807" s="16" t="s">
        <v>83</v>
      </c>
      <c r="BK807" s="145">
        <f>ROUND(I807*H807,2)</f>
        <v>0</v>
      </c>
      <c r="BL807" s="16" t="s">
        <v>253</v>
      </c>
      <c r="BM807" s="144" t="s">
        <v>3369</v>
      </c>
    </row>
    <row r="808" spans="2:65" s="1" customFormat="1" ht="12">
      <c r="B808" s="31"/>
      <c r="D808" s="146" t="s">
        <v>161</v>
      </c>
      <c r="F808" s="147" t="s">
        <v>3368</v>
      </c>
      <c r="I808" s="148"/>
      <c r="L808" s="31"/>
      <c r="M808" s="149"/>
      <c r="T808" s="55"/>
      <c r="AT808" s="16" t="s">
        <v>161</v>
      </c>
      <c r="AU808" s="16" t="s">
        <v>85</v>
      </c>
    </row>
    <row r="809" spans="2:65" s="12" customFormat="1" ht="12">
      <c r="B809" s="150"/>
      <c r="D809" s="146" t="s">
        <v>163</v>
      </c>
      <c r="E809" s="151" t="s">
        <v>1</v>
      </c>
      <c r="F809" s="152" t="s">
        <v>3370</v>
      </c>
      <c r="H809" s="153">
        <v>9.4E-2</v>
      </c>
      <c r="I809" s="154"/>
      <c r="L809" s="150"/>
      <c r="M809" s="155"/>
      <c r="T809" s="156"/>
      <c r="AT809" s="151" t="s">
        <v>163</v>
      </c>
      <c r="AU809" s="151" t="s">
        <v>85</v>
      </c>
      <c r="AV809" s="12" t="s">
        <v>85</v>
      </c>
      <c r="AW809" s="12" t="s">
        <v>32</v>
      </c>
      <c r="AX809" s="12" t="s">
        <v>75</v>
      </c>
      <c r="AY809" s="151" t="s">
        <v>153</v>
      </c>
    </row>
    <row r="810" spans="2:65" s="12" customFormat="1" ht="12">
      <c r="B810" s="150"/>
      <c r="D810" s="146" t="s">
        <v>163</v>
      </c>
      <c r="E810" s="151" t="s">
        <v>1</v>
      </c>
      <c r="F810" s="152" t="s">
        <v>3371</v>
      </c>
      <c r="H810" s="153">
        <v>0.307</v>
      </c>
      <c r="I810" s="154"/>
      <c r="L810" s="150"/>
      <c r="M810" s="155"/>
      <c r="T810" s="156"/>
      <c r="AT810" s="151" t="s">
        <v>163</v>
      </c>
      <c r="AU810" s="151" t="s">
        <v>85</v>
      </c>
      <c r="AV810" s="12" t="s">
        <v>85</v>
      </c>
      <c r="AW810" s="12" t="s">
        <v>32</v>
      </c>
      <c r="AX810" s="12" t="s">
        <v>75</v>
      </c>
      <c r="AY810" s="151" t="s">
        <v>153</v>
      </c>
    </row>
    <row r="811" spans="2:65" s="13" customFormat="1" ht="12">
      <c r="B811" s="157"/>
      <c r="D811" s="146" t="s">
        <v>163</v>
      </c>
      <c r="E811" s="158" t="s">
        <v>1</v>
      </c>
      <c r="F811" s="159" t="s">
        <v>207</v>
      </c>
      <c r="H811" s="160">
        <v>0.40100000000000002</v>
      </c>
      <c r="I811" s="161"/>
      <c r="L811" s="157"/>
      <c r="M811" s="162"/>
      <c r="T811" s="163"/>
      <c r="AT811" s="158" t="s">
        <v>163</v>
      </c>
      <c r="AU811" s="158" t="s">
        <v>85</v>
      </c>
      <c r="AV811" s="13" t="s">
        <v>159</v>
      </c>
      <c r="AW811" s="13" t="s">
        <v>32</v>
      </c>
      <c r="AX811" s="13" t="s">
        <v>83</v>
      </c>
      <c r="AY811" s="158" t="s">
        <v>153</v>
      </c>
    </row>
    <row r="812" spans="2:65" s="12" customFormat="1" ht="12">
      <c r="B812" s="150"/>
      <c r="D812" s="146" t="s">
        <v>163</v>
      </c>
      <c r="F812" s="152" t="s">
        <v>3372</v>
      </c>
      <c r="H812" s="153">
        <v>0.441</v>
      </c>
      <c r="I812" s="154"/>
      <c r="L812" s="150"/>
      <c r="M812" s="155"/>
      <c r="T812" s="156"/>
      <c r="AT812" s="151" t="s">
        <v>163</v>
      </c>
      <c r="AU812" s="151" t="s">
        <v>85</v>
      </c>
      <c r="AV812" s="12" t="s">
        <v>85</v>
      </c>
      <c r="AW812" s="12" t="s">
        <v>4</v>
      </c>
      <c r="AX812" s="12" t="s">
        <v>83</v>
      </c>
      <c r="AY812" s="151" t="s">
        <v>153</v>
      </c>
    </row>
    <row r="813" spans="2:65" s="1" customFormat="1" ht="24.25" customHeight="1">
      <c r="B813" s="31"/>
      <c r="C813" s="132" t="s">
        <v>1254</v>
      </c>
      <c r="D813" s="132" t="s">
        <v>155</v>
      </c>
      <c r="E813" s="133" t="s">
        <v>3373</v>
      </c>
      <c r="F813" s="134" t="s">
        <v>3374</v>
      </c>
      <c r="G813" s="135" t="s">
        <v>158</v>
      </c>
      <c r="H813" s="136">
        <v>1.929</v>
      </c>
      <c r="I813" s="137"/>
      <c r="J813" s="138">
        <f>ROUND(I813*H813,2)</f>
        <v>0</v>
      </c>
      <c r="K813" s="139"/>
      <c r="L813" s="31"/>
      <c r="M813" s="140" t="s">
        <v>1</v>
      </c>
      <c r="N813" s="141" t="s">
        <v>40</v>
      </c>
      <c r="P813" s="142">
        <f>O813*H813</f>
        <v>0</v>
      </c>
      <c r="Q813" s="142">
        <v>2.3369999999999998E-2</v>
      </c>
      <c r="R813" s="142">
        <f>Q813*H813</f>
        <v>4.5080729999999999E-2</v>
      </c>
      <c r="S813" s="142">
        <v>0</v>
      </c>
      <c r="T813" s="143">
        <f>S813*H813</f>
        <v>0</v>
      </c>
      <c r="AR813" s="144" t="s">
        <v>253</v>
      </c>
      <c r="AT813" s="144" t="s">
        <v>155</v>
      </c>
      <c r="AU813" s="144" t="s">
        <v>85</v>
      </c>
      <c r="AY813" s="16" t="s">
        <v>153</v>
      </c>
      <c r="BE813" s="145">
        <f>IF(N813="základní",J813,0)</f>
        <v>0</v>
      </c>
      <c r="BF813" s="145">
        <f>IF(N813="snížená",J813,0)</f>
        <v>0</v>
      </c>
      <c r="BG813" s="145">
        <f>IF(N813="zákl. přenesená",J813,0)</f>
        <v>0</v>
      </c>
      <c r="BH813" s="145">
        <f>IF(N813="sníž. přenesená",J813,0)</f>
        <v>0</v>
      </c>
      <c r="BI813" s="145">
        <f>IF(N813="nulová",J813,0)</f>
        <v>0</v>
      </c>
      <c r="BJ813" s="16" t="s">
        <v>83</v>
      </c>
      <c r="BK813" s="145">
        <f>ROUND(I813*H813,2)</f>
        <v>0</v>
      </c>
      <c r="BL813" s="16" t="s">
        <v>253</v>
      </c>
      <c r="BM813" s="144" t="s">
        <v>3375</v>
      </c>
    </row>
    <row r="814" spans="2:65" s="1" customFormat="1" ht="36">
      <c r="B814" s="31"/>
      <c r="D814" s="146" t="s">
        <v>161</v>
      </c>
      <c r="F814" s="147" t="s">
        <v>3376</v>
      </c>
      <c r="I814" s="148"/>
      <c r="L814" s="31"/>
      <c r="M814" s="149"/>
      <c r="T814" s="55"/>
      <c r="AT814" s="16" t="s">
        <v>161</v>
      </c>
      <c r="AU814" s="16" t="s">
        <v>85</v>
      </c>
    </row>
    <row r="815" spans="2:65" s="12" customFormat="1" ht="12">
      <c r="B815" s="150"/>
      <c r="D815" s="146" t="s">
        <v>163</v>
      </c>
      <c r="E815" s="151" t="s">
        <v>1</v>
      </c>
      <c r="F815" s="152" t="s">
        <v>3298</v>
      </c>
      <c r="H815" s="153">
        <v>1.929</v>
      </c>
      <c r="I815" s="154"/>
      <c r="L815" s="150"/>
      <c r="M815" s="155"/>
      <c r="T815" s="156"/>
      <c r="AT815" s="151" t="s">
        <v>163</v>
      </c>
      <c r="AU815" s="151" t="s">
        <v>85</v>
      </c>
      <c r="AV815" s="12" t="s">
        <v>85</v>
      </c>
      <c r="AW815" s="12" t="s">
        <v>32</v>
      </c>
      <c r="AX815" s="12" t="s">
        <v>83</v>
      </c>
      <c r="AY815" s="151" t="s">
        <v>153</v>
      </c>
    </row>
    <row r="816" spans="2:65" s="1" customFormat="1" ht="24.25" customHeight="1">
      <c r="B816" s="31"/>
      <c r="C816" s="132" t="s">
        <v>1259</v>
      </c>
      <c r="D816" s="132" t="s">
        <v>155</v>
      </c>
      <c r="E816" s="133" t="s">
        <v>3377</v>
      </c>
      <c r="F816" s="134" t="s">
        <v>3378</v>
      </c>
      <c r="G816" s="135" t="s">
        <v>196</v>
      </c>
      <c r="H816" s="136">
        <v>1.3480000000000001</v>
      </c>
      <c r="I816" s="137"/>
      <c r="J816" s="138">
        <f>ROUND(I816*H816,2)</f>
        <v>0</v>
      </c>
      <c r="K816" s="139"/>
      <c r="L816" s="31"/>
      <c r="M816" s="140" t="s">
        <v>1</v>
      </c>
      <c r="N816" s="141" t="s">
        <v>40</v>
      </c>
      <c r="P816" s="142">
        <f>O816*H816</f>
        <v>0</v>
      </c>
      <c r="Q816" s="142">
        <v>0</v>
      </c>
      <c r="R816" s="142">
        <f>Q816*H816</f>
        <v>0</v>
      </c>
      <c r="S816" s="142">
        <v>0</v>
      </c>
      <c r="T816" s="143">
        <f>S816*H816</f>
        <v>0</v>
      </c>
      <c r="AR816" s="144" t="s">
        <v>253</v>
      </c>
      <c r="AT816" s="144" t="s">
        <v>155</v>
      </c>
      <c r="AU816" s="144" t="s">
        <v>85</v>
      </c>
      <c r="AY816" s="16" t="s">
        <v>153</v>
      </c>
      <c r="BE816" s="145">
        <f>IF(N816="základní",J816,0)</f>
        <v>0</v>
      </c>
      <c r="BF816" s="145">
        <f>IF(N816="snížená",J816,0)</f>
        <v>0</v>
      </c>
      <c r="BG816" s="145">
        <f>IF(N816="zákl. přenesená",J816,0)</f>
        <v>0</v>
      </c>
      <c r="BH816" s="145">
        <f>IF(N816="sníž. přenesená",J816,0)</f>
        <v>0</v>
      </c>
      <c r="BI816" s="145">
        <f>IF(N816="nulová",J816,0)</f>
        <v>0</v>
      </c>
      <c r="BJ816" s="16" t="s">
        <v>83</v>
      </c>
      <c r="BK816" s="145">
        <f>ROUND(I816*H816,2)</f>
        <v>0</v>
      </c>
      <c r="BL816" s="16" t="s">
        <v>253</v>
      </c>
      <c r="BM816" s="144" t="s">
        <v>3379</v>
      </c>
    </row>
    <row r="817" spans="2:65" s="1" customFormat="1" ht="36">
      <c r="B817" s="31"/>
      <c r="D817" s="146" t="s">
        <v>161</v>
      </c>
      <c r="F817" s="147" t="s">
        <v>3380</v>
      </c>
      <c r="I817" s="148"/>
      <c r="L817" s="31"/>
      <c r="M817" s="149"/>
      <c r="T817" s="55"/>
      <c r="AT817" s="16" t="s">
        <v>161</v>
      </c>
      <c r="AU817" s="16" t="s">
        <v>85</v>
      </c>
    </row>
    <row r="818" spans="2:65" s="11" customFormat="1" ht="22.75" customHeight="1">
      <c r="B818" s="120"/>
      <c r="D818" s="121" t="s">
        <v>74</v>
      </c>
      <c r="E818" s="130" t="s">
        <v>3381</v>
      </c>
      <c r="F818" s="130" t="s">
        <v>3382</v>
      </c>
      <c r="I818" s="123"/>
      <c r="J818" s="131">
        <f>BK818</f>
        <v>0</v>
      </c>
      <c r="L818" s="120"/>
      <c r="M818" s="125"/>
      <c r="P818" s="126">
        <f>SUM(P819:P870)</f>
        <v>0</v>
      </c>
      <c r="R818" s="126">
        <f>SUM(R819:R870)</f>
        <v>0.1787</v>
      </c>
      <c r="T818" s="127">
        <f>SUM(T819:T870)</f>
        <v>0.49344850000000001</v>
      </c>
      <c r="AR818" s="121" t="s">
        <v>85</v>
      </c>
      <c r="AT818" s="128" t="s">
        <v>74</v>
      </c>
      <c r="AU818" s="128" t="s">
        <v>83</v>
      </c>
      <c r="AY818" s="121" t="s">
        <v>153</v>
      </c>
      <c r="BK818" s="129">
        <f>SUM(BK819:BK870)</f>
        <v>0</v>
      </c>
    </row>
    <row r="819" spans="2:65" s="1" customFormat="1" ht="16.5" customHeight="1">
      <c r="B819" s="31"/>
      <c r="C819" s="132" t="s">
        <v>1264</v>
      </c>
      <c r="D819" s="132" t="s">
        <v>155</v>
      </c>
      <c r="E819" s="133" t="s">
        <v>3383</v>
      </c>
      <c r="F819" s="134" t="s">
        <v>3384</v>
      </c>
      <c r="G819" s="135" t="s">
        <v>173</v>
      </c>
      <c r="H819" s="136">
        <v>40</v>
      </c>
      <c r="I819" s="137"/>
      <c r="J819" s="138">
        <f>ROUND(I819*H819,2)</f>
        <v>0</v>
      </c>
      <c r="K819" s="139"/>
      <c r="L819" s="31"/>
      <c r="M819" s="140" t="s">
        <v>1</v>
      </c>
      <c r="N819" s="141" t="s">
        <v>40</v>
      </c>
      <c r="P819" s="142">
        <f>O819*H819</f>
        <v>0</v>
      </c>
      <c r="Q819" s="142">
        <v>0</v>
      </c>
      <c r="R819" s="142">
        <f>Q819*H819</f>
        <v>0</v>
      </c>
      <c r="S819" s="142">
        <v>5.94E-3</v>
      </c>
      <c r="T819" s="143">
        <f>S819*H819</f>
        <v>0.23760000000000001</v>
      </c>
      <c r="AR819" s="144" t="s">
        <v>253</v>
      </c>
      <c r="AT819" s="144" t="s">
        <v>155</v>
      </c>
      <c r="AU819" s="144" t="s">
        <v>85</v>
      </c>
      <c r="AY819" s="16" t="s">
        <v>153</v>
      </c>
      <c r="BE819" s="145">
        <f>IF(N819="základní",J819,0)</f>
        <v>0</v>
      </c>
      <c r="BF819" s="145">
        <f>IF(N819="snížená",J819,0)</f>
        <v>0</v>
      </c>
      <c r="BG819" s="145">
        <f>IF(N819="zákl. přenesená",J819,0)</f>
        <v>0</v>
      </c>
      <c r="BH819" s="145">
        <f>IF(N819="sníž. přenesená",J819,0)</f>
        <v>0</v>
      </c>
      <c r="BI819" s="145">
        <f>IF(N819="nulová",J819,0)</f>
        <v>0</v>
      </c>
      <c r="BJ819" s="16" t="s">
        <v>83</v>
      </c>
      <c r="BK819" s="145">
        <f>ROUND(I819*H819,2)</f>
        <v>0</v>
      </c>
      <c r="BL819" s="16" t="s">
        <v>253</v>
      </c>
      <c r="BM819" s="144" t="s">
        <v>3385</v>
      </c>
    </row>
    <row r="820" spans="2:65" s="1" customFormat="1" ht="24">
      <c r="B820" s="31"/>
      <c r="D820" s="146" t="s">
        <v>161</v>
      </c>
      <c r="F820" s="147" t="s">
        <v>3386</v>
      </c>
      <c r="I820" s="148"/>
      <c r="L820" s="31"/>
      <c r="M820" s="149"/>
      <c r="T820" s="55"/>
      <c r="AT820" s="16" t="s">
        <v>161</v>
      </c>
      <c r="AU820" s="16" t="s">
        <v>85</v>
      </c>
    </row>
    <row r="821" spans="2:65" s="12" customFormat="1" ht="12">
      <c r="B821" s="150"/>
      <c r="D821" s="146" t="s">
        <v>163</v>
      </c>
      <c r="E821" s="151" t="s">
        <v>1</v>
      </c>
      <c r="F821" s="152" t="s">
        <v>3387</v>
      </c>
      <c r="H821" s="153">
        <v>26.25</v>
      </c>
      <c r="I821" s="154"/>
      <c r="L821" s="150"/>
      <c r="M821" s="155"/>
      <c r="T821" s="156"/>
      <c r="AT821" s="151" t="s">
        <v>163</v>
      </c>
      <c r="AU821" s="151" t="s">
        <v>85</v>
      </c>
      <c r="AV821" s="12" t="s">
        <v>85</v>
      </c>
      <c r="AW821" s="12" t="s">
        <v>32</v>
      </c>
      <c r="AX821" s="12" t="s">
        <v>75</v>
      </c>
      <c r="AY821" s="151" t="s">
        <v>153</v>
      </c>
    </row>
    <row r="822" spans="2:65" s="12" customFormat="1" ht="12">
      <c r="B822" s="150"/>
      <c r="D822" s="146" t="s">
        <v>163</v>
      </c>
      <c r="E822" s="151" t="s">
        <v>1</v>
      </c>
      <c r="F822" s="152" t="s">
        <v>3388</v>
      </c>
      <c r="H822" s="153">
        <v>13.75</v>
      </c>
      <c r="I822" s="154"/>
      <c r="L822" s="150"/>
      <c r="M822" s="155"/>
      <c r="T822" s="156"/>
      <c r="AT822" s="151" t="s">
        <v>163</v>
      </c>
      <c r="AU822" s="151" t="s">
        <v>85</v>
      </c>
      <c r="AV822" s="12" t="s">
        <v>85</v>
      </c>
      <c r="AW822" s="12" t="s">
        <v>32</v>
      </c>
      <c r="AX822" s="12" t="s">
        <v>75</v>
      </c>
      <c r="AY822" s="151" t="s">
        <v>153</v>
      </c>
    </row>
    <row r="823" spans="2:65" s="13" customFormat="1" ht="12">
      <c r="B823" s="157"/>
      <c r="D823" s="146" t="s">
        <v>163</v>
      </c>
      <c r="E823" s="158" t="s">
        <v>1</v>
      </c>
      <c r="F823" s="159" t="s">
        <v>207</v>
      </c>
      <c r="H823" s="160">
        <v>40</v>
      </c>
      <c r="I823" s="161"/>
      <c r="L823" s="157"/>
      <c r="M823" s="162"/>
      <c r="T823" s="163"/>
      <c r="AT823" s="158" t="s">
        <v>163</v>
      </c>
      <c r="AU823" s="158" t="s">
        <v>85</v>
      </c>
      <c r="AV823" s="13" t="s">
        <v>159</v>
      </c>
      <c r="AW823" s="13" t="s">
        <v>32</v>
      </c>
      <c r="AX823" s="13" t="s">
        <v>83</v>
      </c>
      <c r="AY823" s="158" t="s">
        <v>153</v>
      </c>
    </row>
    <row r="824" spans="2:65" s="1" customFormat="1" ht="24.25" customHeight="1">
      <c r="B824" s="31"/>
      <c r="C824" s="132" t="s">
        <v>1269</v>
      </c>
      <c r="D824" s="132" t="s">
        <v>155</v>
      </c>
      <c r="E824" s="133" t="s">
        <v>3389</v>
      </c>
      <c r="F824" s="134" t="s">
        <v>3390</v>
      </c>
      <c r="G824" s="135" t="s">
        <v>590</v>
      </c>
      <c r="H824" s="136">
        <v>14</v>
      </c>
      <c r="I824" s="137"/>
      <c r="J824" s="138">
        <f>ROUND(I824*H824,2)</f>
        <v>0</v>
      </c>
      <c r="K824" s="139"/>
      <c r="L824" s="31"/>
      <c r="M824" s="140" t="s">
        <v>1</v>
      </c>
      <c r="N824" s="141" t="s">
        <v>40</v>
      </c>
      <c r="P824" s="142">
        <f>O824*H824</f>
        <v>0</v>
      </c>
      <c r="Q824" s="142">
        <v>0</v>
      </c>
      <c r="R824" s="142">
        <f>Q824*H824</f>
        <v>0</v>
      </c>
      <c r="S824" s="142">
        <v>1.91E-3</v>
      </c>
      <c r="T824" s="143">
        <f>S824*H824</f>
        <v>2.674E-2</v>
      </c>
      <c r="AR824" s="144" t="s">
        <v>253</v>
      </c>
      <c r="AT824" s="144" t="s">
        <v>155</v>
      </c>
      <c r="AU824" s="144" t="s">
        <v>85</v>
      </c>
      <c r="AY824" s="16" t="s">
        <v>153</v>
      </c>
      <c r="BE824" s="145">
        <f>IF(N824="základní",J824,0)</f>
        <v>0</v>
      </c>
      <c r="BF824" s="145">
        <f>IF(N824="snížená",J824,0)</f>
        <v>0</v>
      </c>
      <c r="BG824" s="145">
        <f>IF(N824="zákl. přenesená",J824,0)</f>
        <v>0</v>
      </c>
      <c r="BH824" s="145">
        <f>IF(N824="sníž. přenesená",J824,0)</f>
        <v>0</v>
      </c>
      <c r="BI824" s="145">
        <f>IF(N824="nulová",J824,0)</f>
        <v>0</v>
      </c>
      <c r="BJ824" s="16" t="s">
        <v>83</v>
      </c>
      <c r="BK824" s="145">
        <f>ROUND(I824*H824,2)</f>
        <v>0</v>
      </c>
      <c r="BL824" s="16" t="s">
        <v>253</v>
      </c>
      <c r="BM824" s="144" t="s">
        <v>3391</v>
      </c>
    </row>
    <row r="825" spans="2:65" s="1" customFormat="1" ht="24">
      <c r="B825" s="31"/>
      <c r="D825" s="146" t="s">
        <v>161</v>
      </c>
      <c r="F825" s="147" t="s">
        <v>3392</v>
      </c>
      <c r="I825" s="148"/>
      <c r="L825" s="31"/>
      <c r="M825" s="149"/>
      <c r="T825" s="55"/>
      <c r="AT825" s="16" t="s">
        <v>161</v>
      </c>
      <c r="AU825" s="16" t="s">
        <v>85</v>
      </c>
    </row>
    <row r="826" spans="2:65" s="12" customFormat="1" ht="12">
      <c r="B826" s="150"/>
      <c r="D826" s="146" t="s">
        <v>163</v>
      </c>
      <c r="E826" s="151" t="s">
        <v>1</v>
      </c>
      <c r="F826" s="152" t="s">
        <v>3393</v>
      </c>
      <c r="H826" s="153">
        <v>14</v>
      </c>
      <c r="I826" s="154"/>
      <c r="L826" s="150"/>
      <c r="M826" s="155"/>
      <c r="T826" s="156"/>
      <c r="AT826" s="151" t="s">
        <v>163</v>
      </c>
      <c r="AU826" s="151" t="s">
        <v>85</v>
      </c>
      <c r="AV826" s="12" t="s">
        <v>85</v>
      </c>
      <c r="AW826" s="12" t="s">
        <v>32</v>
      </c>
      <c r="AX826" s="12" t="s">
        <v>83</v>
      </c>
      <c r="AY826" s="151" t="s">
        <v>153</v>
      </c>
    </row>
    <row r="827" spans="2:65" s="1" customFormat="1" ht="21.75" customHeight="1">
      <c r="B827" s="31"/>
      <c r="C827" s="132" t="s">
        <v>1274</v>
      </c>
      <c r="D827" s="132" t="s">
        <v>155</v>
      </c>
      <c r="E827" s="133" t="s">
        <v>3394</v>
      </c>
      <c r="F827" s="134" t="s">
        <v>3395</v>
      </c>
      <c r="G827" s="135" t="s">
        <v>590</v>
      </c>
      <c r="H827" s="136">
        <v>8.1999999999999993</v>
      </c>
      <c r="I827" s="137"/>
      <c r="J827" s="138">
        <f>ROUND(I827*H827,2)</f>
        <v>0</v>
      </c>
      <c r="K827" s="139"/>
      <c r="L827" s="31"/>
      <c r="M827" s="140" t="s">
        <v>1</v>
      </c>
      <c r="N827" s="141" t="s">
        <v>40</v>
      </c>
      <c r="P827" s="142">
        <f>O827*H827</f>
        <v>0</v>
      </c>
      <c r="Q827" s="142">
        <v>0</v>
      </c>
      <c r="R827" s="142">
        <f>Q827*H827</f>
        <v>0</v>
      </c>
      <c r="S827" s="142">
        <v>2.2300000000000002E-3</v>
      </c>
      <c r="T827" s="143">
        <f>S827*H827</f>
        <v>1.8286E-2</v>
      </c>
      <c r="AR827" s="144" t="s">
        <v>253</v>
      </c>
      <c r="AT827" s="144" t="s">
        <v>155</v>
      </c>
      <c r="AU827" s="144" t="s">
        <v>85</v>
      </c>
      <c r="AY827" s="16" t="s">
        <v>153</v>
      </c>
      <c r="BE827" s="145">
        <f>IF(N827="základní",J827,0)</f>
        <v>0</v>
      </c>
      <c r="BF827" s="145">
        <f>IF(N827="snížená",J827,0)</f>
        <v>0</v>
      </c>
      <c r="BG827" s="145">
        <f>IF(N827="zákl. přenesená",J827,0)</f>
        <v>0</v>
      </c>
      <c r="BH827" s="145">
        <f>IF(N827="sníž. přenesená",J827,0)</f>
        <v>0</v>
      </c>
      <c r="BI827" s="145">
        <f>IF(N827="nulová",J827,0)</f>
        <v>0</v>
      </c>
      <c r="BJ827" s="16" t="s">
        <v>83</v>
      </c>
      <c r="BK827" s="145">
        <f>ROUND(I827*H827,2)</f>
        <v>0</v>
      </c>
      <c r="BL827" s="16" t="s">
        <v>253</v>
      </c>
      <c r="BM827" s="144" t="s">
        <v>3396</v>
      </c>
    </row>
    <row r="828" spans="2:65" s="1" customFormat="1" ht="24">
      <c r="B828" s="31"/>
      <c r="D828" s="146" t="s">
        <v>161</v>
      </c>
      <c r="F828" s="147" t="s">
        <v>3397</v>
      </c>
      <c r="I828" s="148"/>
      <c r="L828" s="31"/>
      <c r="M828" s="149"/>
      <c r="T828" s="55"/>
      <c r="AT828" s="16" t="s">
        <v>161</v>
      </c>
      <c r="AU828" s="16" t="s">
        <v>85</v>
      </c>
    </row>
    <row r="829" spans="2:65" s="12" customFormat="1" ht="12">
      <c r="B829" s="150"/>
      <c r="D829" s="146" t="s">
        <v>163</v>
      </c>
      <c r="E829" s="151" t="s">
        <v>1</v>
      </c>
      <c r="F829" s="152" t="s">
        <v>2948</v>
      </c>
      <c r="H829" s="153">
        <v>8.1999999999999993</v>
      </c>
      <c r="I829" s="154"/>
      <c r="L829" s="150"/>
      <c r="M829" s="155"/>
      <c r="T829" s="156"/>
      <c r="AT829" s="151" t="s">
        <v>163</v>
      </c>
      <c r="AU829" s="151" t="s">
        <v>85</v>
      </c>
      <c r="AV829" s="12" t="s">
        <v>85</v>
      </c>
      <c r="AW829" s="12" t="s">
        <v>32</v>
      </c>
      <c r="AX829" s="12" t="s">
        <v>83</v>
      </c>
      <c r="AY829" s="151" t="s">
        <v>153</v>
      </c>
    </row>
    <row r="830" spans="2:65" s="1" customFormat="1" ht="16.5" customHeight="1">
      <c r="B830" s="31"/>
      <c r="C830" s="132" t="s">
        <v>1279</v>
      </c>
      <c r="D830" s="132" t="s">
        <v>155</v>
      </c>
      <c r="E830" s="133" t="s">
        <v>3398</v>
      </c>
      <c r="F830" s="134" t="s">
        <v>3399</v>
      </c>
      <c r="G830" s="135" t="s">
        <v>590</v>
      </c>
      <c r="H830" s="136">
        <v>47.75</v>
      </c>
      <c r="I830" s="137"/>
      <c r="J830" s="138">
        <f>ROUND(I830*H830,2)</f>
        <v>0</v>
      </c>
      <c r="K830" s="139"/>
      <c r="L830" s="31"/>
      <c r="M830" s="140" t="s">
        <v>1</v>
      </c>
      <c r="N830" s="141" t="s">
        <v>40</v>
      </c>
      <c r="P830" s="142">
        <f>O830*H830</f>
        <v>0</v>
      </c>
      <c r="Q830" s="142">
        <v>0</v>
      </c>
      <c r="R830" s="142">
        <f>Q830*H830</f>
        <v>0</v>
      </c>
      <c r="S830" s="142">
        <v>1.75E-3</v>
      </c>
      <c r="T830" s="143">
        <f>S830*H830</f>
        <v>8.3562499999999998E-2</v>
      </c>
      <c r="AR830" s="144" t="s">
        <v>253</v>
      </c>
      <c r="AT830" s="144" t="s">
        <v>155</v>
      </c>
      <c r="AU830" s="144" t="s">
        <v>85</v>
      </c>
      <c r="AY830" s="16" t="s">
        <v>153</v>
      </c>
      <c r="BE830" s="145">
        <f>IF(N830="základní",J830,0)</f>
        <v>0</v>
      </c>
      <c r="BF830" s="145">
        <f>IF(N830="snížená",J830,0)</f>
        <v>0</v>
      </c>
      <c r="BG830" s="145">
        <f>IF(N830="zákl. přenesená",J830,0)</f>
        <v>0</v>
      </c>
      <c r="BH830" s="145">
        <f>IF(N830="sníž. přenesená",J830,0)</f>
        <v>0</v>
      </c>
      <c r="BI830" s="145">
        <f>IF(N830="nulová",J830,0)</f>
        <v>0</v>
      </c>
      <c r="BJ830" s="16" t="s">
        <v>83</v>
      </c>
      <c r="BK830" s="145">
        <f>ROUND(I830*H830,2)</f>
        <v>0</v>
      </c>
      <c r="BL830" s="16" t="s">
        <v>253</v>
      </c>
      <c r="BM830" s="144" t="s">
        <v>3400</v>
      </c>
    </row>
    <row r="831" spans="2:65" s="1" customFormat="1" ht="12">
      <c r="B831" s="31"/>
      <c r="D831" s="146" t="s">
        <v>161</v>
      </c>
      <c r="F831" s="147" t="s">
        <v>3401</v>
      </c>
      <c r="I831" s="148"/>
      <c r="L831" s="31"/>
      <c r="M831" s="149"/>
      <c r="T831" s="55"/>
      <c r="AT831" s="16" t="s">
        <v>161</v>
      </c>
      <c r="AU831" s="16" t="s">
        <v>85</v>
      </c>
    </row>
    <row r="832" spans="2:65" s="12" customFormat="1" ht="12">
      <c r="B832" s="150"/>
      <c r="D832" s="146" t="s">
        <v>163</v>
      </c>
      <c r="E832" s="151" t="s">
        <v>1</v>
      </c>
      <c r="F832" s="152" t="s">
        <v>3402</v>
      </c>
      <c r="H832" s="153">
        <v>34</v>
      </c>
      <c r="I832" s="154"/>
      <c r="L832" s="150"/>
      <c r="M832" s="155"/>
      <c r="T832" s="156"/>
      <c r="AT832" s="151" t="s">
        <v>163</v>
      </c>
      <c r="AU832" s="151" t="s">
        <v>85</v>
      </c>
      <c r="AV832" s="12" t="s">
        <v>85</v>
      </c>
      <c r="AW832" s="12" t="s">
        <v>32</v>
      </c>
      <c r="AX832" s="12" t="s">
        <v>75</v>
      </c>
      <c r="AY832" s="151" t="s">
        <v>153</v>
      </c>
    </row>
    <row r="833" spans="2:65" s="12" customFormat="1" ht="12">
      <c r="B833" s="150"/>
      <c r="D833" s="146" t="s">
        <v>163</v>
      </c>
      <c r="E833" s="151" t="s">
        <v>1</v>
      </c>
      <c r="F833" s="152" t="s">
        <v>3388</v>
      </c>
      <c r="H833" s="153">
        <v>13.75</v>
      </c>
      <c r="I833" s="154"/>
      <c r="L833" s="150"/>
      <c r="M833" s="155"/>
      <c r="T833" s="156"/>
      <c r="AT833" s="151" t="s">
        <v>163</v>
      </c>
      <c r="AU833" s="151" t="s">
        <v>85</v>
      </c>
      <c r="AV833" s="12" t="s">
        <v>85</v>
      </c>
      <c r="AW833" s="12" t="s">
        <v>32</v>
      </c>
      <c r="AX833" s="12" t="s">
        <v>75</v>
      </c>
      <c r="AY833" s="151" t="s">
        <v>153</v>
      </c>
    </row>
    <row r="834" spans="2:65" s="13" customFormat="1" ht="12">
      <c r="B834" s="157"/>
      <c r="D834" s="146" t="s">
        <v>163</v>
      </c>
      <c r="E834" s="158" t="s">
        <v>1</v>
      </c>
      <c r="F834" s="159" t="s">
        <v>207</v>
      </c>
      <c r="H834" s="160">
        <v>47.75</v>
      </c>
      <c r="I834" s="161"/>
      <c r="L834" s="157"/>
      <c r="M834" s="162"/>
      <c r="T834" s="163"/>
      <c r="AT834" s="158" t="s">
        <v>163</v>
      </c>
      <c r="AU834" s="158" t="s">
        <v>85</v>
      </c>
      <c r="AV834" s="13" t="s">
        <v>159</v>
      </c>
      <c r="AW834" s="13" t="s">
        <v>32</v>
      </c>
      <c r="AX834" s="13" t="s">
        <v>83</v>
      </c>
      <c r="AY834" s="158" t="s">
        <v>153</v>
      </c>
    </row>
    <row r="835" spans="2:65" s="1" customFormat="1" ht="16.5" customHeight="1">
      <c r="B835" s="31"/>
      <c r="C835" s="132" t="s">
        <v>1284</v>
      </c>
      <c r="D835" s="132" t="s">
        <v>155</v>
      </c>
      <c r="E835" s="133" t="s">
        <v>3403</v>
      </c>
      <c r="F835" s="134" t="s">
        <v>3404</v>
      </c>
      <c r="G835" s="135" t="s">
        <v>590</v>
      </c>
      <c r="H835" s="136">
        <v>5</v>
      </c>
      <c r="I835" s="137"/>
      <c r="J835" s="138">
        <f>ROUND(I835*H835,2)</f>
        <v>0</v>
      </c>
      <c r="K835" s="139"/>
      <c r="L835" s="31"/>
      <c r="M835" s="140" t="s">
        <v>1</v>
      </c>
      <c r="N835" s="141" t="s">
        <v>40</v>
      </c>
      <c r="P835" s="142">
        <f>O835*H835</f>
        <v>0</v>
      </c>
      <c r="Q835" s="142">
        <v>0</v>
      </c>
      <c r="R835" s="142">
        <f>Q835*H835</f>
        <v>0</v>
      </c>
      <c r="S835" s="142">
        <v>2.5999999999999999E-3</v>
      </c>
      <c r="T835" s="143">
        <f>S835*H835</f>
        <v>1.2999999999999999E-2</v>
      </c>
      <c r="AR835" s="144" t="s">
        <v>253</v>
      </c>
      <c r="AT835" s="144" t="s">
        <v>155</v>
      </c>
      <c r="AU835" s="144" t="s">
        <v>85</v>
      </c>
      <c r="AY835" s="16" t="s">
        <v>153</v>
      </c>
      <c r="BE835" s="145">
        <f>IF(N835="základní",J835,0)</f>
        <v>0</v>
      </c>
      <c r="BF835" s="145">
        <f>IF(N835="snížená",J835,0)</f>
        <v>0</v>
      </c>
      <c r="BG835" s="145">
        <f>IF(N835="zákl. přenesená",J835,0)</f>
        <v>0</v>
      </c>
      <c r="BH835" s="145">
        <f>IF(N835="sníž. přenesená",J835,0)</f>
        <v>0</v>
      </c>
      <c r="BI835" s="145">
        <f>IF(N835="nulová",J835,0)</f>
        <v>0</v>
      </c>
      <c r="BJ835" s="16" t="s">
        <v>83</v>
      </c>
      <c r="BK835" s="145">
        <f>ROUND(I835*H835,2)</f>
        <v>0</v>
      </c>
      <c r="BL835" s="16" t="s">
        <v>253</v>
      </c>
      <c r="BM835" s="144" t="s">
        <v>3405</v>
      </c>
    </row>
    <row r="836" spans="2:65" s="1" customFormat="1" ht="24">
      <c r="B836" s="31"/>
      <c r="D836" s="146" t="s">
        <v>161</v>
      </c>
      <c r="F836" s="147" t="s">
        <v>3406</v>
      </c>
      <c r="I836" s="148"/>
      <c r="L836" s="31"/>
      <c r="M836" s="149"/>
      <c r="T836" s="55"/>
      <c r="AT836" s="16" t="s">
        <v>161</v>
      </c>
      <c r="AU836" s="16" t="s">
        <v>85</v>
      </c>
    </row>
    <row r="837" spans="2:65" s="12" customFormat="1" ht="12">
      <c r="B837" s="150"/>
      <c r="D837" s="146" t="s">
        <v>163</v>
      </c>
      <c r="E837" s="151" t="s">
        <v>1</v>
      </c>
      <c r="F837" s="152" t="s">
        <v>3407</v>
      </c>
      <c r="H837" s="153">
        <v>2.5</v>
      </c>
      <c r="I837" s="154"/>
      <c r="L837" s="150"/>
      <c r="M837" s="155"/>
      <c r="T837" s="156"/>
      <c r="AT837" s="151" t="s">
        <v>163</v>
      </c>
      <c r="AU837" s="151" t="s">
        <v>85</v>
      </c>
      <c r="AV837" s="12" t="s">
        <v>85</v>
      </c>
      <c r="AW837" s="12" t="s">
        <v>32</v>
      </c>
      <c r="AX837" s="12" t="s">
        <v>75</v>
      </c>
      <c r="AY837" s="151" t="s">
        <v>153</v>
      </c>
    </row>
    <row r="838" spans="2:65" s="12" customFormat="1" ht="12">
      <c r="B838" s="150"/>
      <c r="D838" s="146" t="s">
        <v>163</v>
      </c>
      <c r="E838" s="151" t="s">
        <v>1</v>
      </c>
      <c r="F838" s="152" t="s">
        <v>3408</v>
      </c>
      <c r="H838" s="153">
        <v>2.5</v>
      </c>
      <c r="I838" s="154"/>
      <c r="L838" s="150"/>
      <c r="M838" s="155"/>
      <c r="T838" s="156"/>
      <c r="AT838" s="151" t="s">
        <v>163</v>
      </c>
      <c r="AU838" s="151" t="s">
        <v>85</v>
      </c>
      <c r="AV838" s="12" t="s">
        <v>85</v>
      </c>
      <c r="AW838" s="12" t="s">
        <v>32</v>
      </c>
      <c r="AX838" s="12" t="s">
        <v>75</v>
      </c>
      <c r="AY838" s="151" t="s">
        <v>153</v>
      </c>
    </row>
    <row r="839" spans="2:65" s="13" customFormat="1" ht="12">
      <c r="B839" s="157"/>
      <c r="D839" s="146" t="s">
        <v>163</v>
      </c>
      <c r="E839" s="158" t="s">
        <v>1</v>
      </c>
      <c r="F839" s="159" t="s">
        <v>207</v>
      </c>
      <c r="H839" s="160">
        <v>5</v>
      </c>
      <c r="I839" s="161"/>
      <c r="L839" s="157"/>
      <c r="M839" s="162"/>
      <c r="T839" s="163"/>
      <c r="AT839" s="158" t="s">
        <v>163</v>
      </c>
      <c r="AU839" s="158" t="s">
        <v>85</v>
      </c>
      <c r="AV839" s="13" t="s">
        <v>159</v>
      </c>
      <c r="AW839" s="13" t="s">
        <v>32</v>
      </c>
      <c r="AX839" s="13" t="s">
        <v>83</v>
      </c>
      <c r="AY839" s="158" t="s">
        <v>153</v>
      </c>
    </row>
    <row r="840" spans="2:65" s="1" customFormat="1" ht="16.5" customHeight="1">
      <c r="B840" s="31"/>
      <c r="C840" s="132" t="s">
        <v>1289</v>
      </c>
      <c r="D840" s="132" t="s">
        <v>155</v>
      </c>
      <c r="E840" s="133" t="s">
        <v>3409</v>
      </c>
      <c r="F840" s="134" t="s">
        <v>3410</v>
      </c>
      <c r="G840" s="135" t="s">
        <v>590</v>
      </c>
      <c r="H840" s="136">
        <v>16</v>
      </c>
      <c r="I840" s="137"/>
      <c r="J840" s="138">
        <f>ROUND(I840*H840,2)</f>
        <v>0</v>
      </c>
      <c r="K840" s="139"/>
      <c r="L840" s="31"/>
      <c r="M840" s="140" t="s">
        <v>1</v>
      </c>
      <c r="N840" s="141" t="s">
        <v>40</v>
      </c>
      <c r="P840" s="142">
        <f>O840*H840</f>
        <v>0</v>
      </c>
      <c r="Q840" s="142">
        <v>0</v>
      </c>
      <c r="R840" s="142">
        <f>Q840*H840</f>
        <v>0</v>
      </c>
      <c r="S840" s="142">
        <v>3.9399999999999999E-3</v>
      </c>
      <c r="T840" s="143">
        <f>S840*H840</f>
        <v>6.3039999999999999E-2</v>
      </c>
      <c r="AR840" s="144" t="s">
        <v>253</v>
      </c>
      <c r="AT840" s="144" t="s">
        <v>155</v>
      </c>
      <c r="AU840" s="144" t="s">
        <v>85</v>
      </c>
      <c r="AY840" s="16" t="s">
        <v>153</v>
      </c>
      <c r="BE840" s="145">
        <f>IF(N840="základní",J840,0)</f>
        <v>0</v>
      </c>
      <c r="BF840" s="145">
        <f>IF(N840="snížená",J840,0)</f>
        <v>0</v>
      </c>
      <c r="BG840" s="145">
        <f>IF(N840="zákl. přenesená",J840,0)</f>
        <v>0</v>
      </c>
      <c r="BH840" s="145">
        <f>IF(N840="sníž. přenesená",J840,0)</f>
        <v>0</v>
      </c>
      <c r="BI840" s="145">
        <f>IF(N840="nulová",J840,0)</f>
        <v>0</v>
      </c>
      <c r="BJ840" s="16" t="s">
        <v>83</v>
      </c>
      <c r="BK840" s="145">
        <f>ROUND(I840*H840,2)</f>
        <v>0</v>
      </c>
      <c r="BL840" s="16" t="s">
        <v>253</v>
      </c>
      <c r="BM840" s="144" t="s">
        <v>3411</v>
      </c>
    </row>
    <row r="841" spans="2:65" s="1" customFormat="1" ht="12">
      <c r="B841" s="31"/>
      <c r="D841" s="146" t="s">
        <v>161</v>
      </c>
      <c r="F841" s="147" t="s">
        <v>3412</v>
      </c>
      <c r="I841" s="148"/>
      <c r="L841" s="31"/>
      <c r="M841" s="149"/>
      <c r="T841" s="55"/>
      <c r="AT841" s="16" t="s">
        <v>161</v>
      </c>
      <c r="AU841" s="16" t="s">
        <v>85</v>
      </c>
    </row>
    <row r="842" spans="2:65" s="12" customFormat="1" ht="12">
      <c r="B842" s="150"/>
      <c r="D842" s="146" t="s">
        <v>163</v>
      </c>
      <c r="E842" s="151" t="s">
        <v>1</v>
      </c>
      <c r="F842" s="152" t="s">
        <v>3413</v>
      </c>
      <c r="H842" s="153">
        <v>16</v>
      </c>
      <c r="I842" s="154"/>
      <c r="L842" s="150"/>
      <c r="M842" s="155"/>
      <c r="T842" s="156"/>
      <c r="AT842" s="151" t="s">
        <v>163</v>
      </c>
      <c r="AU842" s="151" t="s">
        <v>85</v>
      </c>
      <c r="AV842" s="12" t="s">
        <v>85</v>
      </c>
      <c r="AW842" s="12" t="s">
        <v>32</v>
      </c>
      <c r="AX842" s="12" t="s">
        <v>83</v>
      </c>
      <c r="AY842" s="151" t="s">
        <v>153</v>
      </c>
    </row>
    <row r="843" spans="2:65" s="1" customFormat="1" ht="16.5" customHeight="1">
      <c r="B843" s="31"/>
      <c r="C843" s="132" t="s">
        <v>1294</v>
      </c>
      <c r="D843" s="132" t="s">
        <v>155</v>
      </c>
      <c r="E843" s="133" t="s">
        <v>3414</v>
      </c>
      <c r="F843" s="134" t="s">
        <v>3415</v>
      </c>
      <c r="G843" s="135" t="s">
        <v>590</v>
      </c>
      <c r="H843" s="136">
        <v>13</v>
      </c>
      <c r="I843" s="137"/>
      <c r="J843" s="138">
        <f>ROUND(I843*H843,2)</f>
        <v>0</v>
      </c>
      <c r="K843" s="139"/>
      <c r="L843" s="31"/>
      <c r="M843" s="140" t="s">
        <v>1</v>
      </c>
      <c r="N843" s="141" t="s">
        <v>40</v>
      </c>
      <c r="P843" s="142">
        <f>O843*H843</f>
        <v>0</v>
      </c>
      <c r="Q843" s="142">
        <v>0</v>
      </c>
      <c r="R843" s="142">
        <f>Q843*H843</f>
        <v>0</v>
      </c>
      <c r="S843" s="142">
        <v>3.9399999999999999E-3</v>
      </c>
      <c r="T843" s="143">
        <f>S843*H843</f>
        <v>5.1220000000000002E-2</v>
      </c>
      <c r="AR843" s="144" t="s">
        <v>253</v>
      </c>
      <c r="AT843" s="144" t="s">
        <v>155</v>
      </c>
      <c r="AU843" s="144" t="s">
        <v>85</v>
      </c>
      <c r="AY843" s="16" t="s">
        <v>153</v>
      </c>
      <c r="BE843" s="145">
        <f>IF(N843="základní",J843,0)</f>
        <v>0</v>
      </c>
      <c r="BF843" s="145">
        <f>IF(N843="snížená",J843,0)</f>
        <v>0</v>
      </c>
      <c r="BG843" s="145">
        <f>IF(N843="zákl. přenesená",J843,0)</f>
        <v>0</v>
      </c>
      <c r="BH843" s="145">
        <f>IF(N843="sníž. přenesená",J843,0)</f>
        <v>0</v>
      </c>
      <c r="BI843" s="145">
        <f>IF(N843="nulová",J843,0)</f>
        <v>0</v>
      </c>
      <c r="BJ843" s="16" t="s">
        <v>83</v>
      </c>
      <c r="BK843" s="145">
        <f>ROUND(I843*H843,2)</f>
        <v>0</v>
      </c>
      <c r="BL843" s="16" t="s">
        <v>253</v>
      </c>
      <c r="BM843" s="144" t="s">
        <v>3416</v>
      </c>
    </row>
    <row r="844" spans="2:65" s="1" customFormat="1" ht="24">
      <c r="B844" s="31"/>
      <c r="D844" s="146" t="s">
        <v>161</v>
      </c>
      <c r="F844" s="147" t="s">
        <v>3417</v>
      </c>
      <c r="I844" s="148"/>
      <c r="L844" s="31"/>
      <c r="M844" s="149"/>
      <c r="T844" s="55"/>
      <c r="AT844" s="16" t="s">
        <v>161</v>
      </c>
      <c r="AU844" s="16" t="s">
        <v>85</v>
      </c>
    </row>
    <row r="845" spans="2:65" s="1" customFormat="1" ht="24.25" customHeight="1">
      <c r="B845" s="31"/>
      <c r="C845" s="132" t="s">
        <v>1299</v>
      </c>
      <c r="D845" s="132" t="s">
        <v>155</v>
      </c>
      <c r="E845" s="133" t="s">
        <v>3418</v>
      </c>
      <c r="F845" s="134" t="s">
        <v>3419</v>
      </c>
      <c r="G845" s="135" t="s">
        <v>590</v>
      </c>
      <c r="H845" s="136">
        <v>6</v>
      </c>
      <c r="I845" s="137"/>
      <c r="J845" s="138">
        <f>ROUND(I845*H845,2)</f>
        <v>0</v>
      </c>
      <c r="K845" s="139"/>
      <c r="L845" s="31"/>
      <c r="M845" s="140" t="s">
        <v>1</v>
      </c>
      <c r="N845" s="141" t="s">
        <v>40</v>
      </c>
      <c r="P845" s="142">
        <f>O845*H845</f>
        <v>0</v>
      </c>
      <c r="Q845" s="142">
        <v>3.47E-3</v>
      </c>
      <c r="R845" s="142">
        <f>Q845*H845</f>
        <v>2.0819999999999998E-2</v>
      </c>
      <c r="S845" s="142">
        <v>0</v>
      </c>
      <c r="T845" s="143">
        <f>S845*H845</f>
        <v>0</v>
      </c>
      <c r="AR845" s="144" t="s">
        <v>253</v>
      </c>
      <c r="AT845" s="144" t="s">
        <v>155</v>
      </c>
      <c r="AU845" s="144" t="s">
        <v>85</v>
      </c>
      <c r="AY845" s="16" t="s">
        <v>153</v>
      </c>
      <c r="BE845" s="145">
        <f>IF(N845="základní",J845,0)</f>
        <v>0</v>
      </c>
      <c r="BF845" s="145">
        <f>IF(N845="snížená",J845,0)</f>
        <v>0</v>
      </c>
      <c r="BG845" s="145">
        <f>IF(N845="zákl. přenesená",J845,0)</f>
        <v>0</v>
      </c>
      <c r="BH845" s="145">
        <f>IF(N845="sníž. přenesená",J845,0)</f>
        <v>0</v>
      </c>
      <c r="BI845" s="145">
        <f>IF(N845="nulová",J845,0)</f>
        <v>0</v>
      </c>
      <c r="BJ845" s="16" t="s">
        <v>83</v>
      </c>
      <c r="BK845" s="145">
        <f>ROUND(I845*H845,2)</f>
        <v>0</v>
      </c>
      <c r="BL845" s="16" t="s">
        <v>253</v>
      </c>
      <c r="BM845" s="144" t="s">
        <v>3420</v>
      </c>
    </row>
    <row r="846" spans="2:65" s="1" customFormat="1" ht="24">
      <c r="B846" s="31"/>
      <c r="D846" s="146" t="s">
        <v>161</v>
      </c>
      <c r="F846" s="147" t="s">
        <v>3421</v>
      </c>
      <c r="I846" s="148"/>
      <c r="L846" s="31"/>
      <c r="M846" s="149"/>
      <c r="T846" s="55"/>
      <c r="AT846" s="16" t="s">
        <v>161</v>
      </c>
      <c r="AU846" s="16" t="s">
        <v>85</v>
      </c>
    </row>
    <row r="847" spans="2:65" s="12" customFormat="1" ht="12">
      <c r="B847" s="150"/>
      <c r="D847" s="146" t="s">
        <v>163</v>
      </c>
      <c r="E847" s="151" t="s">
        <v>1</v>
      </c>
      <c r="F847" s="152" t="s">
        <v>3422</v>
      </c>
      <c r="H847" s="153">
        <v>6</v>
      </c>
      <c r="I847" s="154"/>
      <c r="L847" s="150"/>
      <c r="M847" s="155"/>
      <c r="T847" s="156"/>
      <c r="AT847" s="151" t="s">
        <v>163</v>
      </c>
      <c r="AU847" s="151" t="s">
        <v>85</v>
      </c>
      <c r="AV847" s="12" t="s">
        <v>85</v>
      </c>
      <c r="AW847" s="12" t="s">
        <v>32</v>
      </c>
      <c r="AX847" s="12" t="s">
        <v>83</v>
      </c>
      <c r="AY847" s="151" t="s">
        <v>153</v>
      </c>
    </row>
    <row r="848" spans="2:65" s="1" customFormat="1" ht="24.25" customHeight="1">
      <c r="B848" s="31"/>
      <c r="C848" s="132" t="s">
        <v>1303</v>
      </c>
      <c r="D848" s="132" t="s">
        <v>155</v>
      </c>
      <c r="E848" s="133" t="s">
        <v>3423</v>
      </c>
      <c r="F848" s="134" t="s">
        <v>3424</v>
      </c>
      <c r="G848" s="135" t="s">
        <v>590</v>
      </c>
      <c r="H848" s="136">
        <v>17.600000000000001</v>
      </c>
      <c r="I848" s="137"/>
      <c r="J848" s="138">
        <f>ROUND(I848*H848,2)</f>
        <v>0</v>
      </c>
      <c r="K848" s="139"/>
      <c r="L848" s="31"/>
      <c r="M848" s="140" t="s">
        <v>1</v>
      </c>
      <c r="N848" s="141" t="s">
        <v>40</v>
      </c>
      <c r="P848" s="142">
        <f>O848*H848</f>
        <v>0</v>
      </c>
      <c r="Q848" s="142">
        <v>2.2799999999999999E-3</v>
      </c>
      <c r="R848" s="142">
        <f>Q848*H848</f>
        <v>4.0128000000000004E-2</v>
      </c>
      <c r="S848" s="142">
        <v>0</v>
      </c>
      <c r="T848" s="143">
        <f>S848*H848</f>
        <v>0</v>
      </c>
      <c r="AR848" s="144" t="s">
        <v>253</v>
      </c>
      <c r="AT848" s="144" t="s">
        <v>155</v>
      </c>
      <c r="AU848" s="144" t="s">
        <v>85</v>
      </c>
      <c r="AY848" s="16" t="s">
        <v>153</v>
      </c>
      <c r="BE848" s="145">
        <f>IF(N848="základní",J848,0)</f>
        <v>0</v>
      </c>
      <c r="BF848" s="145">
        <f>IF(N848="snížená",J848,0)</f>
        <v>0</v>
      </c>
      <c r="BG848" s="145">
        <f>IF(N848="zákl. přenesená",J848,0)</f>
        <v>0</v>
      </c>
      <c r="BH848" s="145">
        <f>IF(N848="sníž. přenesená",J848,0)</f>
        <v>0</v>
      </c>
      <c r="BI848" s="145">
        <f>IF(N848="nulová",J848,0)</f>
        <v>0</v>
      </c>
      <c r="BJ848" s="16" t="s">
        <v>83</v>
      </c>
      <c r="BK848" s="145">
        <f>ROUND(I848*H848,2)</f>
        <v>0</v>
      </c>
      <c r="BL848" s="16" t="s">
        <v>253</v>
      </c>
      <c r="BM848" s="144" t="s">
        <v>3425</v>
      </c>
    </row>
    <row r="849" spans="2:65" s="1" customFormat="1" ht="36">
      <c r="B849" s="31"/>
      <c r="D849" s="146" t="s">
        <v>161</v>
      </c>
      <c r="F849" s="147" t="s">
        <v>3426</v>
      </c>
      <c r="I849" s="148"/>
      <c r="L849" s="31"/>
      <c r="M849" s="149"/>
      <c r="T849" s="55"/>
      <c r="AT849" s="16" t="s">
        <v>161</v>
      </c>
      <c r="AU849" s="16" t="s">
        <v>85</v>
      </c>
    </row>
    <row r="850" spans="2:65" s="12" customFormat="1" ht="12">
      <c r="B850" s="150"/>
      <c r="D850" s="146" t="s">
        <v>163</v>
      </c>
      <c r="E850" s="151" t="s">
        <v>1</v>
      </c>
      <c r="F850" s="152" t="s">
        <v>3427</v>
      </c>
      <c r="H850" s="153">
        <v>12.3</v>
      </c>
      <c r="I850" s="154"/>
      <c r="L850" s="150"/>
      <c r="M850" s="155"/>
      <c r="T850" s="156"/>
      <c r="AT850" s="151" t="s">
        <v>163</v>
      </c>
      <c r="AU850" s="151" t="s">
        <v>85</v>
      </c>
      <c r="AV850" s="12" t="s">
        <v>85</v>
      </c>
      <c r="AW850" s="12" t="s">
        <v>32</v>
      </c>
      <c r="AX850" s="12" t="s">
        <v>75</v>
      </c>
      <c r="AY850" s="151" t="s">
        <v>153</v>
      </c>
    </row>
    <row r="851" spans="2:65" s="12" customFormat="1" ht="12">
      <c r="B851" s="150"/>
      <c r="D851" s="146" t="s">
        <v>163</v>
      </c>
      <c r="E851" s="151" t="s">
        <v>1</v>
      </c>
      <c r="F851" s="152" t="s">
        <v>3428</v>
      </c>
      <c r="H851" s="153">
        <v>5.3</v>
      </c>
      <c r="I851" s="154"/>
      <c r="L851" s="150"/>
      <c r="M851" s="155"/>
      <c r="T851" s="156"/>
      <c r="AT851" s="151" t="s">
        <v>163</v>
      </c>
      <c r="AU851" s="151" t="s">
        <v>85</v>
      </c>
      <c r="AV851" s="12" t="s">
        <v>85</v>
      </c>
      <c r="AW851" s="12" t="s">
        <v>32</v>
      </c>
      <c r="AX851" s="12" t="s">
        <v>75</v>
      </c>
      <c r="AY851" s="151" t="s">
        <v>153</v>
      </c>
    </row>
    <row r="852" spans="2:65" s="13" customFormat="1" ht="12">
      <c r="B852" s="157"/>
      <c r="D852" s="146" t="s">
        <v>163</v>
      </c>
      <c r="E852" s="158" t="s">
        <v>1</v>
      </c>
      <c r="F852" s="159" t="s">
        <v>207</v>
      </c>
      <c r="H852" s="160">
        <v>17.600000000000001</v>
      </c>
      <c r="I852" s="161"/>
      <c r="L852" s="157"/>
      <c r="M852" s="162"/>
      <c r="T852" s="163"/>
      <c r="AT852" s="158" t="s">
        <v>163</v>
      </c>
      <c r="AU852" s="158" t="s">
        <v>85</v>
      </c>
      <c r="AV852" s="13" t="s">
        <v>159</v>
      </c>
      <c r="AW852" s="13" t="s">
        <v>32</v>
      </c>
      <c r="AX852" s="13" t="s">
        <v>83</v>
      </c>
      <c r="AY852" s="158" t="s">
        <v>153</v>
      </c>
    </row>
    <row r="853" spans="2:65" s="1" customFormat="1" ht="24.25" customHeight="1">
      <c r="B853" s="31"/>
      <c r="C853" s="132" t="s">
        <v>1307</v>
      </c>
      <c r="D853" s="132" t="s">
        <v>155</v>
      </c>
      <c r="E853" s="133" t="s">
        <v>3429</v>
      </c>
      <c r="F853" s="134" t="s">
        <v>3430</v>
      </c>
      <c r="G853" s="135" t="s">
        <v>590</v>
      </c>
      <c r="H853" s="136">
        <v>8.1999999999999993</v>
      </c>
      <c r="I853" s="137"/>
      <c r="J853" s="138">
        <f>ROUND(I853*H853,2)</f>
        <v>0</v>
      </c>
      <c r="K853" s="139"/>
      <c r="L853" s="31"/>
      <c r="M853" s="140" t="s">
        <v>1</v>
      </c>
      <c r="N853" s="141" t="s">
        <v>40</v>
      </c>
      <c r="P853" s="142">
        <f>O853*H853</f>
        <v>0</v>
      </c>
      <c r="Q853" s="142">
        <v>3.5100000000000001E-3</v>
      </c>
      <c r="R853" s="142">
        <f>Q853*H853</f>
        <v>2.8781999999999999E-2</v>
      </c>
      <c r="S853" s="142">
        <v>0</v>
      </c>
      <c r="T853" s="143">
        <f>S853*H853</f>
        <v>0</v>
      </c>
      <c r="AR853" s="144" t="s">
        <v>253</v>
      </c>
      <c r="AT853" s="144" t="s">
        <v>155</v>
      </c>
      <c r="AU853" s="144" t="s">
        <v>85</v>
      </c>
      <c r="AY853" s="16" t="s">
        <v>153</v>
      </c>
      <c r="BE853" s="145">
        <f>IF(N853="základní",J853,0)</f>
        <v>0</v>
      </c>
      <c r="BF853" s="145">
        <f>IF(N853="snížená",J853,0)</f>
        <v>0</v>
      </c>
      <c r="BG853" s="145">
        <f>IF(N853="zákl. přenesená",J853,0)</f>
        <v>0</v>
      </c>
      <c r="BH853" s="145">
        <f>IF(N853="sníž. přenesená",J853,0)</f>
        <v>0</v>
      </c>
      <c r="BI853" s="145">
        <f>IF(N853="nulová",J853,0)</f>
        <v>0</v>
      </c>
      <c r="BJ853" s="16" t="s">
        <v>83</v>
      </c>
      <c r="BK853" s="145">
        <f>ROUND(I853*H853,2)</f>
        <v>0</v>
      </c>
      <c r="BL853" s="16" t="s">
        <v>253</v>
      </c>
      <c r="BM853" s="144" t="s">
        <v>3431</v>
      </c>
    </row>
    <row r="854" spans="2:65" s="1" customFormat="1" ht="36">
      <c r="B854" s="31"/>
      <c r="D854" s="146" t="s">
        <v>161</v>
      </c>
      <c r="F854" s="147" t="s">
        <v>3432</v>
      </c>
      <c r="I854" s="148"/>
      <c r="L854" s="31"/>
      <c r="M854" s="149"/>
      <c r="T854" s="55"/>
      <c r="AT854" s="16" t="s">
        <v>161</v>
      </c>
      <c r="AU854" s="16" t="s">
        <v>85</v>
      </c>
    </row>
    <row r="855" spans="2:65" s="12" customFormat="1" ht="12">
      <c r="B855" s="150"/>
      <c r="D855" s="146" t="s">
        <v>163</v>
      </c>
      <c r="E855" s="151" t="s">
        <v>1</v>
      </c>
      <c r="F855" s="152" t="s">
        <v>3433</v>
      </c>
      <c r="H855" s="153">
        <v>8.1999999999999993</v>
      </c>
      <c r="I855" s="154"/>
      <c r="L855" s="150"/>
      <c r="M855" s="155"/>
      <c r="T855" s="156"/>
      <c r="AT855" s="151" t="s">
        <v>163</v>
      </c>
      <c r="AU855" s="151" t="s">
        <v>85</v>
      </c>
      <c r="AV855" s="12" t="s">
        <v>85</v>
      </c>
      <c r="AW855" s="12" t="s">
        <v>32</v>
      </c>
      <c r="AX855" s="12" t="s">
        <v>83</v>
      </c>
      <c r="AY855" s="151" t="s">
        <v>153</v>
      </c>
    </row>
    <row r="856" spans="2:65" s="1" customFormat="1" ht="33" customHeight="1">
      <c r="B856" s="31"/>
      <c r="C856" s="132" t="s">
        <v>1311</v>
      </c>
      <c r="D856" s="132" t="s">
        <v>155</v>
      </c>
      <c r="E856" s="133" t="s">
        <v>3434</v>
      </c>
      <c r="F856" s="134" t="s">
        <v>3435</v>
      </c>
      <c r="G856" s="135" t="s">
        <v>590</v>
      </c>
      <c r="H856" s="136">
        <v>18.600000000000001</v>
      </c>
      <c r="I856" s="137"/>
      <c r="J856" s="138">
        <f>ROUND(I856*H856,2)</f>
        <v>0</v>
      </c>
      <c r="K856" s="139"/>
      <c r="L856" s="31"/>
      <c r="M856" s="140" t="s">
        <v>1</v>
      </c>
      <c r="N856" s="141" t="s">
        <v>40</v>
      </c>
      <c r="P856" s="142">
        <f>O856*H856</f>
        <v>0</v>
      </c>
      <c r="Q856" s="142">
        <v>2.2000000000000001E-3</v>
      </c>
      <c r="R856" s="142">
        <f>Q856*H856</f>
        <v>4.0920000000000005E-2</v>
      </c>
      <c r="S856" s="142">
        <v>0</v>
      </c>
      <c r="T856" s="143">
        <f>S856*H856</f>
        <v>0</v>
      </c>
      <c r="AR856" s="144" t="s">
        <v>253</v>
      </c>
      <c r="AT856" s="144" t="s">
        <v>155</v>
      </c>
      <c r="AU856" s="144" t="s">
        <v>85</v>
      </c>
      <c r="AY856" s="16" t="s">
        <v>153</v>
      </c>
      <c r="BE856" s="145">
        <f>IF(N856="základní",J856,0)</f>
        <v>0</v>
      </c>
      <c r="BF856" s="145">
        <f>IF(N856="snížená",J856,0)</f>
        <v>0</v>
      </c>
      <c r="BG856" s="145">
        <f>IF(N856="zákl. přenesená",J856,0)</f>
        <v>0</v>
      </c>
      <c r="BH856" s="145">
        <f>IF(N856="sníž. přenesená",J856,0)</f>
        <v>0</v>
      </c>
      <c r="BI856" s="145">
        <f>IF(N856="nulová",J856,0)</f>
        <v>0</v>
      </c>
      <c r="BJ856" s="16" t="s">
        <v>83</v>
      </c>
      <c r="BK856" s="145">
        <f>ROUND(I856*H856,2)</f>
        <v>0</v>
      </c>
      <c r="BL856" s="16" t="s">
        <v>253</v>
      </c>
      <c r="BM856" s="144" t="s">
        <v>3436</v>
      </c>
    </row>
    <row r="857" spans="2:65" s="1" customFormat="1" ht="36">
      <c r="B857" s="31"/>
      <c r="D857" s="146" t="s">
        <v>161</v>
      </c>
      <c r="F857" s="147" t="s">
        <v>3437</v>
      </c>
      <c r="I857" s="148"/>
      <c r="L857" s="31"/>
      <c r="M857" s="149"/>
      <c r="T857" s="55"/>
      <c r="AT857" s="16" t="s">
        <v>161</v>
      </c>
      <c r="AU857" s="16" t="s">
        <v>85</v>
      </c>
    </row>
    <row r="858" spans="2:65" s="12" customFormat="1" ht="12">
      <c r="B858" s="150"/>
      <c r="D858" s="146" t="s">
        <v>163</v>
      </c>
      <c r="E858" s="151" t="s">
        <v>1</v>
      </c>
      <c r="F858" s="152" t="s">
        <v>3438</v>
      </c>
      <c r="H858" s="153">
        <v>18.600000000000001</v>
      </c>
      <c r="I858" s="154"/>
      <c r="L858" s="150"/>
      <c r="M858" s="155"/>
      <c r="T858" s="156"/>
      <c r="AT858" s="151" t="s">
        <v>163</v>
      </c>
      <c r="AU858" s="151" t="s">
        <v>85</v>
      </c>
      <c r="AV858" s="12" t="s">
        <v>85</v>
      </c>
      <c r="AW858" s="12" t="s">
        <v>32</v>
      </c>
      <c r="AX858" s="12" t="s">
        <v>83</v>
      </c>
      <c r="AY858" s="151" t="s">
        <v>153</v>
      </c>
    </row>
    <row r="859" spans="2:65" s="1" customFormat="1" ht="16.5" customHeight="1">
      <c r="B859" s="31"/>
      <c r="C859" s="132" t="s">
        <v>1315</v>
      </c>
      <c r="D859" s="132" t="s">
        <v>155</v>
      </c>
      <c r="E859" s="133" t="s">
        <v>3439</v>
      </c>
      <c r="F859" s="134" t="s">
        <v>3440</v>
      </c>
      <c r="G859" s="135" t="s">
        <v>590</v>
      </c>
      <c r="H859" s="136">
        <v>13</v>
      </c>
      <c r="I859" s="137"/>
      <c r="J859" s="138">
        <f>ROUND(I859*H859,2)</f>
        <v>0</v>
      </c>
      <c r="K859" s="139"/>
      <c r="L859" s="31"/>
      <c r="M859" s="140" t="s">
        <v>1</v>
      </c>
      <c r="N859" s="141" t="s">
        <v>40</v>
      </c>
      <c r="P859" s="142">
        <f>O859*H859</f>
        <v>0</v>
      </c>
      <c r="Q859" s="142">
        <v>0</v>
      </c>
      <c r="R859" s="142">
        <f>Q859*H859</f>
        <v>0</v>
      </c>
      <c r="S859" s="142">
        <v>0</v>
      </c>
      <c r="T859" s="143">
        <f>S859*H859</f>
        <v>0</v>
      </c>
      <c r="AR859" s="144" t="s">
        <v>253</v>
      </c>
      <c r="AT859" s="144" t="s">
        <v>155</v>
      </c>
      <c r="AU859" s="144" t="s">
        <v>85</v>
      </c>
      <c r="AY859" s="16" t="s">
        <v>153</v>
      </c>
      <c r="BE859" s="145">
        <f>IF(N859="základní",J859,0)</f>
        <v>0</v>
      </c>
      <c r="BF859" s="145">
        <f>IF(N859="snížená",J859,0)</f>
        <v>0</v>
      </c>
      <c r="BG859" s="145">
        <f>IF(N859="zákl. přenesená",J859,0)</f>
        <v>0</v>
      </c>
      <c r="BH859" s="145">
        <f>IF(N859="sníž. přenesená",J859,0)</f>
        <v>0</v>
      </c>
      <c r="BI859" s="145">
        <f>IF(N859="nulová",J859,0)</f>
        <v>0</v>
      </c>
      <c r="BJ859" s="16" t="s">
        <v>83</v>
      </c>
      <c r="BK859" s="145">
        <f>ROUND(I859*H859,2)</f>
        <v>0</v>
      </c>
      <c r="BL859" s="16" t="s">
        <v>253</v>
      </c>
      <c r="BM859" s="144" t="s">
        <v>3441</v>
      </c>
    </row>
    <row r="860" spans="2:65" s="1" customFormat="1" ht="12">
      <c r="B860" s="31"/>
      <c r="D860" s="146" t="s">
        <v>161</v>
      </c>
      <c r="F860" s="147" t="s">
        <v>3442</v>
      </c>
      <c r="I860" s="148"/>
      <c r="L860" s="31"/>
      <c r="M860" s="149"/>
      <c r="T860" s="55"/>
      <c r="AT860" s="16" t="s">
        <v>161</v>
      </c>
      <c r="AU860" s="16" t="s">
        <v>85</v>
      </c>
    </row>
    <row r="861" spans="2:65" s="1" customFormat="1" ht="24.25" customHeight="1">
      <c r="B861" s="31"/>
      <c r="C861" s="132" t="s">
        <v>1319</v>
      </c>
      <c r="D861" s="132" t="s">
        <v>155</v>
      </c>
      <c r="E861" s="133" t="s">
        <v>3443</v>
      </c>
      <c r="F861" s="134" t="s">
        <v>3444</v>
      </c>
      <c r="G861" s="135" t="s">
        <v>590</v>
      </c>
      <c r="H861" s="136">
        <v>12.5</v>
      </c>
      <c r="I861" s="137"/>
      <c r="J861" s="138">
        <f>ROUND(I861*H861,2)</f>
        <v>0</v>
      </c>
      <c r="K861" s="139"/>
      <c r="L861" s="31"/>
      <c r="M861" s="140" t="s">
        <v>1</v>
      </c>
      <c r="N861" s="141" t="s">
        <v>40</v>
      </c>
      <c r="P861" s="142">
        <f>O861*H861</f>
        <v>0</v>
      </c>
      <c r="Q861" s="142">
        <v>1.6199999999999999E-3</v>
      </c>
      <c r="R861" s="142">
        <f>Q861*H861</f>
        <v>2.0249999999999997E-2</v>
      </c>
      <c r="S861" s="142">
        <v>0</v>
      </c>
      <c r="T861" s="143">
        <f>S861*H861</f>
        <v>0</v>
      </c>
      <c r="AR861" s="144" t="s">
        <v>253</v>
      </c>
      <c r="AT861" s="144" t="s">
        <v>155</v>
      </c>
      <c r="AU861" s="144" t="s">
        <v>85</v>
      </c>
      <c r="AY861" s="16" t="s">
        <v>153</v>
      </c>
      <c r="BE861" s="145">
        <f>IF(N861="základní",J861,0)</f>
        <v>0</v>
      </c>
      <c r="BF861" s="145">
        <f>IF(N861="snížená",J861,0)</f>
        <v>0</v>
      </c>
      <c r="BG861" s="145">
        <f>IF(N861="zákl. přenesená",J861,0)</f>
        <v>0</v>
      </c>
      <c r="BH861" s="145">
        <f>IF(N861="sníž. přenesená",J861,0)</f>
        <v>0</v>
      </c>
      <c r="BI861" s="145">
        <f>IF(N861="nulová",J861,0)</f>
        <v>0</v>
      </c>
      <c r="BJ861" s="16" t="s">
        <v>83</v>
      </c>
      <c r="BK861" s="145">
        <f>ROUND(I861*H861,2)</f>
        <v>0</v>
      </c>
      <c r="BL861" s="16" t="s">
        <v>253</v>
      </c>
      <c r="BM861" s="144" t="s">
        <v>3445</v>
      </c>
    </row>
    <row r="862" spans="2:65" s="1" customFormat="1" ht="24">
      <c r="B862" s="31"/>
      <c r="D862" s="146" t="s">
        <v>161</v>
      </c>
      <c r="F862" s="147" t="s">
        <v>3446</v>
      </c>
      <c r="I862" s="148"/>
      <c r="L862" s="31"/>
      <c r="M862" s="149"/>
      <c r="T862" s="55"/>
      <c r="AT862" s="16" t="s">
        <v>161</v>
      </c>
      <c r="AU862" s="16" t="s">
        <v>85</v>
      </c>
    </row>
    <row r="863" spans="2:65" s="12" customFormat="1" ht="12">
      <c r="B863" s="150"/>
      <c r="D863" s="146" t="s">
        <v>163</v>
      </c>
      <c r="E863" s="151" t="s">
        <v>1</v>
      </c>
      <c r="F863" s="152" t="s">
        <v>3447</v>
      </c>
      <c r="H863" s="153">
        <v>12.5</v>
      </c>
      <c r="I863" s="154"/>
      <c r="L863" s="150"/>
      <c r="M863" s="155"/>
      <c r="T863" s="156"/>
      <c r="AT863" s="151" t="s">
        <v>163</v>
      </c>
      <c r="AU863" s="151" t="s">
        <v>85</v>
      </c>
      <c r="AV863" s="12" t="s">
        <v>85</v>
      </c>
      <c r="AW863" s="12" t="s">
        <v>32</v>
      </c>
      <c r="AX863" s="12" t="s">
        <v>83</v>
      </c>
      <c r="AY863" s="151" t="s">
        <v>153</v>
      </c>
    </row>
    <row r="864" spans="2:65" s="1" customFormat="1" ht="24.25" customHeight="1">
      <c r="B864" s="31"/>
      <c r="C864" s="132" t="s">
        <v>1323</v>
      </c>
      <c r="D864" s="132" t="s">
        <v>155</v>
      </c>
      <c r="E864" s="133" t="s">
        <v>3448</v>
      </c>
      <c r="F864" s="134" t="s">
        <v>3449</v>
      </c>
      <c r="G864" s="135" t="s">
        <v>261</v>
      </c>
      <c r="H864" s="136">
        <v>2</v>
      </c>
      <c r="I864" s="137"/>
      <c r="J864" s="138">
        <f>ROUND(I864*H864,2)</f>
        <v>0</v>
      </c>
      <c r="K864" s="139"/>
      <c r="L864" s="31"/>
      <c r="M864" s="140" t="s">
        <v>1</v>
      </c>
      <c r="N864" s="141" t="s">
        <v>40</v>
      </c>
      <c r="P864" s="142">
        <f>O864*H864</f>
        <v>0</v>
      </c>
      <c r="Q864" s="142">
        <v>2.5000000000000001E-4</v>
      </c>
      <c r="R864" s="142">
        <f>Q864*H864</f>
        <v>5.0000000000000001E-4</v>
      </c>
      <c r="S864" s="142">
        <v>0</v>
      </c>
      <c r="T864" s="143">
        <f>S864*H864</f>
        <v>0</v>
      </c>
      <c r="AR864" s="144" t="s">
        <v>253</v>
      </c>
      <c r="AT864" s="144" t="s">
        <v>155</v>
      </c>
      <c r="AU864" s="144" t="s">
        <v>85</v>
      </c>
      <c r="AY864" s="16" t="s">
        <v>153</v>
      </c>
      <c r="BE864" s="145">
        <f>IF(N864="základní",J864,0)</f>
        <v>0</v>
      </c>
      <c r="BF864" s="145">
        <f>IF(N864="snížená",J864,0)</f>
        <v>0</v>
      </c>
      <c r="BG864" s="145">
        <f>IF(N864="zákl. přenesená",J864,0)</f>
        <v>0</v>
      </c>
      <c r="BH864" s="145">
        <f>IF(N864="sníž. přenesená",J864,0)</f>
        <v>0</v>
      </c>
      <c r="BI864" s="145">
        <f>IF(N864="nulová",J864,0)</f>
        <v>0</v>
      </c>
      <c r="BJ864" s="16" t="s">
        <v>83</v>
      </c>
      <c r="BK864" s="145">
        <f>ROUND(I864*H864,2)</f>
        <v>0</v>
      </c>
      <c r="BL864" s="16" t="s">
        <v>253</v>
      </c>
      <c r="BM864" s="144" t="s">
        <v>3450</v>
      </c>
    </row>
    <row r="865" spans="2:65" s="1" customFormat="1" ht="36">
      <c r="B865" s="31"/>
      <c r="D865" s="146" t="s">
        <v>161</v>
      </c>
      <c r="F865" s="147" t="s">
        <v>3451</v>
      </c>
      <c r="I865" s="148"/>
      <c r="L865" s="31"/>
      <c r="M865" s="149"/>
      <c r="T865" s="55"/>
      <c r="AT865" s="16" t="s">
        <v>161</v>
      </c>
      <c r="AU865" s="16" t="s">
        <v>85</v>
      </c>
    </row>
    <row r="866" spans="2:65" s="1" customFormat="1" ht="24.25" customHeight="1">
      <c r="B866" s="31"/>
      <c r="C866" s="132" t="s">
        <v>1327</v>
      </c>
      <c r="D866" s="132" t="s">
        <v>155</v>
      </c>
      <c r="E866" s="133" t="s">
        <v>3452</v>
      </c>
      <c r="F866" s="134" t="s">
        <v>3453</v>
      </c>
      <c r="G866" s="135" t="s">
        <v>590</v>
      </c>
      <c r="H866" s="136">
        <v>13</v>
      </c>
      <c r="I866" s="137"/>
      <c r="J866" s="138">
        <f>ROUND(I866*H866,2)</f>
        <v>0</v>
      </c>
      <c r="K866" s="139"/>
      <c r="L866" s="31"/>
      <c r="M866" s="140" t="s">
        <v>1</v>
      </c>
      <c r="N866" s="141" t="s">
        <v>40</v>
      </c>
      <c r="P866" s="142">
        <f>O866*H866</f>
        <v>0</v>
      </c>
      <c r="Q866" s="142">
        <v>2.0999999999999999E-3</v>
      </c>
      <c r="R866" s="142">
        <f>Q866*H866</f>
        <v>2.7299999999999998E-2</v>
      </c>
      <c r="S866" s="142">
        <v>0</v>
      </c>
      <c r="T866" s="143">
        <f>S866*H866</f>
        <v>0</v>
      </c>
      <c r="AR866" s="144" t="s">
        <v>253</v>
      </c>
      <c r="AT866" s="144" t="s">
        <v>155</v>
      </c>
      <c r="AU866" s="144" t="s">
        <v>85</v>
      </c>
      <c r="AY866" s="16" t="s">
        <v>153</v>
      </c>
      <c r="BE866" s="145">
        <f>IF(N866="základní",J866,0)</f>
        <v>0</v>
      </c>
      <c r="BF866" s="145">
        <f>IF(N866="snížená",J866,0)</f>
        <v>0</v>
      </c>
      <c r="BG866" s="145">
        <f>IF(N866="zákl. přenesená",J866,0)</f>
        <v>0</v>
      </c>
      <c r="BH866" s="145">
        <f>IF(N866="sníž. přenesená",J866,0)</f>
        <v>0</v>
      </c>
      <c r="BI866" s="145">
        <f>IF(N866="nulová",J866,0)</f>
        <v>0</v>
      </c>
      <c r="BJ866" s="16" t="s">
        <v>83</v>
      </c>
      <c r="BK866" s="145">
        <f>ROUND(I866*H866,2)</f>
        <v>0</v>
      </c>
      <c r="BL866" s="16" t="s">
        <v>253</v>
      </c>
      <c r="BM866" s="144" t="s">
        <v>3454</v>
      </c>
    </row>
    <row r="867" spans="2:65" s="1" customFormat="1" ht="36">
      <c r="B867" s="31"/>
      <c r="D867" s="146" t="s">
        <v>161</v>
      </c>
      <c r="F867" s="147" t="s">
        <v>3455</v>
      </c>
      <c r="I867" s="148"/>
      <c r="L867" s="31"/>
      <c r="M867" s="149"/>
      <c r="T867" s="55"/>
      <c r="AT867" s="16" t="s">
        <v>161</v>
      </c>
      <c r="AU867" s="16" t="s">
        <v>85</v>
      </c>
    </row>
    <row r="868" spans="2:65" s="12" customFormat="1" ht="12">
      <c r="B868" s="150"/>
      <c r="D868" s="146" t="s">
        <v>163</v>
      </c>
      <c r="E868" s="151" t="s">
        <v>1</v>
      </c>
      <c r="F868" s="152" t="s">
        <v>3456</v>
      </c>
      <c r="H868" s="153">
        <v>13</v>
      </c>
      <c r="I868" s="154"/>
      <c r="L868" s="150"/>
      <c r="M868" s="155"/>
      <c r="T868" s="156"/>
      <c r="AT868" s="151" t="s">
        <v>163</v>
      </c>
      <c r="AU868" s="151" t="s">
        <v>85</v>
      </c>
      <c r="AV868" s="12" t="s">
        <v>85</v>
      </c>
      <c r="AW868" s="12" t="s">
        <v>32</v>
      </c>
      <c r="AX868" s="12" t="s">
        <v>83</v>
      </c>
      <c r="AY868" s="151" t="s">
        <v>153</v>
      </c>
    </row>
    <row r="869" spans="2:65" s="1" customFormat="1" ht="24.25" customHeight="1">
      <c r="B869" s="31"/>
      <c r="C869" s="132" t="s">
        <v>1331</v>
      </c>
      <c r="D869" s="132" t="s">
        <v>155</v>
      </c>
      <c r="E869" s="133" t="s">
        <v>3457</v>
      </c>
      <c r="F869" s="134" t="s">
        <v>3458</v>
      </c>
      <c r="G869" s="135" t="s">
        <v>196</v>
      </c>
      <c r="H869" s="136">
        <v>0.17899999999999999</v>
      </c>
      <c r="I869" s="137"/>
      <c r="J869" s="138">
        <f>ROUND(I869*H869,2)</f>
        <v>0</v>
      </c>
      <c r="K869" s="139"/>
      <c r="L869" s="31"/>
      <c r="M869" s="140" t="s">
        <v>1</v>
      </c>
      <c r="N869" s="141" t="s">
        <v>40</v>
      </c>
      <c r="P869" s="142">
        <f>O869*H869</f>
        <v>0</v>
      </c>
      <c r="Q869" s="142">
        <v>0</v>
      </c>
      <c r="R869" s="142">
        <f>Q869*H869</f>
        <v>0</v>
      </c>
      <c r="S869" s="142">
        <v>0</v>
      </c>
      <c r="T869" s="143">
        <f>S869*H869</f>
        <v>0</v>
      </c>
      <c r="AR869" s="144" t="s">
        <v>253</v>
      </c>
      <c r="AT869" s="144" t="s">
        <v>155</v>
      </c>
      <c r="AU869" s="144" t="s">
        <v>85</v>
      </c>
      <c r="AY869" s="16" t="s">
        <v>153</v>
      </c>
      <c r="BE869" s="145">
        <f>IF(N869="základní",J869,0)</f>
        <v>0</v>
      </c>
      <c r="BF869" s="145">
        <f>IF(N869="snížená",J869,0)</f>
        <v>0</v>
      </c>
      <c r="BG869" s="145">
        <f>IF(N869="zákl. přenesená",J869,0)</f>
        <v>0</v>
      </c>
      <c r="BH869" s="145">
        <f>IF(N869="sníž. přenesená",J869,0)</f>
        <v>0</v>
      </c>
      <c r="BI869" s="145">
        <f>IF(N869="nulová",J869,0)</f>
        <v>0</v>
      </c>
      <c r="BJ869" s="16" t="s">
        <v>83</v>
      </c>
      <c r="BK869" s="145">
        <f>ROUND(I869*H869,2)</f>
        <v>0</v>
      </c>
      <c r="BL869" s="16" t="s">
        <v>253</v>
      </c>
      <c r="BM869" s="144" t="s">
        <v>3459</v>
      </c>
    </row>
    <row r="870" spans="2:65" s="1" customFormat="1" ht="36">
      <c r="B870" s="31"/>
      <c r="D870" s="146" t="s">
        <v>161</v>
      </c>
      <c r="F870" s="147" t="s">
        <v>3460</v>
      </c>
      <c r="I870" s="148"/>
      <c r="L870" s="31"/>
      <c r="M870" s="149"/>
      <c r="T870" s="55"/>
      <c r="AT870" s="16" t="s">
        <v>161</v>
      </c>
      <c r="AU870" s="16" t="s">
        <v>85</v>
      </c>
    </row>
    <row r="871" spans="2:65" s="11" customFormat="1" ht="22.75" customHeight="1">
      <c r="B871" s="120"/>
      <c r="D871" s="121" t="s">
        <v>74</v>
      </c>
      <c r="E871" s="130" t="s">
        <v>1910</v>
      </c>
      <c r="F871" s="130" t="s">
        <v>1911</v>
      </c>
      <c r="I871" s="123"/>
      <c r="J871" s="131">
        <f>BK871</f>
        <v>0</v>
      </c>
      <c r="L871" s="120"/>
      <c r="M871" s="125"/>
      <c r="P871" s="126">
        <f>SUM(P872:P883)</f>
        <v>0</v>
      </c>
      <c r="R871" s="126">
        <f>SUM(R872:R883)</f>
        <v>1.3750065</v>
      </c>
      <c r="T871" s="127">
        <f>SUM(T872:T883)</f>
        <v>0</v>
      </c>
      <c r="AR871" s="121" t="s">
        <v>85</v>
      </c>
      <c r="AT871" s="128" t="s">
        <v>74</v>
      </c>
      <c r="AU871" s="128" t="s">
        <v>83</v>
      </c>
      <c r="AY871" s="121" t="s">
        <v>153</v>
      </c>
      <c r="BK871" s="129">
        <f>SUM(BK872:BK883)</f>
        <v>0</v>
      </c>
    </row>
    <row r="872" spans="2:65" s="1" customFormat="1" ht="24.25" customHeight="1">
      <c r="B872" s="31"/>
      <c r="C872" s="132" t="s">
        <v>1335</v>
      </c>
      <c r="D872" s="132" t="s">
        <v>155</v>
      </c>
      <c r="E872" s="133" t="s">
        <v>3461</v>
      </c>
      <c r="F872" s="134" t="s">
        <v>3462</v>
      </c>
      <c r="G872" s="135" t="s">
        <v>173</v>
      </c>
      <c r="H872" s="136">
        <v>31.5</v>
      </c>
      <c r="I872" s="137"/>
      <c r="J872" s="138">
        <f>ROUND(I872*H872,2)</f>
        <v>0</v>
      </c>
      <c r="K872" s="139"/>
      <c r="L872" s="31"/>
      <c r="M872" s="140" t="s">
        <v>1</v>
      </c>
      <c r="N872" s="141" t="s">
        <v>40</v>
      </c>
      <c r="P872" s="142">
        <f>O872*H872</f>
        <v>0</v>
      </c>
      <c r="Q872" s="142">
        <v>4.3490000000000001E-2</v>
      </c>
      <c r="R872" s="142">
        <f>Q872*H872</f>
        <v>1.3699350000000001</v>
      </c>
      <c r="S872" s="142">
        <v>0</v>
      </c>
      <c r="T872" s="143">
        <f>S872*H872</f>
        <v>0</v>
      </c>
      <c r="AR872" s="144" t="s">
        <v>253</v>
      </c>
      <c r="AT872" s="144" t="s">
        <v>155</v>
      </c>
      <c r="AU872" s="144" t="s">
        <v>85</v>
      </c>
      <c r="AY872" s="16" t="s">
        <v>153</v>
      </c>
      <c r="BE872" s="145">
        <f>IF(N872="základní",J872,0)</f>
        <v>0</v>
      </c>
      <c r="BF872" s="145">
        <f>IF(N872="snížená",J872,0)</f>
        <v>0</v>
      </c>
      <c r="BG872" s="145">
        <f>IF(N872="zákl. přenesená",J872,0)</f>
        <v>0</v>
      </c>
      <c r="BH872" s="145">
        <f>IF(N872="sníž. přenesená",J872,0)</f>
        <v>0</v>
      </c>
      <c r="BI872" s="145">
        <f>IF(N872="nulová",J872,0)</f>
        <v>0</v>
      </c>
      <c r="BJ872" s="16" t="s">
        <v>83</v>
      </c>
      <c r="BK872" s="145">
        <f>ROUND(I872*H872,2)</f>
        <v>0</v>
      </c>
      <c r="BL872" s="16" t="s">
        <v>253</v>
      </c>
      <c r="BM872" s="144" t="s">
        <v>3463</v>
      </c>
    </row>
    <row r="873" spans="2:65" s="1" customFormat="1" ht="24">
      <c r="B873" s="31"/>
      <c r="D873" s="146" t="s">
        <v>161</v>
      </c>
      <c r="F873" s="147" t="s">
        <v>3464</v>
      </c>
      <c r="I873" s="148"/>
      <c r="L873" s="31"/>
      <c r="M873" s="149"/>
      <c r="T873" s="55"/>
      <c r="AT873" s="16" t="s">
        <v>161</v>
      </c>
      <c r="AU873" s="16" t="s">
        <v>85</v>
      </c>
    </row>
    <row r="874" spans="2:65" s="12" customFormat="1" ht="12">
      <c r="B874" s="150"/>
      <c r="D874" s="146" t="s">
        <v>163</v>
      </c>
      <c r="E874" s="151" t="s">
        <v>1</v>
      </c>
      <c r="F874" s="152" t="s">
        <v>3465</v>
      </c>
      <c r="H874" s="153">
        <v>31.5</v>
      </c>
      <c r="I874" s="154"/>
      <c r="L874" s="150"/>
      <c r="M874" s="155"/>
      <c r="T874" s="156"/>
      <c r="AT874" s="151" t="s">
        <v>163</v>
      </c>
      <c r="AU874" s="151" t="s">
        <v>85</v>
      </c>
      <c r="AV874" s="12" t="s">
        <v>85</v>
      </c>
      <c r="AW874" s="12" t="s">
        <v>32</v>
      </c>
      <c r="AX874" s="12" t="s">
        <v>83</v>
      </c>
      <c r="AY874" s="151" t="s">
        <v>153</v>
      </c>
    </row>
    <row r="875" spans="2:65" s="1" customFormat="1" ht="33" customHeight="1">
      <c r="B875" s="31"/>
      <c r="C875" s="132" t="s">
        <v>1339</v>
      </c>
      <c r="D875" s="132" t="s">
        <v>155</v>
      </c>
      <c r="E875" s="133" t="s">
        <v>3466</v>
      </c>
      <c r="F875" s="134" t="s">
        <v>3467</v>
      </c>
      <c r="G875" s="135" t="s">
        <v>173</v>
      </c>
      <c r="H875" s="136">
        <v>31.5</v>
      </c>
      <c r="I875" s="137"/>
      <c r="J875" s="138">
        <f>ROUND(I875*H875,2)</f>
        <v>0</v>
      </c>
      <c r="K875" s="139"/>
      <c r="L875" s="31"/>
      <c r="M875" s="140" t="s">
        <v>1</v>
      </c>
      <c r="N875" s="141" t="s">
        <v>40</v>
      </c>
      <c r="P875" s="142">
        <f>O875*H875</f>
        <v>0</v>
      </c>
      <c r="Q875" s="142">
        <v>0</v>
      </c>
      <c r="R875" s="142">
        <f>Q875*H875</f>
        <v>0</v>
      </c>
      <c r="S875" s="142">
        <v>0</v>
      </c>
      <c r="T875" s="143">
        <f>S875*H875</f>
        <v>0</v>
      </c>
      <c r="AR875" s="144" t="s">
        <v>253</v>
      </c>
      <c r="AT875" s="144" t="s">
        <v>155</v>
      </c>
      <c r="AU875" s="144" t="s">
        <v>85</v>
      </c>
      <c r="AY875" s="16" t="s">
        <v>153</v>
      </c>
      <c r="BE875" s="145">
        <f>IF(N875="základní",J875,0)</f>
        <v>0</v>
      </c>
      <c r="BF875" s="145">
        <f>IF(N875="snížená",J875,0)</f>
        <v>0</v>
      </c>
      <c r="BG875" s="145">
        <f>IF(N875="zákl. přenesená",J875,0)</f>
        <v>0</v>
      </c>
      <c r="BH875" s="145">
        <f>IF(N875="sníž. přenesená",J875,0)</f>
        <v>0</v>
      </c>
      <c r="BI875" s="145">
        <f>IF(N875="nulová",J875,0)</f>
        <v>0</v>
      </c>
      <c r="BJ875" s="16" t="s">
        <v>83</v>
      </c>
      <c r="BK875" s="145">
        <f>ROUND(I875*H875,2)</f>
        <v>0</v>
      </c>
      <c r="BL875" s="16" t="s">
        <v>253</v>
      </c>
      <c r="BM875" s="144" t="s">
        <v>3468</v>
      </c>
    </row>
    <row r="876" spans="2:65" s="1" customFormat="1" ht="24">
      <c r="B876" s="31"/>
      <c r="D876" s="146" t="s">
        <v>161</v>
      </c>
      <c r="F876" s="147" t="s">
        <v>3469</v>
      </c>
      <c r="I876" s="148"/>
      <c r="L876" s="31"/>
      <c r="M876" s="149"/>
      <c r="T876" s="55"/>
      <c r="AT876" s="16" t="s">
        <v>161</v>
      </c>
      <c r="AU876" s="16" t="s">
        <v>85</v>
      </c>
    </row>
    <row r="877" spans="2:65" s="12" customFormat="1" ht="12">
      <c r="B877" s="150"/>
      <c r="D877" s="146" t="s">
        <v>163</v>
      </c>
      <c r="E877" s="151" t="s">
        <v>1</v>
      </c>
      <c r="F877" s="152" t="s">
        <v>3465</v>
      </c>
      <c r="H877" s="153">
        <v>31.5</v>
      </c>
      <c r="I877" s="154"/>
      <c r="L877" s="150"/>
      <c r="M877" s="155"/>
      <c r="T877" s="156"/>
      <c r="AT877" s="151" t="s">
        <v>163</v>
      </c>
      <c r="AU877" s="151" t="s">
        <v>85</v>
      </c>
      <c r="AV877" s="12" t="s">
        <v>85</v>
      </c>
      <c r="AW877" s="12" t="s">
        <v>32</v>
      </c>
      <c r="AX877" s="12" t="s">
        <v>83</v>
      </c>
      <c r="AY877" s="151" t="s">
        <v>153</v>
      </c>
    </row>
    <row r="878" spans="2:65" s="1" customFormat="1" ht="37.75" customHeight="1">
      <c r="B878" s="31"/>
      <c r="C878" s="164" t="s">
        <v>1343</v>
      </c>
      <c r="D878" s="164" t="s">
        <v>216</v>
      </c>
      <c r="E878" s="165" t="s">
        <v>3470</v>
      </c>
      <c r="F878" s="166" t="s">
        <v>3471</v>
      </c>
      <c r="G878" s="167" t="s">
        <v>173</v>
      </c>
      <c r="H878" s="168">
        <v>36.225000000000001</v>
      </c>
      <c r="I878" s="169"/>
      <c r="J878" s="170">
        <f>ROUND(I878*H878,2)</f>
        <v>0</v>
      </c>
      <c r="K878" s="171"/>
      <c r="L878" s="172"/>
      <c r="M878" s="173" t="s">
        <v>1</v>
      </c>
      <c r="N878" s="174" t="s">
        <v>40</v>
      </c>
      <c r="P878" s="142">
        <f>O878*H878</f>
        <v>0</v>
      </c>
      <c r="Q878" s="142">
        <v>1.3999999999999999E-4</v>
      </c>
      <c r="R878" s="142">
        <f>Q878*H878</f>
        <v>5.0714999999999996E-3</v>
      </c>
      <c r="S878" s="142">
        <v>0</v>
      </c>
      <c r="T878" s="143">
        <f>S878*H878</f>
        <v>0</v>
      </c>
      <c r="AR878" s="144" t="s">
        <v>691</v>
      </c>
      <c r="AT878" s="144" t="s">
        <v>216</v>
      </c>
      <c r="AU878" s="144" t="s">
        <v>85</v>
      </c>
      <c r="AY878" s="16" t="s">
        <v>153</v>
      </c>
      <c r="BE878" s="145">
        <f>IF(N878="základní",J878,0)</f>
        <v>0</v>
      </c>
      <c r="BF878" s="145">
        <f>IF(N878="snížená",J878,0)</f>
        <v>0</v>
      </c>
      <c r="BG878" s="145">
        <f>IF(N878="zákl. přenesená",J878,0)</f>
        <v>0</v>
      </c>
      <c r="BH878" s="145">
        <f>IF(N878="sníž. přenesená",J878,0)</f>
        <v>0</v>
      </c>
      <c r="BI878" s="145">
        <f>IF(N878="nulová",J878,0)</f>
        <v>0</v>
      </c>
      <c r="BJ878" s="16" t="s">
        <v>83</v>
      </c>
      <c r="BK878" s="145">
        <f>ROUND(I878*H878,2)</f>
        <v>0</v>
      </c>
      <c r="BL878" s="16" t="s">
        <v>691</v>
      </c>
      <c r="BM878" s="144" t="s">
        <v>3472</v>
      </c>
    </row>
    <row r="879" spans="2:65" s="1" customFormat="1" ht="36">
      <c r="B879" s="31"/>
      <c r="D879" s="146" t="s">
        <v>161</v>
      </c>
      <c r="F879" s="147" t="s">
        <v>3471</v>
      </c>
      <c r="I879" s="148"/>
      <c r="L879" s="31"/>
      <c r="M879" s="149"/>
      <c r="T879" s="55"/>
      <c r="AT879" s="16" t="s">
        <v>161</v>
      </c>
      <c r="AU879" s="16" t="s">
        <v>85</v>
      </c>
    </row>
    <row r="880" spans="2:65" s="12" customFormat="1" ht="12">
      <c r="B880" s="150"/>
      <c r="D880" s="146" t="s">
        <v>163</v>
      </c>
      <c r="E880" s="151" t="s">
        <v>1</v>
      </c>
      <c r="F880" s="152" t="s">
        <v>3465</v>
      </c>
      <c r="H880" s="153">
        <v>31.5</v>
      </c>
      <c r="I880" s="154"/>
      <c r="L880" s="150"/>
      <c r="M880" s="155"/>
      <c r="T880" s="156"/>
      <c r="AT880" s="151" t="s">
        <v>163</v>
      </c>
      <c r="AU880" s="151" t="s">
        <v>85</v>
      </c>
      <c r="AV880" s="12" t="s">
        <v>85</v>
      </c>
      <c r="AW880" s="12" t="s">
        <v>32</v>
      </c>
      <c r="AX880" s="12" t="s">
        <v>83</v>
      </c>
      <c r="AY880" s="151" t="s">
        <v>153</v>
      </c>
    </row>
    <row r="881" spans="2:65" s="12" customFormat="1" ht="12">
      <c r="B881" s="150"/>
      <c r="D881" s="146" t="s">
        <v>163</v>
      </c>
      <c r="F881" s="152" t="s">
        <v>3473</v>
      </c>
      <c r="H881" s="153">
        <v>36.225000000000001</v>
      </c>
      <c r="I881" s="154"/>
      <c r="L881" s="150"/>
      <c r="M881" s="155"/>
      <c r="T881" s="156"/>
      <c r="AT881" s="151" t="s">
        <v>163</v>
      </c>
      <c r="AU881" s="151" t="s">
        <v>85</v>
      </c>
      <c r="AV881" s="12" t="s">
        <v>85</v>
      </c>
      <c r="AW881" s="12" t="s">
        <v>4</v>
      </c>
      <c r="AX881" s="12" t="s">
        <v>83</v>
      </c>
      <c r="AY881" s="151" t="s">
        <v>153</v>
      </c>
    </row>
    <row r="882" spans="2:65" s="1" customFormat="1" ht="24.25" customHeight="1">
      <c r="B882" s="31"/>
      <c r="C882" s="132" t="s">
        <v>1347</v>
      </c>
      <c r="D882" s="132" t="s">
        <v>155</v>
      </c>
      <c r="E882" s="133" t="s">
        <v>3474</v>
      </c>
      <c r="F882" s="134" t="s">
        <v>3475</v>
      </c>
      <c r="G882" s="135" t="s">
        <v>196</v>
      </c>
      <c r="H882" s="136">
        <v>1.37</v>
      </c>
      <c r="I882" s="137"/>
      <c r="J882" s="138">
        <f>ROUND(I882*H882,2)</f>
        <v>0</v>
      </c>
      <c r="K882" s="139"/>
      <c r="L882" s="31"/>
      <c r="M882" s="140" t="s">
        <v>1</v>
      </c>
      <c r="N882" s="141" t="s">
        <v>40</v>
      </c>
      <c r="P882" s="142">
        <f>O882*H882</f>
        <v>0</v>
      </c>
      <c r="Q882" s="142">
        <v>0</v>
      </c>
      <c r="R882" s="142">
        <f>Q882*H882</f>
        <v>0</v>
      </c>
      <c r="S882" s="142">
        <v>0</v>
      </c>
      <c r="T882" s="143">
        <f>S882*H882</f>
        <v>0</v>
      </c>
      <c r="AR882" s="144" t="s">
        <v>253</v>
      </c>
      <c r="AT882" s="144" t="s">
        <v>155</v>
      </c>
      <c r="AU882" s="144" t="s">
        <v>85</v>
      </c>
      <c r="AY882" s="16" t="s">
        <v>153</v>
      </c>
      <c r="BE882" s="145">
        <f>IF(N882="základní",J882,0)</f>
        <v>0</v>
      </c>
      <c r="BF882" s="145">
        <f>IF(N882="snížená",J882,0)</f>
        <v>0</v>
      </c>
      <c r="BG882" s="145">
        <f>IF(N882="zákl. přenesená",J882,0)</f>
        <v>0</v>
      </c>
      <c r="BH882" s="145">
        <f>IF(N882="sníž. přenesená",J882,0)</f>
        <v>0</v>
      </c>
      <c r="BI882" s="145">
        <f>IF(N882="nulová",J882,0)</f>
        <v>0</v>
      </c>
      <c r="BJ882" s="16" t="s">
        <v>83</v>
      </c>
      <c r="BK882" s="145">
        <f>ROUND(I882*H882,2)</f>
        <v>0</v>
      </c>
      <c r="BL882" s="16" t="s">
        <v>253</v>
      </c>
      <c r="BM882" s="144" t="s">
        <v>3476</v>
      </c>
    </row>
    <row r="883" spans="2:65" s="1" customFormat="1" ht="36">
      <c r="B883" s="31"/>
      <c r="D883" s="146" t="s">
        <v>161</v>
      </c>
      <c r="F883" s="147" t="s">
        <v>3477</v>
      </c>
      <c r="I883" s="148"/>
      <c r="L883" s="31"/>
      <c r="M883" s="149"/>
      <c r="T883" s="55"/>
      <c r="AT883" s="16" t="s">
        <v>161</v>
      </c>
      <c r="AU883" s="16" t="s">
        <v>85</v>
      </c>
    </row>
    <row r="884" spans="2:65" s="11" customFormat="1" ht="22.75" customHeight="1">
      <c r="B884" s="120"/>
      <c r="D884" s="121" t="s">
        <v>74</v>
      </c>
      <c r="E884" s="130" t="s">
        <v>1927</v>
      </c>
      <c r="F884" s="130" t="s">
        <v>1928</v>
      </c>
      <c r="I884" s="123"/>
      <c r="J884" s="131">
        <f>BK884</f>
        <v>0</v>
      </c>
      <c r="L884" s="120"/>
      <c r="M884" s="125"/>
      <c r="P884" s="126">
        <f>SUM(P885:P891)</f>
        <v>0</v>
      </c>
      <c r="R884" s="126">
        <f>SUM(R885:R891)</f>
        <v>0</v>
      </c>
      <c r="T884" s="127">
        <f>SUM(T885:T891)</f>
        <v>0</v>
      </c>
      <c r="AR884" s="121" t="s">
        <v>85</v>
      </c>
      <c r="AT884" s="128" t="s">
        <v>74</v>
      </c>
      <c r="AU884" s="128" t="s">
        <v>83</v>
      </c>
      <c r="AY884" s="121" t="s">
        <v>153</v>
      </c>
      <c r="BK884" s="129">
        <f>SUM(BK885:BK891)</f>
        <v>0</v>
      </c>
    </row>
    <row r="885" spans="2:65" s="1" customFormat="1" ht="37.75" customHeight="1">
      <c r="B885" s="31"/>
      <c r="C885" s="132" t="s">
        <v>1351</v>
      </c>
      <c r="D885" s="132" t="s">
        <v>155</v>
      </c>
      <c r="E885" s="133" t="s">
        <v>3478</v>
      </c>
      <c r="F885" s="134" t="s">
        <v>3479</v>
      </c>
      <c r="G885" s="135" t="s">
        <v>707</v>
      </c>
      <c r="H885" s="136">
        <v>1</v>
      </c>
      <c r="I885" s="137"/>
      <c r="J885" s="138">
        <f t="shared" ref="J885:J890" si="0">ROUND(I885*H885,2)</f>
        <v>0</v>
      </c>
      <c r="K885" s="139"/>
      <c r="L885" s="31"/>
      <c r="M885" s="140" t="s">
        <v>1</v>
      </c>
      <c r="N885" s="141" t="s">
        <v>40</v>
      </c>
      <c r="P885" s="142">
        <f t="shared" ref="P885:P890" si="1">O885*H885</f>
        <v>0</v>
      </c>
      <c r="Q885" s="142">
        <v>0</v>
      </c>
      <c r="R885" s="142">
        <f t="shared" ref="R885:R890" si="2">Q885*H885</f>
        <v>0</v>
      </c>
      <c r="S885" s="142">
        <v>0</v>
      </c>
      <c r="T885" s="143">
        <f t="shared" ref="T885:T890" si="3">S885*H885</f>
        <v>0</v>
      </c>
      <c r="AR885" s="144" t="s">
        <v>253</v>
      </c>
      <c r="AT885" s="144" t="s">
        <v>155</v>
      </c>
      <c r="AU885" s="144" t="s">
        <v>85</v>
      </c>
      <c r="AY885" s="16" t="s">
        <v>153</v>
      </c>
      <c r="BE885" s="145">
        <f t="shared" ref="BE885:BE890" si="4">IF(N885="základní",J885,0)</f>
        <v>0</v>
      </c>
      <c r="BF885" s="145">
        <f t="shared" ref="BF885:BF890" si="5">IF(N885="snížená",J885,0)</f>
        <v>0</v>
      </c>
      <c r="BG885" s="145">
        <f t="shared" ref="BG885:BG890" si="6">IF(N885="zákl. přenesená",J885,0)</f>
        <v>0</v>
      </c>
      <c r="BH885" s="145">
        <f t="shared" ref="BH885:BH890" si="7">IF(N885="sníž. přenesená",J885,0)</f>
        <v>0</v>
      </c>
      <c r="BI885" s="145">
        <f t="shared" ref="BI885:BI890" si="8">IF(N885="nulová",J885,0)</f>
        <v>0</v>
      </c>
      <c r="BJ885" s="16" t="s">
        <v>83</v>
      </c>
      <c r="BK885" s="145">
        <f t="shared" ref="BK885:BK890" si="9">ROUND(I885*H885,2)</f>
        <v>0</v>
      </c>
      <c r="BL885" s="16" t="s">
        <v>253</v>
      </c>
      <c r="BM885" s="144" t="s">
        <v>3480</v>
      </c>
    </row>
    <row r="886" spans="2:65" s="1" customFormat="1" ht="33" customHeight="1">
      <c r="B886" s="31"/>
      <c r="C886" s="132" t="s">
        <v>1355</v>
      </c>
      <c r="D886" s="132" t="s">
        <v>155</v>
      </c>
      <c r="E886" s="133" t="s">
        <v>3481</v>
      </c>
      <c r="F886" s="134" t="s">
        <v>3482</v>
      </c>
      <c r="G886" s="135" t="s">
        <v>707</v>
      </c>
      <c r="H886" s="136">
        <v>1</v>
      </c>
      <c r="I886" s="137"/>
      <c r="J886" s="138">
        <f t="shared" si="0"/>
        <v>0</v>
      </c>
      <c r="K886" s="139"/>
      <c r="L886" s="31"/>
      <c r="M886" s="140" t="s">
        <v>1</v>
      </c>
      <c r="N886" s="141" t="s">
        <v>40</v>
      </c>
      <c r="P886" s="142">
        <f t="shared" si="1"/>
        <v>0</v>
      </c>
      <c r="Q886" s="142">
        <v>0</v>
      </c>
      <c r="R886" s="142">
        <f t="shared" si="2"/>
        <v>0</v>
      </c>
      <c r="S886" s="142">
        <v>0</v>
      </c>
      <c r="T886" s="143">
        <f t="shared" si="3"/>
        <v>0</v>
      </c>
      <c r="AR886" s="144" t="s">
        <v>253</v>
      </c>
      <c r="AT886" s="144" t="s">
        <v>155</v>
      </c>
      <c r="AU886" s="144" t="s">
        <v>85</v>
      </c>
      <c r="AY886" s="16" t="s">
        <v>153</v>
      </c>
      <c r="BE886" s="145">
        <f t="shared" si="4"/>
        <v>0</v>
      </c>
      <c r="BF886" s="145">
        <f t="shared" si="5"/>
        <v>0</v>
      </c>
      <c r="BG886" s="145">
        <f t="shared" si="6"/>
        <v>0</v>
      </c>
      <c r="BH886" s="145">
        <f t="shared" si="7"/>
        <v>0</v>
      </c>
      <c r="BI886" s="145">
        <f t="shared" si="8"/>
        <v>0</v>
      </c>
      <c r="BJ886" s="16" t="s">
        <v>83</v>
      </c>
      <c r="BK886" s="145">
        <f t="shared" si="9"/>
        <v>0</v>
      </c>
      <c r="BL886" s="16" t="s">
        <v>253</v>
      </c>
      <c r="BM886" s="144" t="s">
        <v>3483</v>
      </c>
    </row>
    <row r="887" spans="2:65" s="1" customFormat="1" ht="37.75" customHeight="1">
      <c r="B887" s="31"/>
      <c r="C887" s="132" t="s">
        <v>1359</v>
      </c>
      <c r="D887" s="132" t="s">
        <v>155</v>
      </c>
      <c r="E887" s="133" t="s">
        <v>3484</v>
      </c>
      <c r="F887" s="134" t="s">
        <v>3485</v>
      </c>
      <c r="G887" s="135" t="s">
        <v>707</v>
      </c>
      <c r="H887" s="136">
        <v>1</v>
      </c>
      <c r="I887" s="137"/>
      <c r="J887" s="138">
        <f t="shared" si="0"/>
        <v>0</v>
      </c>
      <c r="K887" s="139"/>
      <c r="L887" s="31"/>
      <c r="M887" s="140" t="s">
        <v>1</v>
      </c>
      <c r="N887" s="141" t="s">
        <v>40</v>
      </c>
      <c r="P887" s="142">
        <f t="shared" si="1"/>
        <v>0</v>
      </c>
      <c r="Q887" s="142">
        <v>0</v>
      </c>
      <c r="R887" s="142">
        <f t="shared" si="2"/>
        <v>0</v>
      </c>
      <c r="S887" s="142">
        <v>0</v>
      </c>
      <c r="T887" s="143">
        <f t="shared" si="3"/>
        <v>0</v>
      </c>
      <c r="AR887" s="144" t="s">
        <v>253</v>
      </c>
      <c r="AT887" s="144" t="s">
        <v>155</v>
      </c>
      <c r="AU887" s="144" t="s">
        <v>85</v>
      </c>
      <c r="AY887" s="16" t="s">
        <v>153</v>
      </c>
      <c r="BE887" s="145">
        <f t="shared" si="4"/>
        <v>0</v>
      </c>
      <c r="BF887" s="145">
        <f t="shared" si="5"/>
        <v>0</v>
      </c>
      <c r="BG887" s="145">
        <f t="shared" si="6"/>
        <v>0</v>
      </c>
      <c r="BH887" s="145">
        <f t="shared" si="7"/>
        <v>0</v>
      </c>
      <c r="BI887" s="145">
        <f t="shared" si="8"/>
        <v>0</v>
      </c>
      <c r="BJ887" s="16" t="s">
        <v>83</v>
      </c>
      <c r="BK887" s="145">
        <f t="shared" si="9"/>
        <v>0</v>
      </c>
      <c r="BL887" s="16" t="s">
        <v>253</v>
      </c>
      <c r="BM887" s="144" t="s">
        <v>3486</v>
      </c>
    </row>
    <row r="888" spans="2:65" s="1" customFormat="1" ht="37.75" customHeight="1">
      <c r="B888" s="31"/>
      <c r="C888" s="132" t="s">
        <v>1363</v>
      </c>
      <c r="D888" s="132" t="s">
        <v>155</v>
      </c>
      <c r="E888" s="133" t="s">
        <v>3487</v>
      </c>
      <c r="F888" s="134" t="s">
        <v>3488</v>
      </c>
      <c r="G888" s="135" t="s">
        <v>707</v>
      </c>
      <c r="H888" s="136">
        <v>1</v>
      </c>
      <c r="I888" s="137"/>
      <c r="J888" s="138">
        <f t="shared" si="0"/>
        <v>0</v>
      </c>
      <c r="K888" s="139"/>
      <c r="L888" s="31"/>
      <c r="M888" s="140" t="s">
        <v>1</v>
      </c>
      <c r="N888" s="141" t="s">
        <v>40</v>
      </c>
      <c r="P888" s="142">
        <f t="shared" si="1"/>
        <v>0</v>
      </c>
      <c r="Q888" s="142">
        <v>0</v>
      </c>
      <c r="R888" s="142">
        <f t="shared" si="2"/>
        <v>0</v>
      </c>
      <c r="S888" s="142">
        <v>0</v>
      </c>
      <c r="T888" s="143">
        <f t="shared" si="3"/>
        <v>0</v>
      </c>
      <c r="AR888" s="144" t="s">
        <v>253</v>
      </c>
      <c r="AT888" s="144" t="s">
        <v>155</v>
      </c>
      <c r="AU888" s="144" t="s">
        <v>85</v>
      </c>
      <c r="AY888" s="16" t="s">
        <v>153</v>
      </c>
      <c r="BE888" s="145">
        <f t="shared" si="4"/>
        <v>0</v>
      </c>
      <c r="BF888" s="145">
        <f t="shared" si="5"/>
        <v>0</v>
      </c>
      <c r="BG888" s="145">
        <f t="shared" si="6"/>
        <v>0</v>
      </c>
      <c r="BH888" s="145">
        <f t="shared" si="7"/>
        <v>0</v>
      </c>
      <c r="BI888" s="145">
        <f t="shared" si="8"/>
        <v>0</v>
      </c>
      <c r="BJ888" s="16" t="s">
        <v>83</v>
      </c>
      <c r="BK888" s="145">
        <f t="shared" si="9"/>
        <v>0</v>
      </c>
      <c r="BL888" s="16" t="s">
        <v>253</v>
      </c>
      <c r="BM888" s="144" t="s">
        <v>3489</v>
      </c>
    </row>
    <row r="889" spans="2:65" s="1" customFormat="1" ht="37.75" customHeight="1">
      <c r="B889" s="31"/>
      <c r="C889" s="132" t="s">
        <v>1367</v>
      </c>
      <c r="D889" s="132" t="s">
        <v>155</v>
      </c>
      <c r="E889" s="133" t="s">
        <v>3490</v>
      </c>
      <c r="F889" s="134" t="s">
        <v>3491</v>
      </c>
      <c r="G889" s="135" t="s">
        <v>707</v>
      </c>
      <c r="H889" s="136">
        <v>1</v>
      </c>
      <c r="I889" s="137"/>
      <c r="J889" s="138">
        <f t="shared" si="0"/>
        <v>0</v>
      </c>
      <c r="K889" s="139"/>
      <c r="L889" s="31"/>
      <c r="M889" s="140" t="s">
        <v>1</v>
      </c>
      <c r="N889" s="141" t="s">
        <v>40</v>
      </c>
      <c r="P889" s="142">
        <f t="shared" si="1"/>
        <v>0</v>
      </c>
      <c r="Q889" s="142">
        <v>0</v>
      </c>
      <c r="R889" s="142">
        <f t="shared" si="2"/>
        <v>0</v>
      </c>
      <c r="S889" s="142">
        <v>0</v>
      </c>
      <c r="T889" s="143">
        <f t="shared" si="3"/>
        <v>0</v>
      </c>
      <c r="AR889" s="144" t="s">
        <v>253</v>
      </c>
      <c r="AT889" s="144" t="s">
        <v>155</v>
      </c>
      <c r="AU889" s="144" t="s">
        <v>85</v>
      </c>
      <c r="AY889" s="16" t="s">
        <v>153</v>
      </c>
      <c r="BE889" s="145">
        <f t="shared" si="4"/>
        <v>0</v>
      </c>
      <c r="BF889" s="145">
        <f t="shared" si="5"/>
        <v>0</v>
      </c>
      <c r="BG889" s="145">
        <f t="shared" si="6"/>
        <v>0</v>
      </c>
      <c r="BH889" s="145">
        <f t="shared" si="7"/>
        <v>0</v>
      </c>
      <c r="BI889" s="145">
        <f t="shared" si="8"/>
        <v>0</v>
      </c>
      <c r="BJ889" s="16" t="s">
        <v>83</v>
      </c>
      <c r="BK889" s="145">
        <f t="shared" si="9"/>
        <v>0</v>
      </c>
      <c r="BL889" s="16" t="s">
        <v>253</v>
      </c>
      <c r="BM889" s="144" t="s">
        <v>3492</v>
      </c>
    </row>
    <row r="890" spans="2:65" s="1" customFormat="1" ht="24.25" customHeight="1">
      <c r="B890" s="31"/>
      <c r="C890" s="132" t="s">
        <v>1371</v>
      </c>
      <c r="D890" s="132" t="s">
        <v>155</v>
      </c>
      <c r="E890" s="133" t="s">
        <v>3493</v>
      </c>
      <c r="F890" s="134" t="s">
        <v>3494</v>
      </c>
      <c r="G890" s="135" t="s">
        <v>1924</v>
      </c>
      <c r="H890" s="181"/>
      <c r="I890" s="137"/>
      <c r="J890" s="138">
        <f t="shared" si="0"/>
        <v>0</v>
      </c>
      <c r="K890" s="139"/>
      <c r="L890" s="31"/>
      <c r="M890" s="140" t="s">
        <v>1</v>
      </c>
      <c r="N890" s="141" t="s">
        <v>40</v>
      </c>
      <c r="P890" s="142">
        <f t="shared" si="1"/>
        <v>0</v>
      </c>
      <c r="Q890" s="142">
        <v>0</v>
      </c>
      <c r="R890" s="142">
        <f t="shared" si="2"/>
        <v>0</v>
      </c>
      <c r="S890" s="142">
        <v>0</v>
      </c>
      <c r="T890" s="143">
        <f t="shared" si="3"/>
        <v>0</v>
      </c>
      <c r="AR890" s="144" t="s">
        <v>253</v>
      </c>
      <c r="AT890" s="144" t="s">
        <v>155</v>
      </c>
      <c r="AU890" s="144" t="s">
        <v>85</v>
      </c>
      <c r="AY890" s="16" t="s">
        <v>153</v>
      </c>
      <c r="BE890" s="145">
        <f t="shared" si="4"/>
        <v>0</v>
      </c>
      <c r="BF890" s="145">
        <f t="shared" si="5"/>
        <v>0</v>
      </c>
      <c r="BG890" s="145">
        <f t="shared" si="6"/>
        <v>0</v>
      </c>
      <c r="BH890" s="145">
        <f t="shared" si="7"/>
        <v>0</v>
      </c>
      <c r="BI890" s="145">
        <f t="shared" si="8"/>
        <v>0</v>
      </c>
      <c r="BJ890" s="16" t="s">
        <v>83</v>
      </c>
      <c r="BK890" s="145">
        <f t="shared" si="9"/>
        <v>0</v>
      </c>
      <c r="BL890" s="16" t="s">
        <v>253</v>
      </c>
      <c r="BM890" s="144" t="s">
        <v>3495</v>
      </c>
    </row>
    <row r="891" spans="2:65" s="1" customFormat="1" ht="36">
      <c r="B891" s="31"/>
      <c r="D891" s="146" t="s">
        <v>161</v>
      </c>
      <c r="F891" s="147" t="s">
        <v>3496</v>
      </c>
      <c r="I891" s="148"/>
      <c r="L891" s="31"/>
      <c r="M891" s="149"/>
      <c r="T891" s="55"/>
      <c r="AT891" s="16" t="s">
        <v>161</v>
      </c>
      <c r="AU891" s="16" t="s">
        <v>85</v>
      </c>
    </row>
    <row r="892" spans="2:65" s="11" customFormat="1" ht="22.75" customHeight="1">
      <c r="B892" s="120"/>
      <c r="D892" s="121" t="s">
        <v>74</v>
      </c>
      <c r="E892" s="130" t="s">
        <v>3497</v>
      </c>
      <c r="F892" s="130" t="s">
        <v>3498</v>
      </c>
      <c r="I892" s="123"/>
      <c r="J892" s="131">
        <f>BK892</f>
        <v>0</v>
      </c>
      <c r="L892" s="120"/>
      <c r="M892" s="125"/>
      <c r="P892" s="126">
        <f>SUM(P893:P895)</f>
        <v>0</v>
      </c>
      <c r="R892" s="126">
        <f>SUM(R893:R895)</f>
        <v>0</v>
      </c>
      <c r="T892" s="127">
        <f>SUM(T893:T895)</f>
        <v>0</v>
      </c>
      <c r="AR892" s="121" t="s">
        <v>85</v>
      </c>
      <c r="AT892" s="128" t="s">
        <v>74</v>
      </c>
      <c r="AU892" s="128" t="s">
        <v>83</v>
      </c>
      <c r="AY892" s="121" t="s">
        <v>153</v>
      </c>
      <c r="BK892" s="129">
        <f>SUM(BK893:BK895)</f>
        <v>0</v>
      </c>
    </row>
    <row r="893" spans="2:65" s="1" customFormat="1" ht="37.75" customHeight="1">
      <c r="B893" s="31"/>
      <c r="C893" s="132" t="s">
        <v>1375</v>
      </c>
      <c r="D893" s="132" t="s">
        <v>155</v>
      </c>
      <c r="E893" s="133" t="s">
        <v>3499</v>
      </c>
      <c r="F893" s="134" t="s">
        <v>3500</v>
      </c>
      <c r="G893" s="135" t="s">
        <v>590</v>
      </c>
      <c r="H893" s="136">
        <v>15</v>
      </c>
      <c r="I893" s="137"/>
      <c r="J893" s="138">
        <f>ROUND(I893*H893,2)</f>
        <v>0</v>
      </c>
      <c r="K893" s="139"/>
      <c r="L893" s="31"/>
      <c r="M893" s="140" t="s">
        <v>1</v>
      </c>
      <c r="N893" s="141" t="s">
        <v>40</v>
      </c>
      <c r="P893" s="142">
        <f>O893*H893</f>
        <v>0</v>
      </c>
      <c r="Q893" s="142">
        <v>0</v>
      </c>
      <c r="R893" s="142">
        <f>Q893*H893</f>
        <v>0</v>
      </c>
      <c r="S893" s="142">
        <v>0</v>
      </c>
      <c r="T893" s="143">
        <f>S893*H893</f>
        <v>0</v>
      </c>
      <c r="AR893" s="144" t="s">
        <v>253</v>
      </c>
      <c r="AT893" s="144" t="s">
        <v>155</v>
      </c>
      <c r="AU893" s="144" t="s">
        <v>85</v>
      </c>
      <c r="AY893" s="16" t="s">
        <v>153</v>
      </c>
      <c r="BE893" s="145">
        <f>IF(N893="základní",J893,0)</f>
        <v>0</v>
      </c>
      <c r="BF893" s="145">
        <f>IF(N893="snížená",J893,0)</f>
        <v>0</v>
      </c>
      <c r="BG893" s="145">
        <f>IF(N893="zákl. přenesená",J893,0)</f>
        <v>0</v>
      </c>
      <c r="BH893" s="145">
        <f>IF(N893="sníž. přenesená",J893,0)</f>
        <v>0</v>
      </c>
      <c r="BI893" s="145">
        <f>IF(N893="nulová",J893,0)</f>
        <v>0</v>
      </c>
      <c r="BJ893" s="16" t="s">
        <v>83</v>
      </c>
      <c r="BK893" s="145">
        <f>ROUND(I893*H893,2)</f>
        <v>0</v>
      </c>
      <c r="BL893" s="16" t="s">
        <v>253</v>
      </c>
      <c r="BM893" s="144" t="s">
        <v>3501</v>
      </c>
    </row>
    <row r="894" spans="2:65" s="1" customFormat="1" ht="37.75" customHeight="1">
      <c r="B894" s="31"/>
      <c r="C894" s="132" t="s">
        <v>1379</v>
      </c>
      <c r="D894" s="132" t="s">
        <v>155</v>
      </c>
      <c r="E894" s="133" t="s">
        <v>3502</v>
      </c>
      <c r="F894" s="134" t="s">
        <v>3503</v>
      </c>
      <c r="G894" s="135" t="s">
        <v>590</v>
      </c>
      <c r="H894" s="136">
        <v>12</v>
      </c>
      <c r="I894" s="137"/>
      <c r="J894" s="138">
        <f>ROUND(I894*H894,2)</f>
        <v>0</v>
      </c>
      <c r="K894" s="139"/>
      <c r="L894" s="31"/>
      <c r="M894" s="140" t="s">
        <v>1</v>
      </c>
      <c r="N894" s="141" t="s">
        <v>40</v>
      </c>
      <c r="P894" s="142">
        <f>O894*H894</f>
        <v>0</v>
      </c>
      <c r="Q894" s="142">
        <v>0</v>
      </c>
      <c r="R894" s="142">
        <f>Q894*H894</f>
        <v>0</v>
      </c>
      <c r="S894" s="142">
        <v>0</v>
      </c>
      <c r="T894" s="143">
        <f>S894*H894</f>
        <v>0</v>
      </c>
      <c r="AR894" s="144" t="s">
        <v>253</v>
      </c>
      <c r="AT894" s="144" t="s">
        <v>155</v>
      </c>
      <c r="AU894" s="144" t="s">
        <v>85</v>
      </c>
      <c r="AY894" s="16" t="s">
        <v>153</v>
      </c>
      <c r="BE894" s="145">
        <f>IF(N894="základní",J894,0)</f>
        <v>0</v>
      </c>
      <c r="BF894" s="145">
        <f>IF(N894="snížená",J894,0)</f>
        <v>0</v>
      </c>
      <c r="BG894" s="145">
        <f>IF(N894="zákl. přenesená",J894,0)</f>
        <v>0</v>
      </c>
      <c r="BH894" s="145">
        <f>IF(N894="sníž. přenesená",J894,0)</f>
        <v>0</v>
      </c>
      <c r="BI894" s="145">
        <f>IF(N894="nulová",J894,0)</f>
        <v>0</v>
      </c>
      <c r="BJ894" s="16" t="s">
        <v>83</v>
      </c>
      <c r="BK894" s="145">
        <f>ROUND(I894*H894,2)</f>
        <v>0</v>
      </c>
      <c r="BL894" s="16" t="s">
        <v>253</v>
      </c>
      <c r="BM894" s="144" t="s">
        <v>3504</v>
      </c>
    </row>
    <row r="895" spans="2:65" s="1" customFormat="1" ht="24.25" customHeight="1">
      <c r="B895" s="31"/>
      <c r="C895" s="132" t="s">
        <v>1383</v>
      </c>
      <c r="D895" s="132" t="s">
        <v>155</v>
      </c>
      <c r="E895" s="133" t="s">
        <v>3505</v>
      </c>
      <c r="F895" s="134" t="s">
        <v>3506</v>
      </c>
      <c r="G895" s="135" t="s">
        <v>590</v>
      </c>
      <c r="H895" s="136">
        <v>6</v>
      </c>
      <c r="I895" s="137"/>
      <c r="J895" s="138">
        <f>ROUND(I895*H895,2)</f>
        <v>0</v>
      </c>
      <c r="K895" s="139"/>
      <c r="L895" s="31"/>
      <c r="M895" s="140" t="s">
        <v>1</v>
      </c>
      <c r="N895" s="141" t="s">
        <v>40</v>
      </c>
      <c r="P895" s="142">
        <f>O895*H895</f>
        <v>0</v>
      </c>
      <c r="Q895" s="142">
        <v>0</v>
      </c>
      <c r="R895" s="142">
        <f>Q895*H895</f>
        <v>0</v>
      </c>
      <c r="S895" s="142">
        <v>0</v>
      </c>
      <c r="T895" s="143">
        <f>S895*H895</f>
        <v>0</v>
      </c>
      <c r="AR895" s="144" t="s">
        <v>253</v>
      </c>
      <c r="AT895" s="144" t="s">
        <v>155</v>
      </c>
      <c r="AU895" s="144" t="s">
        <v>85</v>
      </c>
      <c r="AY895" s="16" t="s">
        <v>153</v>
      </c>
      <c r="BE895" s="145">
        <f>IF(N895="základní",J895,0)</f>
        <v>0</v>
      </c>
      <c r="BF895" s="145">
        <f>IF(N895="snížená",J895,0)</f>
        <v>0</v>
      </c>
      <c r="BG895" s="145">
        <f>IF(N895="zákl. přenesená",J895,0)</f>
        <v>0</v>
      </c>
      <c r="BH895" s="145">
        <f>IF(N895="sníž. přenesená",J895,0)</f>
        <v>0</v>
      </c>
      <c r="BI895" s="145">
        <f>IF(N895="nulová",J895,0)</f>
        <v>0</v>
      </c>
      <c r="BJ895" s="16" t="s">
        <v>83</v>
      </c>
      <c r="BK895" s="145">
        <f>ROUND(I895*H895,2)</f>
        <v>0</v>
      </c>
      <c r="BL895" s="16" t="s">
        <v>253</v>
      </c>
      <c r="BM895" s="144" t="s">
        <v>3507</v>
      </c>
    </row>
    <row r="896" spans="2:65" s="11" customFormat="1" ht="22.75" customHeight="1">
      <c r="B896" s="120"/>
      <c r="D896" s="121" t="s">
        <v>74</v>
      </c>
      <c r="E896" s="130" t="s">
        <v>2122</v>
      </c>
      <c r="F896" s="130" t="s">
        <v>2123</v>
      </c>
      <c r="I896" s="123"/>
      <c r="J896" s="131">
        <f>BK896</f>
        <v>0</v>
      </c>
      <c r="L896" s="120"/>
      <c r="M896" s="125"/>
      <c r="P896" s="126">
        <f>SUM(P897:P924)</f>
        <v>0</v>
      </c>
      <c r="R896" s="126">
        <f>SUM(R897:R924)</f>
        <v>0.40477079999999999</v>
      </c>
      <c r="T896" s="127">
        <f>SUM(T897:T924)</f>
        <v>0.29941200000000001</v>
      </c>
      <c r="AR896" s="121" t="s">
        <v>85</v>
      </c>
      <c r="AT896" s="128" t="s">
        <v>74</v>
      </c>
      <c r="AU896" s="128" t="s">
        <v>83</v>
      </c>
      <c r="AY896" s="121" t="s">
        <v>153</v>
      </c>
      <c r="BK896" s="129">
        <f>SUM(BK897:BK924)</f>
        <v>0</v>
      </c>
    </row>
    <row r="897" spans="2:65" s="1" customFormat="1" ht="16.5" customHeight="1">
      <c r="B897" s="31"/>
      <c r="C897" s="132" t="s">
        <v>1387</v>
      </c>
      <c r="D897" s="132" t="s">
        <v>155</v>
      </c>
      <c r="E897" s="133" t="s">
        <v>2125</v>
      </c>
      <c r="F897" s="134" t="s">
        <v>2126</v>
      </c>
      <c r="G897" s="135" t="s">
        <v>173</v>
      </c>
      <c r="H897" s="136">
        <v>3.6</v>
      </c>
      <c r="I897" s="137"/>
      <c r="J897" s="138">
        <f>ROUND(I897*H897,2)</f>
        <v>0</v>
      </c>
      <c r="K897" s="139"/>
      <c r="L897" s="31"/>
      <c r="M897" s="140" t="s">
        <v>1</v>
      </c>
      <c r="N897" s="141" t="s">
        <v>40</v>
      </c>
      <c r="P897" s="142">
        <f>O897*H897</f>
        <v>0</v>
      </c>
      <c r="Q897" s="142">
        <v>2.9999999999999997E-4</v>
      </c>
      <c r="R897" s="142">
        <f>Q897*H897</f>
        <v>1.08E-3</v>
      </c>
      <c r="S897" s="142">
        <v>0</v>
      </c>
      <c r="T897" s="143">
        <f>S897*H897</f>
        <v>0</v>
      </c>
      <c r="AR897" s="144" t="s">
        <v>253</v>
      </c>
      <c r="AT897" s="144" t="s">
        <v>155</v>
      </c>
      <c r="AU897" s="144" t="s">
        <v>85</v>
      </c>
      <c r="AY897" s="16" t="s">
        <v>153</v>
      </c>
      <c r="BE897" s="145">
        <f>IF(N897="základní",J897,0)</f>
        <v>0</v>
      </c>
      <c r="BF897" s="145">
        <f>IF(N897="snížená",J897,0)</f>
        <v>0</v>
      </c>
      <c r="BG897" s="145">
        <f>IF(N897="zákl. přenesená",J897,0)</f>
        <v>0</v>
      </c>
      <c r="BH897" s="145">
        <f>IF(N897="sníž. přenesená",J897,0)</f>
        <v>0</v>
      </c>
      <c r="BI897" s="145">
        <f>IF(N897="nulová",J897,0)</f>
        <v>0</v>
      </c>
      <c r="BJ897" s="16" t="s">
        <v>83</v>
      </c>
      <c r="BK897" s="145">
        <f>ROUND(I897*H897,2)</f>
        <v>0</v>
      </c>
      <c r="BL897" s="16" t="s">
        <v>253</v>
      </c>
      <c r="BM897" s="144" t="s">
        <v>3508</v>
      </c>
    </row>
    <row r="898" spans="2:65" s="1" customFormat="1" ht="24">
      <c r="B898" s="31"/>
      <c r="D898" s="146" t="s">
        <v>161</v>
      </c>
      <c r="F898" s="147" t="s">
        <v>2128</v>
      </c>
      <c r="I898" s="148"/>
      <c r="L898" s="31"/>
      <c r="M898" s="149"/>
      <c r="T898" s="55"/>
      <c r="AT898" s="16" t="s">
        <v>161</v>
      </c>
      <c r="AU898" s="16" t="s">
        <v>85</v>
      </c>
    </row>
    <row r="899" spans="2:65" s="12" customFormat="1" ht="12">
      <c r="B899" s="150"/>
      <c r="D899" s="146" t="s">
        <v>163</v>
      </c>
      <c r="E899" s="151" t="s">
        <v>1</v>
      </c>
      <c r="F899" s="152" t="s">
        <v>3509</v>
      </c>
      <c r="H899" s="153">
        <v>3.6</v>
      </c>
      <c r="I899" s="154"/>
      <c r="L899" s="150"/>
      <c r="M899" s="155"/>
      <c r="T899" s="156"/>
      <c r="AT899" s="151" t="s">
        <v>163</v>
      </c>
      <c r="AU899" s="151" t="s">
        <v>85</v>
      </c>
      <c r="AV899" s="12" t="s">
        <v>85</v>
      </c>
      <c r="AW899" s="12" t="s">
        <v>32</v>
      </c>
      <c r="AX899" s="12" t="s">
        <v>83</v>
      </c>
      <c r="AY899" s="151" t="s">
        <v>153</v>
      </c>
    </row>
    <row r="900" spans="2:65" s="1" customFormat="1" ht="21.75" customHeight="1">
      <c r="B900" s="31"/>
      <c r="C900" s="132" t="s">
        <v>1391</v>
      </c>
      <c r="D900" s="132" t="s">
        <v>155</v>
      </c>
      <c r="E900" s="133" t="s">
        <v>3510</v>
      </c>
      <c r="F900" s="134" t="s">
        <v>3511</v>
      </c>
      <c r="G900" s="135" t="s">
        <v>173</v>
      </c>
      <c r="H900" s="136">
        <v>3.6</v>
      </c>
      <c r="I900" s="137"/>
      <c r="J900" s="138">
        <f>ROUND(I900*H900,2)</f>
        <v>0</v>
      </c>
      <c r="K900" s="139"/>
      <c r="L900" s="31"/>
      <c r="M900" s="140" t="s">
        <v>1</v>
      </c>
      <c r="N900" s="141" t="s">
        <v>40</v>
      </c>
      <c r="P900" s="142">
        <f>O900*H900</f>
        <v>0</v>
      </c>
      <c r="Q900" s="142">
        <v>4.5500000000000002E-3</v>
      </c>
      <c r="R900" s="142">
        <f>Q900*H900</f>
        <v>1.6380000000000002E-2</v>
      </c>
      <c r="S900" s="142">
        <v>0</v>
      </c>
      <c r="T900" s="143">
        <f>S900*H900</f>
        <v>0</v>
      </c>
      <c r="AR900" s="144" t="s">
        <v>253</v>
      </c>
      <c r="AT900" s="144" t="s">
        <v>155</v>
      </c>
      <c r="AU900" s="144" t="s">
        <v>85</v>
      </c>
      <c r="AY900" s="16" t="s">
        <v>153</v>
      </c>
      <c r="BE900" s="145">
        <f>IF(N900="základní",J900,0)</f>
        <v>0</v>
      </c>
      <c r="BF900" s="145">
        <f>IF(N900="snížená",J900,0)</f>
        <v>0</v>
      </c>
      <c r="BG900" s="145">
        <f>IF(N900="zákl. přenesená",J900,0)</f>
        <v>0</v>
      </c>
      <c r="BH900" s="145">
        <f>IF(N900="sníž. přenesená",J900,0)</f>
        <v>0</v>
      </c>
      <c r="BI900" s="145">
        <f>IF(N900="nulová",J900,0)</f>
        <v>0</v>
      </c>
      <c r="BJ900" s="16" t="s">
        <v>83</v>
      </c>
      <c r="BK900" s="145">
        <f>ROUND(I900*H900,2)</f>
        <v>0</v>
      </c>
      <c r="BL900" s="16" t="s">
        <v>253</v>
      </c>
      <c r="BM900" s="144" t="s">
        <v>3512</v>
      </c>
    </row>
    <row r="901" spans="2:65" s="1" customFormat="1" ht="24">
      <c r="B901" s="31"/>
      <c r="D901" s="146" t="s">
        <v>161</v>
      </c>
      <c r="F901" s="147" t="s">
        <v>3513</v>
      </c>
      <c r="I901" s="148"/>
      <c r="L901" s="31"/>
      <c r="M901" s="149"/>
      <c r="T901" s="55"/>
      <c r="AT901" s="16" t="s">
        <v>161</v>
      </c>
      <c r="AU901" s="16" t="s">
        <v>85</v>
      </c>
    </row>
    <row r="902" spans="2:65" s="12" customFormat="1" ht="12">
      <c r="B902" s="150"/>
      <c r="D902" s="146" t="s">
        <v>163</v>
      </c>
      <c r="E902" s="151" t="s">
        <v>1</v>
      </c>
      <c r="F902" s="152" t="s">
        <v>3509</v>
      </c>
      <c r="H902" s="153">
        <v>3.6</v>
      </c>
      <c r="I902" s="154"/>
      <c r="L902" s="150"/>
      <c r="M902" s="155"/>
      <c r="T902" s="156"/>
      <c r="AT902" s="151" t="s">
        <v>163</v>
      </c>
      <c r="AU902" s="151" t="s">
        <v>85</v>
      </c>
      <c r="AV902" s="12" t="s">
        <v>85</v>
      </c>
      <c r="AW902" s="12" t="s">
        <v>32</v>
      </c>
      <c r="AX902" s="12" t="s">
        <v>83</v>
      </c>
      <c r="AY902" s="151" t="s">
        <v>153</v>
      </c>
    </row>
    <row r="903" spans="2:65" s="1" customFormat="1" ht="24.25" customHeight="1">
      <c r="B903" s="31"/>
      <c r="C903" s="132" t="s">
        <v>1395</v>
      </c>
      <c r="D903" s="132" t="s">
        <v>155</v>
      </c>
      <c r="E903" s="133" t="s">
        <v>2154</v>
      </c>
      <c r="F903" s="134" t="s">
        <v>2155</v>
      </c>
      <c r="G903" s="135" t="s">
        <v>590</v>
      </c>
      <c r="H903" s="136">
        <v>15.9</v>
      </c>
      <c r="I903" s="137"/>
      <c r="J903" s="138">
        <f>ROUND(I903*H903,2)</f>
        <v>0</v>
      </c>
      <c r="K903" s="139"/>
      <c r="L903" s="31"/>
      <c r="M903" s="140" t="s">
        <v>1</v>
      </c>
      <c r="N903" s="141" t="s">
        <v>40</v>
      </c>
      <c r="P903" s="142">
        <f>O903*H903</f>
        <v>0</v>
      </c>
      <c r="Q903" s="142">
        <v>5.8E-4</v>
      </c>
      <c r="R903" s="142">
        <f>Q903*H903</f>
        <v>9.222000000000001E-3</v>
      </c>
      <c r="S903" s="142">
        <v>0</v>
      </c>
      <c r="T903" s="143">
        <f>S903*H903</f>
        <v>0</v>
      </c>
      <c r="AR903" s="144" t="s">
        <v>253</v>
      </c>
      <c r="AT903" s="144" t="s">
        <v>155</v>
      </c>
      <c r="AU903" s="144" t="s">
        <v>85</v>
      </c>
      <c r="AY903" s="16" t="s">
        <v>153</v>
      </c>
      <c r="BE903" s="145">
        <f>IF(N903="základní",J903,0)</f>
        <v>0</v>
      </c>
      <c r="BF903" s="145">
        <f>IF(N903="snížená",J903,0)</f>
        <v>0</v>
      </c>
      <c r="BG903" s="145">
        <f>IF(N903="zákl. přenesená",J903,0)</f>
        <v>0</v>
      </c>
      <c r="BH903" s="145">
        <f>IF(N903="sníž. přenesená",J903,0)</f>
        <v>0</v>
      </c>
      <c r="BI903" s="145">
        <f>IF(N903="nulová",J903,0)</f>
        <v>0</v>
      </c>
      <c r="BJ903" s="16" t="s">
        <v>83</v>
      </c>
      <c r="BK903" s="145">
        <f>ROUND(I903*H903,2)</f>
        <v>0</v>
      </c>
      <c r="BL903" s="16" t="s">
        <v>253</v>
      </c>
      <c r="BM903" s="144" t="s">
        <v>3514</v>
      </c>
    </row>
    <row r="904" spans="2:65" s="1" customFormat="1" ht="24">
      <c r="B904" s="31"/>
      <c r="D904" s="146" t="s">
        <v>161</v>
      </c>
      <c r="F904" s="147" t="s">
        <v>2157</v>
      </c>
      <c r="I904" s="148"/>
      <c r="L904" s="31"/>
      <c r="M904" s="149"/>
      <c r="T904" s="55"/>
      <c r="AT904" s="16" t="s">
        <v>161</v>
      </c>
      <c r="AU904" s="16" t="s">
        <v>85</v>
      </c>
    </row>
    <row r="905" spans="2:65" s="12" customFormat="1" ht="12">
      <c r="B905" s="150"/>
      <c r="D905" s="146" t="s">
        <v>163</v>
      </c>
      <c r="E905" s="151" t="s">
        <v>1</v>
      </c>
      <c r="F905" s="152" t="s">
        <v>3515</v>
      </c>
      <c r="H905" s="153">
        <v>6.6</v>
      </c>
      <c r="I905" s="154"/>
      <c r="L905" s="150"/>
      <c r="M905" s="155"/>
      <c r="T905" s="156"/>
      <c r="AT905" s="151" t="s">
        <v>163</v>
      </c>
      <c r="AU905" s="151" t="s">
        <v>85</v>
      </c>
      <c r="AV905" s="12" t="s">
        <v>85</v>
      </c>
      <c r="AW905" s="12" t="s">
        <v>32</v>
      </c>
      <c r="AX905" s="12" t="s">
        <v>75</v>
      </c>
      <c r="AY905" s="151" t="s">
        <v>153</v>
      </c>
    </row>
    <row r="906" spans="2:65" s="12" customFormat="1" ht="12">
      <c r="B906" s="150"/>
      <c r="D906" s="146" t="s">
        <v>163</v>
      </c>
      <c r="E906" s="151" t="s">
        <v>1</v>
      </c>
      <c r="F906" s="152" t="s">
        <v>3516</v>
      </c>
      <c r="H906" s="153">
        <v>9.3000000000000007</v>
      </c>
      <c r="I906" s="154"/>
      <c r="L906" s="150"/>
      <c r="M906" s="155"/>
      <c r="T906" s="156"/>
      <c r="AT906" s="151" t="s">
        <v>163</v>
      </c>
      <c r="AU906" s="151" t="s">
        <v>85</v>
      </c>
      <c r="AV906" s="12" t="s">
        <v>85</v>
      </c>
      <c r="AW906" s="12" t="s">
        <v>32</v>
      </c>
      <c r="AX906" s="12" t="s">
        <v>75</v>
      </c>
      <c r="AY906" s="151" t="s">
        <v>153</v>
      </c>
    </row>
    <row r="907" spans="2:65" s="13" customFormat="1" ht="12">
      <c r="B907" s="157"/>
      <c r="D907" s="146" t="s">
        <v>163</v>
      </c>
      <c r="E907" s="158" t="s">
        <v>1</v>
      </c>
      <c r="F907" s="159" t="s">
        <v>207</v>
      </c>
      <c r="H907" s="160">
        <v>15.9</v>
      </c>
      <c r="I907" s="161"/>
      <c r="L907" s="157"/>
      <c r="M907" s="162"/>
      <c r="T907" s="163"/>
      <c r="AT907" s="158" t="s">
        <v>163</v>
      </c>
      <c r="AU907" s="158" t="s">
        <v>85</v>
      </c>
      <c r="AV907" s="13" t="s">
        <v>159</v>
      </c>
      <c r="AW907" s="13" t="s">
        <v>32</v>
      </c>
      <c r="AX907" s="13" t="s">
        <v>83</v>
      </c>
      <c r="AY907" s="158" t="s">
        <v>153</v>
      </c>
    </row>
    <row r="908" spans="2:65" s="1" customFormat="1" ht="24.25" customHeight="1">
      <c r="B908" s="31"/>
      <c r="C908" s="132" t="s">
        <v>1399</v>
      </c>
      <c r="D908" s="132" t="s">
        <v>155</v>
      </c>
      <c r="E908" s="133" t="s">
        <v>2177</v>
      </c>
      <c r="F908" s="134" t="s">
        <v>2178</v>
      </c>
      <c r="G908" s="135" t="s">
        <v>173</v>
      </c>
      <c r="H908" s="136">
        <v>3.6</v>
      </c>
      <c r="I908" s="137"/>
      <c r="J908" s="138">
        <f>ROUND(I908*H908,2)</f>
        <v>0</v>
      </c>
      <c r="K908" s="139"/>
      <c r="L908" s="31"/>
      <c r="M908" s="140" t="s">
        <v>1</v>
      </c>
      <c r="N908" s="141" t="s">
        <v>40</v>
      </c>
      <c r="P908" s="142">
        <f>O908*H908</f>
        <v>0</v>
      </c>
      <c r="Q908" s="142">
        <v>0</v>
      </c>
      <c r="R908" s="142">
        <f>Q908*H908</f>
        <v>0</v>
      </c>
      <c r="S908" s="142">
        <v>8.3169999999999994E-2</v>
      </c>
      <c r="T908" s="143">
        <f>S908*H908</f>
        <v>0.29941200000000001</v>
      </c>
      <c r="AR908" s="144" t="s">
        <v>253</v>
      </c>
      <c r="AT908" s="144" t="s">
        <v>155</v>
      </c>
      <c r="AU908" s="144" t="s">
        <v>85</v>
      </c>
      <c r="AY908" s="16" t="s">
        <v>153</v>
      </c>
      <c r="BE908" s="145">
        <f>IF(N908="základní",J908,0)</f>
        <v>0</v>
      </c>
      <c r="BF908" s="145">
        <f>IF(N908="snížená",J908,0)</f>
        <v>0</v>
      </c>
      <c r="BG908" s="145">
        <f>IF(N908="zákl. přenesená",J908,0)</f>
        <v>0</v>
      </c>
      <c r="BH908" s="145">
        <f>IF(N908="sníž. přenesená",J908,0)</f>
        <v>0</v>
      </c>
      <c r="BI908" s="145">
        <f>IF(N908="nulová",J908,0)</f>
        <v>0</v>
      </c>
      <c r="BJ908" s="16" t="s">
        <v>83</v>
      </c>
      <c r="BK908" s="145">
        <f>ROUND(I908*H908,2)</f>
        <v>0</v>
      </c>
      <c r="BL908" s="16" t="s">
        <v>253</v>
      </c>
      <c r="BM908" s="144" t="s">
        <v>3517</v>
      </c>
    </row>
    <row r="909" spans="2:65" s="1" customFormat="1" ht="24">
      <c r="B909" s="31"/>
      <c r="D909" s="146" t="s">
        <v>161</v>
      </c>
      <c r="F909" s="147" t="s">
        <v>2178</v>
      </c>
      <c r="I909" s="148"/>
      <c r="L909" s="31"/>
      <c r="M909" s="149"/>
      <c r="T909" s="55"/>
      <c r="AT909" s="16" t="s">
        <v>161</v>
      </c>
      <c r="AU909" s="16" t="s">
        <v>85</v>
      </c>
    </row>
    <row r="910" spans="2:65" s="1" customFormat="1" ht="37.75" customHeight="1">
      <c r="B910" s="31"/>
      <c r="C910" s="132" t="s">
        <v>1403</v>
      </c>
      <c r="D910" s="132" t="s">
        <v>155</v>
      </c>
      <c r="E910" s="133" t="s">
        <v>2181</v>
      </c>
      <c r="F910" s="134" t="s">
        <v>2182</v>
      </c>
      <c r="G910" s="135" t="s">
        <v>173</v>
      </c>
      <c r="H910" s="136">
        <v>11.4</v>
      </c>
      <c r="I910" s="137"/>
      <c r="J910" s="138">
        <f>ROUND(I910*H910,2)</f>
        <v>0</v>
      </c>
      <c r="K910" s="139"/>
      <c r="L910" s="31"/>
      <c r="M910" s="140" t="s">
        <v>1</v>
      </c>
      <c r="N910" s="141" t="s">
        <v>40</v>
      </c>
      <c r="P910" s="142">
        <f>O910*H910</f>
        <v>0</v>
      </c>
      <c r="Q910" s="142">
        <v>9.1000000000000004E-3</v>
      </c>
      <c r="R910" s="142">
        <f>Q910*H910</f>
        <v>0.10374000000000001</v>
      </c>
      <c r="S910" s="142">
        <v>0</v>
      </c>
      <c r="T910" s="143">
        <f>S910*H910</f>
        <v>0</v>
      </c>
      <c r="AR910" s="144" t="s">
        <v>253</v>
      </c>
      <c r="AT910" s="144" t="s">
        <v>155</v>
      </c>
      <c r="AU910" s="144" t="s">
        <v>85</v>
      </c>
      <c r="AY910" s="16" t="s">
        <v>153</v>
      </c>
      <c r="BE910" s="145">
        <f>IF(N910="základní",J910,0)</f>
        <v>0</v>
      </c>
      <c r="BF910" s="145">
        <f>IF(N910="snížená",J910,0)</f>
        <v>0</v>
      </c>
      <c r="BG910" s="145">
        <f>IF(N910="zákl. přenesená",J910,0)</f>
        <v>0</v>
      </c>
      <c r="BH910" s="145">
        <f>IF(N910="sníž. přenesená",J910,0)</f>
        <v>0</v>
      </c>
      <c r="BI910" s="145">
        <f>IF(N910="nulová",J910,0)</f>
        <v>0</v>
      </c>
      <c r="BJ910" s="16" t="s">
        <v>83</v>
      </c>
      <c r="BK910" s="145">
        <f>ROUND(I910*H910,2)</f>
        <v>0</v>
      </c>
      <c r="BL910" s="16" t="s">
        <v>253</v>
      </c>
      <c r="BM910" s="144" t="s">
        <v>3518</v>
      </c>
    </row>
    <row r="911" spans="2:65" s="1" customFormat="1" ht="48">
      <c r="B911" s="31"/>
      <c r="D911" s="146" t="s">
        <v>161</v>
      </c>
      <c r="F911" s="147" t="s">
        <v>2184</v>
      </c>
      <c r="I911" s="148"/>
      <c r="L911" s="31"/>
      <c r="M911" s="149"/>
      <c r="T911" s="55"/>
      <c r="AT911" s="16" t="s">
        <v>161</v>
      </c>
      <c r="AU911" s="16" t="s">
        <v>85</v>
      </c>
    </row>
    <row r="912" spans="2:65" s="12" customFormat="1" ht="12">
      <c r="B912" s="150"/>
      <c r="D912" s="146" t="s">
        <v>163</v>
      </c>
      <c r="E912" s="151" t="s">
        <v>1</v>
      </c>
      <c r="F912" s="152" t="s">
        <v>3519</v>
      </c>
      <c r="H912" s="153">
        <v>3.6</v>
      </c>
      <c r="I912" s="154"/>
      <c r="L912" s="150"/>
      <c r="M912" s="155"/>
      <c r="T912" s="156"/>
      <c r="AT912" s="151" t="s">
        <v>163</v>
      </c>
      <c r="AU912" s="151" t="s">
        <v>85</v>
      </c>
      <c r="AV912" s="12" t="s">
        <v>85</v>
      </c>
      <c r="AW912" s="12" t="s">
        <v>32</v>
      </c>
      <c r="AX912" s="12" t="s">
        <v>75</v>
      </c>
      <c r="AY912" s="151" t="s">
        <v>153</v>
      </c>
    </row>
    <row r="913" spans="2:65" s="12" customFormat="1" ht="12">
      <c r="B913" s="150"/>
      <c r="D913" s="146" t="s">
        <v>163</v>
      </c>
      <c r="E913" s="151" t="s">
        <v>1</v>
      </c>
      <c r="F913" s="152" t="s">
        <v>3520</v>
      </c>
      <c r="H913" s="153">
        <v>7.8</v>
      </c>
      <c r="I913" s="154"/>
      <c r="L913" s="150"/>
      <c r="M913" s="155"/>
      <c r="T913" s="156"/>
      <c r="AT913" s="151" t="s">
        <v>163</v>
      </c>
      <c r="AU913" s="151" t="s">
        <v>85</v>
      </c>
      <c r="AV913" s="12" t="s">
        <v>85</v>
      </c>
      <c r="AW913" s="12" t="s">
        <v>32</v>
      </c>
      <c r="AX913" s="12" t="s">
        <v>75</v>
      </c>
      <c r="AY913" s="151" t="s">
        <v>153</v>
      </c>
    </row>
    <row r="914" spans="2:65" s="13" customFormat="1" ht="12">
      <c r="B914" s="157"/>
      <c r="D914" s="146" t="s">
        <v>163</v>
      </c>
      <c r="E914" s="158" t="s">
        <v>1</v>
      </c>
      <c r="F914" s="159" t="s">
        <v>207</v>
      </c>
      <c r="H914" s="160">
        <v>11.4</v>
      </c>
      <c r="I914" s="161"/>
      <c r="L914" s="157"/>
      <c r="M914" s="162"/>
      <c r="T914" s="163"/>
      <c r="AT914" s="158" t="s">
        <v>163</v>
      </c>
      <c r="AU914" s="158" t="s">
        <v>85</v>
      </c>
      <c r="AV914" s="13" t="s">
        <v>159</v>
      </c>
      <c r="AW914" s="13" t="s">
        <v>32</v>
      </c>
      <c r="AX914" s="13" t="s">
        <v>83</v>
      </c>
      <c r="AY914" s="158" t="s">
        <v>153</v>
      </c>
    </row>
    <row r="915" spans="2:65" s="1" customFormat="1" ht="37.75" customHeight="1">
      <c r="B915" s="31"/>
      <c r="C915" s="164" t="s">
        <v>1407</v>
      </c>
      <c r="D915" s="164" t="s">
        <v>216</v>
      </c>
      <c r="E915" s="165" t="s">
        <v>3521</v>
      </c>
      <c r="F915" s="166" t="s">
        <v>2189</v>
      </c>
      <c r="G915" s="167" t="s">
        <v>173</v>
      </c>
      <c r="H915" s="168">
        <v>14.289</v>
      </c>
      <c r="I915" s="169"/>
      <c r="J915" s="170">
        <f>ROUND(I915*H915,2)</f>
        <v>0</v>
      </c>
      <c r="K915" s="171"/>
      <c r="L915" s="172"/>
      <c r="M915" s="173" t="s">
        <v>1</v>
      </c>
      <c r="N915" s="174" t="s">
        <v>40</v>
      </c>
      <c r="P915" s="142">
        <f>O915*H915</f>
        <v>0</v>
      </c>
      <c r="Q915" s="142">
        <v>1.9199999999999998E-2</v>
      </c>
      <c r="R915" s="142">
        <f>Q915*H915</f>
        <v>0.27434879999999995</v>
      </c>
      <c r="S915" s="142">
        <v>0</v>
      </c>
      <c r="T915" s="143">
        <f>S915*H915</f>
        <v>0</v>
      </c>
      <c r="AR915" s="144" t="s">
        <v>351</v>
      </c>
      <c r="AT915" s="144" t="s">
        <v>216</v>
      </c>
      <c r="AU915" s="144" t="s">
        <v>85</v>
      </c>
      <c r="AY915" s="16" t="s">
        <v>153</v>
      </c>
      <c r="BE915" s="145">
        <f>IF(N915="základní",J915,0)</f>
        <v>0</v>
      </c>
      <c r="BF915" s="145">
        <f>IF(N915="snížená",J915,0)</f>
        <v>0</v>
      </c>
      <c r="BG915" s="145">
        <f>IF(N915="zákl. přenesená",J915,0)</f>
        <v>0</v>
      </c>
      <c r="BH915" s="145">
        <f>IF(N915="sníž. přenesená",J915,0)</f>
        <v>0</v>
      </c>
      <c r="BI915" s="145">
        <f>IF(N915="nulová",J915,0)</f>
        <v>0</v>
      </c>
      <c r="BJ915" s="16" t="s">
        <v>83</v>
      </c>
      <c r="BK915" s="145">
        <f>ROUND(I915*H915,2)</f>
        <v>0</v>
      </c>
      <c r="BL915" s="16" t="s">
        <v>253</v>
      </c>
      <c r="BM915" s="144" t="s">
        <v>3522</v>
      </c>
    </row>
    <row r="916" spans="2:65" s="1" customFormat="1" ht="36">
      <c r="B916" s="31"/>
      <c r="D916" s="146" t="s">
        <v>161</v>
      </c>
      <c r="F916" s="147" t="s">
        <v>2189</v>
      </c>
      <c r="I916" s="148"/>
      <c r="L916" s="31"/>
      <c r="M916" s="149"/>
      <c r="T916" s="55"/>
      <c r="AT916" s="16" t="s">
        <v>161</v>
      </c>
      <c r="AU916" s="16" t="s">
        <v>85</v>
      </c>
    </row>
    <row r="917" spans="2:65" s="12" customFormat="1" ht="12">
      <c r="B917" s="150"/>
      <c r="D917" s="146" t="s">
        <v>163</v>
      </c>
      <c r="E917" s="151" t="s">
        <v>1</v>
      </c>
      <c r="F917" s="152" t="s">
        <v>3523</v>
      </c>
      <c r="H917" s="153">
        <v>11.4</v>
      </c>
      <c r="I917" s="154"/>
      <c r="L917" s="150"/>
      <c r="M917" s="155"/>
      <c r="T917" s="156"/>
      <c r="AT917" s="151" t="s">
        <v>163</v>
      </c>
      <c r="AU917" s="151" t="s">
        <v>85</v>
      </c>
      <c r="AV917" s="12" t="s">
        <v>85</v>
      </c>
      <c r="AW917" s="12" t="s">
        <v>32</v>
      </c>
      <c r="AX917" s="12" t="s">
        <v>75</v>
      </c>
      <c r="AY917" s="151" t="s">
        <v>153</v>
      </c>
    </row>
    <row r="918" spans="2:65" s="12" customFormat="1" ht="12">
      <c r="B918" s="150"/>
      <c r="D918" s="146" t="s">
        <v>163</v>
      </c>
      <c r="E918" s="151" t="s">
        <v>1</v>
      </c>
      <c r="F918" s="152" t="s">
        <v>3524</v>
      </c>
      <c r="H918" s="153">
        <v>1.59</v>
      </c>
      <c r="I918" s="154"/>
      <c r="L918" s="150"/>
      <c r="M918" s="155"/>
      <c r="T918" s="156"/>
      <c r="AT918" s="151" t="s">
        <v>163</v>
      </c>
      <c r="AU918" s="151" t="s">
        <v>85</v>
      </c>
      <c r="AV918" s="12" t="s">
        <v>85</v>
      </c>
      <c r="AW918" s="12" t="s">
        <v>32</v>
      </c>
      <c r="AX918" s="12" t="s">
        <v>75</v>
      </c>
      <c r="AY918" s="151" t="s">
        <v>153</v>
      </c>
    </row>
    <row r="919" spans="2:65" s="13" customFormat="1" ht="12">
      <c r="B919" s="157"/>
      <c r="D919" s="146" t="s">
        <v>163</v>
      </c>
      <c r="E919" s="158" t="s">
        <v>1</v>
      </c>
      <c r="F919" s="159" t="s">
        <v>207</v>
      </c>
      <c r="H919" s="160">
        <v>12.99</v>
      </c>
      <c r="I919" s="161"/>
      <c r="L919" s="157"/>
      <c r="M919" s="162"/>
      <c r="T919" s="163"/>
      <c r="AT919" s="158" t="s">
        <v>163</v>
      </c>
      <c r="AU919" s="158" t="s">
        <v>85</v>
      </c>
      <c r="AV919" s="13" t="s">
        <v>159</v>
      </c>
      <c r="AW919" s="13" t="s">
        <v>32</v>
      </c>
      <c r="AX919" s="13" t="s">
        <v>83</v>
      </c>
      <c r="AY919" s="158" t="s">
        <v>153</v>
      </c>
    </row>
    <row r="920" spans="2:65" s="12" customFormat="1" ht="12">
      <c r="B920" s="150"/>
      <c r="D920" s="146" t="s">
        <v>163</v>
      </c>
      <c r="F920" s="152" t="s">
        <v>3525</v>
      </c>
      <c r="H920" s="153">
        <v>14.289</v>
      </c>
      <c r="I920" s="154"/>
      <c r="L920" s="150"/>
      <c r="M920" s="155"/>
      <c r="T920" s="156"/>
      <c r="AT920" s="151" t="s">
        <v>163</v>
      </c>
      <c r="AU920" s="151" t="s">
        <v>85</v>
      </c>
      <c r="AV920" s="12" t="s">
        <v>85</v>
      </c>
      <c r="AW920" s="12" t="s">
        <v>4</v>
      </c>
      <c r="AX920" s="12" t="s">
        <v>83</v>
      </c>
      <c r="AY920" s="151" t="s">
        <v>153</v>
      </c>
    </row>
    <row r="921" spans="2:65" s="1" customFormat="1" ht="37.75" customHeight="1">
      <c r="B921" s="31"/>
      <c r="C921" s="132" t="s">
        <v>1411</v>
      </c>
      <c r="D921" s="132" t="s">
        <v>155</v>
      </c>
      <c r="E921" s="133" t="s">
        <v>2194</v>
      </c>
      <c r="F921" s="134" t="s">
        <v>2195</v>
      </c>
      <c r="G921" s="135" t="s">
        <v>173</v>
      </c>
      <c r="H921" s="136">
        <v>3.6</v>
      </c>
      <c r="I921" s="137"/>
      <c r="J921" s="138">
        <f>ROUND(I921*H921,2)</f>
        <v>0</v>
      </c>
      <c r="K921" s="139"/>
      <c r="L921" s="31"/>
      <c r="M921" s="140" t="s">
        <v>1</v>
      </c>
      <c r="N921" s="141" t="s">
        <v>40</v>
      </c>
      <c r="P921" s="142">
        <f>O921*H921</f>
        <v>0</v>
      </c>
      <c r="Q921" s="142">
        <v>0</v>
      </c>
      <c r="R921" s="142">
        <f>Q921*H921</f>
        <v>0</v>
      </c>
      <c r="S921" s="142">
        <v>0</v>
      </c>
      <c r="T921" s="143">
        <f>S921*H921</f>
        <v>0</v>
      </c>
      <c r="AR921" s="144" t="s">
        <v>253</v>
      </c>
      <c r="AT921" s="144" t="s">
        <v>155</v>
      </c>
      <c r="AU921" s="144" t="s">
        <v>85</v>
      </c>
      <c r="AY921" s="16" t="s">
        <v>153</v>
      </c>
      <c r="BE921" s="145">
        <f>IF(N921="základní",J921,0)</f>
        <v>0</v>
      </c>
      <c r="BF921" s="145">
        <f>IF(N921="snížená",J921,0)</f>
        <v>0</v>
      </c>
      <c r="BG921" s="145">
        <f>IF(N921="zákl. přenesená",J921,0)</f>
        <v>0</v>
      </c>
      <c r="BH921" s="145">
        <f>IF(N921="sníž. přenesená",J921,0)</f>
        <v>0</v>
      </c>
      <c r="BI921" s="145">
        <f>IF(N921="nulová",J921,0)</f>
        <v>0</v>
      </c>
      <c r="BJ921" s="16" t="s">
        <v>83</v>
      </c>
      <c r="BK921" s="145">
        <f>ROUND(I921*H921,2)</f>
        <v>0</v>
      </c>
      <c r="BL921" s="16" t="s">
        <v>253</v>
      </c>
      <c r="BM921" s="144" t="s">
        <v>3526</v>
      </c>
    </row>
    <row r="922" spans="2:65" s="1" customFormat="1" ht="36">
      <c r="B922" s="31"/>
      <c r="D922" s="146" t="s">
        <v>161</v>
      </c>
      <c r="F922" s="147" t="s">
        <v>2197</v>
      </c>
      <c r="I922" s="148"/>
      <c r="L922" s="31"/>
      <c r="M922" s="149"/>
      <c r="T922" s="55"/>
      <c r="AT922" s="16" t="s">
        <v>161</v>
      </c>
      <c r="AU922" s="16" t="s">
        <v>85</v>
      </c>
    </row>
    <row r="923" spans="2:65" s="1" customFormat="1" ht="24.25" customHeight="1">
      <c r="B923" s="31"/>
      <c r="C923" s="132" t="s">
        <v>1415</v>
      </c>
      <c r="D923" s="132" t="s">
        <v>155</v>
      </c>
      <c r="E923" s="133" t="s">
        <v>3527</v>
      </c>
      <c r="F923" s="134" t="s">
        <v>3528</v>
      </c>
      <c r="G923" s="135" t="s">
        <v>196</v>
      </c>
      <c r="H923" s="136">
        <v>0.40500000000000003</v>
      </c>
      <c r="I923" s="137"/>
      <c r="J923" s="138">
        <f>ROUND(I923*H923,2)</f>
        <v>0</v>
      </c>
      <c r="K923" s="139"/>
      <c r="L923" s="31"/>
      <c r="M923" s="140" t="s">
        <v>1</v>
      </c>
      <c r="N923" s="141" t="s">
        <v>40</v>
      </c>
      <c r="P923" s="142">
        <f>O923*H923</f>
        <v>0</v>
      </c>
      <c r="Q923" s="142">
        <v>0</v>
      </c>
      <c r="R923" s="142">
        <f>Q923*H923</f>
        <v>0</v>
      </c>
      <c r="S923" s="142">
        <v>0</v>
      </c>
      <c r="T923" s="143">
        <f>S923*H923</f>
        <v>0</v>
      </c>
      <c r="AR923" s="144" t="s">
        <v>253</v>
      </c>
      <c r="AT923" s="144" t="s">
        <v>155</v>
      </c>
      <c r="AU923" s="144" t="s">
        <v>85</v>
      </c>
      <c r="AY923" s="16" t="s">
        <v>153</v>
      </c>
      <c r="BE923" s="145">
        <f>IF(N923="základní",J923,0)</f>
        <v>0</v>
      </c>
      <c r="BF923" s="145">
        <f>IF(N923="snížená",J923,0)</f>
        <v>0</v>
      </c>
      <c r="BG923" s="145">
        <f>IF(N923="zákl. přenesená",J923,0)</f>
        <v>0</v>
      </c>
      <c r="BH923" s="145">
        <f>IF(N923="sníž. přenesená",J923,0)</f>
        <v>0</v>
      </c>
      <c r="BI923" s="145">
        <f>IF(N923="nulová",J923,0)</f>
        <v>0</v>
      </c>
      <c r="BJ923" s="16" t="s">
        <v>83</v>
      </c>
      <c r="BK923" s="145">
        <f>ROUND(I923*H923,2)</f>
        <v>0</v>
      </c>
      <c r="BL923" s="16" t="s">
        <v>253</v>
      </c>
      <c r="BM923" s="144" t="s">
        <v>3529</v>
      </c>
    </row>
    <row r="924" spans="2:65" s="1" customFormat="1" ht="36">
      <c r="B924" s="31"/>
      <c r="D924" s="146" t="s">
        <v>161</v>
      </c>
      <c r="F924" s="147" t="s">
        <v>3530</v>
      </c>
      <c r="I924" s="148"/>
      <c r="L924" s="31"/>
      <c r="M924" s="149"/>
      <c r="T924" s="55"/>
      <c r="AT924" s="16" t="s">
        <v>161</v>
      </c>
      <c r="AU924" s="16" t="s">
        <v>85</v>
      </c>
    </row>
    <row r="925" spans="2:65" s="11" customFormat="1" ht="22.75" customHeight="1">
      <c r="B925" s="120"/>
      <c r="D925" s="121" t="s">
        <v>74</v>
      </c>
      <c r="E925" s="130" t="s">
        <v>2517</v>
      </c>
      <c r="F925" s="130" t="s">
        <v>2518</v>
      </c>
      <c r="I925" s="123"/>
      <c r="J925" s="131">
        <f>BK925</f>
        <v>0</v>
      </c>
      <c r="L925" s="120"/>
      <c r="M925" s="125"/>
      <c r="P925" s="126">
        <f>SUM(P926:P949)</f>
        <v>0</v>
      </c>
      <c r="R925" s="126">
        <f>SUM(R926:R949)</f>
        <v>0.19258909999999999</v>
      </c>
      <c r="T925" s="127">
        <f>SUM(T926:T949)</f>
        <v>0</v>
      </c>
      <c r="AR925" s="121" t="s">
        <v>85</v>
      </c>
      <c r="AT925" s="128" t="s">
        <v>74</v>
      </c>
      <c r="AU925" s="128" t="s">
        <v>83</v>
      </c>
      <c r="AY925" s="121" t="s">
        <v>153</v>
      </c>
      <c r="BK925" s="129">
        <f>SUM(BK926:BK949)</f>
        <v>0</v>
      </c>
    </row>
    <row r="926" spans="2:65" s="1" customFormat="1" ht="24.25" customHeight="1">
      <c r="B926" s="31"/>
      <c r="C926" s="132" t="s">
        <v>1419</v>
      </c>
      <c r="D926" s="132" t="s">
        <v>155</v>
      </c>
      <c r="E926" s="133" t="s">
        <v>2540</v>
      </c>
      <c r="F926" s="134" t="s">
        <v>2541</v>
      </c>
      <c r="G926" s="135" t="s">
        <v>173</v>
      </c>
      <c r="H926" s="136">
        <v>60.115000000000002</v>
      </c>
      <c r="I926" s="137"/>
      <c r="J926" s="138">
        <f>ROUND(I926*H926,2)</f>
        <v>0</v>
      </c>
      <c r="K926" s="139"/>
      <c r="L926" s="31"/>
      <c r="M926" s="140" t="s">
        <v>1</v>
      </c>
      <c r="N926" s="141" t="s">
        <v>40</v>
      </c>
      <c r="P926" s="142">
        <f>O926*H926</f>
        <v>0</v>
      </c>
      <c r="Q926" s="142">
        <v>1.3999999999999999E-4</v>
      </c>
      <c r="R926" s="142">
        <f>Q926*H926</f>
        <v>8.4160999999999993E-3</v>
      </c>
      <c r="S926" s="142">
        <v>0</v>
      </c>
      <c r="T926" s="143">
        <f>S926*H926</f>
        <v>0</v>
      </c>
      <c r="AR926" s="144" t="s">
        <v>253</v>
      </c>
      <c r="AT926" s="144" t="s">
        <v>155</v>
      </c>
      <c r="AU926" s="144" t="s">
        <v>85</v>
      </c>
      <c r="AY926" s="16" t="s">
        <v>153</v>
      </c>
      <c r="BE926" s="145">
        <f>IF(N926="základní",J926,0)</f>
        <v>0</v>
      </c>
      <c r="BF926" s="145">
        <f>IF(N926="snížená",J926,0)</f>
        <v>0</v>
      </c>
      <c r="BG926" s="145">
        <f>IF(N926="zákl. přenesená",J926,0)</f>
        <v>0</v>
      </c>
      <c r="BH926" s="145">
        <f>IF(N926="sníž. přenesená",J926,0)</f>
        <v>0</v>
      </c>
      <c r="BI926" s="145">
        <f>IF(N926="nulová",J926,0)</f>
        <v>0</v>
      </c>
      <c r="BJ926" s="16" t="s">
        <v>83</v>
      </c>
      <c r="BK926" s="145">
        <f>ROUND(I926*H926,2)</f>
        <v>0</v>
      </c>
      <c r="BL926" s="16" t="s">
        <v>253</v>
      </c>
      <c r="BM926" s="144" t="s">
        <v>3531</v>
      </c>
    </row>
    <row r="927" spans="2:65" s="1" customFormat="1" ht="24">
      <c r="B927" s="31"/>
      <c r="D927" s="146" t="s">
        <v>161</v>
      </c>
      <c r="F927" s="147" t="s">
        <v>2543</v>
      </c>
      <c r="I927" s="148"/>
      <c r="L927" s="31"/>
      <c r="M927" s="149"/>
      <c r="T927" s="55"/>
      <c r="AT927" s="16" t="s">
        <v>161</v>
      </c>
      <c r="AU927" s="16" t="s">
        <v>85</v>
      </c>
    </row>
    <row r="928" spans="2:65" s="12" customFormat="1" ht="12">
      <c r="B928" s="150"/>
      <c r="D928" s="146" t="s">
        <v>163</v>
      </c>
      <c r="E928" s="151" t="s">
        <v>1</v>
      </c>
      <c r="F928" s="152" t="s">
        <v>3532</v>
      </c>
      <c r="H928" s="153">
        <v>17.440000000000001</v>
      </c>
      <c r="I928" s="154"/>
      <c r="L928" s="150"/>
      <c r="M928" s="155"/>
      <c r="T928" s="156"/>
      <c r="AT928" s="151" t="s">
        <v>163</v>
      </c>
      <c r="AU928" s="151" t="s">
        <v>85</v>
      </c>
      <c r="AV928" s="12" t="s">
        <v>85</v>
      </c>
      <c r="AW928" s="12" t="s">
        <v>32</v>
      </c>
      <c r="AX928" s="12" t="s">
        <v>75</v>
      </c>
      <c r="AY928" s="151" t="s">
        <v>153</v>
      </c>
    </row>
    <row r="929" spans="2:65" s="12" customFormat="1" ht="12">
      <c r="B929" s="150"/>
      <c r="D929" s="146" t="s">
        <v>163</v>
      </c>
      <c r="E929" s="151" t="s">
        <v>1</v>
      </c>
      <c r="F929" s="152" t="s">
        <v>3533</v>
      </c>
      <c r="H929" s="153">
        <v>37.131</v>
      </c>
      <c r="I929" s="154"/>
      <c r="L929" s="150"/>
      <c r="M929" s="155"/>
      <c r="T929" s="156"/>
      <c r="AT929" s="151" t="s">
        <v>163</v>
      </c>
      <c r="AU929" s="151" t="s">
        <v>85</v>
      </c>
      <c r="AV929" s="12" t="s">
        <v>85</v>
      </c>
      <c r="AW929" s="12" t="s">
        <v>32</v>
      </c>
      <c r="AX929" s="12" t="s">
        <v>75</v>
      </c>
      <c r="AY929" s="151" t="s">
        <v>153</v>
      </c>
    </row>
    <row r="930" spans="2:65" s="12" customFormat="1" ht="24">
      <c r="B930" s="150"/>
      <c r="D930" s="146" t="s">
        <v>163</v>
      </c>
      <c r="E930" s="151" t="s">
        <v>1</v>
      </c>
      <c r="F930" s="152" t="s">
        <v>3534</v>
      </c>
      <c r="H930" s="153">
        <v>5.5439999999999996</v>
      </c>
      <c r="I930" s="154"/>
      <c r="L930" s="150"/>
      <c r="M930" s="155"/>
      <c r="T930" s="156"/>
      <c r="AT930" s="151" t="s">
        <v>163</v>
      </c>
      <c r="AU930" s="151" t="s">
        <v>85</v>
      </c>
      <c r="AV930" s="12" t="s">
        <v>85</v>
      </c>
      <c r="AW930" s="12" t="s">
        <v>32</v>
      </c>
      <c r="AX930" s="12" t="s">
        <v>75</v>
      </c>
      <c r="AY930" s="151" t="s">
        <v>153</v>
      </c>
    </row>
    <row r="931" spans="2:65" s="13" customFormat="1" ht="12">
      <c r="B931" s="157"/>
      <c r="D931" s="146" t="s">
        <v>163</v>
      </c>
      <c r="E931" s="158" t="s">
        <v>1</v>
      </c>
      <c r="F931" s="159" t="s">
        <v>207</v>
      </c>
      <c r="H931" s="160">
        <v>60.114999999999995</v>
      </c>
      <c r="I931" s="161"/>
      <c r="L931" s="157"/>
      <c r="M931" s="162"/>
      <c r="T931" s="163"/>
      <c r="AT931" s="158" t="s">
        <v>163</v>
      </c>
      <c r="AU931" s="158" t="s">
        <v>85</v>
      </c>
      <c r="AV931" s="13" t="s">
        <v>159</v>
      </c>
      <c r="AW931" s="13" t="s">
        <v>32</v>
      </c>
      <c r="AX931" s="13" t="s">
        <v>83</v>
      </c>
      <c r="AY931" s="158" t="s">
        <v>153</v>
      </c>
    </row>
    <row r="932" spans="2:65" s="1" customFormat="1" ht="24.25" customHeight="1">
      <c r="B932" s="31"/>
      <c r="C932" s="132" t="s">
        <v>1423</v>
      </c>
      <c r="D932" s="132" t="s">
        <v>155</v>
      </c>
      <c r="E932" s="133" t="s">
        <v>2550</v>
      </c>
      <c r="F932" s="134" t="s">
        <v>2551</v>
      </c>
      <c r="G932" s="135" t="s">
        <v>173</v>
      </c>
      <c r="H932" s="136">
        <v>218.1</v>
      </c>
      <c r="I932" s="137"/>
      <c r="J932" s="138">
        <f>ROUND(I932*H932,2)</f>
        <v>0</v>
      </c>
      <c r="K932" s="139"/>
      <c r="L932" s="31"/>
      <c r="M932" s="140" t="s">
        <v>1</v>
      </c>
      <c r="N932" s="141" t="s">
        <v>40</v>
      </c>
      <c r="P932" s="142">
        <f>O932*H932</f>
        <v>0</v>
      </c>
      <c r="Q932" s="142">
        <v>1.1E-4</v>
      </c>
      <c r="R932" s="142">
        <f>Q932*H932</f>
        <v>2.3991000000000002E-2</v>
      </c>
      <c r="S932" s="142">
        <v>0</v>
      </c>
      <c r="T932" s="143">
        <f>S932*H932</f>
        <v>0</v>
      </c>
      <c r="AR932" s="144" t="s">
        <v>253</v>
      </c>
      <c r="AT932" s="144" t="s">
        <v>155</v>
      </c>
      <c r="AU932" s="144" t="s">
        <v>85</v>
      </c>
      <c r="AY932" s="16" t="s">
        <v>153</v>
      </c>
      <c r="BE932" s="145">
        <f>IF(N932="základní",J932,0)</f>
        <v>0</v>
      </c>
      <c r="BF932" s="145">
        <f>IF(N932="snížená",J932,0)</f>
        <v>0</v>
      </c>
      <c r="BG932" s="145">
        <f>IF(N932="zákl. přenesená",J932,0)</f>
        <v>0</v>
      </c>
      <c r="BH932" s="145">
        <f>IF(N932="sníž. přenesená",J932,0)</f>
        <v>0</v>
      </c>
      <c r="BI932" s="145">
        <f>IF(N932="nulová",J932,0)</f>
        <v>0</v>
      </c>
      <c r="BJ932" s="16" t="s">
        <v>83</v>
      </c>
      <c r="BK932" s="145">
        <f>ROUND(I932*H932,2)</f>
        <v>0</v>
      </c>
      <c r="BL932" s="16" t="s">
        <v>253</v>
      </c>
      <c r="BM932" s="144" t="s">
        <v>3535</v>
      </c>
    </row>
    <row r="933" spans="2:65" s="1" customFormat="1" ht="36">
      <c r="B933" s="31"/>
      <c r="D933" s="146" t="s">
        <v>161</v>
      </c>
      <c r="F933" s="147" t="s">
        <v>2553</v>
      </c>
      <c r="I933" s="148"/>
      <c r="L933" s="31"/>
      <c r="M933" s="149"/>
      <c r="T933" s="55"/>
      <c r="AT933" s="16" t="s">
        <v>161</v>
      </c>
      <c r="AU933" s="16" t="s">
        <v>85</v>
      </c>
    </row>
    <row r="934" spans="2:65" s="14" customFormat="1" ht="12">
      <c r="B934" s="175"/>
      <c r="D934" s="146" t="s">
        <v>163</v>
      </c>
      <c r="E934" s="176" t="s">
        <v>1</v>
      </c>
      <c r="F934" s="177" t="s">
        <v>2695</v>
      </c>
      <c r="H934" s="176" t="s">
        <v>1</v>
      </c>
      <c r="I934" s="178"/>
      <c r="L934" s="175"/>
      <c r="M934" s="179"/>
      <c r="T934" s="180"/>
      <c r="AT934" s="176" t="s">
        <v>163</v>
      </c>
      <c r="AU934" s="176" t="s">
        <v>85</v>
      </c>
      <c r="AV934" s="14" t="s">
        <v>83</v>
      </c>
      <c r="AW934" s="14" t="s">
        <v>32</v>
      </c>
      <c r="AX934" s="14" t="s">
        <v>75</v>
      </c>
      <c r="AY934" s="176" t="s">
        <v>153</v>
      </c>
    </row>
    <row r="935" spans="2:65" s="12" customFormat="1" ht="12">
      <c r="B935" s="150"/>
      <c r="D935" s="146" t="s">
        <v>163</v>
      </c>
      <c r="E935" s="151" t="s">
        <v>1</v>
      </c>
      <c r="F935" s="152" t="s">
        <v>2971</v>
      </c>
      <c r="H935" s="153">
        <v>97.87</v>
      </c>
      <c r="I935" s="154"/>
      <c r="L935" s="150"/>
      <c r="M935" s="155"/>
      <c r="T935" s="156"/>
      <c r="AT935" s="151" t="s">
        <v>163</v>
      </c>
      <c r="AU935" s="151" t="s">
        <v>85</v>
      </c>
      <c r="AV935" s="12" t="s">
        <v>85</v>
      </c>
      <c r="AW935" s="12" t="s">
        <v>32</v>
      </c>
      <c r="AX935" s="12" t="s">
        <v>75</v>
      </c>
      <c r="AY935" s="151" t="s">
        <v>153</v>
      </c>
    </row>
    <row r="936" spans="2:65" s="12" customFormat="1" ht="36">
      <c r="B936" s="150"/>
      <c r="D936" s="146" t="s">
        <v>163</v>
      </c>
      <c r="E936" s="151" t="s">
        <v>1</v>
      </c>
      <c r="F936" s="152" t="s">
        <v>2972</v>
      </c>
      <c r="H936" s="153">
        <v>120.23</v>
      </c>
      <c r="I936" s="154"/>
      <c r="L936" s="150"/>
      <c r="M936" s="155"/>
      <c r="T936" s="156"/>
      <c r="AT936" s="151" t="s">
        <v>163</v>
      </c>
      <c r="AU936" s="151" t="s">
        <v>85</v>
      </c>
      <c r="AV936" s="12" t="s">
        <v>85</v>
      </c>
      <c r="AW936" s="12" t="s">
        <v>32</v>
      </c>
      <c r="AX936" s="12" t="s">
        <v>75</v>
      </c>
      <c r="AY936" s="151" t="s">
        <v>153</v>
      </c>
    </row>
    <row r="937" spans="2:65" s="13" customFormat="1" ht="12">
      <c r="B937" s="157"/>
      <c r="D937" s="146" t="s">
        <v>163</v>
      </c>
      <c r="E937" s="158" t="s">
        <v>1</v>
      </c>
      <c r="F937" s="159" t="s">
        <v>207</v>
      </c>
      <c r="H937" s="160">
        <v>218.10000000000002</v>
      </c>
      <c r="I937" s="161"/>
      <c r="L937" s="157"/>
      <c r="M937" s="162"/>
      <c r="T937" s="163"/>
      <c r="AT937" s="158" t="s">
        <v>163</v>
      </c>
      <c r="AU937" s="158" t="s">
        <v>85</v>
      </c>
      <c r="AV937" s="13" t="s">
        <v>159</v>
      </c>
      <c r="AW937" s="13" t="s">
        <v>32</v>
      </c>
      <c r="AX937" s="13" t="s">
        <v>83</v>
      </c>
      <c r="AY937" s="158" t="s">
        <v>153</v>
      </c>
    </row>
    <row r="938" spans="2:65" s="1" customFormat="1" ht="24.25" customHeight="1">
      <c r="B938" s="31"/>
      <c r="C938" s="132" t="s">
        <v>1427</v>
      </c>
      <c r="D938" s="132" t="s">
        <v>155</v>
      </c>
      <c r="E938" s="133" t="s">
        <v>2555</v>
      </c>
      <c r="F938" s="134" t="s">
        <v>2556</v>
      </c>
      <c r="G938" s="135" t="s">
        <v>173</v>
      </c>
      <c r="H938" s="136">
        <v>218.1</v>
      </c>
      <c r="I938" s="137"/>
      <c r="J938" s="138">
        <f>ROUND(I938*H938,2)</f>
        <v>0</v>
      </c>
      <c r="K938" s="139"/>
      <c r="L938" s="31"/>
      <c r="M938" s="140" t="s">
        <v>1</v>
      </c>
      <c r="N938" s="141" t="s">
        <v>40</v>
      </c>
      <c r="P938" s="142">
        <f>O938*H938</f>
        <v>0</v>
      </c>
      <c r="Q938" s="142">
        <v>7.2000000000000005E-4</v>
      </c>
      <c r="R938" s="142">
        <f>Q938*H938</f>
        <v>0.157032</v>
      </c>
      <c r="S938" s="142">
        <v>0</v>
      </c>
      <c r="T938" s="143">
        <f>S938*H938</f>
        <v>0</v>
      </c>
      <c r="AR938" s="144" t="s">
        <v>253</v>
      </c>
      <c r="AT938" s="144" t="s">
        <v>155</v>
      </c>
      <c r="AU938" s="144" t="s">
        <v>85</v>
      </c>
      <c r="AY938" s="16" t="s">
        <v>153</v>
      </c>
      <c r="BE938" s="145">
        <f>IF(N938="základní",J938,0)</f>
        <v>0</v>
      </c>
      <c r="BF938" s="145">
        <f>IF(N938="snížená",J938,0)</f>
        <v>0</v>
      </c>
      <c r="BG938" s="145">
        <f>IF(N938="zákl. přenesená",J938,0)</f>
        <v>0</v>
      </c>
      <c r="BH938" s="145">
        <f>IF(N938="sníž. přenesená",J938,0)</f>
        <v>0</v>
      </c>
      <c r="BI938" s="145">
        <f>IF(N938="nulová",J938,0)</f>
        <v>0</v>
      </c>
      <c r="BJ938" s="16" t="s">
        <v>83</v>
      </c>
      <c r="BK938" s="145">
        <f>ROUND(I938*H938,2)</f>
        <v>0</v>
      </c>
      <c r="BL938" s="16" t="s">
        <v>253</v>
      </c>
      <c r="BM938" s="144" t="s">
        <v>3536</v>
      </c>
    </row>
    <row r="939" spans="2:65" s="1" customFormat="1" ht="36">
      <c r="B939" s="31"/>
      <c r="D939" s="146" t="s">
        <v>161</v>
      </c>
      <c r="F939" s="147" t="s">
        <v>2558</v>
      </c>
      <c r="I939" s="148"/>
      <c r="L939" s="31"/>
      <c r="M939" s="149"/>
      <c r="T939" s="55"/>
      <c r="AT939" s="16" t="s">
        <v>161</v>
      </c>
      <c r="AU939" s="16" t="s">
        <v>85</v>
      </c>
    </row>
    <row r="940" spans="2:65" s="14" customFormat="1" ht="12">
      <c r="B940" s="175"/>
      <c r="D940" s="146" t="s">
        <v>163</v>
      </c>
      <c r="E940" s="176" t="s">
        <v>1</v>
      </c>
      <c r="F940" s="177" t="s">
        <v>2695</v>
      </c>
      <c r="H940" s="176" t="s">
        <v>1</v>
      </c>
      <c r="I940" s="178"/>
      <c r="L940" s="175"/>
      <c r="M940" s="179"/>
      <c r="T940" s="180"/>
      <c r="AT940" s="176" t="s">
        <v>163</v>
      </c>
      <c r="AU940" s="176" t="s">
        <v>85</v>
      </c>
      <c r="AV940" s="14" t="s">
        <v>83</v>
      </c>
      <c r="AW940" s="14" t="s">
        <v>32</v>
      </c>
      <c r="AX940" s="14" t="s">
        <v>75</v>
      </c>
      <c r="AY940" s="176" t="s">
        <v>153</v>
      </c>
    </row>
    <row r="941" spans="2:65" s="12" customFormat="1" ht="12">
      <c r="B941" s="150"/>
      <c r="D941" s="146" t="s">
        <v>163</v>
      </c>
      <c r="E941" s="151" t="s">
        <v>1</v>
      </c>
      <c r="F941" s="152" t="s">
        <v>2971</v>
      </c>
      <c r="H941" s="153">
        <v>97.87</v>
      </c>
      <c r="I941" s="154"/>
      <c r="L941" s="150"/>
      <c r="M941" s="155"/>
      <c r="T941" s="156"/>
      <c r="AT941" s="151" t="s">
        <v>163</v>
      </c>
      <c r="AU941" s="151" t="s">
        <v>85</v>
      </c>
      <c r="AV941" s="12" t="s">
        <v>85</v>
      </c>
      <c r="AW941" s="12" t="s">
        <v>32</v>
      </c>
      <c r="AX941" s="12" t="s">
        <v>75</v>
      </c>
      <c r="AY941" s="151" t="s">
        <v>153</v>
      </c>
    </row>
    <row r="942" spans="2:65" s="12" customFormat="1" ht="36">
      <c r="B942" s="150"/>
      <c r="D942" s="146" t="s">
        <v>163</v>
      </c>
      <c r="E942" s="151" t="s">
        <v>1</v>
      </c>
      <c r="F942" s="152" t="s">
        <v>2972</v>
      </c>
      <c r="H942" s="153">
        <v>120.23</v>
      </c>
      <c r="I942" s="154"/>
      <c r="L942" s="150"/>
      <c r="M942" s="155"/>
      <c r="T942" s="156"/>
      <c r="AT942" s="151" t="s">
        <v>163</v>
      </c>
      <c r="AU942" s="151" t="s">
        <v>85</v>
      </c>
      <c r="AV942" s="12" t="s">
        <v>85</v>
      </c>
      <c r="AW942" s="12" t="s">
        <v>32</v>
      </c>
      <c r="AX942" s="12" t="s">
        <v>75</v>
      </c>
      <c r="AY942" s="151" t="s">
        <v>153</v>
      </c>
    </row>
    <row r="943" spans="2:65" s="13" customFormat="1" ht="12">
      <c r="B943" s="157"/>
      <c r="D943" s="146" t="s">
        <v>163</v>
      </c>
      <c r="E943" s="158" t="s">
        <v>1</v>
      </c>
      <c r="F943" s="159" t="s">
        <v>207</v>
      </c>
      <c r="H943" s="160">
        <v>218.10000000000002</v>
      </c>
      <c r="I943" s="161"/>
      <c r="L943" s="157"/>
      <c r="M943" s="162"/>
      <c r="T943" s="163"/>
      <c r="AT943" s="158" t="s">
        <v>163</v>
      </c>
      <c r="AU943" s="158" t="s">
        <v>85</v>
      </c>
      <c r="AV943" s="13" t="s">
        <v>159</v>
      </c>
      <c r="AW943" s="13" t="s">
        <v>32</v>
      </c>
      <c r="AX943" s="13" t="s">
        <v>83</v>
      </c>
      <c r="AY943" s="158" t="s">
        <v>153</v>
      </c>
    </row>
    <row r="944" spans="2:65" s="1" customFormat="1" ht="21.75" customHeight="1">
      <c r="B944" s="31"/>
      <c r="C944" s="132" t="s">
        <v>1431</v>
      </c>
      <c r="D944" s="132" t="s">
        <v>155</v>
      </c>
      <c r="E944" s="133" t="s">
        <v>3537</v>
      </c>
      <c r="F944" s="134" t="s">
        <v>3538</v>
      </c>
      <c r="G944" s="135" t="s">
        <v>173</v>
      </c>
      <c r="H944" s="136">
        <v>7.5</v>
      </c>
      <c r="I944" s="137"/>
      <c r="J944" s="138">
        <f>ROUND(I944*H944,2)</f>
        <v>0</v>
      </c>
      <c r="K944" s="139"/>
      <c r="L944" s="31"/>
      <c r="M944" s="140" t="s">
        <v>1</v>
      </c>
      <c r="N944" s="141" t="s">
        <v>40</v>
      </c>
      <c r="P944" s="142">
        <f>O944*H944</f>
        <v>0</v>
      </c>
      <c r="Q944" s="142">
        <v>2.5000000000000001E-4</v>
      </c>
      <c r="R944" s="142">
        <f>Q944*H944</f>
        <v>1.8749999999999999E-3</v>
      </c>
      <c r="S944" s="142">
        <v>0</v>
      </c>
      <c r="T944" s="143">
        <f>S944*H944</f>
        <v>0</v>
      </c>
      <c r="AR944" s="144" t="s">
        <v>253</v>
      </c>
      <c r="AT944" s="144" t="s">
        <v>155</v>
      </c>
      <c r="AU944" s="144" t="s">
        <v>85</v>
      </c>
      <c r="AY944" s="16" t="s">
        <v>153</v>
      </c>
      <c r="BE944" s="145">
        <f>IF(N944="základní",J944,0)</f>
        <v>0</v>
      </c>
      <c r="BF944" s="145">
        <f>IF(N944="snížená",J944,0)</f>
        <v>0</v>
      </c>
      <c r="BG944" s="145">
        <f>IF(N944="zákl. přenesená",J944,0)</f>
        <v>0</v>
      </c>
      <c r="BH944" s="145">
        <f>IF(N944="sníž. přenesená",J944,0)</f>
        <v>0</v>
      </c>
      <c r="BI944" s="145">
        <f>IF(N944="nulová",J944,0)</f>
        <v>0</v>
      </c>
      <c r="BJ944" s="16" t="s">
        <v>83</v>
      </c>
      <c r="BK944" s="145">
        <f>ROUND(I944*H944,2)</f>
        <v>0</v>
      </c>
      <c r="BL944" s="16" t="s">
        <v>253</v>
      </c>
      <c r="BM944" s="144" t="s">
        <v>3539</v>
      </c>
    </row>
    <row r="945" spans="2:65" s="1" customFormat="1" ht="12">
      <c r="B945" s="31"/>
      <c r="D945" s="146" t="s">
        <v>161</v>
      </c>
      <c r="F945" s="147" t="s">
        <v>3540</v>
      </c>
      <c r="I945" s="148"/>
      <c r="L945" s="31"/>
      <c r="M945" s="149"/>
      <c r="T945" s="55"/>
      <c r="AT945" s="16" t="s">
        <v>161</v>
      </c>
      <c r="AU945" s="16" t="s">
        <v>85</v>
      </c>
    </row>
    <row r="946" spans="2:65" s="12" customFormat="1" ht="12">
      <c r="B946" s="150"/>
      <c r="D946" s="146" t="s">
        <v>163</v>
      </c>
      <c r="E946" s="151" t="s">
        <v>1</v>
      </c>
      <c r="F946" s="152" t="s">
        <v>3541</v>
      </c>
      <c r="H946" s="153">
        <v>7.5</v>
      </c>
      <c r="I946" s="154"/>
      <c r="L946" s="150"/>
      <c r="M946" s="155"/>
      <c r="T946" s="156"/>
      <c r="AT946" s="151" t="s">
        <v>163</v>
      </c>
      <c r="AU946" s="151" t="s">
        <v>85</v>
      </c>
      <c r="AV946" s="12" t="s">
        <v>85</v>
      </c>
      <c r="AW946" s="12" t="s">
        <v>32</v>
      </c>
      <c r="AX946" s="12" t="s">
        <v>83</v>
      </c>
      <c r="AY946" s="151" t="s">
        <v>153</v>
      </c>
    </row>
    <row r="947" spans="2:65" s="1" customFormat="1" ht="21.75" customHeight="1">
      <c r="B947" s="31"/>
      <c r="C947" s="132" t="s">
        <v>1435</v>
      </c>
      <c r="D947" s="132" t="s">
        <v>155</v>
      </c>
      <c r="E947" s="133" t="s">
        <v>3542</v>
      </c>
      <c r="F947" s="134" t="s">
        <v>3543</v>
      </c>
      <c r="G947" s="135" t="s">
        <v>173</v>
      </c>
      <c r="H947" s="136">
        <v>7.5</v>
      </c>
      <c r="I947" s="137"/>
      <c r="J947" s="138">
        <f>ROUND(I947*H947,2)</f>
        <v>0</v>
      </c>
      <c r="K947" s="139"/>
      <c r="L947" s="31"/>
      <c r="M947" s="140" t="s">
        <v>1</v>
      </c>
      <c r="N947" s="141" t="s">
        <v>40</v>
      </c>
      <c r="P947" s="142">
        <f>O947*H947</f>
        <v>0</v>
      </c>
      <c r="Q947" s="142">
        <v>1.7000000000000001E-4</v>
      </c>
      <c r="R947" s="142">
        <f>Q947*H947</f>
        <v>1.2750000000000001E-3</v>
      </c>
      <c r="S947" s="142">
        <v>0</v>
      </c>
      <c r="T947" s="143">
        <f>S947*H947</f>
        <v>0</v>
      </c>
      <c r="AR947" s="144" t="s">
        <v>253</v>
      </c>
      <c r="AT947" s="144" t="s">
        <v>155</v>
      </c>
      <c r="AU947" s="144" t="s">
        <v>85</v>
      </c>
      <c r="AY947" s="16" t="s">
        <v>153</v>
      </c>
      <c r="BE947" s="145">
        <f>IF(N947="základní",J947,0)</f>
        <v>0</v>
      </c>
      <c r="BF947" s="145">
        <f>IF(N947="snížená",J947,0)</f>
        <v>0</v>
      </c>
      <c r="BG947" s="145">
        <f>IF(N947="zákl. přenesená",J947,0)</f>
        <v>0</v>
      </c>
      <c r="BH947" s="145">
        <f>IF(N947="sníž. přenesená",J947,0)</f>
        <v>0</v>
      </c>
      <c r="BI947" s="145">
        <f>IF(N947="nulová",J947,0)</f>
        <v>0</v>
      </c>
      <c r="BJ947" s="16" t="s">
        <v>83</v>
      </c>
      <c r="BK947" s="145">
        <f>ROUND(I947*H947,2)</f>
        <v>0</v>
      </c>
      <c r="BL947" s="16" t="s">
        <v>253</v>
      </c>
      <c r="BM947" s="144" t="s">
        <v>3544</v>
      </c>
    </row>
    <row r="948" spans="2:65" s="1" customFormat="1" ht="24">
      <c r="B948" s="31"/>
      <c r="D948" s="146" t="s">
        <v>161</v>
      </c>
      <c r="F948" s="147" t="s">
        <v>3545</v>
      </c>
      <c r="I948" s="148"/>
      <c r="L948" s="31"/>
      <c r="M948" s="149"/>
      <c r="T948" s="55"/>
      <c r="AT948" s="16" t="s">
        <v>161</v>
      </c>
      <c r="AU948" s="16" t="s">
        <v>85</v>
      </c>
    </row>
    <row r="949" spans="2:65" s="12" customFormat="1" ht="12">
      <c r="B949" s="150"/>
      <c r="D949" s="146" t="s">
        <v>163</v>
      </c>
      <c r="E949" s="151" t="s">
        <v>1</v>
      </c>
      <c r="F949" s="152" t="s">
        <v>3541</v>
      </c>
      <c r="H949" s="153">
        <v>7.5</v>
      </c>
      <c r="I949" s="154"/>
      <c r="L949" s="150"/>
      <c r="M949" s="155"/>
      <c r="T949" s="156"/>
      <c r="AT949" s="151" t="s">
        <v>163</v>
      </c>
      <c r="AU949" s="151" t="s">
        <v>85</v>
      </c>
      <c r="AV949" s="12" t="s">
        <v>85</v>
      </c>
      <c r="AW949" s="12" t="s">
        <v>32</v>
      </c>
      <c r="AX949" s="12" t="s">
        <v>83</v>
      </c>
      <c r="AY949" s="151" t="s">
        <v>153</v>
      </c>
    </row>
    <row r="950" spans="2:65" s="11" customFormat="1" ht="22.75" customHeight="1">
      <c r="B950" s="120"/>
      <c r="D950" s="121" t="s">
        <v>74</v>
      </c>
      <c r="E950" s="130" t="s">
        <v>2559</v>
      </c>
      <c r="F950" s="130" t="s">
        <v>2560</v>
      </c>
      <c r="I950" s="123"/>
      <c r="J950" s="131">
        <f>BK950</f>
        <v>0</v>
      </c>
      <c r="L950" s="120"/>
      <c r="M950" s="125"/>
      <c r="P950" s="126">
        <f>SUM(P951:P955)</f>
        <v>0</v>
      </c>
      <c r="R950" s="126">
        <f>SUM(R951:R955)</f>
        <v>3.433456E-2</v>
      </c>
      <c r="T950" s="127">
        <f>SUM(T951:T955)</f>
        <v>0</v>
      </c>
      <c r="AR950" s="121" t="s">
        <v>85</v>
      </c>
      <c r="AT950" s="128" t="s">
        <v>74</v>
      </c>
      <c r="AU950" s="128" t="s">
        <v>83</v>
      </c>
      <c r="AY950" s="121" t="s">
        <v>153</v>
      </c>
      <c r="BK950" s="129">
        <f>SUM(BK951:BK955)</f>
        <v>0</v>
      </c>
    </row>
    <row r="951" spans="2:65" s="1" customFormat="1" ht="33" customHeight="1">
      <c r="B951" s="31"/>
      <c r="C951" s="132" t="s">
        <v>1439</v>
      </c>
      <c r="D951" s="132" t="s">
        <v>155</v>
      </c>
      <c r="E951" s="133" t="s">
        <v>3546</v>
      </c>
      <c r="F951" s="134" t="s">
        <v>3547</v>
      </c>
      <c r="G951" s="135" t="s">
        <v>173</v>
      </c>
      <c r="H951" s="136">
        <v>132.05600000000001</v>
      </c>
      <c r="I951" s="137"/>
      <c r="J951" s="138">
        <f>ROUND(I951*H951,2)</f>
        <v>0</v>
      </c>
      <c r="K951" s="139"/>
      <c r="L951" s="31"/>
      <c r="M951" s="140" t="s">
        <v>1</v>
      </c>
      <c r="N951" s="141" t="s">
        <v>40</v>
      </c>
      <c r="P951" s="142">
        <f>O951*H951</f>
        <v>0</v>
      </c>
      <c r="Q951" s="142">
        <v>2.5999999999999998E-4</v>
      </c>
      <c r="R951" s="142">
        <f>Q951*H951</f>
        <v>3.433456E-2</v>
      </c>
      <c r="S951" s="142">
        <v>0</v>
      </c>
      <c r="T951" s="143">
        <f>S951*H951</f>
        <v>0</v>
      </c>
      <c r="AR951" s="144" t="s">
        <v>253</v>
      </c>
      <c r="AT951" s="144" t="s">
        <v>155</v>
      </c>
      <c r="AU951" s="144" t="s">
        <v>85</v>
      </c>
      <c r="AY951" s="16" t="s">
        <v>153</v>
      </c>
      <c r="BE951" s="145">
        <f>IF(N951="základní",J951,0)</f>
        <v>0</v>
      </c>
      <c r="BF951" s="145">
        <f>IF(N951="snížená",J951,0)</f>
        <v>0</v>
      </c>
      <c r="BG951" s="145">
        <f>IF(N951="zákl. přenesená",J951,0)</f>
        <v>0</v>
      </c>
      <c r="BH951" s="145">
        <f>IF(N951="sníž. přenesená",J951,0)</f>
        <v>0</v>
      </c>
      <c r="BI951" s="145">
        <f>IF(N951="nulová",J951,0)</f>
        <v>0</v>
      </c>
      <c r="BJ951" s="16" t="s">
        <v>83</v>
      </c>
      <c r="BK951" s="145">
        <f>ROUND(I951*H951,2)</f>
        <v>0</v>
      </c>
      <c r="BL951" s="16" t="s">
        <v>253</v>
      </c>
      <c r="BM951" s="144" t="s">
        <v>3548</v>
      </c>
    </row>
    <row r="952" spans="2:65" s="1" customFormat="1" ht="36">
      <c r="B952" s="31"/>
      <c r="D952" s="146" t="s">
        <v>161</v>
      </c>
      <c r="F952" s="147" t="s">
        <v>3549</v>
      </c>
      <c r="I952" s="148"/>
      <c r="L952" s="31"/>
      <c r="M952" s="149"/>
      <c r="T952" s="55"/>
      <c r="AT952" s="16" t="s">
        <v>161</v>
      </c>
      <c r="AU952" s="16" t="s">
        <v>85</v>
      </c>
    </row>
    <row r="953" spans="2:65" s="12" customFormat="1" ht="12">
      <c r="B953" s="150"/>
      <c r="D953" s="146" t="s">
        <v>163</v>
      </c>
      <c r="E953" s="151" t="s">
        <v>1</v>
      </c>
      <c r="F953" s="152" t="s">
        <v>3550</v>
      </c>
      <c r="H953" s="153">
        <v>122.35599999999999</v>
      </c>
      <c r="I953" s="154"/>
      <c r="L953" s="150"/>
      <c r="M953" s="155"/>
      <c r="T953" s="156"/>
      <c r="AT953" s="151" t="s">
        <v>163</v>
      </c>
      <c r="AU953" s="151" t="s">
        <v>85</v>
      </c>
      <c r="AV953" s="12" t="s">
        <v>85</v>
      </c>
      <c r="AW953" s="12" t="s">
        <v>32</v>
      </c>
      <c r="AX953" s="12" t="s">
        <v>75</v>
      </c>
      <c r="AY953" s="151" t="s">
        <v>153</v>
      </c>
    </row>
    <row r="954" spans="2:65" s="12" customFormat="1" ht="12">
      <c r="B954" s="150"/>
      <c r="D954" s="146" t="s">
        <v>163</v>
      </c>
      <c r="E954" s="151" t="s">
        <v>1</v>
      </c>
      <c r="F954" s="152" t="s">
        <v>3551</v>
      </c>
      <c r="H954" s="153">
        <v>9.6999999999999993</v>
      </c>
      <c r="I954" s="154"/>
      <c r="L954" s="150"/>
      <c r="M954" s="155"/>
      <c r="T954" s="156"/>
      <c r="AT954" s="151" t="s">
        <v>163</v>
      </c>
      <c r="AU954" s="151" t="s">
        <v>85</v>
      </c>
      <c r="AV954" s="12" t="s">
        <v>85</v>
      </c>
      <c r="AW954" s="12" t="s">
        <v>32</v>
      </c>
      <c r="AX954" s="12" t="s">
        <v>75</v>
      </c>
      <c r="AY954" s="151" t="s">
        <v>153</v>
      </c>
    </row>
    <row r="955" spans="2:65" s="13" customFormat="1" ht="12">
      <c r="B955" s="157"/>
      <c r="D955" s="146" t="s">
        <v>163</v>
      </c>
      <c r="E955" s="158" t="s">
        <v>1</v>
      </c>
      <c r="F955" s="159" t="s">
        <v>207</v>
      </c>
      <c r="H955" s="160">
        <v>132.05599999999998</v>
      </c>
      <c r="I955" s="161"/>
      <c r="L955" s="157"/>
      <c r="M955" s="187"/>
      <c r="N955" s="188"/>
      <c r="O955" s="188"/>
      <c r="P955" s="188"/>
      <c r="Q955" s="188"/>
      <c r="R955" s="188"/>
      <c r="S955" s="188"/>
      <c r="T955" s="189"/>
      <c r="AT955" s="158" t="s">
        <v>163</v>
      </c>
      <c r="AU955" s="158" t="s">
        <v>85</v>
      </c>
      <c r="AV955" s="13" t="s">
        <v>159</v>
      </c>
      <c r="AW955" s="13" t="s">
        <v>32</v>
      </c>
      <c r="AX955" s="13" t="s">
        <v>83</v>
      </c>
      <c r="AY955" s="158" t="s">
        <v>153</v>
      </c>
    </row>
    <row r="956" spans="2:65" s="1" customFormat="1" ht="7" customHeight="1">
      <c r="B956" s="43"/>
      <c r="C956" s="44"/>
      <c r="D956" s="44"/>
      <c r="E956" s="44"/>
      <c r="F956" s="44"/>
      <c r="G956" s="44"/>
      <c r="H956" s="44"/>
      <c r="I956" s="44"/>
      <c r="J956" s="44"/>
      <c r="K956" s="44"/>
      <c r="L956" s="31"/>
    </row>
  </sheetData>
  <sheetProtection algorithmName="SHA-512" hashValue="0y8yJdMAYbYUFjuKS9sAabvA50JJ3TdKit2zDrNDaMeXaoT+DrbLO7GWmgq5huifxebtcB0VULko3clIC51aeQ==" saltValue="Tn6WaPSdX14gooLLW8uIYxK2VZr4VJJEil0ibhAz6HjlJ/2plGdf4l/9AvsEHIzolDq5/CXjrY2djG/oY/2iSA==" spinCount="100000" sheet="1" objects="1" scenarios="1" formatColumns="0" formatRows="0" autoFilter="0"/>
  <autoFilter ref="C143:K955" xr:uid="{00000000-0009-0000-0000-000002000000}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747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91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5" customHeight="1">
      <c r="B4" s="19"/>
      <c r="D4" s="20" t="s">
        <v>95</v>
      </c>
      <c r="L4" s="19"/>
      <c r="M4" s="87" t="s">
        <v>10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Domov důchodců Sušice - stavební úpravy</v>
      </c>
      <c r="F7" s="234"/>
      <c r="G7" s="234"/>
      <c r="H7" s="23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5" t="s">
        <v>3552</v>
      </c>
      <c r="F9" s="235"/>
      <c r="G9" s="235"/>
      <c r="H9" s="235"/>
      <c r="L9" s="31"/>
    </row>
    <row r="10" spans="2:46" s="1" customFormat="1" ht="1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11. 2. 2025</v>
      </c>
      <c r="L12" s="31"/>
    </row>
    <row r="13" spans="2:46" s="1" customFormat="1" ht="10.75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7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6" t="str">
        <f>'Rekapitulace stavby'!E14</f>
        <v>Vyplň údaj</v>
      </c>
      <c r="F18" s="217"/>
      <c r="G18" s="217"/>
      <c r="H18" s="217"/>
      <c r="I18" s="26" t="s">
        <v>27</v>
      </c>
      <c r="J18" s="27" t="str">
        <f>'Rekapitulace stavby'!AN14</f>
        <v>Vyplň údaj</v>
      </c>
      <c r="L18" s="31"/>
    </row>
    <row r="19" spans="2:12" s="1" customFormat="1" ht="7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7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27</v>
      </c>
      <c r="J24" s="24" t="s">
        <v>1</v>
      </c>
      <c r="L24" s="31"/>
    </row>
    <row r="25" spans="2:12" s="1" customFormat="1" ht="7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8"/>
      <c r="E27" s="222" t="s">
        <v>1</v>
      </c>
      <c r="F27" s="222"/>
      <c r="G27" s="222"/>
      <c r="H27" s="222"/>
      <c r="L27" s="88"/>
    </row>
    <row r="28" spans="2:12" s="1" customFormat="1" ht="7" customHeight="1">
      <c r="B28" s="31"/>
      <c r="L28" s="31"/>
    </row>
    <row r="29" spans="2:12" s="1" customFormat="1" ht="7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35</v>
      </c>
      <c r="J30" s="65">
        <f>ROUND(J145, 2)</f>
        <v>0</v>
      </c>
      <c r="L30" s="31"/>
    </row>
    <row r="31" spans="2:12" s="1" customFormat="1" ht="7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5" customHeight="1">
      <c r="B33" s="31"/>
      <c r="D33" s="54" t="s">
        <v>39</v>
      </c>
      <c r="E33" s="26" t="s">
        <v>40</v>
      </c>
      <c r="F33" s="90">
        <f>ROUND((SUM(BE145:BE746)),  2)</f>
        <v>0</v>
      </c>
      <c r="I33" s="91">
        <v>0.21</v>
      </c>
      <c r="J33" s="90">
        <f>ROUND(((SUM(BE145:BE746))*I33),  2)</f>
        <v>0</v>
      </c>
      <c r="L33" s="31"/>
    </row>
    <row r="34" spans="2:12" s="1" customFormat="1" ht="14.5" customHeight="1">
      <c r="B34" s="31"/>
      <c r="E34" s="26" t="s">
        <v>41</v>
      </c>
      <c r="F34" s="90">
        <f>ROUND((SUM(BF145:BF746)),  2)</f>
        <v>0</v>
      </c>
      <c r="I34" s="91">
        <v>0.15</v>
      </c>
      <c r="J34" s="90">
        <f>ROUND(((SUM(BF145:BF746))*I34),  2)</f>
        <v>0</v>
      </c>
      <c r="L34" s="31"/>
    </row>
    <row r="35" spans="2:12" s="1" customFormat="1" ht="14.5" hidden="1" customHeight="1">
      <c r="B35" s="31"/>
      <c r="E35" s="26" t="s">
        <v>42</v>
      </c>
      <c r="F35" s="90">
        <f>ROUND((SUM(BG145:BG746)),  2)</f>
        <v>0</v>
      </c>
      <c r="I35" s="91">
        <v>0.21</v>
      </c>
      <c r="J35" s="90">
        <f>0</f>
        <v>0</v>
      </c>
      <c r="L35" s="31"/>
    </row>
    <row r="36" spans="2:12" s="1" customFormat="1" ht="14.5" hidden="1" customHeight="1">
      <c r="B36" s="31"/>
      <c r="E36" s="26" t="s">
        <v>43</v>
      </c>
      <c r="F36" s="90">
        <f>ROUND((SUM(BH145:BH746)),  2)</f>
        <v>0</v>
      </c>
      <c r="I36" s="91">
        <v>0.15</v>
      </c>
      <c r="J36" s="90">
        <f>0</f>
        <v>0</v>
      </c>
      <c r="L36" s="31"/>
    </row>
    <row r="37" spans="2:12" s="1" customFormat="1" ht="14.5" hidden="1" customHeight="1">
      <c r="B37" s="31"/>
      <c r="E37" s="26" t="s">
        <v>44</v>
      </c>
      <c r="F37" s="90">
        <f>ROUND((SUM(BI145:BI746)),  2)</f>
        <v>0</v>
      </c>
      <c r="I37" s="91">
        <v>0</v>
      </c>
      <c r="J37" s="90">
        <f>0</f>
        <v>0</v>
      </c>
      <c r="L37" s="31"/>
    </row>
    <row r="38" spans="2:12" s="1" customFormat="1" ht="7" customHeight="1">
      <c r="B38" s="31"/>
      <c r="L38" s="31"/>
    </row>
    <row r="39" spans="2:12" s="1" customFormat="1" ht="25.5" customHeight="1">
      <c r="B39" s="31"/>
      <c r="C39" s="92"/>
      <c r="D39" s="93" t="s">
        <v>45</v>
      </c>
      <c r="E39" s="56"/>
      <c r="F39" s="56"/>
      <c r="G39" s="94" t="s">
        <v>46</v>
      </c>
      <c r="H39" s="95" t="s">
        <v>47</v>
      </c>
      <c r="I39" s="56"/>
      <c r="J39" s="96">
        <f>SUM(J30:J37)</f>
        <v>0</v>
      </c>
      <c r="K39" s="97"/>
      <c r="L39" s="31"/>
    </row>
    <row r="40" spans="2:12" s="1" customFormat="1" ht="14.5" customHeight="1">
      <c r="B40" s="31"/>
      <c r="L40" s="31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">
      <c r="B51" s="19"/>
      <c r="L51" s="19"/>
    </row>
    <row r="52" spans="2:12" ht="11">
      <c r="B52" s="19"/>
      <c r="L52" s="19"/>
    </row>
    <row r="53" spans="2:12" ht="11">
      <c r="B53" s="19"/>
      <c r="L53" s="19"/>
    </row>
    <row r="54" spans="2:12" ht="11">
      <c r="B54" s="19"/>
      <c r="L54" s="19"/>
    </row>
    <row r="55" spans="2:12" ht="11">
      <c r="B55" s="19"/>
      <c r="L55" s="19"/>
    </row>
    <row r="56" spans="2:12" ht="11">
      <c r="B56" s="19"/>
      <c r="L56" s="19"/>
    </row>
    <row r="57" spans="2:12" ht="11">
      <c r="B57" s="19"/>
      <c r="L57" s="19"/>
    </row>
    <row r="58" spans="2:12" ht="11">
      <c r="B58" s="19"/>
      <c r="L58" s="19"/>
    </row>
    <row r="59" spans="2:12" ht="11">
      <c r="B59" s="19"/>
      <c r="L59" s="19"/>
    </row>
    <row r="60" spans="2:12" ht="11">
      <c r="B60" s="19"/>
      <c r="L60" s="19"/>
    </row>
    <row r="61" spans="2:12" s="1" customFormat="1" ht="13">
      <c r="B61" s="31"/>
      <c r="D61" s="42" t="s">
        <v>50</v>
      </c>
      <c r="E61" s="33"/>
      <c r="F61" s="98" t="s">
        <v>51</v>
      </c>
      <c r="G61" s="42" t="s">
        <v>50</v>
      </c>
      <c r="H61" s="33"/>
      <c r="I61" s="33"/>
      <c r="J61" s="99" t="s">
        <v>51</v>
      </c>
      <c r="K61" s="33"/>
      <c r="L61" s="31"/>
    </row>
    <row r="62" spans="2:12" ht="11">
      <c r="B62" s="19"/>
      <c r="L62" s="19"/>
    </row>
    <row r="63" spans="2:12" ht="11">
      <c r="B63" s="19"/>
      <c r="L63" s="19"/>
    </row>
    <row r="64" spans="2:12" ht="11">
      <c r="B64" s="19"/>
      <c r="L64" s="19"/>
    </row>
    <row r="65" spans="2:12" s="1" customFormat="1" ht="13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">
      <c r="B66" s="19"/>
      <c r="L66" s="19"/>
    </row>
    <row r="67" spans="2:12" ht="11">
      <c r="B67" s="19"/>
      <c r="L67" s="19"/>
    </row>
    <row r="68" spans="2:12" ht="11">
      <c r="B68" s="19"/>
      <c r="L68" s="19"/>
    </row>
    <row r="69" spans="2:12" ht="11">
      <c r="B69" s="19"/>
      <c r="L69" s="19"/>
    </row>
    <row r="70" spans="2:12" ht="11">
      <c r="B70" s="19"/>
      <c r="L70" s="19"/>
    </row>
    <row r="71" spans="2:12" ht="11">
      <c r="B71" s="19"/>
      <c r="L71" s="19"/>
    </row>
    <row r="72" spans="2:12" ht="11">
      <c r="B72" s="19"/>
      <c r="L72" s="19"/>
    </row>
    <row r="73" spans="2:12" ht="11">
      <c r="B73" s="19"/>
      <c r="L73" s="19"/>
    </row>
    <row r="74" spans="2:12" ht="11">
      <c r="B74" s="19"/>
      <c r="L74" s="19"/>
    </row>
    <row r="75" spans="2:12" ht="11">
      <c r="B75" s="19"/>
      <c r="L75" s="19"/>
    </row>
    <row r="76" spans="2:12" s="1" customFormat="1" ht="13">
      <c r="B76" s="31"/>
      <c r="D76" s="42" t="s">
        <v>50</v>
      </c>
      <c r="E76" s="33"/>
      <c r="F76" s="98" t="s">
        <v>51</v>
      </c>
      <c r="G76" s="42" t="s">
        <v>50</v>
      </c>
      <c r="H76" s="33"/>
      <c r="I76" s="33"/>
      <c r="J76" s="99" t="s">
        <v>51</v>
      </c>
      <c r="K76" s="33"/>
      <c r="L76" s="31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5" customHeight="1">
      <c r="B82" s="31"/>
      <c r="C82" s="20" t="s">
        <v>98</v>
      </c>
      <c r="L82" s="31"/>
    </row>
    <row r="83" spans="2:47" s="1" customFormat="1" ht="7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Domov důchodců Sušice - stavební úpravy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5" t="str">
        <f>E9</f>
        <v>SO03 - Přístavba kuchyňského bloku</v>
      </c>
      <c r="F87" s="235"/>
      <c r="G87" s="235"/>
      <c r="H87" s="235"/>
      <c r="L87" s="31"/>
    </row>
    <row r="88" spans="2:47" s="1" customFormat="1" ht="7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nábřeží Jana Seitze 155</v>
      </c>
      <c r="I89" s="26" t="s">
        <v>22</v>
      </c>
      <c r="J89" s="51" t="str">
        <f>IF(J12="","",J12)</f>
        <v>11. 2. 2025</v>
      </c>
      <c r="L89" s="31"/>
    </row>
    <row r="90" spans="2:47" s="1" customFormat="1" ht="7" customHeight="1">
      <c r="B90" s="31"/>
      <c r="L90" s="31"/>
    </row>
    <row r="91" spans="2:47" s="1" customFormat="1" ht="15.25" customHeight="1">
      <c r="B91" s="31"/>
      <c r="C91" s="26" t="s">
        <v>24</v>
      </c>
      <c r="F91" s="24" t="str">
        <f>E15</f>
        <v xml:space="preserve"> </v>
      </c>
      <c r="I91" s="26" t="s">
        <v>30</v>
      </c>
      <c r="J91" s="29" t="str">
        <f>E21</f>
        <v>Šumavaplan s.r.o.</v>
      </c>
      <c r="L91" s="31"/>
    </row>
    <row r="92" spans="2:47" s="1" customFormat="1" ht="15.25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Šumavaplan s.r.o.</v>
      </c>
      <c r="L92" s="31"/>
    </row>
    <row r="93" spans="2:47" s="1" customFormat="1" ht="10.25" customHeight="1">
      <c r="B93" s="31"/>
      <c r="L93" s="31"/>
    </row>
    <row r="94" spans="2:47" s="1" customFormat="1" ht="29.25" customHeight="1">
      <c r="B94" s="31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31"/>
    </row>
    <row r="95" spans="2:47" s="1" customFormat="1" ht="10.25" customHeight="1">
      <c r="B95" s="31"/>
      <c r="L95" s="31"/>
    </row>
    <row r="96" spans="2:47" s="1" customFormat="1" ht="22.75" customHeight="1">
      <c r="B96" s="31"/>
      <c r="C96" s="102" t="s">
        <v>101</v>
      </c>
      <c r="J96" s="65">
        <f>J145</f>
        <v>0</v>
      </c>
      <c r="L96" s="31"/>
      <c r="AU96" s="16" t="s">
        <v>102</v>
      </c>
    </row>
    <row r="97" spans="2:12" s="8" customFormat="1" ht="25" customHeight="1">
      <c r="B97" s="103"/>
      <c r="D97" s="104" t="s">
        <v>103</v>
      </c>
      <c r="E97" s="105"/>
      <c r="F97" s="105"/>
      <c r="G97" s="105"/>
      <c r="H97" s="105"/>
      <c r="I97" s="105"/>
      <c r="J97" s="106">
        <f>J146</f>
        <v>0</v>
      </c>
      <c r="L97" s="103"/>
    </row>
    <row r="98" spans="2:12" s="9" customFormat="1" ht="20" customHeight="1">
      <c r="B98" s="107"/>
      <c r="D98" s="108" t="s">
        <v>104</v>
      </c>
      <c r="E98" s="109"/>
      <c r="F98" s="109"/>
      <c r="G98" s="109"/>
      <c r="H98" s="109"/>
      <c r="I98" s="109"/>
      <c r="J98" s="110">
        <f>J147</f>
        <v>0</v>
      </c>
      <c r="L98" s="107"/>
    </row>
    <row r="99" spans="2:12" s="9" customFormat="1" ht="20" customHeight="1">
      <c r="B99" s="107"/>
      <c r="D99" s="108" t="s">
        <v>2647</v>
      </c>
      <c r="E99" s="109"/>
      <c r="F99" s="109"/>
      <c r="G99" s="109"/>
      <c r="H99" s="109"/>
      <c r="I99" s="109"/>
      <c r="J99" s="110">
        <f>J206</f>
        <v>0</v>
      </c>
      <c r="L99" s="107"/>
    </row>
    <row r="100" spans="2:12" s="9" customFormat="1" ht="20" customHeight="1">
      <c r="B100" s="107"/>
      <c r="D100" s="108" t="s">
        <v>105</v>
      </c>
      <c r="E100" s="109"/>
      <c r="F100" s="109"/>
      <c r="G100" s="109"/>
      <c r="H100" s="109"/>
      <c r="I100" s="109"/>
      <c r="J100" s="110">
        <f>J269</f>
        <v>0</v>
      </c>
      <c r="L100" s="107"/>
    </row>
    <row r="101" spans="2:12" s="9" customFormat="1" ht="20" customHeight="1">
      <c r="B101" s="107"/>
      <c r="D101" s="108" t="s">
        <v>106</v>
      </c>
      <c r="E101" s="109"/>
      <c r="F101" s="109"/>
      <c r="G101" s="109"/>
      <c r="H101" s="109"/>
      <c r="I101" s="109"/>
      <c r="J101" s="110">
        <f>J310</f>
        <v>0</v>
      </c>
      <c r="L101" s="107"/>
    </row>
    <row r="102" spans="2:12" s="9" customFormat="1" ht="20" customHeight="1">
      <c r="B102" s="107"/>
      <c r="D102" s="108" t="s">
        <v>2648</v>
      </c>
      <c r="E102" s="109"/>
      <c r="F102" s="109"/>
      <c r="G102" s="109"/>
      <c r="H102" s="109"/>
      <c r="I102" s="109"/>
      <c r="J102" s="110">
        <f>J326</f>
        <v>0</v>
      </c>
      <c r="L102" s="107"/>
    </row>
    <row r="103" spans="2:12" s="9" customFormat="1" ht="20" customHeight="1">
      <c r="B103" s="107"/>
      <c r="D103" s="108" t="s">
        <v>107</v>
      </c>
      <c r="E103" s="109"/>
      <c r="F103" s="109"/>
      <c r="G103" s="109"/>
      <c r="H103" s="109"/>
      <c r="I103" s="109"/>
      <c r="J103" s="110">
        <f>J362</f>
        <v>0</v>
      </c>
      <c r="L103" s="107"/>
    </row>
    <row r="104" spans="2:12" s="9" customFormat="1" ht="20" customHeight="1">
      <c r="B104" s="107"/>
      <c r="D104" s="108" t="s">
        <v>108</v>
      </c>
      <c r="E104" s="109"/>
      <c r="F104" s="109"/>
      <c r="G104" s="109"/>
      <c r="H104" s="109"/>
      <c r="I104" s="109"/>
      <c r="J104" s="110">
        <f>J369</f>
        <v>0</v>
      </c>
      <c r="L104" s="107"/>
    </row>
    <row r="105" spans="2:12" s="9" customFormat="1" ht="20" customHeight="1">
      <c r="B105" s="107"/>
      <c r="D105" s="108" t="s">
        <v>109</v>
      </c>
      <c r="E105" s="109"/>
      <c r="F105" s="109"/>
      <c r="G105" s="109"/>
      <c r="H105" s="109"/>
      <c r="I105" s="109"/>
      <c r="J105" s="110">
        <f>J413</f>
        <v>0</v>
      </c>
      <c r="L105" s="107"/>
    </row>
    <row r="106" spans="2:12" s="9" customFormat="1" ht="20" customHeight="1">
      <c r="B106" s="107"/>
      <c r="D106" s="108" t="s">
        <v>110</v>
      </c>
      <c r="E106" s="109"/>
      <c r="F106" s="109"/>
      <c r="G106" s="109"/>
      <c r="H106" s="109"/>
      <c r="I106" s="109"/>
      <c r="J106" s="110">
        <f>J426</f>
        <v>0</v>
      </c>
      <c r="L106" s="107"/>
    </row>
    <row r="107" spans="2:12" s="9" customFormat="1" ht="20" customHeight="1">
      <c r="B107" s="107"/>
      <c r="D107" s="108" t="s">
        <v>112</v>
      </c>
      <c r="E107" s="109"/>
      <c r="F107" s="109"/>
      <c r="G107" s="109"/>
      <c r="H107" s="109"/>
      <c r="I107" s="109"/>
      <c r="J107" s="110">
        <f>J433</f>
        <v>0</v>
      </c>
      <c r="L107" s="107"/>
    </row>
    <row r="108" spans="2:12" s="9" customFormat="1" ht="20" customHeight="1">
      <c r="B108" s="107"/>
      <c r="D108" s="108" t="s">
        <v>113</v>
      </c>
      <c r="E108" s="109"/>
      <c r="F108" s="109"/>
      <c r="G108" s="109"/>
      <c r="H108" s="109"/>
      <c r="I108" s="109"/>
      <c r="J108" s="110">
        <f>J443</f>
        <v>0</v>
      </c>
      <c r="L108" s="107"/>
    </row>
    <row r="109" spans="2:12" s="9" customFormat="1" ht="20" customHeight="1">
      <c r="B109" s="107"/>
      <c r="D109" s="108" t="s">
        <v>114</v>
      </c>
      <c r="E109" s="109"/>
      <c r="F109" s="109"/>
      <c r="G109" s="109"/>
      <c r="H109" s="109"/>
      <c r="I109" s="109"/>
      <c r="J109" s="110">
        <f>J456</f>
        <v>0</v>
      </c>
      <c r="L109" s="107"/>
    </row>
    <row r="110" spans="2:12" s="9" customFormat="1" ht="20" customHeight="1">
      <c r="B110" s="107"/>
      <c r="D110" s="108" t="s">
        <v>115</v>
      </c>
      <c r="E110" s="109"/>
      <c r="F110" s="109"/>
      <c r="G110" s="109"/>
      <c r="H110" s="109"/>
      <c r="I110" s="109"/>
      <c r="J110" s="110">
        <f>J476</f>
        <v>0</v>
      </c>
      <c r="L110" s="107"/>
    </row>
    <row r="111" spans="2:12" s="8" customFormat="1" ht="25" customHeight="1">
      <c r="B111" s="103"/>
      <c r="D111" s="104" t="s">
        <v>116</v>
      </c>
      <c r="E111" s="105"/>
      <c r="F111" s="105"/>
      <c r="G111" s="105"/>
      <c r="H111" s="105"/>
      <c r="I111" s="105"/>
      <c r="J111" s="106">
        <f>J479</f>
        <v>0</v>
      </c>
      <c r="L111" s="103"/>
    </row>
    <row r="112" spans="2:12" s="9" customFormat="1" ht="20" customHeight="1">
      <c r="B112" s="107"/>
      <c r="D112" s="108" t="s">
        <v>117</v>
      </c>
      <c r="E112" s="109"/>
      <c r="F112" s="109"/>
      <c r="G112" s="109"/>
      <c r="H112" s="109"/>
      <c r="I112" s="109"/>
      <c r="J112" s="110">
        <f>J480</f>
        <v>0</v>
      </c>
      <c r="L112" s="107"/>
    </row>
    <row r="113" spans="2:12" s="9" customFormat="1" ht="20" customHeight="1">
      <c r="B113" s="107"/>
      <c r="D113" s="108" t="s">
        <v>2649</v>
      </c>
      <c r="E113" s="109"/>
      <c r="F113" s="109"/>
      <c r="G113" s="109"/>
      <c r="H113" s="109"/>
      <c r="I113" s="109"/>
      <c r="J113" s="110">
        <f>J521</f>
        <v>0</v>
      </c>
      <c r="L113" s="107"/>
    </row>
    <row r="114" spans="2:12" s="9" customFormat="1" ht="20" customHeight="1">
      <c r="B114" s="107"/>
      <c r="D114" s="108" t="s">
        <v>118</v>
      </c>
      <c r="E114" s="109"/>
      <c r="F114" s="109"/>
      <c r="G114" s="109"/>
      <c r="H114" s="109"/>
      <c r="I114" s="109"/>
      <c r="J114" s="110">
        <f>J552</f>
        <v>0</v>
      </c>
      <c r="L114" s="107"/>
    </row>
    <row r="115" spans="2:12" s="9" customFormat="1" ht="20" customHeight="1">
      <c r="B115" s="107"/>
      <c r="D115" s="108" t="s">
        <v>119</v>
      </c>
      <c r="E115" s="109"/>
      <c r="F115" s="109"/>
      <c r="G115" s="109"/>
      <c r="H115" s="109"/>
      <c r="I115" s="109"/>
      <c r="J115" s="110">
        <f>J581</f>
        <v>0</v>
      </c>
      <c r="L115" s="107"/>
    </row>
    <row r="116" spans="2:12" s="9" customFormat="1" ht="20" customHeight="1">
      <c r="B116" s="107"/>
      <c r="D116" s="108" t="s">
        <v>120</v>
      </c>
      <c r="E116" s="109"/>
      <c r="F116" s="109"/>
      <c r="G116" s="109"/>
      <c r="H116" s="109"/>
      <c r="I116" s="109"/>
      <c r="J116" s="110">
        <f>J599</f>
        <v>0</v>
      </c>
      <c r="L116" s="107"/>
    </row>
    <row r="117" spans="2:12" s="9" customFormat="1" ht="20" customHeight="1">
      <c r="B117" s="107"/>
      <c r="D117" s="108" t="s">
        <v>122</v>
      </c>
      <c r="E117" s="109"/>
      <c r="F117" s="109"/>
      <c r="G117" s="109"/>
      <c r="H117" s="109"/>
      <c r="I117" s="109"/>
      <c r="J117" s="110">
        <f>J616</f>
        <v>0</v>
      </c>
      <c r="L117" s="107"/>
    </row>
    <row r="118" spans="2:12" s="9" customFormat="1" ht="20" customHeight="1">
      <c r="B118" s="107"/>
      <c r="D118" s="108" t="s">
        <v>2650</v>
      </c>
      <c r="E118" s="109"/>
      <c r="F118" s="109"/>
      <c r="G118" s="109"/>
      <c r="H118" s="109"/>
      <c r="I118" s="109"/>
      <c r="J118" s="110">
        <f>J624</f>
        <v>0</v>
      </c>
      <c r="L118" s="107"/>
    </row>
    <row r="119" spans="2:12" s="9" customFormat="1" ht="20" customHeight="1">
      <c r="B119" s="107"/>
      <c r="D119" s="108" t="s">
        <v>2651</v>
      </c>
      <c r="E119" s="109"/>
      <c r="F119" s="109"/>
      <c r="G119" s="109"/>
      <c r="H119" s="109"/>
      <c r="I119" s="109"/>
      <c r="J119" s="110">
        <f>J630</f>
        <v>0</v>
      </c>
      <c r="L119" s="107"/>
    </row>
    <row r="120" spans="2:12" s="9" customFormat="1" ht="20" customHeight="1">
      <c r="B120" s="107"/>
      <c r="D120" s="108" t="s">
        <v>129</v>
      </c>
      <c r="E120" s="109"/>
      <c r="F120" s="109"/>
      <c r="G120" s="109"/>
      <c r="H120" s="109"/>
      <c r="I120" s="109"/>
      <c r="J120" s="110">
        <f>J667</f>
        <v>0</v>
      </c>
      <c r="L120" s="107"/>
    </row>
    <row r="121" spans="2:12" s="9" customFormat="1" ht="20" customHeight="1">
      <c r="B121" s="107"/>
      <c r="D121" s="108" t="s">
        <v>2652</v>
      </c>
      <c r="E121" s="109"/>
      <c r="F121" s="109"/>
      <c r="G121" s="109"/>
      <c r="H121" s="109"/>
      <c r="I121" s="109"/>
      <c r="J121" s="110">
        <f>J673</f>
        <v>0</v>
      </c>
      <c r="L121" s="107"/>
    </row>
    <row r="122" spans="2:12" s="9" customFormat="1" ht="20" customHeight="1">
      <c r="B122" s="107"/>
      <c r="D122" s="108" t="s">
        <v>131</v>
      </c>
      <c r="E122" s="109"/>
      <c r="F122" s="109"/>
      <c r="G122" s="109"/>
      <c r="H122" s="109"/>
      <c r="I122" s="109"/>
      <c r="J122" s="110">
        <f>J683</f>
        <v>0</v>
      </c>
      <c r="L122" s="107"/>
    </row>
    <row r="123" spans="2:12" s="9" customFormat="1" ht="20" customHeight="1">
      <c r="B123" s="107"/>
      <c r="D123" s="108" t="s">
        <v>133</v>
      </c>
      <c r="E123" s="109"/>
      <c r="F123" s="109"/>
      <c r="G123" s="109"/>
      <c r="H123" s="109"/>
      <c r="I123" s="109"/>
      <c r="J123" s="110">
        <f>J699</f>
        <v>0</v>
      </c>
      <c r="L123" s="107"/>
    </row>
    <row r="124" spans="2:12" s="9" customFormat="1" ht="20" customHeight="1">
      <c r="B124" s="107"/>
      <c r="D124" s="108" t="s">
        <v>134</v>
      </c>
      <c r="E124" s="109"/>
      <c r="F124" s="109"/>
      <c r="G124" s="109"/>
      <c r="H124" s="109"/>
      <c r="I124" s="109"/>
      <c r="J124" s="110">
        <f>J724</f>
        <v>0</v>
      </c>
      <c r="L124" s="107"/>
    </row>
    <row r="125" spans="2:12" s="9" customFormat="1" ht="20" customHeight="1">
      <c r="B125" s="107"/>
      <c r="D125" s="108" t="s">
        <v>135</v>
      </c>
      <c r="E125" s="109"/>
      <c r="F125" s="109"/>
      <c r="G125" s="109"/>
      <c r="H125" s="109"/>
      <c r="I125" s="109"/>
      <c r="J125" s="110">
        <f>J743</f>
        <v>0</v>
      </c>
      <c r="L125" s="107"/>
    </row>
    <row r="126" spans="2:12" s="1" customFormat="1" ht="21.75" customHeight="1">
      <c r="B126" s="31"/>
      <c r="L126" s="31"/>
    </row>
    <row r="127" spans="2:12" s="1" customFormat="1" ht="7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  <row r="131" spans="2:20" s="1" customFormat="1" ht="7" customHeight="1"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31"/>
    </row>
    <row r="132" spans="2:20" s="1" customFormat="1" ht="25" customHeight="1">
      <c r="B132" s="31"/>
      <c r="C132" s="20" t="s">
        <v>138</v>
      </c>
      <c r="L132" s="31"/>
    </row>
    <row r="133" spans="2:20" s="1" customFormat="1" ht="7" customHeight="1">
      <c r="B133" s="31"/>
      <c r="L133" s="31"/>
    </row>
    <row r="134" spans="2:20" s="1" customFormat="1" ht="12" customHeight="1">
      <c r="B134" s="31"/>
      <c r="C134" s="26" t="s">
        <v>16</v>
      </c>
      <c r="L134" s="31"/>
    </row>
    <row r="135" spans="2:20" s="1" customFormat="1" ht="16.5" customHeight="1">
      <c r="B135" s="31"/>
      <c r="E135" s="233" t="str">
        <f>E7</f>
        <v>Domov důchodců Sušice - stavební úpravy</v>
      </c>
      <c r="F135" s="234"/>
      <c r="G135" s="234"/>
      <c r="H135" s="234"/>
      <c r="L135" s="31"/>
    </row>
    <row r="136" spans="2:20" s="1" customFormat="1" ht="12" customHeight="1">
      <c r="B136" s="31"/>
      <c r="C136" s="26" t="s">
        <v>96</v>
      </c>
      <c r="L136" s="31"/>
    </row>
    <row r="137" spans="2:20" s="1" customFormat="1" ht="16.5" customHeight="1">
      <c r="B137" s="31"/>
      <c r="E137" s="195" t="str">
        <f>E9</f>
        <v>SO03 - Přístavba kuchyňského bloku</v>
      </c>
      <c r="F137" s="235"/>
      <c r="G137" s="235"/>
      <c r="H137" s="235"/>
      <c r="L137" s="31"/>
    </row>
    <row r="138" spans="2:20" s="1" customFormat="1" ht="7" customHeight="1">
      <c r="B138" s="31"/>
      <c r="L138" s="31"/>
    </row>
    <row r="139" spans="2:20" s="1" customFormat="1" ht="12" customHeight="1">
      <c r="B139" s="31"/>
      <c r="C139" s="26" t="s">
        <v>20</v>
      </c>
      <c r="F139" s="24" t="str">
        <f>F12</f>
        <v>nábřeží Jana Seitze 155</v>
      </c>
      <c r="I139" s="26" t="s">
        <v>22</v>
      </c>
      <c r="J139" s="51" t="str">
        <f>IF(J12="","",J12)</f>
        <v>11. 2. 2025</v>
      </c>
      <c r="L139" s="31"/>
    </row>
    <row r="140" spans="2:20" s="1" customFormat="1" ht="7" customHeight="1">
      <c r="B140" s="31"/>
      <c r="L140" s="31"/>
    </row>
    <row r="141" spans="2:20" s="1" customFormat="1" ht="15.25" customHeight="1">
      <c r="B141" s="31"/>
      <c r="C141" s="26" t="s">
        <v>24</v>
      </c>
      <c r="F141" s="24" t="str">
        <f>E15</f>
        <v xml:space="preserve"> </v>
      </c>
      <c r="I141" s="26" t="s">
        <v>30</v>
      </c>
      <c r="J141" s="29" t="str">
        <f>E21</f>
        <v>Šumavaplan s.r.o.</v>
      </c>
      <c r="L141" s="31"/>
    </row>
    <row r="142" spans="2:20" s="1" customFormat="1" ht="15.25" customHeight="1">
      <c r="B142" s="31"/>
      <c r="C142" s="26" t="s">
        <v>28</v>
      </c>
      <c r="F142" s="24" t="str">
        <f>IF(E18="","",E18)</f>
        <v>Vyplň údaj</v>
      </c>
      <c r="I142" s="26" t="s">
        <v>33</v>
      </c>
      <c r="J142" s="29" t="str">
        <f>E24</f>
        <v>Šumavaplan s.r.o.</v>
      </c>
      <c r="L142" s="31"/>
    </row>
    <row r="143" spans="2:20" s="1" customFormat="1" ht="10.25" customHeight="1">
      <c r="B143" s="31"/>
      <c r="L143" s="31"/>
    </row>
    <row r="144" spans="2:20" s="10" customFormat="1" ht="29.25" customHeight="1">
      <c r="B144" s="111"/>
      <c r="C144" s="112" t="s">
        <v>139</v>
      </c>
      <c r="D144" s="113" t="s">
        <v>60</v>
      </c>
      <c r="E144" s="113" t="s">
        <v>56</v>
      </c>
      <c r="F144" s="113" t="s">
        <v>57</v>
      </c>
      <c r="G144" s="113" t="s">
        <v>140</v>
      </c>
      <c r="H144" s="113" t="s">
        <v>141</v>
      </c>
      <c r="I144" s="113" t="s">
        <v>142</v>
      </c>
      <c r="J144" s="114" t="s">
        <v>100</v>
      </c>
      <c r="K144" s="115" t="s">
        <v>143</v>
      </c>
      <c r="L144" s="111"/>
      <c r="M144" s="58" t="s">
        <v>1</v>
      </c>
      <c r="N144" s="59" t="s">
        <v>39</v>
      </c>
      <c r="O144" s="59" t="s">
        <v>144</v>
      </c>
      <c r="P144" s="59" t="s">
        <v>145</v>
      </c>
      <c r="Q144" s="59" t="s">
        <v>146</v>
      </c>
      <c r="R144" s="59" t="s">
        <v>147</v>
      </c>
      <c r="S144" s="59" t="s">
        <v>148</v>
      </c>
      <c r="T144" s="60" t="s">
        <v>149</v>
      </c>
    </row>
    <row r="145" spans="2:65" s="1" customFormat="1" ht="22.75" customHeight="1">
      <c r="B145" s="31"/>
      <c r="C145" s="63" t="s">
        <v>150</v>
      </c>
      <c r="J145" s="116">
        <f>BK145</f>
        <v>0</v>
      </c>
      <c r="L145" s="31"/>
      <c r="M145" s="61"/>
      <c r="N145" s="52"/>
      <c r="O145" s="52"/>
      <c r="P145" s="117">
        <f>P146+P479</f>
        <v>0</v>
      </c>
      <c r="Q145" s="52"/>
      <c r="R145" s="117">
        <f>R146+R479</f>
        <v>132.17626023999998</v>
      </c>
      <c r="S145" s="52"/>
      <c r="T145" s="118">
        <f>T146+T479</f>
        <v>51.403599999999997</v>
      </c>
      <c r="AT145" s="16" t="s">
        <v>74</v>
      </c>
      <c r="AU145" s="16" t="s">
        <v>102</v>
      </c>
      <c r="BK145" s="119">
        <f>BK146+BK479</f>
        <v>0</v>
      </c>
    </row>
    <row r="146" spans="2:65" s="11" customFormat="1" ht="26" customHeight="1">
      <c r="B146" s="120"/>
      <c r="D146" s="121" t="s">
        <v>74</v>
      </c>
      <c r="E146" s="122" t="s">
        <v>151</v>
      </c>
      <c r="F146" s="122" t="s">
        <v>152</v>
      </c>
      <c r="I146" s="123"/>
      <c r="J146" s="124">
        <f>BK146</f>
        <v>0</v>
      </c>
      <c r="L146" s="120"/>
      <c r="M146" s="125"/>
      <c r="P146" s="126">
        <f>P147+P206+P269+P310+P326+P362+P369+P413+P426+P433+P443+P456+P476</f>
        <v>0</v>
      </c>
      <c r="R146" s="126">
        <f>R147+R206+R269+R310+R326+R362+R369+R413+R426+R433+R443+R456+R476</f>
        <v>130.28657626999998</v>
      </c>
      <c r="T146" s="127">
        <f>T147+T206+T269+T310+T326+T362+T369+T413+T426+T433+T443+T456+T476</f>
        <v>51.403599999999997</v>
      </c>
      <c r="AR146" s="121" t="s">
        <v>83</v>
      </c>
      <c r="AT146" s="128" t="s">
        <v>74</v>
      </c>
      <c r="AU146" s="128" t="s">
        <v>75</v>
      </c>
      <c r="AY146" s="121" t="s">
        <v>153</v>
      </c>
      <c r="BK146" s="129">
        <f>BK147+BK206+BK269+BK310+BK326+BK362+BK369+BK413+BK426+BK433+BK443+BK456+BK476</f>
        <v>0</v>
      </c>
    </row>
    <row r="147" spans="2:65" s="11" customFormat="1" ht="22.75" customHeight="1">
      <c r="B147" s="120"/>
      <c r="D147" s="121" t="s">
        <v>74</v>
      </c>
      <c r="E147" s="130" t="s">
        <v>83</v>
      </c>
      <c r="F147" s="130" t="s">
        <v>154</v>
      </c>
      <c r="I147" s="123"/>
      <c r="J147" s="131">
        <f>BK147</f>
        <v>0</v>
      </c>
      <c r="L147" s="120"/>
      <c r="M147" s="125"/>
      <c r="P147" s="126">
        <f>SUM(P148:P205)</f>
        <v>0</v>
      </c>
      <c r="R147" s="126">
        <f>SUM(R148:R205)</f>
        <v>15.648047999999999</v>
      </c>
      <c r="T147" s="127">
        <f>SUM(T148:T205)</f>
        <v>48.580999999999996</v>
      </c>
      <c r="AR147" s="121" t="s">
        <v>83</v>
      </c>
      <c r="AT147" s="128" t="s">
        <v>74</v>
      </c>
      <c r="AU147" s="128" t="s">
        <v>83</v>
      </c>
      <c r="AY147" s="121" t="s">
        <v>153</v>
      </c>
      <c r="BK147" s="129">
        <f>SUM(BK148:BK205)</f>
        <v>0</v>
      </c>
    </row>
    <row r="148" spans="2:65" s="1" customFormat="1" ht="24.25" customHeight="1">
      <c r="B148" s="31"/>
      <c r="C148" s="132" t="s">
        <v>83</v>
      </c>
      <c r="D148" s="132" t="s">
        <v>155</v>
      </c>
      <c r="E148" s="133" t="s">
        <v>3553</v>
      </c>
      <c r="F148" s="134" t="s">
        <v>3554</v>
      </c>
      <c r="G148" s="135" t="s">
        <v>173</v>
      </c>
      <c r="H148" s="136">
        <v>8.6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40</v>
      </c>
      <c r="P148" s="142">
        <f>O148*H148</f>
        <v>0</v>
      </c>
      <c r="Q148" s="142">
        <v>0</v>
      </c>
      <c r="R148" s="142">
        <f>Q148*H148</f>
        <v>0</v>
      </c>
      <c r="S148" s="142">
        <v>0.255</v>
      </c>
      <c r="T148" s="143">
        <f>S148*H148</f>
        <v>2.1930000000000001</v>
      </c>
      <c r="AR148" s="144" t="s">
        <v>159</v>
      </c>
      <c r="AT148" s="144" t="s">
        <v>155</v>
      </c>
      <c r="AU148" s="144" t="s">
        <v>85</v>
      </c>
      <c r="AY148" s="16" t="s">
        <v>153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83</v>
      </c>
      <c r="BK148" s="145">
        <f>ROUND(I148*H148,2)</f>
        <v>0</v>
      </c>
      <c r="BL148" s="16" t="s">
        <v>159</v>
      </c>
      <c r="BM148" s="144" t="s">
        <v>3555</v>
      </c>
    </row>
    <row r="149" spans="2:65" s="1" customFormat="1" ht="60">
      <c r="B149" s="31"/>
      <c r="D149" s="146" t="s">
        <v>161</v>
      </c>
      <c r="F149" s="147" t="s">
        <v>3556</v>
      </c>
      <c r="I149" s="148"/>
      <c r="L149" s="31"/>
      <c r="M149" s="149"/>
      <c r="T149" s="55"/>
      <c r="AT149" s="16" t="s">
        <v>161</v>
      </c>
      <c r="AU149" s="16" t="s">
        <v>85</v>
      </c>
    </row>
    <row r="150" spans="2:65" s="12" customFormat="1" ht="12">
      <c r="B150" s="150"/>
      <c r="D150" s="146" t="s">
        <v>163</v>
      </c>
      <c r="E150" s="151" t="s">
        <v>1</v>
      </c>
      <c r="F150" s="152" t="s">
        <v>3557</v>
      </c>
      <c r="H150" s="153">
        <v>8.6</v>
      </c>
      <c r="I150" s="154"/>
      <c r="L150" s="150"/>
      <c r="M150" s="155"/>
      <c r="T150" s="156"/>
      <c r="AT150" s="151" t="s">
        <v>163</v>
      </c>
      <c r="AU150" s="151" t="s">
        <v>85</v>
      </c>
      <c r="AV150" s="12" t="s">
        <v>85</v>
      </c>
      <c r="AW150" s="12" t="s">
        <v>32</v>
      </c>
      <c r="AX150" s="12" t="s">
        <v>83</v>
      </c>
      <c r="AY150" s="151" t="s">
        <v>153</v>
      </c>
    </row>
    <row r="151" spans="2:65" s="1" customFormat="1" ht="24.25" customHeight="1">
      <c r="B151" s="31"/>
      <c r="C151" s="132" t="s">
        <v>85</v>
      </c>
      <c r="D151" s="132" t="s">
        <v>155</v>
      </c>
      <c r="E151" s="133" t="s">
        <v>3558</v>
      </c>
      <c r="F151" s="134" t="s">
        <v>3559</v>
      </c>
      <c r="G151" s="135" t="s">
        <v>173</v>
      </c>
      <c r="H151" s="136">
        <v>21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40</v>
      </c>
      <c r="P151" s="142">
        <f>O151*H151</f>
        <v>0</v>
      </c>
      <c r="Q151" s="142">
        <v>0</v>
      </c>
      <c r="R151" s="142">
        <f>Q151*H151</f>
        <v>0</v>
      </c>
      <c r="S151" s="142">
        <v>0.26</v>
      </c>
      <c r="T151" s="143">
        <f>S151*H151</f>
        <v>5.46</v>
      </c>
      <c r="AR151" s="144" t="s">
        <v>159</v>
      </c>
      <c r="AT151" s="144" t="s">
        <v>155</v>
      </c>
      <c r="AU151" s="144" t="s">
        <v>85</v>
      </c>
      <c r="AY151" s="16" t="s">
        <v>153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83</v>
      </c>
      <c r="BK151" s="145">
        <f>ROUND(I151*H151,2)</f>
        <v>0</v>
      </c>
      <c r="BL151" s="16" t="s">
        <v>159</v>
      </c>
      <c r="BM151" s="144" t="s">
        <v>3560</v>
      </c>
    </row>
    <row r="152" spans="2:65" s="1" customFormat="1" ht="48">
      <c r="B152" s="31"/>
      <c r="D152" s="146" t="s">
        <v>161</v>
      </c>
      <c r="F152" s="147" t="s">
        <v>3561</v>
      </c>
      <c r="I152" s="148"/>
      <c r="L152" s="31"/>
      <c r="M152" s="149"/>
      <c r="T152" s="55"/>
      <c r="AT152" s="16" t="s">
        <v>161</v>
      </c>
      <c r="AU152" s="16" t="s">
        <v>85</v>
      </c>
    </row>
    <row r="153" spans="2:65" s="12" customFormat="1" ht="12">
      <c r="B153" s="150"/>
      <c r="D153" s="146" t="s">
        <v>163</v>
      </c>
      <c r="E153" s="151" t="s">
        <v>1</v>
      </c>
      <c r="F153" s="152" t="s">
        <v>3562</v>
      </c>
      <c r="H153" s="153">
        <v>21</v>
      </c>
      <c r="I153" s="154"/>
      <c r="L153" s="150"/>
      <c r="M153" s="155"/>
      <c r="T153" s="156"/>
      <c r="AT153" s="151" t="s">
        <v>163</v>
      </c>
      <c r="AU153" s="151" t="s">
        <v>85</v>
      </c>
      <c r="AV153" s="12" t="s">
        <v>85</v>
      </c>
      <c r="AW153" s="12" t="s">
        <v>32</v>
      </c>
      <c r="AX153" s="12" t="s">
        <v>83</v>
      </c>
      <c r="AY153" s="151" t="s">
        <v>153</v>
      </c>
    </row>
    <row r="154" spans="2:65" s="1" customFormat="1" ht="16.5" customHeight="1">
      <c r="B154" s="31"/>
      <c r="C154" s="132" t="s">
        <v>170</v>
      </c>
      <c r="D154" s="132" t="s">
        <v>155</v>
      </c>
      <c r="E154" s="133" t="s">
        <v>2658</v>
      </c>
      <c r="F154" s="134" t="s">
        <v>2659</v>
      </c>
      <c r="G154" s="135" t="s">
        <v>173</v>
      </c>
      <c r="H154" s="136">
        <v>36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40</v>
      </c>
      <c r="P154" s="142">
        <f>O154*H154</f>
        <v>0</v>
      </c>
      <c r="Q154" s="142">
        <v>0</v>
      </c>
      <c r="R154" s="142">
        <f>Q154*H154</f>
        <v>0</v>
      </c>
      <c r="S154" s="142">
        <v>9.8000000000000004E-2</v>
      </c>
      <c r="T154" s="143">
        <f>S154*H154</f>
        <v>3.528</v>
      </c>
      <c r="AR154" s="144" t="s">
        <v>159</v>
      </c>
      <c r="AT154" s="144" t="s">
        <v>155</v>
      </c>
      <c r="AU154" s="144" t="s">
        <v>85</v>
      </c>
      <c r="AY154" s="16" t="s">
        <v>153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83</v>
      </c>
      <c r="BK154" s="145">
        <f>ROUND(I154*H154,2)</f>
        <v>0</v>
      </c>
      <c r="BL154" s="16" t="s">
        <v>159</v>
      </c>
      <c r="BM154" s="144" t="s">
        <v>3563</v>
      </c>
    </row>
    <row r="155" spans="2:65" s="1" customFormat="1" ht="36">
      <c r="B155" s="31"/>
      <c r="D155" s="146" t="s">
        <v>161</v>
      </c>
      <c r="F155" s="147" t="s">
        <v>2661</v>
      </c>
      <c r="I155" s="148"/>
      <c r="L155" s="31"/>
      <c r="M155" s="149"/>
      <c r="T155" s="55"/>
      <c r="AT155" s="16" t="s">
        <v>161</v>
      </c>
      <c r="AU155" s="16" t="s">
        <v>85</v>
      </c>
    </row>
    <row r="156" spans="2:65" s="12" customFormat="1" ht="12">
      <c r="B156" s="150"/>
      <c r="D156" s="146" t="s">
        <v>163</v>
      </c>
      <c r="E156" s="151" t="s">
        <v>1</v>
      </c>
      <c r="F156" s="152" t="s">
        <v>3564</v>
      </c>
      <c r="H156" s="153">
        <v>36</v>
      </c>
      <c r="I156" s="154"/>
      <c r="L156" s="150"/>
      <c r="M156" s="155"/>
      <c r="T156" s="156"/>
      <c r="AT156" s="151" t="s">
        <v>163</v>
      </c>
      <c r="AU156" s="151" t="s">
        <v>85</v>
      </c>
      <c r="AV156" s="12" t="s">
        <v>85</v>
      </c>
      <c r="AW156" s="12" t="s">
        <v>32</v>
      </c>
      <c r="AX156" s="12" t="s">
        <v>83</v>
      </c>
      <c r="AY156" s="151" t="s">
        <v>153</v>
      </c>
    </row>
    <row r="157" spans="2:65" s="1" customFormat="1" ht="33" customHeight="1">
      <c r="B157" s="31"/>
      <c r="C157" s="132" t="s">
        <v>159</v>
      </c>
      <c r="D157" s="132" t="s">
        <v>155</v>
      </c>
      <c r="E157" s="133" t="s">
        <v>3565</v>
      </c>
      <c r="F157" s="134" t="s">
        <v>3566</v>
      </c>
      <c r="G157" s="135" t="s">
        <v>173</v>
      </c>
      <c r="H157" s="136">
        <v>65.599999999999994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0.5</v>
      </c>
      <c r="T157" s="143">
        <f>S157*H157</f>
        <v>32.799999999999997</v>
      </c>
      <c r="AR157" s="144" t="s">
        <v>159</v>
      </c>
      <c r="AT157" s="144" t="s">
        <v>155</v>
      </c>
      <c r="AU157" s="144" t="s">
        <v>85</v>
      </c>
      <c r="AY157" s="16" t="s">
        <v>153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83</v>
      </c>
      <c r="BK157" s="145">
        <f>ROUND(I157*H157,2)</f>
        <v>0</v>
      </c>
      <c r="BL157" s="16" t="s">
        <v>159</v>
      </c>
      <c r="BM157" s="144" t="s">
        <v>3567</v>
      </c>
    </row>
    <row r="158" spans="2:65" s="1" customFormat="1" ht="60">
      <c r="B158" s="31"/>
      <c r="D158" s="146" t="s">
        <v>161</v>
      </c>
      <c r="F158" s="147" t="s">
        <v>3568</v>
      </c>
      <c r="I158" s="148"/>
      <c r="L158" s="31"/>
      <c r="M158" s="149"/>
      <c r="T158" s="55"/>
      <c r="AT158" s="16" t="s">
        <v>161</v>
      </c>
      <c r="AU158" s="16" t="s">
        <v>85</v>
      </c>
    </row>
    <row r="159" spans="2:65" s="12" customFormat="1" ht="12">
      <c r="B159" s="150"/>
      <c r="D159" s="146" t="s">
        <v>163</v>
      </c>
      <c r="E159" s="151" t="s">
        <v>1</v>
      </c>
      <c r="F159" s="152" t="s">
        <v>3569</v>
      </c>
      <c r="H159" s="153">
        <v>8.6</v>
      </c>
      <c r="I159" s="154"/>
      <c r="L159" s="150"/>
      <c r="M159" s="155"/>
      <c r="T159" s="156"/>
      <c r="AT159" s="151" t="s">
        <v>163</v>
      </c>
      <c r="AU159" s="151" t="s">
        <v>85</v>
      </c>
      <c r="AV159" s="12" t="s">
        <v>85</v>
      </c>
      <c r="AW159" s="12" t="s">
        <v>32</v>
      </c>
      <c r="AX159" s="12" t="s">
        <v>75</v>
      </c>
      <c r="AY159" s="151" t="s">
        <v>153</v>
      </c>
    </row>
    <row r="160" spans="2:65" s="12" customFormat="1" ht="12">
      <c r="B160" s="150"/>
      <c r="D160" s="146" t="s">
        <v>163</v>
      </c>
      <c r="E160" s="151" t="s">
        <v>1</v>
      </c>
      <c r="F160" s="152" t="s">
        <v>3570</v>
      </c>
      <c r="H160" s="153">
        <v>21</v>
      </c>
      <c r="I160" s="154"/>
      <c r="L160" s="150"/>
      <c r="M160" s="155"/>
      <c r="T160" s="156"/>
      <c r="AT160" s="151" t="s">
        <v>163</v>
      </c>
      <c r="AU160" s="151" t="s">
        <v>85</v>
      </c>
      <c r="AV160" s="12" t="s">
        <v>85</v>
      </c>
      <c r="AW160" s="12" t="s">
        <v>32</v>
      </c>
      <c r="AX160" s="12" t="s">
        <v>75</v>
      </c>
      <c r="AY160" s="151" t="s">
        <v>153</v>
      </c>
    </row>
    <row r="161" spans="2:65" s="12" customFormat="1" ht="12">
      <c r="B161" s="150"/>
      <c r="D161" s="146" t="s">
        <v>163</v>
      </c>
      <c r="E161" s="151" t="s">
        <v>1</v>
      </c>
      <c r="F161" s="152" t="s">
        <v>3564</v>
      </c>
      <c r="H161" s="153">
        <v>36</v>
      </c>
      <c r="I161" s="154"/>
      <c r="L161" s="150"/>
      <c r="M161" s="155"/>
      <c r="T161" s="156"/>
      <c r="AT161" s="151" t="s">
        <v>163</v>
      </c>
      <c r="AU161" s="151" t="s">
        <v>85</v>
      </c>
      <c r="AV161" s="12" t="s">
        <v>85</v>
      </c>
      <c r="AW161" s="12" t="s">
        <v>32</v>
      </c>
      <c r="AX161" s="12" t="s">
        <v>75</v>
      </c>
      <c r="AY161" s="151" t="s">
        <v>153</v>
      </c>
    </row>
    <row r="162" spans="2:65" s="13" customFormat="1" ht="12">
      <c r="B162" s="157"/>
      <c r="D162" s="146" t="s">
        <v>163</v>
      </c>
      <c r="E162" s="158" t="s">
        <v>1</v>
      </c>
      <c r="F162" s="159" t="s">
        <v>207</v>
      </c>
      <c r="H162" s="160">
        <v>65.599999999999994</v>
      </c>
      <c r="I162" s="161"/>
      <c r="L162" s="157"/>
      <c r="M162" s="162"/>
      <c r="T162" s="163"/>
      <c r="AT162" s="158" t="s">
        <v>163</v>
      </c>
      <c r="AU162" s="158" t="s">
        <v>85</v>
      </c>
      <c r="AV162" s="13" t="s">
        <v>159</v>
      </c>
      <c r="AW162" s="13" t="s">
        <v>32</v>
      </c>
      <c r="AX162" s="13" t="s">
        <v>83</v>
      </c>
      <c r="AY162" s="158" t="s">
        <v>153</v>
      </c>
    </row>
    <row r="163" spans="2:65" s="1" customFormat="1" ht="16.5" customHeight="1">
      <c r="B163" s="31"/>
      <c r="C163" s="132" t="s">
        <v>181</v>
      </c>
      <c r="D163" s="132" t="s">
        <v>155</v>
      </c>
      <c r="E163" s="133" t="s">
        <v>2663</v>
      </c>
      <c r="F163" s="134" t="s">
        <v>2664</v>
      </c>
      <c r="G163" s="135" t="s">
        <v>590</v>
      </c>
      <c r="H163" s="136">
        <v>20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40</v>
      </c>
      <c r="P163" s="142">
        <f>O163*H163</f>
        <v>0</v>
      </c>
      <c r="Q163" s="142">
        <v>0</v>
      </c>
      <c r="R163" s="142">
        <f>Q163*H163</f>
        <v>0</v>
      </c>
      <c r="S163" s="142">
        <v>0.23</v>
      </c>
      <c r="T163" s="143">
        <f>S163*H163</f>
        <v>4.6000000000000005</v>
      </c>
      <c r="AR163" s="144" t="s">
        <v>159</v>
      </c>
      <c r="AT163" s="144" t="s">
        <v>155</v>
      </c>
      <c r="AU163" s="144" t="s">
        <v>85</v>
      </c>
      <c r="AY163" s="16" t="s">
        <v>153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83</v>
      </c>
      <c r="BK163" s="145">
        <f>ROUND(I163*H163,2)</f>
        <v>0</v>
      </c>
      <c r="BL163" s="16" t="s">
        <v>159</v>
      </c>
      <c r="BM163" s="144" t="s">
        <v>3571</v>
      </c>
    </row>
    <row r="164" spans="2:65" s="1" customFormat="1" ht="36">
      <c r="B164" s="31"/>
      <c r="D164" s="146" t="s">
        <v>161</v>
      </c>
      <c r="F164" s="147" t="s">
        <v>2666</v>
      </c>
      <c r="I164" s="148"/>
      <c r="L164" s="31"/>
      <c r="M164" s="149"/>
      <c r="T164" s="55"/>
      <c r="AT164" s="16" t="s">
        <v>161</v>
      </c>
      <c r="AU164" s="16" t="s">
        <v>85</v>
      </c>
    </row>
    <row r="165" spans="2:65" s="1" customFormat="1" ht="33" customHeight="1">
      <c r="B165" s="31"/>
      <c r="C165" s="132" t="s">
        <v>187</v>
      </c>
      <c r="D165" s="132" t="s">
        <v>155</v>
      </c>
      <c r="E165" s="133" t="s">
        <v>3572</v>
      </c>
      <c r="F165" s="134" t="s">
        <v>3573</v>
      </c>
      <c r="G165" s="135" t="s">
        <v>158</v>
      </c>
      <c r="H165" s="136">
        <v>210.2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40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159</v>
      </c>
      <c r="AT165" s="144" t="s">
        <v>155</v>
      </c>
      <c r="AU165" s="144" t="s">
        <v>85</v>
      </c>
      <c r="AY165" s="16" t="s">
        <v>153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83</v>
      </c>
      <c r="BK165" s="145">
        <f>ROUND(I165*H165,2)</f>
        <v>0</v>
      </c>
      <c r="BL165" s="16" t="s">
        <v>159</v>
      </c>
      <c r="BM165" s="144" t="s">
        <v>3574</v>
      </c>
    </row>
    <row r="166" spans="2:65" s="1" customFormat="1" ht="36">
      <c r="B166" s="31"/>
      <c r="D166" s="146" t="s">
        <v>161</v>
      </c>
      <c r="F166" s="147" t="s">
        <v>3575</v>
      </c>
      <c r="I166" s="148"/>
      <c r="L166" s="31"/>
      <c r="M166" s="149"/>
      <c r="T166" s="55"/>
      <c r="AT166" s="16" t="s">
        <v>161</v>
      </c>
      <c r="AU166" s="16" t="s">
        <v>85</v>
      </c>
    </row>
    <row r="167" spans="2:65" s="12" customFormat="1" ht="12">
      <c r="B167" s="150"/>
      <c r="D167" s="146" t="s">
        <v>163</v>
      </c>
      <c r="E167" s="151" t="s">
        <v>1</v>
      </c>
      <c r="F167" s="152" t="s">
        <v>3576</v>
      </c>
      <c r="H167" s="153">
        <v>75</v>
      </c>
      <c r="I167" s="154"/>
      <c r="L167" s="150"/>
      <c r="M167" s="155"/>
      <c r="T167" s="156"/>
      <c r="AT167" s="151" t="s">
        <v>163</v>
      </c>
      <c r="AU167" s="151" t="s">
        <v>85</v>
      </c>
      <c r="AV167" s="12" t="s">
        <v>85</v>
      </c>
      <c r="AW167" s="12" t="s">
        <v>32</v>
      </c>
      <c r="AX167" s="12" t="s">
        <v>75</v>
      </c>
      <c r="AY167" s="151" t="s">
        <v>153</v>
      </c>
    </row>
    <row r="168" spans="2:65" s="12" customFormat="1" ht="12">
      <c r="B168" s="150"/>
      <c r="D168" s="146" t="s">
        <v>163</v>
      </c>
      <c r="E168" s="151" t="s">
        <v>1</v>
      </c>
      <c r="F168" s="152" t="s">
        <v>3577</v>
      </c>
      <c r="H168" s="153">
        <v>135.19999999999999</v>
      </c>
      <c r="I168" s="154"/>
      <c r="L168" s="150"/>
      <c r="M168" s="155"/>
      <c r="T168" s="156"/>
      <c r="AT168" s="151" t="s">
        <v>163</v>
      </c>
      <c r="AU168" s="151" t="s">
        <v>85</v>
      </c>
      <c r="AV168" s="12" t="s">
        <v>85</v>
      </c>
      <c r="AW168" s="12" t="s">
        <v>32</v>
      </c>
      <c r="AX168" s="12" t="s">
        <v>75</v>
      </c>
      <c r="AY168" s="151" t="s">
        <v>153</v>
      </c>
    </row>
    <row r="169" spans="2:65" s="13" customFormat="1" ht="12">
      <c r="B169" s="157"/>
      <c r="D169" s="146" t="s">
        <v>163</v>
      </c>
      <c r="E169" s="158" t="s">
        <v>1</v>
      </c>
      <c r="F169" s="159" t="s">
        <v>207</v>
      </c>
      <c r="H169" s="160">
        <v>210.2</v>
      </c>
      <c r="I169" s="161"/>
      <c r="L169" s="157"/>
      <c r="M169" s="162"/>
      <c r="T169" s="163"/>
      <c r="AT169" s="158" t="s">
        <v>163</v>
      </c>
      <c r="AU169" s="158" t="s">
        <v>85</v>
      </c>
      <c r="AV169" s="13" t="s">
        <v>159</v>
      </c>
      <c r="AW169" s="13" t="s">
        <v>32</v>
      </c>
      <c r="AX169" s="13" t="s">
        <v>83</v>
      </c>
      <c r="AY169" s="158" t="s">
        <v>153</v>
      </c>
    </row>
    <row r="170" spans="2:65" s="1" customFormat="1" ht="33" customHeight="1">
      <c r="B170" s="31"/>
      <c r="C170" s="132" t="s">
        <v>193</v>
      </c>
      <c r="D170" s="132" t="s">
        <v>155</v>
      </c>
      <c r="E170" s="133" t="s">
        <v>3578</v>
      </c>
      <c r="F170" s="134" t="s">
        <v>3579</v>
      </c>
      <c r="G170" s="135" t="s">
        <v>158</v>
      </c>
      <c r="H170" s="136">
        <v>3.1850000000000001</v>
      </c>
      <c r="I170" s="137"/>
      <c r="J170" s="138">
        <f>ROUND(I170*H170,2)</f>
        <v>0</v>
      </c>
      <c r="K170" s="139"/>
      <c r="L170" s="31"/>
      <c r="M170" s="140" t="s">
        <v>1</v>
      </c>
      <c r="N170" s="141" t="s">
        <v>40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159</v>
      </c>
      <c r="AT170" s="144" t="s">
        <v>155</v>
      </c>
      <c r="AU170" s="144" t="s">
        <v>85</v>
      </c>
      <c r="AY170" s="16" t="s">
        <v>153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83</v>
      </c>
      <c r="BK170" s="145">
        <f>ROUND(I170*H170,2)</f>
        <v>0</v>
      </c>
      <c r="BL170" s="16" t="s">
        <v>159</v>
      </c>
      <c r="BM170" s="144" t="s">
        <v>3580</v>
      </c>
    </row>
    <row r="171" spans="2:65" s="1" customFormat="1" ht="36">
      <c r="B171" s="31"/>
      <c r="D171" s="146" t="s">
        <v>161</v>
      </c>
      <c r="F171" s="147" t="s">
        <v>3581</v>
      </c>
      <c r="I171" s="148"/>
      <c r="L171" s="31"/>
      <c r="M171" s="149"/>
      <c r="T171" s="55"/>
      <c r="AT171" s="16" t="s">
        <v>161</v>
      </c>
      <c r="AU171" s="16" t="s">
        <v>85</v>
      </c>
    </row>
    <row r="172" spans="2:65" s="12" customFormat="1" ht="12">
      <c r="B172" s="150"/>
      <c r="D172" s="146" t="s">
        <v>163</v>
      </c>
      <c r="E172" s="151" t="s">
        <v>1</v>
      </c>
      <c r="F172" s="152" t="s">
        <v>3582</v>
      </c>
      <c r="H172" s="153">
        <v>3.1850000000000001</v>
      </c>
      <c r="I172" s="154"/>
      <c r="L172" s="150"/>
      <c r="M172" s="155"/>
      <c r="T172" s="156"/>
      <c r="AT172" s="151" t="s">
        <v>163</v>
      </c>
      <c r="AU172" s="151" t="s">
        <v>85</v>
      </c>
      <c r="AV172" s="12" t="s">
        <v>85</v>
      </c>
      <c r="AW172" s="12" t="s">
        <v>32</v>
      </c>
      <c r="AX172" s="12" t="s">
        <v>83</v>
      </c>
      <c r="AY172" s="151" t="s">
        <v>153</v>
      </c>
    </row>
    <row r="173" spans="2:65" s="1" customFormat="1" ht="37.75" customHeight="1">
      <c r="B173" s="31"/>
      <c r="C173" s="132" t="s">
        <v>200</v>
      </c>
      <c r="D173" s="132" t="s">
        <v>155</v>
      </c>
      <c r="E173" s="133" t="s">
        <v>3583</v>
      </c>
      <c r="F173" s="134" t="s">
        <v>3584</v>
      </c>
      <c r="G173" s="135" t="s">
        <v>158</v>
      </c>
      <c r="H173" s="136">
        <v>11.73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40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159</v>
      </c>
      <c r="AT173" s="144" t="s">
        <v>155</v>
      </c>
      <c r="AU173" s="144" t="s">
        <v>85</v>
      </c>
      <c r="AY173" s="16" t="s">
        <v>153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83</v>
      </c>
      <c r="BK173" s="145">
        <f>ROUND(I173*H173,2)</f>
        <v>0</v>
      </c>
      <c r="BL173" s="16" t="s">
        <v>159</v>
      </c>
      <c r="BM173" s="144" t="s">
        <v>3585</v>
      </c>
    </row>
    <row r="174" spans="2:65" s="1" customFormat="1" ht="36">
      <c r="B174" s="31"/>
      <c r="D174" s="146" t="s">
        <v>161</v>
      </c>
      <c r="F174" s="147" t="s">
        <v>3586</v>
      </c>
      <c r="I174" s="148"/>
      <c r="L174" s="31"/>
      <c r="M174" s="149"/>
      <c r="T174" s="55"/>
      <c r="AT174" s="16" t="s">
        <v>161</v>
      </c>
      <c r="AU174" s="16" t="s">
        <v>85</v>
      </c>
    </row>
    <row r="175" spans="2:65" s="12" customFormat="1" ht="12">
      <c r="B175" s="150"/>
      <c r="D175" s="146" t="s">
        <v>163</v>
      </c>
      <c r="E175" s="151" t="s">
        <v>1</v>
      </c>
      <c r="F175" s="152" t="s">
        <v>3587</v>
      </c>
      <c r="H175" s="153">
        <v>11.73</v>
      </c>
      <c r="I175" s="154"/>
      <c r="L175" s="150"/>
      <c r="M175" s="155"/>
      <c r="T175" s="156"/>
      <c r="AT175" s="151" t="s">
        <v>163</v>
      </c>
      <c r="AU175" s="151" t="s">
        <v>85</v>
      </c>
      <c r="AV175" s="12" t="s">
        <v>85</v>
      </c>
      <c r="AW175" s="12" t="s">
        <v>32</v>
      </c>
      <c r="AX175" s="12" t="s">
        <v>83</v>
      </c>
      <c r="AY175" s="151" t="s">
        <v>153</v>
      </c>
    </row>
    <row r="176" spans="2:65" s="1" customFormat="1" ht="33" customHeight="1">
      <c r="B176" s="31"/>
      <c r="C176" s="132" t="s">
        <v>208</v>
      </c>
      <c r="D176" s="132" t="s">
        <v>155</v>
      </c>
      <c r="E176" s="133" t="s">
        <v>156</v>
      </c>
      <c r="F176" s="134" t="s">
        <v>157</v>
      </c>
      <c r="G176" s="135" t="s">
        <v>158</v>
      </c>
      <c r="H176" s="136">
        <v>28.6</v>
      </c>
      <c r="I176" s="137"/>
      <c r="J176" s="138">
        <f>ROUND(I176*H176,2)</f>
        <v>0</v>
      </c>
      <c r="K176" s="139"/>
      <c r="L176" s="31"/>
      <c r="M176" s="140" t="s">
        <v>1</v>
      </c>
      <c r="N176" s="141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159</v>
      </c>
      <c r="AT176" s="144" t="s">
        <v>155</v>
      </c>
      <c r="AU176" s="144" t="s">
        <v>85</v>
      </c>
      <c r="AY176" s="16" t="s">
        <v>153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83</v>
      </c>
      <c r="BK176" s="145">
        <f>ROUND(I176*H176,2)</f>
        <v>0</v>
      </c>
      <c r="BL176" s="16" t="s">
        <v>159</v>
      </c>
      <c r="BM176" s="144" t="s">
        <v>3588</v>
      </c>
    </row>
    <row r="177" spans="2:65" s="1" customFormat="1" ht="36">
      <c r="B177" s="31"/>
      <c r="D177" s="146" t="s">
        <v>161</v>
      </c>
      <c r="F177" s="147" t="s">
        <v>162</v>
      </c>
      <c r="I177" s="148"/>
      <c r="L177" s="31"/>
      <c r="M177" s="149"/>
      <c r="T177" s="55"/>
      <c r="AT177" s="16" t="s">
        <v>161</v>
      </c>
      <c r="AU177" s="16" t="s">
        <v>85</v>
      </c>
    </row>
    <row r="178" spans="2:65" s="12" customFormat="1" ht="12">
      <c r="B178" s="150"/>
      <c r="D178" s="146" t="s">
        <v>163</v>
      </c>
      <c r="E178" s="151" t="s">
        <v>1</v>
      </c>
      <c r="F178" s="152" t="s">
        <v>3589</v>
      </c>
      <c r="H178" s="153">
        <v>28.6</v>
      </c>
      <c r="I178" s="154"/>
      <c r="L178" s="150"/>
      <c r="M178" s="155"/>
      <c r="T178" s="156"/>
      <c r="AT178" s="151" t="s">
        <v>163</v>
      </c>
      <c r="AU178" s="151" t="s">
        <v>85</v>
      </c>
      <c r="AV178" s="12" t="s">
        <v>85</v>
      </c>
      <c r="AW178" s="12" t="s">
        <v>32</v>
      </c>
      <c r="AX178" s="12" t="s">
        <v>83</v>
      </c>
      <c r="AY178" s="151" t="s">
        <v>153</v>
      </c>
    </row>
    <row r="179" spans="2:65" s="1" customFormat="1" ht="21.75" customHeight="1">
      <c r="B179" s="31"/>
      <c r="C179" s="132" t="s">
        <v>215</v>
      </c>
      <c r="D179" s="132" t="s">
        <v>155</v>
      </c>
      <c r="E179" s="133" t="s">
        <v>171</v>
      </c>
      <c r="F179" s="134" t="s">
        <v>172</v>
      </c>
      <c r="G179" s="135" t="s">
        <v>173</v>
      </c>
      <c r="H179" s="136">
        <v>57.2</v>
      </c>
      <c r="I179" s="137"/>
      <c r="J179" s="138">
        <f>ROUND(I179*H179,2)</f>
        <v>0</v>
      </c>
      <c r="K179" s="139"/>
      <c r="L179" s="31"/>
      <c r="M179" s="140" t="s">
        <v>1</v>
      </c>
      <c r="N179" s="141" t="s">
        <v>40</v>
      </c>
      <c r="P179" s="142">
        <f>O179*H179</f>
        <v>0</v>
      </c>
      <c r="Q179" s="142">
        <v>8.4000000000000003E-4</v>
      </c>
      <c r="R179" s="142">
        <f>Q179*H179</f>
        <v>4.8048000000000007E-2</v>
      </c>
      <c r="S179" s="142">
        <v>0</v>
      </c>
      <c r="T179" s="143">
        <f>S179*H179</f>
        <v>0</v>
      </c>
      <c r="AR179" s="144" t="s">
        <v>159</v>
      </c>
      <c r="AT179" s="144" t="s">
        <v>155</v>
      </c>
      <c r="AU179" s="144" t="s">
        <v>85</v>
      </c>
      <c r="AY179" s="16" t="s">
        <v>153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6" t="s">
        <v>83</v>
      </c>
      <c r="BK179" s="145">
        <f>ROUND(I179*H179,2)</f>
        <v>0</v>
      </c>
      <c r="BL179" s="16" t="s">
        <v>159</v>
      </c>
      <c r="BM179" s="144" t="s">
        <v>3590</v>
      </c>
    </row>
    <row r="180" spans="2:65" s="1" customFormat="1" ht="24">
      <c r="B180" s="31"/>
      <c r="D180" s="146" t="s">
        <v>161</v>
      </c>
      <c r="F180" s="147" t="s">
        <v>175</v>
      </c>
      <c r="I180" s="148"/>
      <c r="L180" s="31"/>
      <c r="M180" s="149"/>
      <c r="T180" s="55"/>
      <c r="AT180" s="16" t="s">
        <v>161</v>
      </c>
      <c r="AU180" s="16" t="s">
        <v>85</v>
      </c>
    </row>
    <row r="181" spans="2:65" s="12" customFormat="1" ht="12">
      <c r="B181" s="150"/>
      <c r="D181" s="146" t="s">
        <v>163</v>
      </c>
      <c r="E181" s="151" t="s">
        <v>1</v>
      </c>
      <c r="F181" s="152" t="s">
        <v>3591</v>
      </c>
      <c r="H181" s="153">
        <v>57.2</v>
      </c>
      <c r="I181" s="154"/>
      <c r="L181" s="150"/>
      <c r="M181" s="155"/>
      <c r="T181" s="156"/>
      <c r="AT181" s="151" t="s">
        <v>163</v>
      </c>
      <c r="AU181" s="151" t="s">
        <v>85</v>
      </c>
      <c r="AV181" s="12" t="s">
        <v>85</v>
      </c>
      <c r="AW181" s="12" t="s">
        <v>32</v>
      </c>
      <c r="AX181" s="12" t="s">
        <v>83</v>
      </c>
      <c r="AY181" s="151" t="s">
        <v>153</v>
      </c>
    </row>
    <row r="182" spans="2:65" s="1" customFormat="1" ht="24.25" customHeight="1">
      <c r="B182" s="31"/>
      <c r="C182" s="132" t="s">
        <v>222</v>
      </c>
      <c r="D182" s="132" t="s">
        <v>155</v>
      </c>
      <c r="E182" s="133" t="s">
        <v>177</v>
      </c>
      <c r="F182" s="134" t="s">
        <v>178</v>
      </c>
      <c r="G182" s="135" t="s">
        <v>173</v>
      </c>
      <c r="H182" s="136">
        <v>57.2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40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159</v>
      </c>
      <c r="AT182" s="144" t="s">
        <v>155</v>
      </c>
      <c r="AU182" s="144" t="s">
        <v>85</v>
      </c>
      <c r="AY182" s="16" t="s">
        <v>153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83</v>
      </c>
      <c r="BK182" s="145">
        <f>ROUND(I182*H182,2)</f>
        <v>0</v>
      </c>
      <c r="BL182" s="16" t="s">
        <v>159</v>
      </c>
      <c r="BM182" s="144" t="s">
        <v>3592</v>
      </c>
    </row>
    <row r="183" spans="2:65" s="1" customFormat="1" ht="36">
      <c r="B183" s="31"/>
      <c r="D183" s="146" t="s">
        <v>161</v>
      </c>
      <c r="F183" s="147" t="s">
        <v>180</v>
      </c>
      <c r="I183" s="148"/>
      <c r="L183" s="31"/>
      <c r="M183" s="149"/>
      <c r="T183" s="55"/>
      <c r="AT183" s="16" t="s">
        <v>161</v>
      </c>
      <c r="AU183" s="16" t="s">
        <v>85</v>
      </c>
    </row>
    <row r="184" spans="2:65" s="1" customFormat="1" ht="37.75" customHeight="1">
      <c r="B184" s="31"/>
      <c r="C184" s="132" t="s">
        <v>228</v>
      </c>
      <c r="D184" s="132" t="s">
        <v>155</v>
      </c>
      <c r="E184" s="133" t="s">
        <v>182</v>
      </c>
      <c r="F184" s="134" t="s">
        <v>183</v>
      </c>
      <c r="G184" s="135" t="s">
        <v>158</v>
      </c>
      <c r="H184" s="136">
        <v>97.715000000000003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40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159</v>
      </c>
      <c r="AT184" s="144" t="s">
        <v>155</v>
      </c>
      <c r="AU184" s="144" t="s">
        <v>85</v>
      </c>
      <c r="AY184" s="16" t="s">
        <v>153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83</v>
      </c>
      <c r="BK184" s="145">
        <f>ROUND(I184*H184,2)</f>
        <v>0</v>
      </c>
      <c r="BL184" s="16" t="s">
        <v>159</v>
      </c>
      <c r="BM184" s="144" t="s">
        <v>3593</v>
      </c>
    </row>
    <row r="185" spans="2:65" s="1" customFormat="1" ht="60">
      <c r="B185" s="31"/>
      <c r="D185" s="146" t="s">
        <v>161</v>
      </c>
      <c r="F185" s="147" t="s">
        <v>185</v>
      </c>
      <c r="I185" s="148"/>
      <c r="L185" s="31"/>
      <c r="M185" s="149"/>
      <c r="T185" s="55"/>
      <c r="AT185" s="16" t="s">
        <v>161</v>
      </c>
      <c r="AU185" s="16" t="s">
        <v>85</v>
      </c>
    </row>
    <row r="186" spans="2:65" s="12" customFormat="1" ht="12">
      <c r="B186" s="150"/>
      <c r="D186" s="146" t="s">
        <v>163</v>
      </c>
      <c r="E186" s="151" t="s">
        <v>1</v>
      </c>
      <c r="F186" s="152" t="s">
        <v>3594</v>
      </c>
      <c r="H186" s="153">
        <v>97.715000000000003</v>
      </c>
      <c r="I186" s="154"/>
      <c r="L186" s="150"/>
      <c r="M186" s="155"/>
      <c r="T186" s="156"/>
      <c r="AT186" s="151" t="s">
        <v>163</v>
      </c>
      <c r="AU186" s="151" t="s">
        <v>85</v>
      </c>
      <c r="AV186" s="12" t="s">
        <v>85</v>
      </c>
      <c r="AW186" s="12" t="s">
        <v>32</v>
      </c>
      <c r="AX186" s="12" t="s">
        <v>83</v>
      </c>
      <c r="AY186" s="151" t="s">
        <v>153</v>
      </c>
    </row>
    <row r="187" spans="2:65" s="1" customFormat="1" ht="37.75" customHeight="1">
      <c r="B187" s="31"/>
      <c r="C187" s="132" t="s">
        <v>234</v>
      </c>
      <c r="D187" s="132" t="s">
        <v>155</v>
      </c>
      <c r="E187" s="133" t="s">
        <v>188</v>
      </c>
      <c r="F187" s="134" t="s">
        <v>189</v>
      </c>
      <c r="G187" s="135" t="s">
        <v>158</v>
      </c>
      <c r="H187" s="136">
        <v>684.005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40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159</v>
      </c>
      <c r="AT187" s="144" t="s">
        <v>155</v>
      </c>
      <c r="AU187" s="144" t="s">
        <v>85</v>
      </c>
      <c r="AY187" s="16" t="s">
        <v>153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83</v>
      </c>
      <c r="BK187" s="145">
        <f>ROUND(I187*H187,2)</f>
        <v>0</v>
      </c>
      <c r="BL187" s="16" t="s">
        <v>159</v>
      </c>
      <c r="BM187" s="144" t="s">
        <v>3595</v>
      </c>
    </row>
    <row r="188" spans="2:65" s="1" customFormat="1" ht="60">
      <c r="B188" s="31"/>
      <c r="D188" s="146" t="s">
        <v>161</v>
      </c>
      <c r="F188" s="147" t="s">
        <v>191</v>
      </c>
      <c r="I188" s="148"/>
      <c r="L188" s="31"/>
      <c r="M188" s="149"/>
      <c r="T188" s="55"/>
      <c r="AT188" s="16" t="s">
        <v>161</v>
      </c>
      <c r="AU188" s="16" t="s">
        <v>85</v>
      </c>
    </row>
    <row r="189" spans="2:65" s="12" customFormat="1" ht="12">
      <c r="B189" s="150"/>
      <c r="D189" s="146" t="s">
        <v>163</v>
      </c>
      <c r="E189" s="151" t="s">
        <v>1</v>
      </c>
      <c r="F189" s="152" t="s">
        <v>3596</v>
      </c>
      <c r="H189" s="153">
        <v>684.005</v>
      </c>
      <c r="I189" s="154"/>
      <c r="L189" s="150"/>
      <c r="M189" s="155"/>
      <c r="T189" s="156"/>
      <c r="AT189" s="151" t="s">
        <v>163</v>
      </c>
      <c r="AU189" s="151" t="s">
        <v>85</v>
      </c>
      <c r="AV189" s="12" t="s">
        <v>85</v>
      </c>
      <c r="AW189" s="12" t="s">
        <v>32</v>
      </c>
      <c r="AX189" s="12" t="s">
        <v>83</v>
      </c>
      <c r="AY189" s="151" t="s">
        <v>153</v>
      </c>
    </row>
    <row r="190" spans="2:65" s="1" customFormat="1" ht="33" customHeight="1">
      <c r="B190" s="31"/>
      <c r="C190" s="132" t="s">
        <v>240</v>
      </c>
      <c r="D190" s="132" t="s">
        <v>155</v>
      </c>
      <c r="E190" s="133" t="s">
        <v>194</v>
      </c>
      <c r="F190" s="134" t="s">
        <v>195</v>
      </c>
      <c r="G190" s="135" t="s">
        <v>196</v>
      </c>
      <c r="H190" s="136">
        <v>175.887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40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159</v>
      </c>
      <c r="AT190" s="144" t="s">
        <v>155</v>
      </c>
      <c r="AU190" s="144" t="s">
        <v>85</v>
      </c>
      <c r="AY190" s="16" t="s">
        <v>153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83</v>
      </c>
      <c r="BK190" s="145">
        <f>ROUND(I190*H190,2)</f>
        <v>0</v>
      </c>
      <c r="BL190" s="16" t="s">
        <v>159</v>
      </c>
      <c r="BM190" s="144" t="s">
        <v>3597</v>
      </c>
    </row>
    <row r="191" spans="2:65" s="1" customFormat="1" ht="36">
      <c r="B191" s="31"/>
      <c r="D191" s="146" t="s">
        <v>161</v>
      </c>
      <c r="F191" s="147" t="s">
        <v>198</v>
      </c>
      <c r="I191" s="148"/>
      <c r="L191" s="31"/>
      <c r="M191" s="149"/>
      <c r="T191" s="55"/>
      <c r="AT191" s="16" t="s">
        <v>161</v>
      </c>
      <c r="AU191" s="16" t="s">
        <v>85</v>
      </c>
    </row>
    <row r="192" spans="2:65" s="12" customFormat="1" ht="12">
      <c r="B192" s="150"/>
      <c r="D192" s="146" t="s">
        <v>163</v>
      </c>
      <c r="E192" s="151" t="s">
        <v>1</v>
      </c>
      <c r="F192" s="152" t="s">
        <v>3594</v>
      </c>
      <c r="H192" s="153">
        <v>97.715000000000003</v>
      </c>
      <c r="I192" s="154"/>
      <c r="L192" s="150"/>
      <c r="M192" s="155"/>
      <c r="T192" s="156"/>
      <c r="AT192" s="151" t="s">
        <v>163</v>
      </c>
      <c r="AU192" s="151" t="s">
        <v>85</v>
      </c>
      <c r="AV192" s="12" t="s">
        <v>85</v>
      </c>
      <c r="AW192" s="12" t="s">
        <v>32</v>
      </c>
      <c r="AX192" s="12" t="s">
        <v>83</v>
      </c>
      <c r="AY192" s="151" t="s">
        <v>153</v>
      </c>
    </row>
    <row r="193" spans="2:65" s="12" customFormat="1" ht="12">
      <c r="B193" s="150"/>
      <c r="D193" s="146" t="s">
        <v>163</v>
      </c>
      <c r="F193" s="152" t="s">
        <v>3598</v>
      </c>
      <c r="H193" s="153">
        <v>175.887</v>
      </c>
      <c r="I193" s="154"/>
      <c r="L193" s="150"/>
      <c r="M193" s="155"/>
      <c r="T193" s="156"/>
      <c r="AT193" s="151" t="s">
        <v>163</v>
      </c>
      <c r="AU193" s="151" t="s">
        <v>85</v>
      </c>
      <c r="AV193" s="12" t="s">
        <v>85</v>
      </c>
      <c r="AW193" s="12" t="s">
        <v>4</v>
      </c>
      <c r="AX193" s="12" t="s">
        <v>83</v>
      </c>
      <c r="AY193" s="151" t="s">
        <v>153</v>
      </c>
    </row>
    <row r="194" spans="2:65" s="1" customFormat="1" ht="24.25" customHeight="1">
      <c r="B194" s="31"/>
      <c r="C194" s="132" t="s">
        <v>8</v>
      </c>
      <c r="D194" s="132" t="s">
        <v>155</v>
      </c>
      <c r="E194" s="133" t="s">
        <v>201</v>
      </c>
      <c r="F194" s="134" t="s">
        <v>202</v>
      </c>
      <c r="G194" s="135" t="s">
        <v>158</v>
      </c>
      <c r="H194" s="136">
        <v>156</v>
      </c>
      <c r="I194" s="137"/>
      <c r="J194" s="138">
        <f>ROUND(I194*H194,2)</f>
        <v>0</v>
      </c>
      <c r="K194" s="139"/>
      <c r="L194" s="31"/>
      <c r="M194" s="140" t="s">
        <v>1</v>
      </c>
      <c r="N194" s="141" t="s">
        <v>40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159</v>
      </c>
      <c r="AT194" s="144" t="s">
        <v>155</v>
      </c>
      <c r="AU194" s="144" t="s">
        <v>85</v>
      </c>
      <c r="AY194" s="16" t="s">
        <v>153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6" t="s">
        <v>83</v>
      </c>
      <c r="BK194" s="145">
        <f>ROUND(I194*H194,2)</f>
        <v>0</v>
      </c>
      <c r="BL194" s="16" t="s">
        <v>159</v>
      </c>
      <c r="BM194" s="144" t="s">
        <v>3599</v>
      </c>
    </row>
    <row r="195" spans="2:65" s="1" customFormat="1" ht="36">
      <c r="B195" s="31"/>
      <c r="D195" s="146" t="s">
        <v>161</v>
      </c>
      <c r="F195" s="147" t="s">
        <v>204</v>
      </c>
      <c r="I195" s="148"/>
      <c r="L195" s="31"/>
      <c r="M195" s="149"/>
      <c r="T195" s="55"/>
      <c r="AT195" s="16" t="s">
        <v>161</v>
      </c>
      <c r="AU195" s="16" t="s">
        <v>85</v>
      </c>
    </row>
    <row r="196" spans="2:65" s="12" customFormat="1" ht="12">
      <c r="B196" s="150"/>
      <c r="D196" s="146" t="s">
        <v>163</v>
      </c>
      <c r="E196" s="151" t="s">
        <v>1</v>
      </c>
      <c r="F196" s="152" t="s">
        <v>3577</v>
      </c>
      <c r="H196" s="153">
        <v>135.19999999999999</v>
      </c>
      <c r="I196" s="154"/>
      <c r="L196" s="150"/>
      <c r="M196" s="155"/>
      <c r="T196" s="156"/>
      <c r="AT196" s="151" t="s">
        <v>163</v>
      </c>
      <c r="AU196" s="151" t="s">
        <v>85</v>
      </c>
      <c r="AV196" s="12" t="s">
        <v>85</v>
      </c>
      <c r="AW196" s="12" t="s">
        <v>32</v>
      </c>
      <c r="AX196" s="12" t="s">
        <v>75</v>
      </c>
      <c r="AY196" s="151" t="s">
        <v>153</v>
      </c>
    </row>
    <row r="197" spans="2:65" s="12" customFormat="1" ht="12">
      <c r="B197" s="150"/>
      <c r="D197" s="146" t="s">
        <v>163</v>
      </c>
      <c r="E197" s="151" t="s">
        <v>1</v>
      </c>
      <c r="F197" s="152" t="s">
        <v>3600</v>
      </c>
      <c r="H197" s="153">
        <v>20.8</v>
      </c>
      <c r="I197" s="154"/>
      <c r="L197" s="150"/>
      <c r="M197" s="155"/>
      <c r="T197" s="156"/>
      <c r="AT197" s="151" t="s">
        <v>163</v>
      </c>
      <c r="AU197" s="151" t="s">
        <v>85</v>
      </c>
      <c r="AV197" s="12" t="s">
        <v>85</v>
      </c>
      <c r="AW197" s="12" t="s">
        <v>32</v>
      </c>
      <c r="AX197" s="12" t="s">
        <v>75</v>
      </c>
      <c r="AY197" s="151" t="s">
        <v>153</v>
      </c>
    </row>
    <row r="198" spans="2:65" s="13" customFormat="1" ht="12">
      <c r="B198" s="157"/>
      <c r="D198" s="146" t="s">
        <v>163</v>
      </c>
      <c r="E198" s="158" t="s">
        <v>1</v>
      </c>
      <c r="F198" s="159" t="s">
        <v>207</v>
      </c>
      <c r="H198" s="160">
        <v>156</v>
      </c>
      <c r="I198" s="161"/>
      <c r="L198" s="157"/>
      <c r="M198" s="162"/>
      <c r="T198" s="163"/>
      <c r="AT198" s="158" t="s">
        <v>163</v>
      </c>
      <c r="AU198" s="158" t="s">
        <v>85</v>
      </c>
      <c r="AV198" s="13" t="s">
        <v>159</v>
      </c>
      <c r="AW198" s="13" t="s">
        <v>32</v>
      </c>
      <c r="AX198" s="13" t="s">
        <v>83</v>
      </c>
      <c r="AY198" s="158" t="s">
        <v>153</v>
      </c>
    </row>
    <row r="199" spans="2:65" s="1" customFormat="1" ht="24.25" customHeight="1">
      <c r="B199" s="31"/>
      <c r="C199" s="132" t="s">
        <v>253</v>
      </c>
      <c r="D199" s="132" t="s">
        <v>155</v>
      </c>
      <c r="E199" s="133" t="s">
        <v>209</v>
      </c>
      <c r="F199" s="134" t="s">
        <v>210</v>
      </c>
      <c r="G199" s="135" t="s">
        <v>158</v>
      </c>
      <c r="H199" s="136">
        <v>7.8</v>
      </c>
      <c r="I199" s="137"/>
      <c r="J199" s="138">
        <f>ROUND(I199*H199,2)</f>
        <v>0</v>
      </c>
      <c r="K199" s="139"/>
      <c r="L199" s="31"/>
      <c r="M199" s="140" t="s">
        <v>1</v>
      </c>
      <c r="N199" s="141" t="s">
        <v>40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159</v>
      </c>
      <c r="AT199" s="144" t="s">
        <v>155</v>
      </c>
      <c r="AU199" s="144" t="s">
        <v>85</v>
      </c>
      <c r="AY199" s="16" t="s">
        <v>153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6" t="s">
        <v>83</v>
      </c>
      <c r="BK199" s="145">
        <f>ROUND(I199*H199,2)</f>
        <v>0</v>
      </c>
      <c r="BL199" s="16" t="s">
        <v>159</v>
      </c>
      <c r="BM199" s="144" t="s">
        <v>3601</v>
      </c>
    </row>
    <row r="200" spans="2:65" s="1" customFormat="1" ht="60">
      <c r="B200" s="31"/>
      <c r="D200" s="146" t="s">
        <v>161</v>
      </c>
      <c r="F200" s="147" t="s">
        <v>212</v>
      </c>
      <c r="I200" s="148"/>
      <c r="L200" s="31"/>
      <c r="M200" s="149"/>
      <c r="T200" s="55"/>
      <c r="AT200" s="16" t="s">
        <v>161</v>
      </c>
      <c r="AU200" s="16" t="s">
        <v>85</v>
      </c>
    </row>
    <row r="201" spans="2:65" s="12" customFormat="1" ht="12">
      <c r="B201" s="150"/>
      <c r="D201" s="146" t="s">
        <v>163</v>
      </c>
      <c r="E201" s="151" t="s">
        <v>1</v>
      </c>
      <c r="F201" s="152" t="s">
        <v>3602</v>
      </c>
      <c r="H201" s="153">
        <v>7.8</v>
      </c>
      <c r="I201" s="154"/>
      <c r="L201" s="150"/>
      <c r="M201" s="155"/>
      <c r="T201" s="156"/>
      <c r="AT201" s="151" t="s">
        <v>163</v>
      </c>
      <c r="AU201" s="151" t="s">
        <v>85</v>
      </c>
      <c r="AV201" s="12" t="s">
        <v>85</v>
      </c>
      <c r="AW201" s="12" t="s">
        <v>32</v>
      </c>
      <c r="AX201" s="12" t="s">
        <v>83</v>
      </c>
      <c r="AY201" s="151" t="s">
        <v>153</v>
      </c>
    </row>
    <row r="202" spans="2:65" s="1" customFormat="1" ht="16.5" customHeight="1">
      <c r="B202" s="31"/>
      <c r="C202" s="164" t="s">
        <v>258</v>
      </c>
      <c r="D202" s="164" t="s">
        <v>216</v>
      </c>
      <c r="E202" s="165" t="s">
        <v>217</v>
      </c>
      <c r="F202" s="166" t="s">
        <v>218</v>
      </c>
      <c r="G202" s="167" t="s">
        <v>196</v>
      </c>
      <c r="H202" s="168">
        <v>15.6</v>
      </c>
      <c r="I202" s="169"/>
      <c r="J202" s="170">
        <f>ROUND(I202*H202,2)</f>
        <v>0</v>
      </c>
      <c r="K202" s="171"/>
      <c r="L202" s="172"/>
      <c r="M202" s="173" t="s">
        <v>1</v>
      </c>
      <c r="N202" s="174" t="s">
        <v>40</v>
      </c>
      <c r="P202" s="142">
        <f>O202*H202</f>
        <v>0</v>
      </c>
      <c r="Q202" s="142">
        <v>1</v>
      </c>
      <c r="R202" s="142">
        <f>Q202*H202</f>
        <v>15.6</v>
      </c>
      <c r="S202" s="142">
        <v>0</v>
      </c>
      <c r="T202" s="143">
        <f>S202*H202</f>
        <v>0</v>
      </c>
      <c r="AR202" s="144" t="s">
        <v>200</v>
      </c>
      <c r="AT202" s="144" t="s">
        <v>216</v>
      </c>
      <c r="AU202" s="144" t="s">
        <v>85</v>
      </c>
      <c r="AY202" s="16" t="s">
        <v>153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6" t="s">
        <v>83</v>
      </c>
      <c r="BK202" s="145">
        <f>ROUND(I202*H202,2)</f>
        <v>0</v>
      </c>
      <c r="BL202" s="16" t="s">
        <v>159</v>
      </c>
      <c r="BM202" s="144" t="s">
        <v>3603</v>
      </c>
    </row>
    <row r="203" spans="2:65" s="1" customFormat="1" ht="12">
      <c r="B203" s="31"/>
      <c r="D203" s="146" t="s">
        <v>161</v>
      </c>
      <c r="F203" s="147" t="s">
        <v>218</v>
      </c>
      <c r="I203" s="148"/>
      <c r="L203" s="31"/>
      <c r="M203" s="149"/>
      <c r="T203" s="55"/>
      <c r="AT203" s="16" t="s">
        <v>161</v>
      </c>
      <c r="AU203" s="16" t="s">
        <v>85</v>
      </c>
    </row>
    <row r="204" spans="2:65" s="12" customFormat="1" ht="12">
      <c r="B204" s="150"/>
      <c r="D204" s="146" t="s">
        <v>163</v>
      </c>
      <c r="E204" s="151" t="s">
        <v>1</v>
      </c>
      <c r="F204" s="152" t="s">
        <v>3602</v>
      </c>
      <c r="H204" s="153">
        <v>7.8</v>
      </c>
      <c r="I204" s="154"/>
      <c r="L204" s="150"/>
      <c r="M204" s="155"/>
      <c r="T204" s="156"/>
      <c r="AT204" s="151" t="s">
        <v>163</v>
      </c>
      <c r="AU204" s="151" t="s">
        <v>85</v>
      </c>
      <c r="AV204" s="12" t="s">
        <v>85</v>
      </c>
      <c r="AW204" s="12" t="s">
        <v>32</v>
      </c>
      <c r="AX204" s="12" t="s">
        <v>83</v>
      </c>
      <c r="AY204" s="151" t="s">
        <v>153</v>
      </c>
    </row>
    <row r="205" spans="2:65" s="12" customFormat="1" ht="12">
      <c r="B205" s="150"/>
      <c r="D205" s="146" t="s">
        <v>163</v>
      </c>
      <c r="F205" s="152" t="s">
        <v>3604</v>
      </c>
      <c r="H205" s="153">
        <v>15.6</v>
      </c>
      <c r="I205" s="154"/>
      <c r="L205" s="150"/>
      <c r="M205" s="155"/>
      <c r="T205" s="156"/>
      <c r="AT205" s="151" t="s">
        <v>163</v>
      </c>
      <c r="AU205" s="151" t="s">
        <v>85</v>
      </c>
      <c r="AV205" s="12" t="s">
        <v>85</v>
      </c>
      <c r="AW205" s="12" t="s">
        <v>4</v>
      </c>
      <c r="AX205" s="12" t="s">
        <v>83</v>
      </c>
      <c r="AY205" s="151" t="s">
        <v>153</v>
      </c>
    </row>
    <row r="206" spans="2:65" s="11" customFormat="1" ht="22.75" customHeight="1">
      <c r="B206" s="120"/>
      <c r="D206" s="121" t="s">
        <v>74</v>
      </c>
      <c r="E206" s="130" t="s">
        <v>85</v>
      </c>
      <c r="F206" s="130" t="s">
        <v>2686</v>
      </c>
      <c r="I206" s="123"/>
      <c r="J206" s="131">
        <f>BK206</f>
        <v>0</v>
      </c>
      <c r="L206" s="120"/>
      <c r="M206" s="125"/>
      <c r="P206" s="126">
        <f>SUM(P207:P268)</f>
        <v>0</v>
      </c>
      <c r="R206" s="126">
        <f>SUM(R207:R268)</f>
        <v>95.652795969999971</v>
      </c>
      <c r="T206" s="127">
        <f>SUM(T207:T268)</f>
        <v>0</v>
      </c>
      <c r="AR206" s="121" t="s">
        <v>83</v>
      </c>
      <c r="AT206" s="128" t="s">
        <v>74</v>
      </c>
      <c r="AU206" s="128" t="s">
        <v>83</v>
      </c>
      <c r="AY206" s="121" t="s">
        <v>153</v>
      </c>
      <c r="BK206" s="129">
        <f>SUM(BK207:BK268)</f>
        <v>0</v>
      </c>
    </row>
    <row r="207" spans="2:65" s="1" customFormat="1" ht="33" customHeight="1">
      <c r="B207" s="31"/>
      <c r="C207" s="132" t="s">
        <v>264</v>
      </c>
      <c r="D207" s="132" t="s">
        <v>155</v>
      </c>
      <c r="E207" s="133" t="s">
        <v>3605</v>
      </c>
      <c r="F207" s="134" t="s">
        <v>3606</v>
      </c>
      <c r="G207" s="135" t="s">
        <v>158</v>
      </c>
      <c r="H207" s="136">
        <v>5.25</v>
      </c>
      <c r="I207" s="137"/>
      <c r="J207" s="138">
        <f>ROUND(I207*H207,2)</f>
        <v>0</v>
      </c>
      <c r="K207" s="139"/>
      <c r="L207" s="31"/>
      <c r="M207" s="140" t="s">
        <v>1</v>
      </c>
      <c r="N207" s="141" t="s">
        <v>40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159</v>
      </c>
      <c r="AT207" s="144" t="s">
        <v>155</v>
      </c>
      <c r="AU207" s="144" t="s">
        <v>85</v>
      </c>
      <c r="AY207" s="16" t="s">
        <v>153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83</v>
      </c>
      <c r="BK207" s="145">
        <f>ROUND(I207*H207,2)</f>
        <v>0</v>
      </c>
      <c r="BL207" s="16" t="s">
        <v>159</v>
      </c>
      <c r="BM207" s="144" t="s">
        <v>3607</v>
      </c>
    </row>
    <row r="208" spans="2:65" s="1" customFormat="1" ht="36">
      <c r="B208" s="31"/>
      <c r="D208" s="146" t="s">
        <v>161</v>
      </c>
      <c r="F208" s="147" t="s">
        <v>3608</v>
      </c>
      <c r="I208" s="148"/>
      <c r="L208" s="31"/>
      <c r="M208" s="149"/>
      <c r="T208" s="55"/>
      <c r="AT208" s="16" t="s">
        <v>161</v>
      </c>
      <c r="AU208" s="16" t="s">
        <v>85</v>
      </c>
    </row>
    <row r="209" spans="2:65" s="12" customFormat="1" ht="12">
      <c r="B209" s="150"/>
      <c r="D209" s="146" t="s">
        <v>163</v>
      </c>
      <c r="E209" s="151" t="s">
        <v>1</v>
      </c>
      <c r="F209" s="152" t="s">
        <v>3609</v>
      </c>
      <c r="H209" s="153">
        <v>5.25</v>
      </c>
      <c r="I209" s="154"/>
      <c r="L209" s="150"/>
      <c r="M209" s="155"/>
      <c r="T209" s="156"/>
      <c r="AT209" s="151" t="s">
        <v>163</v>
      </c>
      <c r="AU209" s="151" t="s">
        <v>85</v>
      </c>
      <c r="AV209" s="12" t="s">
        <v>85</v>
      </c>
      <c r="AW209" s="12" t="s">
        <v>32</v>
      </c>
      <c r="AX209" s="12" t="s">
        <v>83</v>
      </c>
      <c r="AY209" s="151" t="s">
        <v>153</v>
      </c>
    </row>
    <row r="210" spans="2:65" s="1" customFormat="1" ht="33" customHeight="1">
      <c r="B210" s="31"/>
      <c r="C210" s="132" t="s">
        <v>269</v>
      </c>
      <c r="D210" s="132" t="s">
        <v>155</v>
      </c>
      <c r="E210" s="133" t="s">
        <v>3610</v>
      </c>
      <c r="F210" s="134" t="s">
        <v>3611</v>
      </c>
      <c r="G210" s="135" t="s">
        <v>173</v>
      </c>
      <c r="H210" s="136">
        <v>42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40</v>
      </c>
      <c r="P210" s="142">
        <f>O210*H210</f>
        <v>0</v>
      </c>
      <c r="Q210" s="142">
        <v>3.1E-4</v>
      </c>
      <c r="R210" s="142">
        <f>Q210*H210</f>
        <v>1.302E-2</v>
      </c>
      <c r="S210" s="142">
        <v>0</v>
      </c>
      <c r="T210" s="143">
        <f>S210*H210</f>
        <v>0</v>
      </c>
      <c r="AR210" s="144" t="s">
        <v>159</v>
      </c>
      <c r="AT210" s="144" t="s">
        <v>155</v>
      </c>
      <c r="AU210" s="144" t="s">
        <v>85</v>
      </c>
      <c r="AY210" s="16" t="s">
        <v>153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83</v>
      </c>
      <c r="BK210" s="145">
        <f>ROUND(I210*H210,2)</f>
        <v>0</v>
      </c>
      <c r="BL210" s="16" t="s">
        <v>159</v>
      </c>
      <c r="BM210" s="144" t="s">
        <v>3612</v>
      </c>
    </row>
    <row r="211" spans="2:65" s="1" customFormat="1" ht="48">
      <c r="B211" s="31"/>
      <c r="D211" s="146" t="s">
        <v>161</v>
      </c>
      <c r="F211" s="147" t="s">
        <v>3613</v>
      </c>
      <c r="I211" s="148"/>
      <c r="L211" s="31"/>
      <c r="M211" s="149"/>
      <c r="T211" s="55"/>
      <c r="AT211" s="16" t="s">
        <v>161</v>
      </c>
      <c r="AU211" s="16" t="s">
        <v>85</v>
      </c>
    </row>
    <row r="212" spans="2:65" s="12" customFormat="1" ht="12">
      <c r="B212" s="150"/>
      <c r="D212" s="146" t="s">
        <v>163</v>
      </c>
      <c r="E212" s="151" t="s">
        <v>1</v>
      </c>
      <c r="F212" s="152" t="s">
        <v>3614</v>
      </c>
      <c r="H212" s="153">
        <v>42</v>
      </c>
      <c r="I212" s="154"/>
      <c r="L212" s="150"/>
      <c r="M212" s="155"/>
      <c r="T212" s="156"/>
      <c r="AT212" s="151" t="s">
        <v>163</v>
      </c>
      <c r="AU212" s="151" t="s">
        <v>85</v>
      </c>
      <c r="AV212" s="12" t="s">
        <v>85</v>
      </c>
      <c r="AW212" s="12" t="s">
        <v>32</v>
      </c>
      <c r="AX212" s="12" t="s">
        <v>83</v>
      </c>
      <c r="AY212" s="151" t="s">
        <v>153</v>
      </c>
    </row>
    <row r="213" spans="2:65" s="1" customFormat="1" ht="24.25" customHeight="1">
      <c r="B213" s="31"/>
      <c r="C213" s="164" t="s">
        <v>274</v>
      </c>
      <c r="D213" s="164" t="s">
        <v>216</v>
      </c>
      <c r="E213" s="165" t="s">
        <v>3615</v>
      </c>
      <c r="F213" s="166" t="s">
        <v>3616</v>
      </c>
      <c r="G213" s="167" t="s">
        <v>173</v>
      </c>
      <c r="H213" s="168">
        <v>48.3</v>
      </c>
      <c r="I213" s="169"/>
      <c r="J213" s="170">
        <f>ROUND(I213*H213,2)</f>
        <v>0</v>
      </c>
      <c r="K213" s="171"/>
      <c r="L213" s="172"/>
      <c r="M213" s="173" t="s">
        <v>1</v>
      </c>
      <c r="N213" s="174" t="s">
        <v>40</v>
      </c>
      <c r="P213" s="142">
        <f>O213*H213</f>
        <v>0</v>
      </c>
      <c r="Q213" s="142">
        <v>2.9999999999999997E-4</v>
      </c>
      <c r="R213" s="142">
        <f>Q213*H213</f>
        <v>1.4489999999999998E-2</v>
      </c>
      <c r="S213" s="142">
        <v>0</v>
      </c>
      <c r="T213" s="143">
        <f>S213*H213</f>
        <v>0</v>
      </c>
      <c r="AR213" s="144" t="s">
        <v>200</v>
      </c>
      <c r="AT213" s="144" t="s">
        <v>216</v>
      </c>
      <c r="AU213" s="144" t="s">
        <v>85</v>
      </c>
      <c r="AY213" s="16" t="s">
        <v>153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83</v>
      </c>
      <c r="BK213" s="145">
        <f>ROUND(I213*H213,2)</f>
        <v>0</v>
      </c>
      <c r="BL213" s="16" t="s">
        <v>159</v>
      </c>
      <c r="BM213" s="144" t="s">
        <v>3617</v>
      </c>
    </row>
    <row r="214" spans="2:65" s="1" customFormat="1" ht="24">
      <c r="B214" s="31"/>
      <c r="D214" s="146" t="s">
        <v>161</v>
      </c>
      <c r="F214" s="147" t="s">
        <v>3616</v>
      </c>
      <c r="I214" s="148"/>
      <c r="L214" s="31"/>
      <c r="M214" s="149"/>
      <c r="T214" s="55"/>
      <c r="AT214" s="16" t="s">
        <v>161</v>
      </c>
      <c r="AU214" s="16" t="s">
        <v>85</v>
      </c>
    </row>
    <row r="215" spans="2:65" s="12" customFormat="1" ht="12">
      <c r="B215" s="150"/>
      <c r="D215" s="146" t="s">
        <v>163</v>
      </c>
      <c r="F215" s="152" t="s">
        <v>3618</v>
      </c>
      <c r="H215" s="153">
        <v>48.3</v>
      </c>
      <c r="I215" s="154"/>
      <c r="L215" s="150"/>
      <c r="M215" s="155"/>
      <c r="T215" s="156"/>
      <c r="AT215" s="151" t="s">
        <v>163</v>
      </c>
      <c r="AU215" s="151" t="s">
        <v>85</v>
      </c>
      <c r="AV215" s="12" t="s">
        <v>85</v>
      </c>
      <c r="AW215" s="12" t="s">
        <v>4</v>
      </c>
      <c r="AX215" s="12" t="s">
        <v>83</v>
      </c>
      <c r="AY215" s="151" t="s">
        <v>153</v>
      </c>
    </row>
    <row r="216" spans="2:65" s="1" customFormat="1" ht="21.75" customHeight="1">
      <c r="B216" s="31"/>
      <c r="C216" s="132" t="s">
        <v>7</v>
      </c>
      <c r="D216" s="132" t="s">
        <v>155</v>
      </c>
      <c r="E216" s="133" t="s">
        <v>3619</v>
      </c>
      <c r="F216" s="134" t="s">
        <v>3620</v>
      </c>
      <c r="G216" s="135" t="s">
        <v>158</v>
      </c>
      <c r="H216" s="136">
        <v>0.63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40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159</v>
      </c>
      <c r="AT216" s="144" t="s">
        <v>155</v>
      </c>
      <c r="AU216" s="144" t="s">
        <v>85</v>
      </c>
      <c r="AY216" s="16" t="s">
        <v>153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6" t="s">
        <v>83</v>
      </c>
      <c r="BK216" s="145">
        <f>ROUND(I216*H216,2)</f>
        <v>0</v>
      </c>
      <c r="BL216" s="16" t="s">
        <v>159</v>
      </c>
      <c r="BM216" s="144" t="s">
        <v>3621</v>
      </c>
    </row>
    <row r="217" spans="2:65" s="1" customFormat="1" ht="12">
      <c r="B217" s="31"/>
      <c r="D217" s="146" t="s">
        <v>161</v>
      </c>
      <c r="F217" s="147" t="s">
        <v>3622</v>
      </c>
      <c r="I217" s="148"/>
      <c r="L217" s="31"/>
      <c r="M217" s="149"/>
      <c r="T217" s="55"/>
      <c r="AT217" s="16" t="s">
        <v>161</v>
      </c>
      <c r="AU217" s="16" t="s">
        <v>85</v>
      </c>
    </row>
    <row r="218" spans="2:65" s="12" customFormat="1" ht="12">
      <c r="B218" s="150"/>
      <c r="D218" s="146" t="s">
        <v>163</v>
      </c>
      <c r="E218" s="151" t="s">
        <v>1</v>
      </c>
      <c r="F218" s="152" t="s">
        <v>3623</v>
      </c>
      <c r="H218" s="153">
        <v>0.63</v>
      </c>
      <c r="I218" s="154"/>
      <c r="L218" s="150"/>
      <c r="M218" s="155"/>
      <c r="T218" s="156"/>
      <c r="AT218" s="151" t="s">
        <v>163</v>
      </c>
      <c r="AU218" s="151" t="s">
        <v>85</v>
      </c>
      <c r="AV218" s="12" t="s">
        <v>85</v>
      </c>
      <c r="AW218" s="12" t="s">
        <v>32</v>
      </c>
      <c r="AX218" s="12" t="s">
        <v>83</v>
      </c>
      <c r="AY218" s="151" t="s">
        <v>153</v>
      </c>
    </row>
    <row r="219" spans="2:65" s="1" customFormat="1" ht="24.25" customHeight="1">
      <c r="B219" s="31"/>
      <c r="C219" s="132" t="s">
        <v>291</v>
      </c>
      <c r="D219" s="132" t="s">
        <v>155</v>
      </c>
      <c r="E219" s="133" t="s">
        <v>3624</v>
      </c>
      <c r="F219" s="134" t="s">
        <v>3625</v>
      </c>
      <c r="G219" s="135" t="s">
        <v>590</v>
      </c>
      <c r="H219" s="136">
        <v>21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40</v>
      </c>
      <c r="P219" s="142">
        <f>O219*H219</f>
        <v>0</v>
      </c>
      <c r="Q219" s="142">
        <v>4.8999999999999998E-4</v>
      </c>
      <c r="R219" s="142">
        <f>Q219*H219</f>
        <v>1.0290000000000001E-2</v>
      </c>
      <c r="S219" s="142">
        <v>0</v>
      </c>
      <c r="T219" s="143">
        <f>S219*H219</f>
        <v>0</v>
      </c>
      <c r="AR219" s="144" t="s">
        <v>159</v>
      </c>
      <c r="AT219" s="144" t="s">
        <v>155</v>
      </c>
      <c r="AU219" s="144" t="s">
        <v>85</v>
      </c>
      <c r="AY219" s="16" t="s">
        <v>153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6" t="s">
        <v>83</v>
      </c>
      <c r="BK219" s="145">
        <f>ROUND(I219*H219,2)</f>
        <v>0</v>
      </c>
      <c r="BL219" s="16" t="s">
        <v>159</v>
      </c>
      <c r="BM219" s="144" t="s">
        <v>3626</v>
      </c>
    </row>
    <row r="220" spans="2:65" s="1" customFormat="1" ht="24">
      <c r="B220" s="31"/>
      <c r="D220" s="146" t="s">
        <v>161</v>
      </c>
      <c r="F220" s="147" t="s">
        <v>3627</v>
      </c>
      <c r="I220" s="148"/>
      <c r="L220" s="31"/>
      <c r="M220" s="149"/>
      <c r="T220" s="55"/>
      <c r="AT220" s="16" t="s">
        <v>161</v>
      </c>
      <c r="AU220" s="16" t="s">
        <v>85</v>
      </c>
    </row>
    <row r="221" spans="2:65" s="12" customFormat="1" ht="12">
      <c r="B221" s="150"/>
      <c r="D221" s="146" t="s">
        <v>163</v>
      </c>
      <c r="E221" s="151" t="s">
        <v>1</v>
      </c>
      <c r="F221" s="152" t="s">
        <v>3628</v>
      </c>
      <c r="H221" s="153">
        <v>21</v>
      </c>
      <c r="I221" s="154"/>
      <c r="L221" s="150"/>
      <c r="M221" s="155"/>
      <c r="T221" s="156"/>
      <c r="AT221" s="151" t="s">
        <v>163</v>
      </c>
      <c r="AU221" s="151" t="s">
        <v>85</v>
      </c>
      <c r="AV221" s="12" t="s">
        <v>85</v>
      </c>
      <c r="AW221" s="12" t="s">
        <v>32</v>
      </c>
      <c r="AX221" s="12" t="s">
        <v>83</v>
      </c>
      <c r="AY221" s="151" t="s">
        <v>153</v>
      </c>
    </row>
    <row r="222" spans="2:65" s="1" customFormat="1" ht="24.25" customHeight="1">
      <c r="B222" s="31"/>
      <c r="C222" s="132" t="s">
        <v>296</v>
      </c>
      <c r="D222" s="132" t="s">
        <v>155</v>
      </c>
      <c r="E222" s="133" t="s">
        <v>3629</v>
      </c>
      <c r="F222" s="134" t="s">
        <v>3630</v>
      </c>
      <c r="G222" s="135" t="s">
        <v>158</v>
      </c>
      <c r="H222" s="136">
        <v>1.68</v>
      </c>
      <c r="I222" s="137"/>
      <c r="J222" s="138">
        <f>ROUND(I222*H222,2)</f>
        <v>0</v>
      </c>
      <c r="K222" s="139"/>
      <c r="L222" s="31"/>
      <c r="M222" s="140" t="s">
        <v>1</v>
      </c>
      <c r="N222" s="141" t="s">
        <v>40</v>
      </c>
      <c r="P222" s="142">
        <f>O222*H222</f>
        <v>0</v>
      </c>
      <c r="Q222" s="142">
        <v>2.16</v>
      </c>
      <c r="R222" s="142">
        <f>Q222*H222</f>
        <v>3.6288</v>
      </c>
      <c r="S222" s="142">
        <v>0</v>
      </c>
      <c r="T222" s="143">
        <f>S222*H222</f>
        <v>0</v>
      </c>
      <c r="AR222" s="144" t="s">
        <v>159</v>
      </c>
      <c r="AT222" s="144" t="s">
        <v>155</v>
      </c>
      <c r="AU222" s="144" t="s">
        <v>85</v>
      </c>
      <c r="AY222" s="16" t="s">
        <v>153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6" t="s">
        <v>83</v>
      </c>
      <c r="BK222" s="145">
        <f>ROUND(I222*H222,2)</f>
        <v>0</v>
      </c>
      <c r="BL222" s="16" t="s">
        <v>159</v>
      </c>
      <c r="BM222" s="144" t="s">
        <v>3631</v>
      </c>
    </row>
    <row r="223" spans="2:65" s="1" customFormat="1" ht="24">
      <c r="B223" s="31"/>
      <c r="D223" s="146" t="s">
        <v>161</v>
      </c>
      <c r="F223" s="147" t="s">
        <v>3632</v>
      </c>
      <c r="I223" s="148"/>
      <c r="L223" s="31"/>
      <c r="M223" s="149"/>
      <c r="T223" s="55"/>
      <c r="AT223" s="16" t="s">
        <v>161</v>
      </c>
      <c r="AU223" s="16" t="s">
        <v>85</v>
      </c>
    </row>
    <row r="224" spans="2:65" s="12" customFormat="1" ht="12">
      <c r="B224" s="150"/>
      <c r="D224" s="146" t="s">
        <v>163</v>
      </c>
      <c r="E224" s="151" t="s">
        <v>1</v>
      </c>
      <c r="F224" s="152" t="s">
        <v>3633</v>
      </c>
      <c r="H224" s="153">
        <v>1.68</v>
      </c>
      <c r="I224" s="154"/>
      <c r="L224" s="150"/>
      <c r="M224" s="155"/>
      <c r="T224" s="156"/>
      <c r="AT224" s="151" t="s">
        <v>163</v>
      </c>
      <c r="AU224" s="151" t="s">
        <v>85</v>
      </c>
      <c r="AV224" s="12" t="s">
        <v>85</v>
      </c>
      <c r="AW224" s="12" t="s">
        <v>32</v>
      </c>
      <c r="AX224" s="12" t="s">
        <v>83</v>
      </c>
      <c r="AY224" s="151" t="s">
        <v>153</v>
      </c>
    </row>
    <row r="225" spans="2:65" s="1" customFormat="1" ht="24.25" customHeight="1">
      <c r="B225" s="31"/>
      <c r="C225" s="132" t="s">
        <v>301</v>
      </c>
      <c r="D225" s="132" t="s">
        <v>155</v>
      </c>
      <c r="E225" s="133" t="s">
        <v>3634</v>
      </c>
      <c r="F225" s="134" t="s">
        <v>3635</v>
      </c>
      <c r="G225" s="135" t="s">
        <v>158</v>
      </c>
      <c r="H225" s="136">
        <v>1.05</v>
      </c>
      <c r="I225" s="137"/>
      <c r="J225" s="138">
        <f>ROUND(I225*H225,2)</f>
        <v>0</v>
      </c>
      <c r="K225" s="139"/>
      <c r="L225" s="31"/>
      <c r="M225" s="140" t="s">
        <v>1</v>
      </c>
      <c r="N225" s="141" t="s">
        <v>40</v>
      </c>
      <c r="P225" s="142">
        <f>O225*H225</f>
        <v>0</v>
      </c>
      <c r="Q225" s="142">
        <v>2.5018699999999998</v>
      </c>
      <c r="R225" s="142">
        <f>Q225*H225</f>
        <v>2.6269635</v>
      </c>
      <c r="S225" s="142">
        <v>0</v>
      </c>
      <c r="T225" s="143">
        <f>S225*H225</f>
        <v>0</v>
      </c>
      <c r="AR225" s="144" t="s">
        <v>159</v>
      </c>
      <c r="AT225" s="144" t="s">
        <v>155</v>
      </c>
      <c r="AU225" s="144" t="s">
        <v>85</v>
      </c>
      <c r="AY225" s="16" t="s">
        <v>153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6" t="s">
        <v>83</v>
      </c>
      <c r="BK225" s="145">
        <f>ROUND(I225*H225,2)</f>
        <v>0</v>
      </c>
      <c r="BL225" s="16" t="s">
        <v>159</v>
      </c>
      <c r="BM225" s="144" t="s">
        <v>3636</v>
      </c>
    </row>
    <row r="226" spans="2:65" s="1" customFormat="1" ht="24">
      <c r="B226" s="31"/>
      <c r="D226" s="146" t="s">
        <v>161</v>
      </c>
      <c r="F226" s="147" t="s">
        <v>3637</v>
      </c>
      <c r="I226" s="148"/>
      <c r="L226" s="31"/>
      <c r="M226" s="149"/>
      <c r="T226" s="55"/>
      <c r="AT226" s="16" t="s">
        <v>161</v>
      </c>
      <c r="AU226" s="16" t="s">
        <v>85</v>
      </c>
    </row>
    <row r="227" spans="2:65" s="12" customFormat="1" ht="12">
      <c r="B227" s="150"/>
      <c r="D227" s="146" t="s">
        <v>163</v>
      </c>
      <c r="E227" s="151" t="s">
        <v>1</v>
      </c>
      <c r="F227" s="152" t="s">
        <v>3638</v>
      </c>
      <c r="H227" s="153">
        <v>1.05</v>
      </c>
      <c r="I227" s="154"/>
      <c r="L227" s="150"/>
      <c r="M227" s="155"/>
      <c r="T227" s="156"/>
      <c r="AT227" s="151" t="s">
        <v>163</v>
      </c>
      <c r="AU227" s="151" t="s">
        <v>85</v>
      </c>
      <c r="AV227" s="12" t="s">
        <v>85</v>
      </c>
      <c r="AW227" s="12" t="s">
        <v>32</v>
      </c>
      <c r="AX227" s="12" t="s">
        <v>83</v>
      </c>
      <c r="AY227" s="151" t="s">
        <v>153</v>
      </c>
    </row>
    <row r="228" spans="2:65" s="1" customFormat="1" ht="16.5" customHeight="1">
      <c r="B228" s="31"/>
      <c r="C228" s="132" t="s">
        <v>312</v>
      </c>
      <c r="D228" s="132" t="s">
        <v>155</v>
      </c>
      <c r="E228" s="133" t="s">
        <v>2700</v>
      </c>
      <c r="F228" s="134" t="s">
        <v>2701</v>
      </c>
      <c r="G228" s="135" t="s">
        <v>173</v>
      </c>
      <c r="H228" s="136">
        <v>0.65</v>
      </c>
      <c r="I228" s="137"/>
      <c r="J228" s="138">
        <f>ROUND(I228*H228,2)</f>
        <v>0</v>
      </c>
      <c r="K228" s="139"/>
      <c r="L228" s="31"/>
      <c r="M228" s="140" t="s">
        <v>1</v>
      </c>
      <c r="N228" s="141" t="s">
        <v>40</v>
      </c>
      <c r="P228" s="142">
        <f>O228*H228</f>
        <v>0</v>
      </c>
      <c r="Q228" s="142">
        <v>2.47E-3</v>
      </c>
      <c r="R228" s="142">
        <f>Q228*H228</f>
        <v>1.6054999999999999E-3</v>
      </c>
      <c r="S228" s="142">
        <v>0</v>
      </c>
      <c r="T228" s="143">
        <f>S228*H228</f>
        <v>0</v>
      </c>
      <c r="AR228" s="144" t="s">
        <v>159</v>
      </c>
      <c r="AT228" s="144" t="s">
        <v>155</v>
      </c>
      <c r="AU228" s="144" t="s">
        <v>85</v>
      </c>
      <c r="AY228" s="16" t="s">
        <v>153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83</v>
      </c>
      <c r="BK228" s="145">
        <f>ROUND(I228*H228,2)</f>
        <v>0</v>
      </c>
      <c r="BL228" s="16" t="s">
        <v>159</v>
      </c>
      <c r="BM228" s="144" t="s">
        <v>3639</v>
      </c>
    </row>
    <row r="229" spans="2:65" s="1" customFormat="1" ht="12">
      <c r="B229" s="31"/>
      <c r="D229" s="146" t="s">
        <v>161</v>
      </c>
      <c r="F229" s="147" t="s">
        <v>2703</v>
      </c>
      <c r="I229" s="148"/>
      <c r="L229" s="31"/>
      <c r="M229" s="149"/>
      <c r="T229" s="55"/>
      <c r="AT229" s="16" t="s">
        <v>161</v>
      </c>
      <c r="AU229" s="16" t="s">
        <v>85</v>
      </c>
    </row>
    <row r="230" spans="2:65" s="12" customFormat="1" ht="12">
      <c r="B230" s="150"/>
      <c r="D230" s="146" t="s">
        <v>163</v>
      </c>
      <c r="E230" s="151" t="s">
        <v>1</v>
      </c>
      <c r="F230" s="152" t="s">
        <v>3640</v>
      </c>
      <c r="H230" s="153">
        <v>0.65</v>
      </c>
      <c r="I230" s="154"/>
      <c r="L230" s="150"/>
      <c r="M230" s="155"/>
      <c r="T230" s="156"/>
      <c r="AT230" s="151" t="s">
        <v>163</v>
      </c>
      <c r="AU230" s="151" t="s">
        <v>85</v>
      </c>
      <c r="AV230" s="12" t="s">
        <v>85</v>
      </c>
      <c r="AW230" s="12" t="s">
        <v>32</v>
      </c>
      <c r="AX230" s="12" t="s">
        <v>83</v>
      </c>
      <c r="AY230" s="151" t="s">
        <v>153</v>
      </c>
    </row>
    <row r="231" spans="2:65" s="1" customFormat="1" ht="16.5" customHeight="1">
      <c r="B231" s="31"/>
      <c r="C231" s="132" t="s">
        <v>317</v>
      </c>
      <c r="D231" s="132" t="s">
        <v>155</v>
      </c>
      <c r="E231" s="133" t="s">
        <v>2706</v>
      </c>
      <c r="F231" s="134" t="s">
        <v>2707</v>
      </c>
      <c r="G231" s="135" t="s">
        <v>173</v>
      </c>
      <c r="H231" s="136">
        <v>0.65</v>
      </c>
      <c r="I231" s="137"/>
      <c r="J231" s="138">
        <f>ROUND(I231*H231,2)</f>
        <v>0</v>
      </c>
      <c r="K231" s="139"/>
      <c r="L231" s="31"/>
      <c r="M231" s="140" t="s">
        <v>1</v>
      </c>
      <c r="N231" s="141" t="s">
        <v>40</v>
      </c>
      <c r="P231" s="142">
        <f>O231*H231</f>
        <v>0</v>
      </c>
      <c r="Q231" s="142">
        <v>0</v>
      </c>
      <c r="R231" s="142">
        <f>Q231*H231</f>
        <v>0</v>
      </c>
      <c r="S231" s="142">
        <v>0</v>
      </c>
      <c r="T231" s="143">
        <f>S231*H231</f>
        <v>0</v>
      </c>
      <c r="AR231" s="144" t="s">
        <v>159</v>
      </c>
      <c r="AT231" s="144" t="s">
        <v>155</v>
      </c>
      <c r="AU231" s="144" t="s">
        <v>85</v>
      </c>
      <c r="AY231" s="16" t="s">
        <v>153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83</v>
      </c>
      <c r="BK231" s="145">
        <f>ROUND(I231*H231,2)</f>
        <v>0</v>
      </c>
      <c r="BL231" s="16" t="s">
        <v>159</v>
      </c>
      <c r="BM231" s="144" t="s">
        <v>3641</v>
      </c>
    </row>
    <row r="232" spans="2:65" s="1" customFormat="1" ht="12">
      <c r="B232" s="31"/>
      <c r="D232" s="146" t="s">
        <v>161</v>
      </c>
      <c r="F232" s="147" t="s">
        <v>2709</v>
      </c>
      <c r="I232" s="148"/>
      <c r="L232" s="31"/>
      <c r="M232" s="149"/>
      <c r="T232" s="55"/>
      <c r="AT232" s="16" t="s">
        <v>161</v>
      </c>
      <c r="AU232" s="16" t="s">
        <v>85</v>
      </c>
    </row>
    <row r="233" spans="2:65" s="1" customFormat="1" ht="16.5" customHeight="1">
      <c r="B233" s="31"/>
      <c r="C233" s="132" t="s">
        <v>322</v>
      </c>
      <c r="D233" s="132" t="s">
        <v>155</v>
      </c>
      <c r="E233" s="133" t="s">
        <v>2716</v>
      </c>
      <c r="F233" s="134" t="s">
        <v>2717</v>
      </c>
      <c r="G233" s="135" t="s">
        <v>196</v>
      </c>
      <c r="H233" s="136">
        <v>5.1999999999999998E-2</v>
      </c>
      <c r="I233" s="137"/>
      <c r="J233" s="138">
        <f>ROUND(I233*H233,2)</f>
        <v>0</v>
      </c>
      <c r="K233" s="139"/>
      <c r="L233" s="31"/>
      <c r="M233" s="140" t="s">
        <v>1</v>
      </c>
      <c r="N233" s="141" t="s">
        <v>40</v>
      </c>
      <c r="P233" s="142">
        <f>O233*H233</f>
        <v>0</v>
      </c>
      <c r="Q233" s="142">
        <v>1.06277</v>
      </c>
      <c r="R233" s="142">
        <f>Q233*H233</f>
        <v>5.526404E-2</v>
      </c>
      <c r="S233" s="142">
        <v>0</v>
      </c>
      <c r="T233" s="143">
        <f>S233*H233</f>
        <v>0</v>
      </c>
      <c r="AR233" s="144" t="s">
        <v>159</v>
      </c>
      <c r="AT233" s="144" t="s">
        <v>155</v>
      </c>
      <c r="AU233" s="144" t="s">
        <v>85</v>
      </c>
      <c r="AY233" s="16" t="s">
        <v>153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6" t="s">
        <v>83</v>
      </c>
      <c r="BK233" s="145">
        <f>ROUND(I233*H233,2)</f>
        <v>0</v>
      </c>
      <c r="BL233" s="16" t="s">
        <v>159</v>
      </c>
      <c r="BM233" s="144" t="s">
        <v>3642</v>
      </c>
    </row>
    <row r="234" spans="2:65" s="1" customFormat="1" ht="24">
      <c r="B234" s="31"/>
      <c r="D234" s="146" t="s">
        <v>161</v>
      </c>
      <c r="F234" s="147" t="s">
        <v>2719</v>
      </c>
      <c r="I234" s="148"/>
      <c r="L234" s="31"/>
      <c r="M234" s="149"/>
      <c r="T234" s="55"/>
      <c r="AT234" s="16" t="s">
        <v>161</v>
      </c>
      <c r="AU234" s="16" t="s">
        <v>85</v>
      </c>
    </row>
    <row r="235" spans="2:65" s="12" customFormat="1" ht="12">
      <c r="B235" s="150"/>
      <c r="D235" s="146" t="s">
        <v>163</v>
      </c>
      <c r="E235" s="151" t="s">
        <v>1</v>
      </c>
      <c r="F235" s="152" t="s">
        <v>3643</v>
      </c>
      <c r="H235" s="153">
        <v>5.1999999999999998E-2</v>
      </c>
      <c r="I235" s="154"/>
      <c r="L235" s="150"/>
      <c r="M235" s="155"/>
      <c r="T235" s="156"/>
      <c r="AT235" s="151" t="s">
        <v>163</v>
      </c>
      <c r="AU235" s="151" t="s">
        <v>85</v>
      </c>
      <c r="AV235" s="12" t="s">
        <v>85</v>
      </c>
      <c r="AW235" s="12" t="s">
        <v>32</v>
      </c>
      <c r="AX235" s="12" t="s">
        <v>83</v>
      </c>
      <c r="AY235" s="151" t="s">
        <v>153</v>
      </c>
    </row>
    <row r="236" spans="2:65" s="1" customFormat="1" ht="24.25" customHeight="1">
      <c r="B236" s="31"/>
      <c r="C236" s="132" t="s">
        <v>327</v>
      </c>
      <c r="D236" s="132" t="s">
        <v>155</v>
      </c>
      <c r="E236" s="133" t="s">
        <v>2721</v>
      </c>
      <c r="F236" s="134" t="s">
        <v>2722</v>
      </c>
      <c r="G236" s="135" t="s">
        <v>158</v>
      </c>
      <c r="H236" s="136">
        <v>14.914999999999999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40</v>
      </c>
      <c r="P236" s="142">
        <f>O236*H236</f>
        <v>0</v>
      </c>
      <c r="Q236" s="142">
        <v>2.5018699999999998</v>
      </c>
      <c r="R236" s="142">
        <f>Q236*H236</f>
        <v>37.315391049999995</v>
      </c>
      <c r="S236" s="142">
        <v>0</v>
      </c>
      <c r="T236" s="143">
        <f>S236*H236</f>
        <v>0</v>
      </c>
      <c r="AR236" s="144" t="s">
        <v>159</v>
      </c>
      <c r="AT236" s="144" t="s">
        <v>155</v>
      </c>
      <c r="AU236" s="144" t="s">
        <v>85</v>
      </c>
      <c r="AY236" s="16" t="s">
        <v>153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83</v>
      </c>
      <c r="BK236" s="145">
        <f>ROUND(I236*H236,2)</f>
        <v>0</v>
      </c>
      <c r="BL236" s="16" t="s">
        <v>159</v>
      </c>
      <c r="BM236" s="144" t="s">
        <v>3644</v>
      </c>
    </row>
    <row r="237" spans="2:65" s="1" customFormat="1" ht="24">
      <c r="B237" s="31"/>
      <c r="D237" s="146" t="s">
        <v>161</v>
      </c>
      <c r="F237" s="147" t="s">
        <v>2724</v>
      </c>
      <c r="I237" s="148"/>
      <c r="L237" s="31"/>
      <c r="M237" s="149"/>
      <c r="T237" s="55"/>
      <c r="AT237" s="16" t="s">
        <v>161</v>
      </c>
      <c r="AU237" s="16" t="s">
        <v>85</v>
      </c>
    </row>
    <row r="238" spans="2:65" s="12" customFormat="1" ht="12">
      <c r="B238" s="150"/>
      <c r="D238" s="146" t="s">
        <v>163</v>
      </c>
      <c r="E238" s="151" t="s">
        <v>1</v>
      </c>
      <c r="F238" s="152" t="s">
        <v>3645</v>
      </c>
      <c r="H238" s="153">
        <v>3.1850000000000001</v>
      </c>
      <c r="I238" s="154"/>
      <c r="L238" s="150"/>
      <c r="M238" s="155"/>
      <c r="T238" s="156"/>
      <c r="AT238" s="151" t="s">
        <v>163</v>
      </c>
      <c r="AU238" s="151" t="s">
        <v>85</v>
      </c>
      <c r="AV238" s="12" t="s">
        <v>85</v>
      </c>
      <c r="AW238" s="12" t="s">
        <v>32</v>
      </c>
      <c r="AX238" s="12" t="s">
        <v>75</v>
      </c>
      <c r="AY238" s="151" t="s">
        <v>153</v>
      </c>
    </row>
    <row r="239" spans="2:65" s="12" customFormat="1" ht="12">
      <c r="B239" s="150"/>
      <c r="D239" s="146" t="s">
        <v>163</v>
      </c>
      <c r="E239" s="151" t="s">
        <v>1</v>
      </c>
      <c r="F239" s="152" t="s">
        <v>3587</v>
      </c>
      <c r="H239" s="153">
        <v>11.73</v>
      </c>
      <c r="I239" s="154"/>
      <c r="L239" s="150"/>
      <c r="M239" s="155"/>
      <c r="T239" s="156"/>
      <c r="AT239" s="151" t="s">
        <v>163</v>
      </c>
      <c r="AU239" s="151" t="s">
        <v>85</v>
      </c>
      <c r="AV239" s="12" t="s">
        <v>85</v>
      </c>
      <c r="AW239" s="12" t="s">
        <v>32</v>
      </c>
      <c r="AX239" s="12" t="s">
        <v>75</v>
      </c>
      <c r="AY239" s="151" t="s">
        <v>153</v>
      </c>
    </row>
    <row r="240" spans="2:65" s="13" customFormat="1" ht="12">
      <c r="B240" s="157"/>
      <c r="D240" s="146" t="s">
        <v>163</v>
      </c>
      <c r="E240" s="158" t="s">
        <v>1</v>
      </c>
      <c r="F240" s="159" t="s">
        <v>207</v>
      </c>
      <c r="H240" s="160">
        <v>14.915000000000001</v>
      </c>
      <c r="I240" s="161"/>
      <c r="L240" s="157"/>
      <c r="M240" s="162"/>
      <c r="T240" s="163"/>
      <c r="AT240" s="158" t="s">
        <v>163</v>
      </c>
      <c r="AU240" s="158" t="s">
        <v>85</v>
      </c>
      <c r="AV240" s="13" t="s">
        <v>159</v>
      </c>
      <c r="AW240" s="13" t="s">
        <v>32</v>
      </c>
      <c r="AX240" s="13" t="s">
        <v>83</v>
      </c>
      <c r="AY240" s="158" t="s">
        <v>153</v>
      </c>
    </row>
    <row r="241" spans="2:65" s="1" customFormat="1" ht="16.5" customHeight="1">
      <c r="B241" s="31"/>
      <c r="C241" s="132" t="s">
        <v>332</v>
      </c>
      <c r="D241" s="132" t="s">
        <v>155</v>
      </c>
      <c r="E241" s="133" t="s">
        <v>2726</v>
      </c>
      <c r="F241" s="134" t="s">
        <v>2727</v>
      </c>
      <c r="G241" s="135" t="s">
        <v>173</v>
      </c>
      <c r="H241" s="136">
        <v>21.7</v>
      </c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40</v>
      </c>
      <c r="P241" s="142">
        <f>O241*H241</f>
        <v>0</v>
      </c>
      <c r="Q241" s="142">
        <v>2.6900000000000001E-3</v>
      </c>
      <c r="R241" s="142">
        <f>Q241*H241</f>
        <v>5.8373000000000001E-2</v>
      </c>
      <c r="S241" s="142">
        <v>0</v>
      </c>
      <c r="T241" s="143">
        <f>S241*H241</f>
        <v>0</v>
      </c>
      <c r="AR241" s="144" t="s">
        <v>159</v>
      </c>
      <c r="AT241" s="144" t="s">
        <v>155</v>
      </c>
      <c r="AU241" s="144" t="s">
        <v>85</v>
      </c>
      <c r="AY241" s="16" t="s">
        <v>153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83</v>
      </c>
      <c r="BK241" s="145">
        <f>ROUND(I241*H241,2)</f>
        <v>0</v>
      </c>
      <c r="BL241" s="16" t="s">
        <v>159</v>
      </c>
      <c r="BM241" s="144" t="s">
        <v>3646</v>
      </c>
    </row>
    <row r="242" spans="2:65" s="1" customFormat="1" ht="12">
      <c r="B242" s="31"/>
      <c r="D242" s="146" t="s">
        <v>161</v>
      </c>
      <c r="F242" s="147" t="s">
        <v>2729</v>
      </c>
      <c r="I242" s="148"/>
      <c r="L242" s="31"/>
      <c r="M242" s="149"/>
      <c r="T242" s="55"/>
      <c r="AT242" s="16" t="s">
        <v>161</v>
      </c>
      <c r="AU242" s="16" t="s">
        <v>85</v>
      </c>
    </row>
    <row r="243" spans="2:65" s="12" customFormat="1" ht="12">
      <c r="B243" s="150"/>
      <c r="D243" s="146" t="s">
        <v>163</v>
      </c>
      <c r="E243" s="151" t="s">
        <v>1</v>
      </c>
      <c r="F243" s="152" t="s">
        <v>3647</v>
      </c>
      <c r="H243" s="153">
        <v>9.1</v>
      </c>
      <c r="I243" s="154"/>
      <c r="L243" s="150"/>
      <c r="M243" s="155"/>
      <c r="T243" s="156"/>
      <c r="AT243" s="151" t="s">
        <v>163</v>
      </c>
      <c r="AU243" s="151" t="s">
        <v>85</v>
      </c>
      <c r="AV243" s="12" t="s">
        <v>85</v>
      </c>
      <c r="AW243" s="12" t="s">
        <v>32</v>
      </c>
      <c r="AX243" s="12" t="s">
        <v>75</v>
      </c>
      <c r="AY243" s="151" t="s">
        <v>153</v>
      </c>
    </row>
    <row r="244" spans="2:65" s="12" customFormat="1" ht="12">
      <c r="B244" s="150"/>
      <c r="D244" s="146" t="s">
        <v>163</v>
      </c>
      <c r="E244" s="151" t="s">
        <v>1</v>
      </c>
      <c r="F244" s="152" t="s">
        <v>3648</v>
      </c>
      <c r="H244" s="153">
        <v>12.6</v>
      </c>
      <c r="I244" s="154"/>
      <c r="L244" s="150"/>
      <c r="M244" s="155"/>
      <c r="T244" s="156"/>
      <c r="AT244" s="151" t="s">
        <v>163</v>
      </c>
      <c r="AU244" s="151" t="s">
        <v>85</v>
      </c>
      <c r="AV244" s="12" t="s">
        <v>85</v>
      </c>
      <c r="AW244" s="12" t="s">
        <v>32</v>
      </c>
      <c r="AX244" s="12" t="s">
        <v>75</v>
      </c>
      <c r="AY244" s="151" t="s">
        <v>153</v>
      </c>
    </row>
    <row r="245" spans="2:65" s="13" customFormat="1" ht="12">
      <c r="B245" s="157"/>
      <c r="D245" s="146" t="s">
        <v>163</v>
      </c>
      <c r="E245" s="158" t="s">
        <v>1</v>
      </c>
      <c r="F245" s="159" t="s">
        <v>207</v>
      </c>
      <c r="H245" s="160">
        <v>21.7</v>
      </c>
      <c r="I245" s="161"/>
      <c r="L245" s="157"/>
      <c r="M245" s="162"/>
      <c r="T245" s="163"/>
      <c r="AT245" s="158" t="s">
        <v>163</v>
      </c>
      <c r="AU245" s="158" t="s">
        <v>85</v>
      </c>
      <c r="AV245" s="13" t="s">
        <v>159</v>
      </c>
      <c r="AW245" s="13" t="s">
        <v>32</v>
      </c>
      <c r="AX245" s="13" t="s">
        <v>83</v>
      </c>
      <c r="AY245" s="158" t="s">
        <v>153</v>
      </c>
    </row>
    <row r="246" spans="2:65" s="1" customFormat="1" ht="16.5" customHeight="1">
      <c r="B246" s="31"/>
      <c r="C246" s="132" t="s">
        <v>339</v>
      </c>
      <c r="D246" s="132" t="s">
        <v>155</v>
      </c>
      <c r="E246" s="133" t="s">
        <v>2731</v>
      </c>
      <c r="F246" s="134" t="s">
        <v>2732</v>
      </c>
      <c r="G246" s="135" t="s">
        <v>173</v>
      </c>
      <c r="H246" s="136">
        <v>21.7</v>
      </c>
      <c r="I246" s="137"/>
      <c r="J246" s="138">
        <f>ROUND(I246*H246,2)</f>
        <v>0</v>
      </c>
      <c r="K246" s="139"/>
      <c r="L246" s="31"/>
      <c r="M246" s="140" t="s">
        <v>1</v>
      </c>
      <c r="N246" s="141" t="s">
        <v>40</v>
      </c>
      <c r="P246" s="142">
        <f>O246*H246</f>
        <v>0</v>
      </c>
      <c r="Q246" s="142">
        <v>0</v>
      </c>
      <c r="R246" s="142">
        <f>Q246*H246</f>
        <v>0</v>
      </c>
      <c r="S246" s="142">
        <v>0</v>
      </c>
      <c r="T246" s="143">
        <f>S246*H246</f>
        <v>0</v>
      </c>
      <c r="AR246" s="144" t="s">
        <v>159</v>
      </c>
      <c r="AT246" s="144" t="s">
        <v>155</v>
      </c>
      <c r="AU246" s="144" t="s">
        <v>85</v>
      </c>
      <c r="AY246" s="16" t="s">
        <v>153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6" t="s">
        <v>83</v>
      </c>
      <c r="BK246" s="145">
        <f>ROUND(I246*H246,2)</f>
        <v>0</v>
      </c>
      <c r="BL246" s="16" t="s">
        <v>159</v>
      </c>
      <c r="BM246" s="144" t="s">
        <v>3649</v>
      </c>
    </row>
    <row r="247" spans="2:65" s="1" customFormat="1" ht="12">
      <c r="B247" s="31"/>
      <c r="D247" s="146" t="s">
        <v>161</v>
      </c>
      <c r="F247" s="147" t="s">
        <v>2734</v>
      </c>
      <c r="I247" s="148"/>
      <c r="L247" s="31"/>
      <c r="M247" s="149"/>
      <c r="T247" s="55"/>
      <c r="AT247" s="16" t="s">
        <v>161</v>
      </c>
      <c r="AU247" s="16" t="s">
        <v>85</v>
      </c>
    </row>
    <row r="248" spans="2:65" s="1" customFormat="1" ht="21.75" customHeight="1">
      <c r="B248" s="31"/>
      <c r="C248" s="132" t="s">
        <v>345</v>
      </c>
      <c r="D248" s="132" t="s">
        <v>155</v>
      </c>
      <c r="E248" s="133" t="s">
        <v>3650</v>
      </c>
      <c r="F248" s="134" t="s">
        <v>3651</v>
      </c>
      <c r="G248" s="135" t="s">
        <v>196</v>
      </c>
      <c r="H248" s="136">
        <v>1.919</v>
      </c>
      <c r="I248" s="137"/>
      <c r="J248" s="138">
        <f>ROUND(I248*H248,2)</f>
        <v>0</v>
      </c>
      <c r="K248" s="139"/>
      <c r="L248" s="31"/>
      <c r="M248" s="140" t="s">
        <v>1</v>
      </c>
      <c r="N248" s="141" t="s">
        <v>40</v>
      </c>
      <c r="P248" s="142">
        <f>O248*H248</f>
        <v>0</v>
      </c>
      <c r="Q248" s="142">
        <v>1.0606199999999999</v>
      </c>
      <c r="R248" s="142">
        <f>Q248*H248</f>
        <v>2.0353297799999996</v>
      </c>
      <c r="S248" s="142">
        <v>0</v>
      </c>
      <c r="T248" s="143">
        <f>S248*H248</f>
        <v>0</v>
      </c>
      <c r="AR248" s="144" t="s">
        <v>159</v>
      </c>
      <c r="AT248" s="144" t="s">
        <v>155</v>
      </c>
      <c r="AU248" s="144" t="s">
        <v>85</v>
      </c>
      <c r="AY248" s="16" t="s">
        <v>153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6" t="s">
        <v>83</v>
      </c>
      <c r="BK248" s="145">
        <f>ROUND(I248*H248,2)</f>
        <v>0</v>
      </c>
      <c r="BL248" s="16" t="s">
        <v>159</v>
      </c>
      <c r="BM248" s="144" t="s">
        <v>3652</v>
      </c>
    </row>
    <row r="249" spans="2:65" s="1" customFormat="1" ht="24">
      <c r="B249" s="31"/>
      <c r="D249" s="146" t="s">
        <v>161</v>
      </c>
      <c r="F249" s="147" t="s">
        <v>3653</v>
      </c>
      <c r="I249" s="148"/>
      <c r="L249" s="31"/>
      <c r="M249" s="149"/>
      <c r="T249" s="55"/>
      <c r="AT249" s="16" t="s">
        <v>161</v>
      </c>
      <c r="AU249" s="16" t="s">
        <v>85</v>
      </c>
    </row>
    <row r="250" spans="2:65" s="12" customFormat="1" ht="12">
      <c r="B250" s="150"/>
      <c r="D250" s="146" t="s">
        <v>163</v>
      </c>
      <c r="E250" s="151" t="s">
        <v>1</v>
      </c>
      <c r="F250" s="152" t="s">
        <v>3654</v>
      </c>
      <c r="H250" s="153">
        <v>0.159</v>
      </c>
      <c r="I250" s="154"/>
      <c r="L250" s="150"/>
      <c r="M250" s="155"/>
      <c r="T250" s="156"/>
      <c r="AT250" s="151" t="s">
        <v>163</v>
      </c>
      <c r="AU250" s="151" t="s">
        <v>85</v>
      </c>
      <c r="AV250" s="12" t="s">
        <v>85</v>
      </c>
      <c r="AW250" s="12" t="s">
        <v>32</v>
      </c>
      <c r="AX250" s="12" t="s">
        <v>75</v>
      </c>
      <c r="AY250" s="151" t="s">
        <v>153</v>
      </c>
    </row>
    <row r="251" spans="2:65" s="12" customFormat="1" ht="12">
      <c r="B251" s="150"/>
      <c r="D251" s="146" t="s">
        <v>163</v>
      </c>
      <c r="E251" s="151" t="s">
        <v>1</v>
      </c>
      <c r="F251" s="152" t="s">
        <v>3655</v>
      </c>
      <c r="H251" s="153">
        <v>1.76</v>
      </c>
      <c r="I251" s="154"/>
      <c r="L251" s="150"/>
      <c r="M251" s="155"/>
      <c r="T251" s="156"/>
      <c r="AT251" s="151" t="s">
        <v>163</v>
      </c>
      <c r="AU251" s="151" t="s">
        <v>85</v>
      </c>
      <c r="AV251" s="12" t="s">
        <v>85</v>
      </c>
      <c r="AW251" s="12" t="s">
        <v>32</v>
      </c>
      <c r="AX251" s="12" t="s">
        <v>75</v>
      </c>
      <c r="AY251" s="151" t="s">
        <v>153</v>
      </c>
    </row>
    <row r="252" spans="2:65" s="13" customFormat="1" ht="12">
      <c r="B252" s="157"/>
      <c r="D252" s="146" t="s">
        <v>163</v>
      </c>
      <c r="E252" s="158" t="s">
        <v>1</v>
      </c>
      <c r="F252" s="159" t="s">
        <v>207</v>
      </c>
      <c r="H252" s="160">
        <v>1.919</v>
      </c>
      <c r="I252" s="161"/>
      <c r="L252" s="157"/>
      <c r="M252" s="162"/>
      <c r="T252" s="163"/>
      <c r="AT252" s="158" t="s">
        <v>163</v>
      </c>
      <c r="AU252" s="158" t="s">
        <v>85</v>
      </c>
      <c r="AV252" s="13" t="s">
        <v>159</v>
      </c>
      <c r="AW252" s="13" t="s">
        <v>32</v>
      </c>
      <c r="AX252" s="13" t="s">
        <v>83</v>
      </c>
      <c r="AY252" s="158" t="s">
        <v>153</v>
      </c>
    </row>
    <row r="253" spans="2:65" s="1" customFormat="1" ht="33" customHeight="1">
      <c r="B253" s="31"/>
      <c r="C253" s="132" t="s">
        <v>351</v>
      </c>
      <c r="D253" s="132" t="s">
        <v>155</v>
      </c>
      <c r="E253" s="133" t="s">
        <v>3656</v>
      </c>
      <c r="F253" s="134" t="s">
        <v>3657</v>
      </c>
      <c r="G253" s="135" t="s">
        <v>173</v>
      </c>
      <c r="H253" s="136">
        <v>1.625</v>
      </c>
      <c r="I253" s="137"/>
      <c r="J253" s="138">
        <f>ROUND(I253*H253,2)</f>
        <v>0</v>
      </c>
      <c r="K253" s="139"/>
      <c r="L253" s="31"/>
      <c r="M253" s="140" t="s">
        <v>1</v>
      </c>
      <c r="N253" s="141" t="s">
        <v>40</v>
      </c>
      <c r="P253" s="142">
        <f>O253*H253</f>
        <v>0</v>
      </c>
      <c r="Q253" s="142">
        <v>0.71545999999999998</v>
      </c>
      <c r="R253" s="142">
        <f>Q253*H253</f>
        <v>1.1626224999999999</v>
      </c>
      <c r="S253" s="142">
        <v>0</v>
      </c>
      <c r="T253" s="143">
        <f>S253*H253</f>
        <v>0</v>
      </c>
      <c r="AR253" s="144" t="s">
        <v>159</v>
      </c>
      <c r="AT253" s="144" t="s">
        <v>155</v>
      </c>
      <c r="AU253" s="144" t="s">
        <v>85</v>
      </c>
      <c r="AY253" s="16" t="s">
        <v>153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6" t="s">
        <v>83</v>
      </c>
      <c r="BK253" s="145">
        <f>ROUND(I253*H253,2)</f>
        <v>0</v>
      </c>
      <c r="BL253" s="16" t="s">
        <v>159</v>
      </c>
      <c r="BM253" s="144" t="s">
        <v>3658</v>
      </c>
    </row>
    <row r="254" spans="2:65" s="1" customFormat="1" ht="36">
      <c r="B254" s="31"/>
      <c r="D254" s="146" t="s">
        <v>161</v>
      </c>
      <c r="F254" s="147" t="s">
        <v>3659</v>
      </c>
      <c r="I254" s="148"/>
      <c r="L254" s="31"/>
      <c r="M254" s="149"/>
      <c r="T254" s="55"/>
      <c r="AT254" s="16" t="s">
        <v>161</v>
      </c>
      <c r="AU254" s="16" t="s">
        <v>85</v>
      </c>
    </row>
    <row r="255" spans="2:65" s="12" customFormat="1" ht="12">
      <c r="B255" s="150"/>
      <c r="D255" s="146" t="s">
        <v>163</v>
      </c>
      <c r="E255" s="151" t="s">
        <v>1</v>
      </c>
      <c r="F255" s="152" t="s">
        <v>3660</v>
      </c>
      <c r="H255" s="153">
        <v>1.625</v>
      </c>
      <c r="I255" s="154"/>
      <c r="L255" s="150"/>
      <c r="M255" s="155"/>
      <c r="T255" s="156"/>
      <c r="AT255" s="151" t="s">
        <v>163</v>
      </c>
      <c r="AU255" s="151" t="s">
        <v>85</v>
      </c>
      <c r="AV255" s="12" t="s">
        <v>85</v>
      </c>
      <c r="AW255" s="12" t="s">
        <v>32</v>
      </c>
      <c r="AX255" s="12" t="s">
        <v>83</v>
      </c>
      <c r="AY255" s="151" t="s">
        <v>153</v>
      </c>
    </row>
    <row r="256" spans="2:65" s="1" customFormat="1" ht="24.25" customHeight="1">
      <c r="B256" s="31"/>
      <c r="C256" s="132" t="s">
        <v>360</v>
      </c>
      <c r="D256" s="132" t="s">
        <v>155</v>
      </c>
      <c r="E256" s="133" t="s">
        <v>3661</v>
      </c>
      <c r="F256" s="134" t="s">
        <v>3662</v>
      </c>
      <c r="G256" s="135" t="s">
        <v>158</v>
      </c>
      <c r="H256" s="136">
        <v>18.18</v>
      </c>
      <c r="I256" s="137"/>
      <c r="J256" s="138">
        <f>ROUND(I256*H256,2)</f>
        <v>0</v>
      </c>
      <c r="K256" s="139"/>
      <c r="L256" s="31"/>
      <c r="M256" s="140" t="s">
        <v>1</v>
      </c>
      <c r="N256" s="141" t="s">
        <v>40</v>
      </c>
      <c r="P256" s="142">
        <f>O256*H256</f>
        <v>0</v>
      </c>
      <c r="Q256" s="142">
        <v>2.5018699999999998</v>
      </c>
      <c r="R256" s="142">
        <f>Q256*H256</f>
        <v>45.483996599999998</v>
      </c>
      <c r="S256" s="142">
        <v>0</v>
      </c>
      <c r="T256" s="143">
        <f>S256*H256</f>
        <v>0</v>
      </c>
      <c r="AR256" s="144" t="s">
        <v>159</v>
      </c>
      <c r="AT256" s="144" t="s">
        <v>155</v>
      </c>
      <c r="AU256" s="144" t="s">
        <v>85</v>
      </c>
      <c r="AY256" s="16" t="s">
        <v>153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6" t="s">
        <v>83</v>
      </c>
      <c r="BK256" s="145">
        <f>ROUND(I256*H256,2)</f>
        <v>0</v>
      </c>
      <c r="BL256" s="16" t="s">
        <v>159</v>
      </c>
      <c r="BM256" s="144" t="s">
        <v>3663</v>
      </c>
    </row>
    <row r="257" spans="2:65" s="1" customFormat="1" ht="24">
      <c r="B257" s="31"/>
      <c r="D257" s="146" t="s">
        <v>161</v>
      </c>
      <c r="F257" s="147" t="s">
        <v>3664</v>
      </c>
      <c r="I257" s="148"/>
      <c r="L257" s="31"/>
      <c r="M257" s="149"/>
      <c r="T257" s="55"/>
      <c r="AT257" s="16" t="s">
        <v>161</v>
      </c>
      <c r="AU257" s="16" t="s">
        <v>85</v>
      </c>
    </row>
    <row r="258" spans="2:65" s="12" customFormat="1" ht="12">
      <c r="B258" s="150"/>
      <c r="D258" s="146" t="s">
        <v>163</v>
      </c>
      <c r="E258" s="151" t="s">
        <v>1</v>
      </c>
      <c r="F258" s="152" t="s">
        <v>3665</v>
      </c>
      <c r="H258" s="153">
        <v>18.18</v>
      </c>
      <c r="I258" s="154"/>
      <c r="L258" s="150"/>
      <c r="M258" s="155"/>
      <c r="T258" s="156"/>
      <c r="AT258" s="151" t="s">
        <v>163</v>
      </c>
      <c r="AU258" s="151" t="s">
        <v>85</v>
      </c>
      <c r="AV258" s="12" t="s">
        <v>85</v>
      </c>
      <c r="AW258" s="12" t="s">
        <v>32</v>
      </c>
      <c r="AX258" s="12" t="s">
        <v>83</v>
      </c>
      <c r="AY258" s="151" t="s">
        <v>153</v>
      </c>
    </row>
    <row r="259" spans="2:65" s="1" customFormat="1" ht="16.5" customHeight="1">
      <c r="B259" s="31"/>
      <c r="C259" s="132" t="s">
        <v>366</v>
      </c>
      <c r="D259" s="132" t="s">
        <v>155</v>
      </c>
      <c r="E259" s="133" t="s">
        <v>2745</v>
      </c>
      <c r="F259" s="134" t="s">
        <v>2746</v>
      </c>
      <c r="G259" s="135" t="s">
        <v>173</v>
      </c>
      <c r="H259" s="136">
        <v>121.2</v>
      </c>
      <c r="I259" s="137"/>
      <c r="J259" s="138">
        <f>ROUND(I259*H259,2)</f>
        <v>0</v>
      </c>
      <c r="K259" s="139"/>
      <c r="L259" s="31"/>
      <c r="M259" s="140" t="s">
        <v>1</v>
      </c>
      <c r="N259" s="141" t="s">
        <v>40</v>
      </c>
      <c r="P259" s="142">
        <f>O259*H259</f>
        <v>0</v>
      </c>
      <c r="Q259" s="142">
        <v>2.7499999999999998E-3</v>
      </c>
      <c r="R259" s="142">
        <f>Q259*H259</f>
        <v>0.33329999999999999</v>
      </c>
      <c r="S259" s="142">
        <v>0</v>
      </c>
      <c r="T259" s="143">
        <f>S259*H259</f>
        <v>0</v>
      </c>
      <c r="AR259" s="144" t="s">
        <v>159</v>
      </c>
      <c r="AT259" s="144" t="s">
        <v>155</v>
      </c>
      <c r="AU259" s="144" t="s">
        <v>85</v>
      </c>
      <c r="AY259" s="16" t="s">
        <v>153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6" t="s">
        <v>83</v>
      </c>
      <c r="BK259" s="145">
        <f>ROUND(I259*H259,2)</f>
        <v>0</v>
      </c>
      <c r="BL259" s="16" t="s">
        <v>159</v>
      </c>
      <c r="BM259" s="144" t="s">
        <v>3666</v>
      </c>
    </row>
    <row r="260" spans="2:65" s="1" customFormat="1" ht="24">
      <c r="B260" s="31"/>
      <c r="D260" s="146" t="s">
        <v>161</v>
      </c>
      <c r="F260" s="147" t="s">
        <v>2748</v>
      </c>
      <c r="I260" s="148"/>
      <c r="L260" s="31"/>
      <c r="M260" s="149"/>
      <c r="T260" s="55"/>
      <c r="AT260" s="16" t="s">
        <v>161</v>
      </c>
      <c r="AU260" s="16" t="s">
        <v>85</v>
      </c>
    </row>
    <row r="261" spans="2:65" s="12" customFormat="1" ht="12">
      <c r="B261" s="150"/>
      <c r="D261" s="146" t="s">
        <v>163</v>
      </c>
      <c r="E261" s="151" t="s">
        <v>1</v>
      </c>
      <c r="F261" s="152" t="s">
        <v>3667</v>
      </c>
      <c r="H261" s="153">
        <v>121.2</v>
      </c>
      <c r="I261" s="154"/>
      <c r="L261" s="150"/>
      <c r="M261" s="155"/>
      <c r="T261" s="156"/>
      <c r="AT261" s="151" t="s">
        <v>163</v>
      </c>
      <c r="AU261" s="151" t="s">
        <v>85</v>
      </c>
      <c r="AV261" s="12" t="s">
        <v>85</v>
      </c>
      <c r="AW261" s="12" t="s">
        <v>32</v>
      </c>
      <c r="AX261" s="12" t="s">
        <v>83</v>
      </c>
      <c r="AY261" s="151" t="s">
        <v>153</v>
      </c>
    </row>
    <row r="262" spans="2:65" s="1" customFormat="1" ht="21.75" customHeight="1">
      <c r="B262" s="31"/>
      <c r="C262" s="132" t="s">
        <v>373</v>
      </c>
      <c r="D262" s="132" t="s">
        <v>155</v>
      </c>
      <c r="E262" s="133" t="s">
        <v>2750</v>
      </c>
      <c r="F262" s="134" t="s">
        <v>2751</v>
      </c>
      <c r="G262" s="135" t="s">
        <v>173</v>
      </c>
      <c r="H262" s="136">
        <v>121.2</v>
      </c>
      <c r="I262" s="137"/>
      <c r="J262" s="138">
        <f>ROUND(I262*H262,2)</f>
        <v>0</v>
      </c>
      <c r="K262" s="139"/>
      <c r="L262" s="31"/>
      <c r="M262" s="140" t="s">
        <v>1</v>
      </c>
      <c r="N262" s="141" t="s">
        <v>40</v>
      </c>
      <c r="P262" s="142">
        <f>O262*H262</f>
        <v>0</v>
      </c>
      <c r="Q262" s="142">
        <v>0</v>
      </c>
      <c r="R262" s="142">
        <f>Q262*H262</f>
        <v>0</v>
      </c>
      <c r="S262" s="142">
        <v>0</v>
      </c>
      <c r="T262" s="143">
        <f>S262*H262</f>
        <v>0</v>
      </c>
      <c r="AR262" s="144" t="s">
        <v>159</v>
      </c>
      <c r="AT262" s="144" t="s">
        <v>155</v>
      </c>
      <c r="AU262" s="144" t="s">
        <v>85</v>
      </c>
      <c r="AY262" s="16" t="s">
        <v>153</v>
      </c>
      <c r="BE262" s="145">
        <f>IF(N262="základní",J262,0)</f>
        <v>0</v>
      </c>
      <c r="BF262" s="145">
        <f>IF(N262="snížená",J262,0)</f>
        <v>0</v>
      </c>
      <c r="BG262" s="145">
        <f>IF(N262="zákl. přenesená",J262,0)</f>
        <v>0</v>
      </c>
      <c r="BH262" s="145">
        <f>IF(N262="sníž. přenesená",J262,0)</f>
        <v>0</v>
      </c>
      <c r="BI262" s="145">
        <f>IF(N262="nulová",J262,0)</f>
        <v>0</v>
      </c>
      <c r="BJ262" s="16" t="s">
        <v>83</v>
      </c>
      <c r="BK262" s="145">
        <f>ROUND(I262*H262,2)</f>
        <v>0</v>
      </c>
      <c r="BL262" s="16" t="s">
        <v>159</v>
      </c>
      <c r="BM262" s="144" t="s">
        <v>3668</v>
      </c>
    </row>
    <row r="263" spans="2:65" s="1" customFormat="1" ht="24">
      <c r="B263" s="31"/>
      <c r="D263" s="146" t="s">
        <v>161</v>
      </c>
      <c r="F263" s="147" t="s">
        <v>2753</v>
      </c>
      <c r="I263" s="148"/>
      <c r="L263" s="31"/>
      <c r="M263" s="149"/>
      <c r="T263" s="55"/>
      <c r="AT263" s="16" t="s">
        <v>161</v>
      </c>
      <c r="AU263" s="16" t="s">
        <v>85</v>
      </c>
    </row>
    <row r="264" spans="2:65" s="1" customFormat="1" ht="24.25" customHeight="1">
      <c r="B264" s="31"/>
      <c r="C264" s="132" t="s">
        <v>379</v>
      </c>
      <c r="D264" s="132" t="s">
        <v>155</v>
      </c>
      <c r="E264" s="133" t="s">
        <v>2754</v>
      </c>
      <c r="F264" s="134" t="s">
        <v>2755</v>
      </c>
      <c r="G264" s="135" t="s">
        <v>196</v>
      </c>
      <c r="H264" s="136">
        <v>2.75</v>
      </c>
      <c r="I264" s="137"/>
      <c r="J264" s="138">
        <f>ROUND(I264*H264,2)</f>
        <v>0</v>
      </c>
      <c r="K264" s="139"/>
      <c r="L264" s="31"/>
      <c r="M264" s="140" t="s">
        <v>1</v>
      </c>
      <c r="N264" s="141" t="s">
        <v>40</v>
      </c>
      <c r="P264" s="142">
        <f>O264*H264</f>
        <v>0</v>
      </c>
      <c r="Q264" s="142">
        <v>1.0593999999999999</v>
      </c>
      <c r="R264" s="142">
        <f>Q264*H264</f>
        <v>2.9133499999999999</v>
      </c>
      <c r="S264" s="142">
        <v>0</v>
      </c>
      <c r="T264" s="143">
        <f>S264*H264</f>
        <v>0</v>
      </c>
      <c r="AR264" s="144" t="s">
        <v>159</v>
      </c>
      <c r="AT264" s="144" t="s">
        <v>155</v>
      </c>
      <c r="AU264" s="144" t="s">
        <v>85</v>
      </c>
      <c r="AY264" s="16" t="s">
        <v>153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6" t="s">
        <v>83</v>
      </c>
      <c r="BK264" s="145">
        <f>ROUND(I264*H264,2)</f>
        <v>0</v>
      </c>
      <c r="BL264" s="16" t="s">
        <v>159</v>
      </c>
      <c r="BM264" s="144" t="s">
        <v>3669</v>
      </c>
    </row>
    <row r="265" spans="2:65" s="1" customFormat="1" ht="48">
      <c r="B265" s="31"/>
      <c r="D265" s="146" t="s">
        <v>161</v>
      </c>
      <c r="F265" s="147" t="s">
        <v>2757</v>
      </c>
      <c r="I265" s="148"/>
      <c r="L265" s="31"/>
      <c r="M265" s="149"/>
      <c r="T265" s="55"/>
      <c r="AT265" s="16" t="s">
        <v>161</v>
      </c>
      <c r="AU265" s="16" t="s">
        <v>85</v>
      </c>
    </row>
    <row r="266" spans="2:65" s="12" customFormat="1" ht="12">
      <c r="B266" s="150"/>
      <c r="D266" s="146" t="s">
        <v>163</v>
      </c>
      <c r="E266" s="151" t="s">
        <v>1</v>
      </c>
      <c r="F266" s="152" t="s">
        <v>3670</v>
      </c>
      <c r="H266" s="153">
        <v>2.7269999999999999</v>
      </c>
      <c r="I266" s="154"/>
      <c r="L266" s="150"/>
      <c r="M266" s="155"/>
      <c r="T266" s="156"/>
      <c r="AT266" s="151" t="s">
        <v>163</v>
      </c>
      <c r="AU266" s="151" t="s">
        <v>85</v>
      </c>
      <c r="AV266" s="12" t="s">
        <v>85</v>
      </c>
      <c r="AW266" s="12" t="s">
        <v>32</v>
      </c>
      <c r="AX266" s="12" t="s">
        <v>75</v>
      </c>
      <c r="AY266" s="151" t="s">
        <v>153</v>
      </c>
    </row>
    <row r="267" spans="2:65" s="12" customFormat="1" ht="12">
      <c r="B267" s="150"/>
      <c r="D267" s="146" t="s">
        <v>163</v>
      </c>
      <c r="E267" s="151" t="s">
        <v>1</v>
      </c>
      <c r="F267" s="152" t="s">
        <v>3671</v>
      </c>
      <c r="H267" s="153">
        <v>2.3E-2</v>
      </c>
      <c r="I267" s="154"/>
      <c r="L267" s="150"/>
      <c r="M267" s="155"/>
      <c r="T267" s="156"/>
      <c r="AT267" s="151" t="s">
        <v>163</v>
      </c>
      <c r="AU267" s="151" t="s">
        <v>85</v>
      </c>
      <c r="AV267" s="12" t="s">
        <v>85</v>
      </c>
      <c r="AW267" s="12" t="s">
        <v>32</v>
      </c>
      <c r="AX267" s="12" t="s">
        <v>75</v>
      </c>
      <c r="AY267" s="151" t="s">
        <v>153</v>
      </c>
    </row>
    <row r="268" spans="2:65" s="13" customFormat="1" ht="12">
      <c r="B268" s="157"/>
      <c r="D268" s="146" t="s">
        <v>163</v>
      </c>
      <c r="E268" s="158" t="s">
        <v>1</v>
      </c>
      <c r="F268" s="159" t="s">
        <v>207</v>
      </c>
      <c r="H268" s="160">
        <v>2.75</v>
      </c>
      <c r="I268" s="161"/>
      <c r="L268" s="157"/>
      <c r="M268" s="162"/>
      <c r="T268" s="163"/>
      <c r="AT268" s="158" t="s">
        <v>163</v>
      </c>
      <c r="AU268" s="158" t="s">
        <v>85</v>
      </c>
      <c r="AV268" s="13" t="s">
        <v>159</v>
      </c>
      <c r="AW268" s="13" t="s">
        <v>32</v>
      </c>
      <c r="AX268" s="13" t="s">
        <v>83</v>
      </c>
      <c r="AY268" s="158" t="s">
        <v>153</v>
      </c>
    </row>
    <row r="269" spans="2:65" s="11" customFormat="1" ht="22.75" customHeight="1">
      <c r="B269" s="120"/>
      <c r="D269" s="121" t="s">
        <v>74</v>
      </c>
      <c r="E269" s="130" t="s">
        <v>170</v>
      </c>
      <c r="F269" s="130" t="s">
        <v>221</v>
      </c>
      <c r="I269" s="123"/>
      <c r="J269" s="131">
        <f>BK269</f>
        <v>0</v>
      </c>
      <c r="L269" s="120"/>
      <c r="M269" s="125"/>
      <c r="P269" s="126">
        <f>SUM(P270:P309)</f>
        <v>0</v>
      </c>
      <c r="R269" s="126">
        <f>SUM(R270:R309)</f>
        <v>4.6181206600000007</v>
      </c>
      <c r="T269" s="127">
        <f>SUM(T270:T309)</f>
        <v>0</v>
      </c>
      <c r="AR269" s="121" t="s">
        <v>83</v>
      </c>
      <c r="AT269" s="128" t="s">
        <v>74</v>
      </c>
      <c r="AU269" s="128" t="s">
        <v>83</v>
      </c>
      <c r="AY269" s="121" t="s">
        <v>153</v>
      </c>
      <c r="BK269" s="129">
        <f>SUM(BK270:BK309)</f>
        <v>0</v>
      </c>
    </row>
    <row r="270" spans="2:65" s="1" customFormat="1" ht="33" customHeight="1">
      <c r="B270" s="31"/>
      <c r="C270" s="132" t="s">
        <v>386</v>
      </c>
      <c r="D270" s="132" t="s">
        <v>155</v>
      </c>
      <c r="E270" s="133" t="s">
        <v>3672</v>
      </c>
      <c r="F270" s="134" t="s">
        <v>3673</v>
      </c>
      <c r="G270" s="135" t="s">
        <v>261</v>
      </c>
      <c r="H270" s="136">
        <v>1</v>
      </c>
      <c r="I270" s="137"/>
      <c r="J270" s="138">
        <f>ROUND(I270*H270,2)</f>
        <v>0</v>
      </c>
      <c r="K270" s="139"/>
      <c r="L270" s="31"/>
      <c r="M270" s="140" t="s">
        <v>1</v>
      </c>
      <c r="N270" s="141" t="s">
        <v>40</v>
      </c>
      <c r="P270" s="142">
        <f>O270*H270</f>
        <v>0</v>
      </c>
      <c r="Q270" s="142">
        <v>0.12021</v>
      </c>
      <c r="R270" s="142">
        <f>Q270*H270</f>
        <v>0.12021</v>
      </c>
      <c r="S270" s="142">
        <v>0</v>
      </c>
      <c r="T270" s="143">
        <f>S270*H270</f>
        <v>0</v>
      </c>
      <c r="AR270" s="144" t="s">
        <v>159</v>
      </c>
      <c r="AT270" s="144" t="s">
        <v>155</v>
      </c>
      <c r="AU270" s="144" t="s">
        <v>85</v>
      </c>
      <c r="AY270" s="16" t="s">
        <v>153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6" t="s">
        <v>83</v>
      </c>
      <c r="BK270" s="145">
        <f>ROUND(I270*H270,2)</f>
        <v>0</v>
      </c>
      <c r="BL270" s="16" t="s">
        <v>159</v>
      </c>
      <c r="BM270" s="144" t="s">
        <v>3674</v>
      </c>
    </row>
    <row r="271" spans="2:65" s="1" customFormat="1" ht="36">
      <c r="B271" s="31"/>
      <c r="D271" s="146" t="s">
        <v>161</v>
      </c>
      <c r="F271" s="147" t="s">
        <v>3675</v>
      </c>
      <c r="I271" s="148"/>
      <c r="L271" s="31"/>
      <c r="M271" s="149"/>
      <c r="T271" s="55"/>
      <c r="AT271" s="16" t="s">
        <v>161</v>
      </c>
      <c r="AU271" s="16" t="s">
        <v>85</v>
      </c>
    </row>
    <row r="272" spans="2:65" s="1" customFormat="1" ht="24.25" customHeight="1">
      <c r="B272" s="31"/>
      <c r="C272" s="132" t="s">
        <v>392</v>
      </c>
      <c r="D272" s="132" t="s">
        <v>155</v>
      </c>
      <c r="E272" s="133" t="s">
        <v>2791</v>
      </c>
      <c r="F272" s="134" t="s">
        <v>2792</v>
      </c>
      <c r="G272" s="135" t="s">
        <v>173</v>
      </c>
      <c r="H272" s="136">
        <v>15.475</v>
      </c>
      <c r="I272" s="137"/>
      <c r="J272" s="138">
        <f>ROUND(I272*H272,2)</f>
        <v>0</v>
      </c>
      <c r="K272" s="139"/>
      <c r="L272" s="31"/>
      <c r="M272" s="140" t="s">
        <v>1</v>
      </c>
      <c r="N272" s="141" t="s">
        <v>40</v>
      </c>
      <c r="P272" s="142">
        <f>O272*H272</f>
        <v>0</v>
      </c>
      <c r="Q272" s="142">
        <v>0.26905000000000001</v>
      </c>
      <c r="R272" s="142">
        <f>Q272*H272</f>
        <v>4.1635487500000004</v>
      </c>
      <c r="S272" s="142">
        <v>0</v>
      </c>
      <c r="T272" s="143">
        <f>S272*H272</f>
        <v>0</v>
      </c>
      <c r="AR272" s="144" t="s">
        <v>159</v>
      </c>
      <c r="AT272" s="144" t="s">
        <v>155</v>
      </c>
      <c r="AU272" s="144" t="s">
        <v>85</v>
      </c>
      <c r="AY272" s="16" t="s">
        <v>153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6" t="s">
        <v>83</v>
      </c>
      <c r="BK272" s="145">
        <f>ROUND(I272*H272,2)</f>
        <v>0</v>
      </c>
      <c r="BL272" s="16" t="s">
        <v>159</v>
      </c>
      <c r="BM272" s="144" t="s">
        <v>3676</v>
      </c>
    </row>
    <row r="273" spans="2:65" s="1" customFormat="1" ht="36">
      <c r="B273" s="31"/>
      <c r="D273" s="146" t="s">
        <v>161</v>
      </c>
      <c r="F273" s="147" t="s">
        <v>2794</v>
      </c>
      <c r="I273" s="148"/>
      <c r="L273" s="31"/>
      <c r="M273" s="149"/>
      <c r="T273" s="55"/>
      <c r="AT273" s="16" t="s">
        <v>161</v>
      </c>
      <c r="AU273" s="16" t="s">
        <v>85</v>
      </c>
    </row>
    <row r="274" spans="2:65" s="12" customFormat="1" ht="12">
      <c r="B274" s="150"/>
      <c r="D274" s="146" t="s">
        <v>163</v>
      </c>
      <c r="E274" s="151" t="s">
        <v>1</v>
      </c>
      <c r="F274" s="152" t="s">
        <v>3677</v>
      </c>
      <c r="H274" s="153">
        <v>15.475</v>
      </c>
      <c r="I274" s="154"/>
      <c r="L274" s="150"/>
      <c r="M274" s="155"/>
      <c r="T274" s="156"/>
      <c r="AT274" s="151" t="s">
        <v>163</v>
      </c>
      <c r="AU274" s="151" t="s">
        <v>85</v>
      </c>
      <c r="AV274" s="12" t="s">
        <v>85</v>
      </c>
      <c r="AW274" s="12" t="s">
        <v>32</v>
      </c>
      <c r="AX274" s="12" t="s">
        <v>83</v>
      </c>
      <c r="AY274" s="151" t="s">
        <v>153</v>
      </c>
    </row>
    <row r="275" spans="2:65" s="1" customFormat="1" ht="16.5" customHeight="1">
      <c r="B275" s="31"/>
      <c r="C275" s="132" t="s">
        <v>397</v>
      </c>
      <c r="D275" s="132" t="s">
        <v>155</v>
      </c>
      <c r="E275" s="133" t="s">
        <v>241</v>
      </c>
      <c r="F275" s="134" t="s">
        <v>242</v>
      </c>
      <c r="G275" s="135" t="s">
        <v>158</v>
      </c>
      <c r="H275" s="136">
        <v>6.2E-2</v>
      </c>
      <c r="I275" s="137"/>
      <c r="J275" s="138">
        <f>ROUND(I275*H275,2)</f>
        <v>0</v>
      </c>
      <c r="K275" s="139"/>
      <c r="L275" s="31"/>
      <c r="M275" s="140" t="s">
        <v>1</v>
      </c>
      <c r="N275" s="141" t="s">
        <v>40</v>
      </c>
      <c r="P275" s="142">
        <f>O275*H275</f>
        <v>0</v>
      </c>
      <c r="Q275" s="142">
        <v>2.5018699999999998</v>
      </c>
      <c r="R275" s="142">
        <f>Q275*H275</f>
        <v>0.15511593999999998</v>
      </c>
      <c r="S275" s="142">
        <v>0</v>
      </c>
      <c r="T275" s="143">
        <f>S275*H275</f>
        <v>0</v>
      </c>
      <c r="AR275" s="144" t="s">
        <v>159</v>
      </c>
      <c r="AT275" s="144" t="s">
        <v>155</v>
      </c>
      <c r="AU275" s="144" t="s">
        <v>85</v>
      </c>
      <c r="AY275" s="16" t="s">
        <v>153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6" t="s">
        <v>83</v>
      </c>
      <c r="BK275" s="145">
        <f>ROUND(I275*H275,2)</f>
        <v>0</v>
      </c>
      <c r="BL275" s="16" t="s">
        <v>159</v>
      </c>
      <c r="BM275" s="144" t="s">
        <v>3678</v>
      </c>
    </row>
    <row r="276" spans="2:65" s="1" customFormat="1" ht="24">
      <c r="B276" s="31"/>
      <c r="D276" s="146" t="s">
        <v>161</v>
      </c>
      <c r="F276" s="147" t="s">
        <v>244</v>
      </c>
      <c r="I276" s="148"/>
      <c r="L276" s="31"/>
      <c r="M276" s="149"/>
      <c r="T276" s="55"/>
      <c r="AT276" s="16" t="s">
        <v>161</v>
      </c>
      <c r="AU276" s="16" t="s">
        <v>85</v>
      </c>
    </row>
    <row r="277" spans="2:65" s="12" customFormat="1" ht="12">
      <c r="B277" s="150"/>
      <c r="D277" s="146" t="s">
        <v>163</v>
      </c>
      <c r="E277" s="151" t="s">
        <v>1</v>
      </c>
      <c r="F277" s="152" t="s">
        <v>3679</v>
      </c>
      <c r="H277" s="153">
        <v>1.2E-2</v>
      </c>
      <c r="I277" s="154"/>
      <c r="L277" s="150"/>
      <c r="M277" s="155"/>
      <c r="T277" s="156"/>
      <c r="AT277" s="151" t="s">
        <v>163</v>
      </c>
      <c r="AU277" s="151" t="s">
        <v>85</v>
      </c>
      <c r="AV277" s="12" t="s">
        <v>85</v>
      </c>
      <c r="AW277" s="12" t="s">
        <v>32</v>
      </c>
      <c r="AX277" s="12" t="s">
        <v>75</v>
      </c>
      <c r="AY277" s="151" t="s">
        <v>153</v>
      </c>
    </row>
    <row r="278" spans="2:65" s="12" customFormat="1" ht="12">
      <c r="B278" s="150"/>
      <c r="D278" s="146" t="s">
        <v>163</v>
      </c>
      <c r="E278" s="151" t="s">
        <v>1</v>
      </c>
      <c r="F278" s="152" t="s">
        <v>3680</v>
      </c>
      <c r="H278" s="153">
        <v>0.02</v>
      </c>
      <c r="I278" s="154"/>
      <c r="L278" s="150"/>
      <c r="M278" s="155"/>
      <c r="T278" s="156"/>
      <c r="AT278" s="151" t="s">
        <v>163</v>
      </c>
      <c r="AU278" s="151" t="s">
        <v>85</v>
      </c>
      <c r="AV278" s="12" t="s">
        <v>85</v>
      </c>
      <c r="AW278" s="12" t="s">
        <v>32</v>
      </c>
      <c r="AX278" s="12" t="s">
        <v>75</v>
      </c>
      <c r="AY278" s="151" t="s">
        <v>153</v>
      </c>
    </row>
    <row r="279" spans="2:65" s="12" customFormat="1" ht="12">
      <c r="B279" s="150"/>
      <c r="D279" s="146" t="s">
        <v>163</v>
      </c>
      <c r="E279" s="151" t="s">
        <v>1</v>
      </c>
      <c r="F279" s="152" t="s">
        <v>3681</v>
      </c>
      <c r="H279" s="153">
        <v>0.03</v>
      </c>
      <c r="I279" s="154"/>
      <c r="L279" s="150"/>
      <c r="M279" s="155"/>
      <c r="T279" s="156"/>
      <c r="AT279" s="151" t="s">
        <v>163</v>
      </c>
      <c r="AU279" s="151" t="s">
        <v>85</v>
      </c>
      <c r="AV279" s="12" t="s">
        <v>85</v>
      </c>
      <c r="AW279" s="12" t="s">
        <v>32</v>
      </c>
      <c r="AX279" s="12" t="s">
        <v>75</v>
      </c>
      <c r="AY279" s="151" t="s">
        <v>153</v>
      </c>
    </row>
    <row r="280" spans="2:65" s="13" customFormat="1" ht="12">
      <c r="B280" s="157"/>
      <c r="D280" s="146" t="s">
        <v>163</v>
      </c>
      <c r="E280" s="158" t="s">
        <v>1</v>
      </c>
      <c r="F280" s="159" t="s">
        <v>207</v>
      </c>
      <c r="H280" s="160">
        <v>6.2E-2</v>
      </c>
      <c r="I280" s="161"/>
      <c r="L280" s="157"/>
      <c r="M280" s="162"/>
      <c r="T280" s="163"/>
      <c r="AT280" s="158" t="s">
        <v>163</v>
      </c>
      <c r="AU280" s="158" t="s">
        <v>85</v>
      </c>
      <c r="AV280" s="13" t="s">
        <v>159</v>
      </c>
      <c r="AW280" s="13" t="s">
        <v>32</v>
      </c>
      <c r="AX280" s="13" t="s">
        <v>83</v>
      </c>
      <c r="AY280" s="158" t="s">
        <v>153</v>
      </c>
    </row>
    <row r="281" spans="2:65" s="1" customFormat="1" ht="24.25" customHeight="1">
      <c r="B281" s="31"/>
      <c r="C281" s="132" t="s">
        <v>404</v>
      </c>
      <c r="D281" s="132" t="s">
        <v>155</v>
      </c>
      <c r="E281" s="133" t="s">
        <v>247</v>
      </c>
      <c r="F281" s="134" t="s">
        <v>248</v>
      </c>
      <c r="G281" s="135" t="s">
        <v>173</v>
      </c>
      <c r="H281" s="136">
        <v>0.67</v>
      </c>
      <c r="I281" s="137"/>
      <c r="J281" s="138">
        <f>ROUND(I281*H281,2)</f>
        <v>0</v>
      </c>
      <c r="K281" s="139"/>
      <c r="L281" s="31"/>
      <c r="M281" s="140" t="s">
        <v>1</v>
      </c>
      <c r="N281" s="141" t="s">
        <v>40</v>
      </c>
      <c r="P281" s="142">
        <f>O281*H281</f>
        <v>0</v>
      </c>
      <c r="Q281" s="142">
        <v>3.46E-3</v>
      </c>
      <c r="R281" s="142">
        <f>Q281*H281</f>
        <v>2.3182000000000003E-3</v>
      </c>
      <c r="S281" s="142">
        <v>0</v>
      </c>
      <c r="T281" s="143">
        <f>S281*H281</f>
        <v>0</v>
      </c>
      <c r="AR281" s="144" t="s">
        <v>159</v>
      </c>
      <c r="AT281" s="144" t="s">
        <v>155</v>
      </c>
      <c r="AU281" s="144" t="s">
        <v>85</v>
      </c>
      <c r="AY281" s="16" t="s">
        <v>153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6" t="s">
        <v>83</v>
      </c>
      <c r="BK281" s="145">
        <f>ROUND(I281*H281,2)</f>
        <v>0</v>
      </c>
      <c r="BL281" s="16" t="s">
        <v>159</v>
      </c>
      <c r="BM281" s="144" t="s">
        <v>3682</v>
      </c>
    </row>
    <row r="282" spans="2:65" s="1" customFormat="1" ht="24">
      <c r="B282" s="31"/>
      <c r="D282" s="146" t="s">
        <v>161</v>
      </c>
      <c r="F282" s="147" t="s">
        <v>250</v>
      </c>
      <c r="I282" s="148"/>
      <c r="L282" s="31"/>
      <c r="M282" s="149"/>
      <c r="T282" s="55"/>
      <c r="AT282" s="16" t="s">
        <v>161</v>
      </c>
      <c r="AU282" s="16" t="s">
        <v>85</v>
      </c>
    </row>
    <row r="283" spans="2:65" s="12" customFormat="1" ht="12">
      <c r="B283" s="150"/>
      <c r="D283" s="146" t="s">
        <v>163</v>
      </c>
      <c r="E283" s="151" t="s">
        <v>1</v>
      </c>
      <c r="F283" s="152" t="s">
        <v>3683</v>
      </c>
      <c r="H283" s="153">
        <v>0.28000000000000003</v>
      </c>
      <c r="I283" s="154"/>
      <c r="L283" s="150"/>
      <c r="M283" s="155"/>
      <c r="T283" s="156"/>
      <c r="AT283" s="151" t="s">
        <v>163</v>
      </c>
      <c r="AU283" s="151" t="s">
        <v>85</v>
      </c>
      <c r="AV283" s="12" t="s">
        <v>85</v>
      </c>
      <c r="AW283" s="12" t="s">
        <v>32</v>
      </c>
      <c r="AX283" s="12" t="s">
        <v>75</v>
      </c>
      <c r="AY283" s="151" t="s">
        <v>153</v>
      </c>
    </row>
    <row r="284" spans="2:65" s="12" customFormat="1" ht="12">
      <c r="B284" s="150"/>
      <c r="D284" s="146" t="s">
        <v>163</v>
      </c>
      <c r="E284" s="151" t="s">
        <v>1</v>
      </c>
      <c r="F284" s="152" t="s">
        <v>3684</v>
      </c>
      <c r="H284" s="153">
        <v>0.36</v>
      </c>
      <c r="I284" s="154"/>
      <c r="L284" s="150"/>
      <c r="M284" s="155"/>
      <c r="T284" s="156"/>
      <c r="AT284" s="151" t="s">
        <v>163</v>
      </c>
      <c r="AU284" s="151" t="s">
        <v>85</v>
      </c>
      <c r="AV284" s="12" t="s">
        <v>85</v>
      </c>
      <c r="AW284" s="12" t="s">
        <v>32</v>
      </c>
      <c r="AX284" s="12" t="s">
        <v>75</v>
      </c>
      <c r="AY284" s="151" t="s">
        <v>153</v>
      </c>
    </row>
    <row r="285" spans="2:65" s="12" customFormat="1" ht="12">
      <c r="B285" s="150"/>
      <c r="D285" s="146" t="s">
        <v>163</v>
      </c>
      <c r="E285" s="151" t="s">
        <v>1</v>
      </c>
      <c r="F285" s="152" t="s">
        <v>3681</v>
      </c>
      <c r="H285" s="153">
        <v>0.03</v>
      </c>
      <c r="I285" s="154"/>
      <c r="L285" s="150"/>
      <c r="M285" s="155"/>
      <c r="T285" s="156"/>
      <c r="AT285" s="151" t="s">
        <v>163</v>
      </c>
      <c r="AU285" s="151" t="s">
        <v>85</v>
      </c>
      <c r="AV285" s="12" t="s">
        <v>85</v>
      </c>
      <c r="AW285" s="12" t="s">
        <v>32</v>
      </c>
      <c r="AX285" s="12" t="s">
        <v>75</v>
      </c>
      <c r="AY285" s="151" t="s">
        <v>153</v>
      </c>
    </row>
    <row r="286" spans="2:65" s="13" customFormat="1" ht="12">
      <c r="B286" s="157"/>
      <c r="D286" s="146" t="s">
        <v>163</v>
      </c>
      <c r="E286" s="158" t="s">
        <v>1</v>
      </c>
      <c r="F286" s="159" t="s">
        <v>207</v>
      </c>
      <c r="H286" s="160">
        <v>0.67</v>
      </c>
      <c r="I286" s="161"/>
      <c r="L286" s="157"/>
      <c r="M286" s="162"/>
      <c r="T286" s="163"/>
      <c r="AT286" s="158" t="s">
        <v>163</v>
      </c>
      <c r="AU286" s="158" t="s">
        <v>85</v>
      </c>
      <c r="AV286" s="13" t="s">
        <v>159</v>
      </c>
      <c r="AW286" s="13" t="s">
        <v>32</v>
      </c>
      <c r="AX286" s="13" t="s">
        <v>83</v>
      </c>
      <c r="AY286" s="158" t="s">
        <v>153</v>
      </c>
    </row>
    <row r="287" spans="2:65" s="1" customFormat="1" ht="24.25" customHeight="1">
      <c r="B287" s="31"/>
      <c r="C287" s="132" t="s">
        <v>409</v>
      </c>
      <c r="D287" s="132" t="s">
        <v>155</v>
      </c>
      <c r="E287" s="133" t="s">
        <v>254</v>
      </c>
      <c r="F287" s="134" t="s">
        <v>255</v>
      </c>
      <c r="G287" s="135" t="s">
        <v>173</v>
      </c>
      <c r="H287" s="136">
        <v>0.67</v>
      </c>
      <c r="I287" s="137"/>
      <c r="J287" s="138">
        <f>ROUND(I287*H287,2)</f>
        <v>0</v>
      </c>
      <c r="K287" s="139"/>
      <c r="L287" s="31"/>
      <c r="M287" s="140" t="s">
        <v>1</v>
      </c>
      <c r="N287" s="141" t="s">
        <v>40</v>
      </c>
      <c r="P287" s="142">
        <f>O287*H287</f>
        <v>0</v>
      </c>
      <c r="Q287" s="142">
        <v>0</v>
      </c>
      <c r="R287" s="142">
        <f>Q287*H287</f>
        <v>0</v>
      </c>
      <c r="S287" s="142">
        <v>0</v>
      </c>
      <c r="T287" s="143">
        <f>S287*H287</f>
        <v>0</v>
      </c>
      <c r="AR287" s="144" t="s">
        <v>159</v>
      </c>
      <c r="AT287" s="144" t="s">
        <v>155</v>
      </c>
      <c r="AU287" s="144" t="s">
        <v>85</v>
      </c>
      <c r="AY287" s="16" t="s">
        <v>153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6" t="s">
        <v>83</v>
      </c>
      <c r="BK287" s="145">
        <f>ROUND(I287*H287,2)</f>
        <v>0</v>
      </c>
      <c r="BL287" s="16" t="s">
        <v>159</v>
      </c>
      <c r="BM287" s="144" t="s">
        <v>3685</v>
      </c>
    </row>
    <row r="288" spans="2:65" s="1" customFormat="1" ht="24">
      <c r="B288" s="31"/>
      <c r="D288" s="146" t="s">
        <v>161</v>
      </c>
      <c r="F288" s="147" t="s">
        <v>257</v>
      </c>
      <c r="I288" s="148"/>
      <c r="L288" s="31"/>
      <c r="M288" s="149"/>
      <c r="T288" s="55"/>
      <c r="AT288" s="16" t="s">
        <v>161</v>
      </c>
      <c r="AU288" s="16" t="s">
        <v>85</v>
      </c>
    </row>
    <row r="289" spans="2:65" s="1" customFormat="1" ht="33" customHeight="1">
      <c r="B289" s="31"/>
      <c r="C289" s="132" t="s">
        <v>414</v>
      </c>
      <c r="D289" s="132" t="s">
        <v>155</v>
      </c>
      <c r="E289" s="133" t="s">
        <v>283</v>
      </c>
      <c r="F289" s="134" t="s">
        <v>284</v>
      </c>
      <c r="G289" s="135" t="s">
        <v>196</v>
      </c>
      <c r="H289" s="136">
        <v>5.8000000000000003E-2</v>
      </c>
      <c r="I289" s="137"/>
      <c r="J289" s="138">
        <f>ROUND(I289*H289,2)</f>
        <v>0</v>
      </c>
      <c r="K289" s="139"/>
      <c r="L289" s="31"/>
      <c r="M289" s="140" t="s">
        <v>1</v>
      </c>
      <c r="N289" s="141" t="s">
        <v>40</v>
      </c>
      <c r="P289" s="142">
        <f>O289*H289</f>
        <v>0</v>
      </c>
      <c r="Q289" s="142">
        <v>1.9539999999999998E-2</v>
      </c>
      <c r="R289" s="142">
        <f>Q289*H289</f>
        <v>1.1333199999999999E-3</v>
      </c>
      <c r="S289" s="142">
        <v>0</v>
      </c>
      <c r="T289" s="143">
        <f>S289*H289</f>
        <v>0</v>
      </c>
      <c r="AR289" s="144" t="s">
        <v>159</v>
      </c>
      <c r="AT289" s="144" t="s">
        <v>155</v>
      </c>
      <c r="AU289" s="144" t="s">
        <v>85</v>
      </c>
      <c r="AY289" s="16" t="s">
        <v>153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6" t="s">
        <v>83</v>
      </c>
      <c r="BK289" s="145">
        <f>ROUND(I289*H289,2)</f>
        <v>0</v>
      </c>
      <c r="BL289" s="16" t="s">
        <v>159</v>
      </c>
      <c r="BM289" s="144" t="s">
        <v>3686</v>
      </c>
    </row>
    <row r="290" spans="2:65" s="1" customFormat="1" ht="36">
      <c r="B290" s="31"/>
      <c r="D290" s="146" t="s">
        <v>161</v>
      </c>
      <c r="F290" s="147" t="s">
        <v>286</v>
      </c>
      <c r="I290" s="148"/>
      <c r="L290" s="31"/>
      <c r="M290" s="149"/>
      <c r="T290" s="55"/>
      <c r="AT290" s="16" t="s">
        <v>161</v>
      </c>
      <c r="AU290" s="16" t="s">
        <v>85</v>
      </c>
    </row>
    <row r="291" spans="2:65" s="12" customFormat="1" ht="12">
      <c r="B291" s="150"/>
      <c r="D291" s="146" t="s">
        <v>163</v>
      </c>
      <c r="E291" s="151" t="s">
        <v>1</v>
      </c>
      <c r="F291" s="152" t="s">
        <v>3687</v>
      </c>
      <c r="H291" s="153">
        <v>5.6000000000000001E-2</v>
      </c>
      <c r="I291" s="154"/>
      <c r="L291" s="150"/>
      <c r="M291" s="155"/>
      <c r="T291" s="156"/>
      <c r="AT291" s="151" t="s">
        <v>163</v>
      </c>
      <c r="AU291" s="151" t="s">
        <v>85</v>
      </c>
      <c r="AV291" s="12" t="s">
        <v>85</v>
      </c>
      <c r="AW291" s="12" t="s">
        <v>32</v>
      </c>
      <c r="AX291" s="12" t="s">
        <v>75</v>
      </c>
      <c r="AY291" s="151" t="s">
        <v>153</v>
      </c>
    </row>
    <row r="292" spans="2:65" s="12" customFormat="1" ht="12">
      <c r="B292" s="150"/>
      <c r="D292" s="146" t="s">
        <v>163</v>
      </c>
      <c r="E292" s="151" t="s">
        <v>1</v>
      </c>
      <c r="F292" s="152" t="s">
        <v>3688</v>
      </c>
      <c r="H292" s="153">
        <v>2E-3</v>
      </c>
      <c r="I292" s="154"/>
      <c r="L292" s="150"/>
      <c r="M292" s="155"/>
      <c r="T292" s="156"/>
      <c r="AT292" s="151" t="s">
        <v>163</v>
      </c>
      <c r="AU292" s="151" t="s">
        <v>85</v>
      </c>
      <c r="AV292" s="12" t="s">
        <v>85</v>
      </c>
      <c r="AW292" s="12" t="s">
        <v>32</v>
      </c>
      <c r="AX292" s="12" t="s">
        <v>75</v>
      </c>
      <c r="AY292" s="151" t="s">
        <v>153</v>
      </c>
    </row>
    <row r="293" spans="2:65" s="13" customFormat="1" ht="12">
      <c r="B293" s="157"/>
      <c r="D293" s="146" t="s">
        <v>163</v>
      </c>
      <c r="E293" s="158" t="s">
        <v>1</v>
      </c>
      <c r="F293" s="159" t="s">
        <v>207</v>
      </c>
      <c r="H293" s="160">
        <v>5.8000000000000003E-2</v>
      </c>
      <c r="I293" s="161"/>
      <c r="L293" s="157"/>
      <c r="M293" s="162"/>
      <c r="T293" s="163"/>
      <c r="AT293" s="158" t="s">
        <v>163</v>
      </c>
      <c r="AU293" s="158" t="s">
        <v>85</v>
      </c>
      <c r="AV293" s="13" t="s">
        <v>159</v>
      </c>
      <c r="AW293" s="13" t="s">
        <v>32</v>
      </c>
      <c r="AX293" s="13" t="s">
        <v>83</v>
      </c>
      <c r="AY293" s="158" t="s">
        <v>153</v>
      </c>
    </row>
    <row r="294" spans="2:65" s="1" customFormat="1" ht="21.75" customHeight="1">
      <c r="B294" s="31"/>
      <c r="C294" s="164" t="s">
        <v>422</v>
      </c>
      <c r="D294" s="164" t="s">
        <v>216</v>
      </c>
      <c r="E294" s="165" t="s">
        <v>297</v>
      </c>
      <c r="F294" s="166" t="s">
        <v>298</v>
      </c>
      <c r="G294" s="167" t="s">
        <v>196</v>
      </c>
      <c r="H294" s="168">
        <v>0.06</v>
      </c>
      <c r="I294" s="169"/>
      <c r="J294" s="170">
        <f>ROUND(I294*H294,2)</f>
        <v>0</v>
      </c>
      <c r="K294" s="171"/>
      <c r="L294" s="172"/>
      <c r="M294" s="173" t="s">
        <v>1</v>
      </c>
      <c r="N294" s="174" t="s">
        <v>40</v>
      </c>
      <c r="P294" s="142">
        <f>O294*H294</f>
        <v>0</v>
      </c>
      <c r="Q294" s="142">
        <v>1</v>
      </c>
      <c r="R294" s="142">
        <f>Q294*H294</f>
        <v>0.06</v>
      </c>
      <c r="S294" s="142">
        <v>0</v>
      </c>
      <c r="T294" s="143">
        <f>S294*H294</f>
        <v>0</v>
      </c>
      <c r="AR294" s="144" t="s">
        <v>200</v>
      </c>
      <c r="AT294" s="144" t="s">
        <v>216</v>
      </c>
      <c r="AU294" s="144" t="s">
        <v>85</v>
      </c>
      <c r="AY294" s="16" t="s">
        <v>153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6" t="s">
        <v>83</v>
      </c>
      <c r="BK294" s="145">
        <f>ROUND(I294*H294,2)</f>
        <v>0</v>
      </c>
      <c r="BL294" s="16" t="s">
        <v>159</v>
      </c>
      <c r="BM294" s="144" t="s">
        <v>3689</v>
      </c>
    </row>
    <row r="295" spans="2:65" s="1" customFormat="1" ht="12">
      <c r="B295" s="31"/>
      <c r="D295" s="146" t="s">
        <v>161</v>
      </c>
      <c r="F295" s="147" t="s">
        <v>298</v>
      </c>
      <c r="I295" s="148"/>
      <c r="L295" s="31"/>
      <c r="M295" s="149"/>
      <c r="T295" s="55"/>
      <c r="AT295" s="16" t="s">
        <v>161</v>
      </c>
      <c r="AU295" s="16" t="s">
        <v>85</v>
      </c>
    </row>
    <row r="296" spans="2:65" s="12" customFormat="1" ht="12">
      <c r="B296" s="150"/>
      <c r="D296" s="146" t="s">
        <v>163</v>
      </c>
      <c r="E296" s="151" t="s">
        <v>1</v>
      </c>
      <c r="F296" s="152" t="s">
        <v>3687</v>
      </c>
      <c r="H296" s="153">
        <v>5.6000000000000001E-2</v>
      </c>
      <c r="I296" s="154"/>
      <c r="L296" s="150"/>
      <c r="M296" s="155"/>
      <c r="T296" s="156"/>
      <c r="AT296" s="151" t="s">
        <v>163</v>
      </c>
      <c r="AU296" s="151" t="s">
        <v>85</v>
      </c>
      <c r="AV296" s="12" t="s">
        <v>85</v>
      </c>
      <c r="AW296" s="12" t="s">
        <v>32</v>
      </c>
      <c r="AX296" s="12" t="s">
        <v>83</v>
      </c>
      <c r="AY296" s="151" t="s">
        <v>153</v>
      </c>
    </row>
    <row r="297" spans="2:65" s="12" customFormat="1" ht="12">
      <c r="B297" s="150"/>
      <c r="D297" s="146" t="s">
        <v>163</v>
      </c>
      <c r="F297" s="152" t="s">
        <v>3690</v>
      </c>
      <c r="H297" s="153">
        <v>0.06</v>
      </c>
      <c r="I297" s="154"/>
      <c r="L297" s="150"/>
      <c r="M297" s="155"/>
      <c r="T297" s="156"/>
      <c r="AT297" s="151" t="s">
        <v>163</v>
      </c>
      <c r="AU297" s="151" t="s">
        <v>85</v>
      </c>
      <c r="AV297" s="12" t="s">
        <v>85</v>
      </c>
      <c r="AW297" s="12" t="s">
        <v>4</v>
      </c>
      <c r="AX297" s="12" t="s">
        <v>83</v>
      </c>
      <c r="AY297" s="151" t="s">
        <v>153</v>
      </c>
    </row>
    <row r="298" spans="2:65" s="1" customFormat="1" ht="21.75" customHeight="1">
      <c r="B298" s="31"/>
      <c r="C298" s="164" t="s">
        <v>429</v>
      </c>
      <c r="D298" s="164" t="s">
        <v>216</v>
      </c>
      <c r="E298" s="165" t="s">
        <v>328</v>
      </c>
      <c r="F298" s="166" t="s">
        <v>329</v>
      </c>
      <c r="G298" s="167" t="s">
        <v>196</v>
      </c>
      <c r="H298" s="168">
        <v>4.0000000000000001E-3</v>
      </c>
      <c r="I298" s="169"/>
      <c r="J298" s="170">
        <f>ROUND(I298*H298,2)</f>
        <v>0</v>
      </c>
      <c r="K298" s="171"/>
      <c r="L298" s="172"/>
      <c r="M298" s="173" t="s">
        <v>1</v>
      </c>
      <c r="N298" s="174" t="s">
        <v>40</v>
      </c>
      <c r="P298" s="142">
        <f>O298*H298</f>
        <v>0</v>
      </c>
      <c r="Q298" s="142">
        <v>1</v>
      </c>
      <c r="R298" s="142">
        <f>Q298*H298</f>
        <v>4.0000000000000001E-3</v>
      </c>
      <c r="S298" s="142">
        <v>0</v>
      </c>
      <c r="T298" s="143">
        <f>S298*H298</f>
        <v>0</v>
      </c>
      <c r="AR298" s="144" t="s">
        <v>200</v>
      </c>
      <c r="AT298" s="144" t="s">
        <v>216</v>
      </c>
      <c r="AU298" s="144" t="s">
        <v>85</v>
      </c>
      <c r="AY298" s="16" t="s">
        <v>153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6" t="s">
        <v>83</v>
      </c>
      <c r="BK298" s="145">
        <f>ROUND(I298*H298,2)</f>
        <v>0</v>
      </c>
      <c r="BL298" s="16" t="s">
        <v>159</v>
      </c>
      <c r="BM298" s="144" t="s">
        <v>3691</v>
      </c>
    </row>
    <row r="299" spans="2:65" s="1" customFormat="1" ht="12">
      <c r="B299" s="31"/>
      <c r="D299" s="146" t="s">
        <v>161</v>
      </c>
      <c r="F299" s="147" t="s">
        <v>329</v>
      </c>
      <c r="I299" s="148"/>
      <c r="L299" s="31"/>
      <c r="M299" s="149"/>
      <c r="T299" s="55"/>
      <c r="AT299" s="16" t="s">
        <v>161</v>
      </c>
      <c r="AU299" s="16" t="s">
        <v>85</v>
      </c>
    </row>
    <row r="300" spans="2:65" s="12" customFormat="1" ht="12">
      <c r="B300" s="150"/>
      <c r="D300" s="146" t="s">
        <v>163</v>
      </c>
      <c r="E300" s="151" t="s">
        <v>1</v>
      </c>
      <c r="F300" s="152" t="s">
        <v>3692</v>
      </c>
      <c r="H300" s="153">
        <v>4.0000000000000001E-3</v>
      </c>
      <c r="I300" s="154"/>
      <c r="L300" s="150"/>
      <c r="M300" s="155"/>
      <c r="T300" s="156"/>
      <c r="AT300" s="151" t="s">
        <v>163</v>
      </c>
      <c r="AU300" s="151" t="s">
        <v>85</v>
      </c>
      <c r="AV300" s="12" t="s">
        <v>85</v>
      </c>
      <c r="AW300" s="12" t="s">
        <v>32</v>
      </c>
      <c r="AX300" s="12" t="s">
        <v>83</v>
      </c>
      <c r="AY300" s="151" t="s">
        <v>153</v>
      </c>
    </row>
    <row r="301" spans="2:65" s="12" customFormat="1" ht="12">
      <c r="B301" s="150"/>
      <c r="D301" s="146" t="s">
        <v>163</v>
      </c>
      <c r="F301" s="152" t="s">
        <v>3693</v>
      </c>
      <c r="H301" s="153">
        <v>4.0000000000000001E-3</v>
      </c>
      <c r="I301" s="154"/>
      <c r="L301" s="150"/>
      <c r="M301" s="155"/>
      <c r="T301" s="156"/>
      <c r="AT301" s="151" t="s">
        <v>163</v>
      </c>
      <c r="AU301" s="151" t="s">
        <v>85</v>
      </c>
      <c r="AV301" s="12" t="s">
        <v>85</v>
      </c>
      <c r="AW301" s="12" t="s">
        <v>4</v>
      </c>
      <c r="AX301" s="12" t="s">
        <v>83</v>
      </c>
      <c r="AY301" s="151" t="s">
        <v>153</v>
      </c>
    </row>
    <row r="302" spans="2:65" s="1" customFormat="1" ht="37.75" customHeight="1">
      <c r="B302" s="31"/>
      <c r="C302" s="132" t="s">
        <v>434</v>
      </c>
      <c r="D302" s="132" t="s">
        <v>155</v>
      </c>
      <c r="E302" s="133" t="s">
        <v>302</v>
      </c>
      <c r="F302" s="134" t="s">
        <v>303</v>
      </c>
      <c r="G302" s="135" t="s">
        <v>196</v>
      </c>
      <c r="H302" s="136">
        <v>0.105</v>
      </c>
      <c r="I302" s="137"/>
      <c r="J302" s="138">
        <f>ROUND(I302*H302,2)</f>
        <v>0</v>
      </c>
      <c r="K302" s="139"/>
      <c r="L302" s="31"/>
      <c r="M302" s="140" t="s">
        <v>1</v>
      </c>
      <c r="N302" s="141" t="s">
        <v>40</v>
      </c>
      <c r="P302" s="142">
        <f>O302*H302</f>
        <v>0</v>
      </c>
      <c r="Q302" s="142">
        <v>1.7090000000000001E-2</v>
      </c>
      <c r="R302" s="142">
        <f>Q302*H302</f>
        <v>1.79445E-3</v>
      </c>
      <c r="S302" s="142">
        <v>0</v>
      </c>
      <c r="T302" s="143">
        <f>S302*H302</f>
        <v>0</v>
      </c>
      <c r="AR302" s="144" t="s">
        <v>159</v>
      </c>
      <c r="AT302" s="144" t="s">
        <v>155</v>
      </c>
      <c r="AU302" s="144" t="s">
        <v>85</v>
      </c>
      <c r="AY302" s="16" t="s">
        <v>153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6" t="s">
        <v>83</v>
      </c>
      <c r="BK302" s="145">
        <f>ROUND(I302*H302,2)</f>
        <v>0</v>
      </c>
      <c r="BL302" s="16" t="s">
        <v>159</v>
      </c>
      <c r="BM302" s="144" t="s">
        <v>3694</v>
      </c>
    </row>
    <row r="303" spans="2:65" s="1" customFormat="1" ht="36">
      <c r="B303" s="31"/>
      <c r="D303" s="146" t="s">
        <v>161</v>
      </c>
      <c r="F303" s="147" t="s">
        <v>305</v>
      </c>
      <c r="I303" s="148"/>
      <c r="L303" s="31"/>
      <c r="M303" s="149"/>
      <c r="T303" s="55"/>
      <c r="AT303" s="16" t="s">
        <v>161</v>
      </c>
      <c r="AU303" s="16" t="s">
        <v>85</v>
      </c>
    </row>
    <row r="304" spans="2:65" s="12" customFormat="1" ht="12">
      <c r="B304" s="150"/>
      <c r="D304" s="146" t="s">
        <v>163</v>
      </c>
      <c r="E304" s="151" t="s">
        <v>1</v>
      </c>
      <c r="F304" s="152" t="s">
        <v>3695</v>
      </c>
      <c r="H304" s="153">
        <v>0.10199999999999999</v>
      </c>
      <c r="I304" s="154"/>
      <c r="L304" s="150"/>
      <c r="M304" s="155"/>
      <c r="T304" s="156"/>
      <c r="AT304" s="151" t="s">
        <v>163</v>
      </c>
      <c r="AU304" s="151" t="s">
        <v>85</v>
      </c>
      <c r="AV304" s="12" t="s">
        <v>85</v>
      </c>
      <c r="AW304" s="12" t="s">
        <v>32</v>
      </c>
      <c r="AX304" s="12" t="s">
        <v>75</v>
      </c>
      <c r="AY304" s="151" t="s">
        <v>153</v>
      </c>
    </row>
    <row r="305" spans="2:65" s="12" customFormat="1" ht="12">
      <c r="B305" s="150"/>
      <c r="D305" s="146" t="s">
        <v>163</v>
      </c>
      <c r="E305" s="151" t="s">
        <v>1</v>
      </c>
      <c r="F305" s="152" t="s">
        <v>3696</v>
      </c>
      <c r="H305" s="153">
        <v>3.0000000000000001E-3</v>
      </c>
      <c r="I305" s="154"/>
      <c r="L305" s="150"/>
      <c r="M305" s="155"/>
      <c r="T305" s="156"/>
      <c r="AT305" s="151" t="s">
        <v>163</v>
      </c>
      <c r="AU305" s="151" t="s">
        <v>85</v>
      </c>
      <c r="AV305" s="12" t="s">
        <v>85</v>
      </c>
      <c r="AW305" s="12" t="s">
        <v>32</v>
      </c>
      <c r="AX305" s="12" t="s">
        <v>75</v>
      </c>
      <c r="AY305" s="151" t="s">
        <v>153</v>
      </c>
    </row>
    <row r="306" spans="2:65" s="13" customFormat="1" ht="12">
      <c r="B306" s="157"/>
      <c r="D306" s="146" t="s">
        <v>163</v>
      </c>
      <c r="E306" s="158" t="s">
        <v>1</v>
      </c>
      <c r="F306" s="159" t="s">
        <v>207</v>
      </c>
      <c r="H306" s="160">
        <v>0.105</v>
      </c>
      <c r="I306" s="161"/>
      <c r="L306" s="157"/>
      <c r="M306" s="162"/>
      <c r="T306" s="163"/>
      <c r="AT306" s="158" t="s">
        <v>163</v>
      </c>
      <c r="AU306" s="158" t="s">
        <v>85</v>
      </c>
      <c r="AV306" s="13" t="s">
        <v>159</v>
      </c>
      <c r="AW306" s="13" t="s">
        <v>32</v>
      </c>
      <c r="AX306" s="13" t="s">
        <v>83</v>
      </c>
      <c r="AY306" s="158" t="s">
        <v>153</v>
      </c>
    </row>
    <row r="307" spans="2:65" s="1" customFormat="1" ht="21.75" customHeight="1">
      <c r="B307" s="31"/>
      <c r="C307" s="164" t="s">
        <v>441</v>
      </c>
      <c r="D307" s="164" t="s">
        <v>216</v>
      </c>
      <c r="E307" s="165" t="s">
        <v>318</v>
      </c>
      <c r="F307" s="166" t="s">
        <v>319</v>
      </c>
      <c r="G307" s="167" t="s">
        <v>196</v>
      </c>
      <c r="H307" s="168">
        <v>0.11</v>
      </c>
      <c r="I307" s="169"/>
      <c r="J307" s="170">
        <f>ROUND(I307*H307,2)</f>
        <v>0</v>
      </c>
      <c r="K307" s="171"/>
      <c r="L307" s="172"/>
      <c r="M307" s="173" t="s">
        <v>1</v>
      </c>
      <c r="N307" s="174" t="s">
        <v>40</v>
      </c>
      <c r="P307" s="142">
        <f>O307*H307</f>
        <v>0</v>
      </c>
      <c r="Q307" s="142">
        <v>1</v>
      </c>
      <c r="R307" s="142">
        <f>Q307*H307</f>
        <v>0.11</v>
      </c>
      <c r="S307" s="142">
        <v>0</v>
      </c>
      <c r="T307" s="143">
        <f>S307*H307</f>
        <v>0</v>
      </c>
      <c r="AR307" s="144" t="s">
        <v>200</v>
      </c>
      <c r="AT307" s="144" t="s">
        <v>216</v>
      </c>
      <c r="AU307" s="144" t="s">
        <v>85</v>
      </c>
      <c r="AY307" s="16" t="s">
        <v>153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83</v>
      </c>
      <c r="BK307" s="145">
        <f>ROUND(I307*H307,2)</f>
        <v>0</v>
      </c>
      <c r="BL307" s="16" t="s">
        <v>159</v>
      </c>
      <c r="BM307" s="144" t="s">
        <v>3697</v>
      </c>
    </row>
    <row r="308" spans="2:65" s="1" customFormat="1" ht="12">
      <c r="B308" s="31"/>
      <c r="D308" s="146" t="s">
        <v>161</v>
      </c>
      <c r="F308" s="147" t="s">
        <v>319</v>
      </c>
      <c r="I308" s="148"/>
      <c r="L308" s="31"/>
      <c r="M308" s="149"/>
      <c r="T308" s="55"/>
      <c r="AT308" s="16" t="s">
        <v>161</v>
      </c>
      <c r="AU308" s="16" t="s">
        <v>85</v>
      </c>
    </row>
    <row r="309" spans="2:65" s="12" customFormat="1" ht="12">
      <c r="B309" s="150"/>
      <c r="D309" s="146" t="s">
        <v>163</v>
      </c>
      <c r="F309" s="152" t="s">
        <v>3698</v>
      </c>
      <c r="H309" s="153">
        <v>0.11</v>
      </c>
      <c r="I309" s="154"/>
      <c r="L309" s="150"/>
      <c r="M309" s="155"/>
      <c r="T309" s="156"/>
      <c r="AT309" s="151" t="s">
        <v>163</v>
      </c>
      <c r="AU309" s="151" t="s">
        <v>85</v>
      </c>
      <c r="AV309" s="12" t="s">
        <v>85</v>
      </c>
      <c r="AW309" s="12" t="s">
        <v>4</v>
      </c>
      <c r="AX309" s="12" t="s">
        <v>83</v>
      </c>
      <c r="AY309" s="151" t="s">
        <v>153</v>
      </c>
    </row>
    <row r="310" spans="2:65" s="11" customFormat="1" ht="22.75" customHeight="1">
      <c r="B310" s="120"/>
      <c r="D310" s="121" t="s">
        <v>74</v>
      </c>
      <c r="E310" s="130" t="s">
        <v>159</v>
      </c>
      <c r="F310" s="130" t="s">
        <v>372</v>
      </c>
      <c r="I310" s="123"/>
      <c r="J310" s="131">
        <f>BK310</f>
        <v>0</v>
      </c>
      <c r="L310" s="120"/>
      <c r="M310" s="125"/>
      <c r="P310" s="126">
        <f>SUM(P311:P325)</f>
        <v>0</v>
      </c>
      <c r="R310" s="126">
        <f>SUM(R311:R325)</f>
        <v>3.2099023099999995</v>
      </c>
      <c r="T310" s="127">
        <f>SUM(T311:T325)</f>
        <v>0</v>
      </c>
      <c r="AR310" s="121" t="s">
        <v>83</v>
      </c>
      <c r="AT310" s="128" t="s">
        <v>74</v>
      </c>
      <c r="AU310" s="128" t="s">
        <v>83</v>
      </c>
      <c r="AY310" s="121" t="s">
        <v>153</v>
      </c>
      <c r="BK310" s="129">
        <f>SUM(BK311:BK325)</f>
        <v>0</v>
      </c>
    </row>
    <row r="311" spans="2:65" s="1" customFormat="1" ht="24.25" customHeight="1">
      <c r="B311" s="31"/>
      <c r="C311" s="132" t="s">
        <v>446</v>
      </c>
      <c r="D311" s="132" t="s">
        <v>155</v>
      </c>
      <c r="E311" s="133" t="s">
        <v>3699</v>
      </c>
      <c r="F311" s="134" t="s">
        <v>3700</v>
      </c>
      <c r="G311" s="135" t="s">
        <v>261</v>
      </c>
      <c r="H311" s="136">
        <v>5</v>
      </c>
      <c r="I311" s="137"/>
      <c r="J311" s="138">
        <f>ROUND(I311*H311,2)</f>
        <v>0</v>
      </c>
      <c r="K311" s="139"/>
      <c r="L311" s="31"/>
      <c r="M311" s="140" t="s">
        <v>1</v>
      </c>
      <c r="N311" s="141" t="s">
        <v>40</v>
      </c>
      <c r="P311" s="142">
        <f>O311*H311</f>
        <v>0</v>
      </c>
      <c r="Q311" s="142">
        <v>4.5900000000000003E-3</v>
      </c>
      <c r="R311" s="142">
        <f>Q311*H311</f>
        <v>2.2950000000000002E-2</v>
      </c>
      <c r="S311" s="142">
        <v>0</v>
      </c>
      <c r="T311" s="143">
        <f>S311*H311</f>
        <v>0</v>
      </c>
      <c r="AR311" s="144" t="s">
        <v>159</v>
      </c>
      <c r="AT311" s="144" t="s">
        <v>155</v>
      </c>
      <c r="AU311" s="144" t="s">
        <v>85</v>
      </c>
      <c r="AY311" s="16" t="s">
        <v>153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6" t="s">
        <v>83</v>
      </c>
      <c r="BK311" s="145">
        <f>ROUND(I311*H311,2)</f>
        <v>0</v>
      </c>
      <c r="BL311" s="16" t="s">
        <v>159</v>
      </c>
      <c r="BM311" s="144" t="s">
        <v>3701</v>
      </c>
    </row>
    <row r="312" spans="2:65" s="1" customFormat="1" ht="48">
      <c r="B312" s="31"/>
      <c r="D312" s="146" t="s">
        <v>161</v>
      </c>
      <c r="F312" s="147" t="s">
        <v>3702</v>
      </c>
      <c r="I312" s="148"/>
      <c r="L312" s="31"/>
      <c r="M312" s="149"/>
      <c r="T312" s="55"/>
      <c r="AT312" s="16" t="s">
        <v>161</v>
      </c>
      <c r="AU312" s="16" t="s">
        <v>85</v>
      </c>
    </row>
    <row r="313" spans="2:65" s="1" customFormat="1" ht="16.5" customHeight="1">
      <c r="B313" s="31"/>
      <c r="C313" s="164" t="s">
        <v>452</v>
      </c>
      <c r="D313" s="164" t="s">
        <v>216</v>
      </c>
      <c r="E313" s="165" t="s">
        <v>3703</v>
      </c>
      <c r="F313" s="166" t="s">
        <v>3704</v>
      </c>
      <c r="G313" s="167" t="s">
        <v>261</v>
      </c>
      <c r="H313" s="168">
        <v>5</v>
      </c>
      <c r="I313" s="169"/>
      <c r="J313" s="170">
        <f>ROUND(I313*H313,2)</f>
        <v>0</v>
      </c>
      <c r="K313" s="171"/>
      <c r="L313" s="172"/>
      <c r="M313" s="173" t="s">
        <v>1</v>
      </c>
      <c r="N313" s="174" t="s">
        <v>40</v>
      </c>
      <c r="P313" s="142">
        <f>O313*H313</f>
        <v>0</v>
      </c>
      <c r="Q313" s="142">
        <v>0.49299999999999999</v>
      </c>
      <c r="R313" s="142">
        <f>Q313*H313</f>
        <v>2.4649999999999999</v>
      </c>
      <c r="S313" s="142">
        <v>0</v>
      </c>
      <c r="T313" s="143">
        <f>S313*H313</f>
        <v>0</v>
      </c>
      <c r="AR313" s="144" t="s">
        <v>200</v>
      </c>
      <c r="AT313" s="144" t="s">
        <v>216</v>
      </c>
      <c r="AU313" s="144" t="s">
        <v>85</v>
      </c>
      <c r="AY313" s="16" t="s">
        <v>153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83</v>
      </c>
      <c r="BK313" s="145">
        <f>ROUND(I313*H313,2)</f>
        <v>0</v>
      </c>
      <c r="BL313" s="16" t="s">
        <v>159</v>
      </c>
      <c r="BM313" s="144" t="s">
        <v>3705</v>
      </c>
    </row>
    <row r="314" spans="2:65" s="1" customFormat="1" ht="12">
      <c r="B314" s="31"/>
      <c r="D314" s="146" t="s">
        <v>161</v>
      </c>
      <c r="F314" s="147" t="s">
        <v>3704</v>
      </c>
      <c r="I314" s="148"/>
      <c r="L314" s="31"/>
      <c r="M314" s="149"/>
      <c r="T314" s="55"/>
      <c r="AT314" s="16" t="s">
        <v>161</v>
      </c>
      <c r="AU314" s="16" t="s">
        <v>85</v>
      </c>
    </row>
    <row r="315" spans="2:65" s="1" customFormat="1" ht="16.5" customHeight="1">
      <c r="B315" s="31"/>
      <c r="C315" s="132" t="s">
        <v>461</v>
      </c>
      <c r="D315" s="132" t="s">
        <v>155</v>
      </c>
      <c r="E315" s="133" t="s">
        <v>2858</v>
      </c>
      <c r="F315" s="134" t="s">
        <v>2859</v>
      </c>
      <c r="G315" s="135" t="s">
        <v>158</v>
      </c>
      <c r="H315" s="136">
        <v>0.27300000000000002</v>
      </c>
      <c r="I315" s="137"/>
      <c r="J315" s="138">
        <f>ROUND(I315*H315,2)</f>
        <v>0</v>
      </c>
      <c r="K315" s="139"/>
      <c r="L315" s="31"/>
      <c r="M315" s="140" t="s">
        <v>1</v>
      </c>
      <c r="N315" s="141" t="s">
        <v>40</v>
      </c>
      <c r="P315" s="142">
        <f>O315*H315</f>
        <v>0</v>
      </c>
      <c r="Q315" s="142">
        <v>2.5019800000000001</v>
      </c>
      <c r="R315" s="142">
        <f>Q315*H315</f>
        <v>0.68304054000000003</v>
      </c>
      <c r="S315" s="142">
        <v>0</v>
      </c>
      <c r="T315" s="143">
        <f>S315*H315</f>
        <v>0</v>
      </c>
      <c r="AR315" s="144" t="s">
        <v>159</v>
      </c>
      <c r="AT315" s="144" t="s">
        <v>155</v>
      </c>
      <c r="AU315" s="144" t="s">
        <v>85</v>
      </c>
      <c r="AY315" s="16" t="s">
        <v>153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6" t="s">
        <v>83</v>
      </c>
      <c r="BK315" s="145">
        <f>ROUND(I315*H315,2)</f>
        <v>0</v>
      </c>
      <c r="BL315" s="16" t="s">
        <v>159</v>
      </c>
      <c r="BM315" s="144" t="s">
        <v>3706</v>
      </c>
    </row>
    <row r="316" spans="2:65" s="1" customFormat="1" ht="24">
      <c r="B316" s="31"/>
      <c r="D316" s="146" t="s">
        <v>161</v>
      </c>
      <c r="F316" s="147" t="s">
        <v>2861</v>
      </c>
      <c r="I316" s="148"/>
      <c r="L316" s="31"/>
      <c r="M316" s="149"/>
      <c r="T316" s="55"/>
      <c r="AT316" s="16" t="s">
        <v>161</v>
      </c>
      <c r="AU316" s="16" t="s">
        <v>85</v>
      </c>
    </row>
    <row r="317" spans="2:65" s="12" customFormat="1" ht="12">
      <c r="B317" s="150"/>
      <c r="D317" s="146" t="s">
        <v>163</v>
      </c>
      <c r="E317" s="151" t="s">
        <v>1</v>
      </c>
      <c r="F317" s="152" t="s">
        <v>3707</v>
      </c>
      <c r="H317" s="153">
        <v>0.27300000000000002</v>
      </c>
      <c r="I317" s="154"/>
      <c r="L317" s="150"/>
      <c r="M317" s="155"/>
      <c r="T317" s="156"/>
      <c r="AT317" s="151" t="s">
        <v>163</v>
      </c>
      <c r="AU317" s="151" t="s">
        <v>85</v>
      </c>
      <c r="AV317" s="12" t="s">
        <v>85</v>
      </c>
      <c r="AW317" s="12" t="s">
        <v>32</v>
      </c>
      <c r="AX317" s="12" t="s">
        <v>83</v>
      </c>
      <c r="AY317" s="151" t="s">
        <v>153</v>
      </c>
    </row>
    <row r="318" spans="2:65" s="1" customFormat="1" ht="16.5" customHeight="1">
      <c r="B318" s="31"/>
      <c r="C318" s="132" t="s">
        <v>470</v>
      </c>
      <c r="D318" s="132" t="s">
        <v>155</v>
      </c>
      <c r="E318" s="133" t="s">
        <v>2863</v>
      </c>
      <c r="F318" s="134" t="s">
        <v>2864</v>
      </c>
      <c r="G318" s="135" t="s">
        <v>173</v>
      </c>
      <c r="H318" s="136">
        <v>1.82</v>
      </c>
      <c r="I318" s="137"/>
      <c r="J318" s="138">
        <f>ROUND(I318*H318,2)</f>
        <v>0</v>
      </c>
      <c r="K318" s="139"/>
      <c r="L318" s="31"/>
      <c r="M318" s="140" t="s">
        <v>1</v>
      </c>
      <c r="N318" s="141" t="s">
        <v>40</v>
      </c>
      <c r="P318" s="142">
        <f>O318*H318</f>
        <v>0</v>
      </c>
      <c r="Q318" s="142">
        <v>5.7600000000000004E-3</v>
      </c>
      <c r="R318" s="142">
        <f>Q318*H318</f>
        <v>1.0483200000000002E-2</v>
      </c>
      <c r="S318" s="142">
        <v>0</v>
      </c>
      <c r="T318" s="143">
        <f>S318*H318</f>
        <v>0</v>
      </c>
      <c r="AR318" s="144" t="s">
        <v>159</v>
      </c>
      <c r="AT318" s="144" t="s">
        <v>155</v>
      </c>
      <c r="AU318" s="144" t="s">
        <v>85</v>
      </c>
      <c r="AY318" s="16" t="s">
        <v>153</v>
      </c>
      <c r="BE318" s="145">
        <f>IF(N318="základní",J318,0)</f>
        <v>0</v>
      </c>
      <c r="BF318" s="145">
        <f>IF(N318="snížená",J318,0)</f>
        <v>0</v>
      </c>
      <c r="BG318" s="145">
        <f>IF(N318="zákl. přenesená",J318,0)</f>
        <v>0</v>
      </c>
      <c r="BH318" s="145">
        <f>IF(N318="sníž. přenesená",J318,0)</f>
        <v>0</v>
      </c>
      <c r="BI318" s="145">
        <f>IF(N318="nulová",J318,0)</f>
        <v>0</v>
      </c>
      <c r="BJ318" s="16" t="s">
        <v>83</v>
      </c>
      <c r="BK318" s="145">
        <f>ROUND(I318*H318,2)</f>
        <v>0</v>
      </c>
      <c r="BL318" s="16" t="s">
        <v>159</v>
      </c>
      <c r="BM318" s="144" t="s">
        <v>3708</v>
      </c>
    </row>
    <row r="319" spans="2:65" s="1" customFormat="1" ht="24">
      <c r="B319" s="31"/>
      <c r="D319" s="146" t="s">
        <v>161</v>
      </c>
      <c r="F319" s="147" t="s">
        <v>2866</v>
      </c>
      <c r="I319" s="148"/>
      <c r="L319" s="31"/>
      <c r="M319" s="149"/>
      <c r="T319" s="55"/>
      <c r="AT319" s="16" t="s">
        <v>161</v>
      </c>
      <c r="AU319" s="16" t="s">
        <v>85</v>
      </c>
    </row>
    <row r="320" spans="2:65" s="12" customFormat="1" ht="12">
      <c r="B320" s="150"/>
      <c r="D320" s="146" t="s">
        <v>163</v>
      </c>
      <c r="E320" s="151" t="s">
        <v>1</v>
      </c>
      <c r="F320" s="152" t="s">
        <v>3709</v>
      </c>
      <c r="H320" s="153">
        <v>1.82</v>
      </c>
      <c r="I320" s="154"/>
      <c r="L320" s="150"/>
      <c r="M320" s="155"/>
      <c r="T320" s="156"/>
      <c r="AT320" s="151" t="s">
        <v>163</v>
      </c>
      <c r="AU320" s="151" t="s">
        <v>85</v>
      </c>
      <c r="AV320" s="12" t="s">
        <v>85</v>
      </c>
      <c r="AW320" s="12" t="s">
        <v>32</v>
      </c>
      <c r="AX320" s="12" t="s">
        <v>83</v>
      </c>
      <c r="AY320" s="151" t="s">
        <v>153</v>
      </c>
    </row>
    <row r="321" spans="2:65" s="1" customFormat="1" ht="16.5" customHeight="1">
      <c r="B321" s="31"/>
      <c r="C321" s="132" t="s">
        <v>512</v>
      </c>
      <c r="D321" s="132" t="s">
        <v>155</v>
      </c>
      <c r="E321" s="133" t="s">
        <v>2868</v>
      </c>
      <c r="F321" s="134" t="s">
        <v>2869</v>
      </c>
      <c r="G321" s="135" t="s">
        <v>173</v>
      </c>
      <c r="H321" s="136">
        <v>1.82</v>
      </c>
      <c r="I321" s="137"/>
      <c r="J321" s="138">
        <f>ROUND(I321*H321,2)</f>
        <v>0</v>
      </c>
      <c r="K321" s="139"/>
      <c r="L321" s="31"/>
      <c r="M321" s="140" t="s">
        <v>1</v>
      </c>
      <c r="N321" s="141" t="s">
        <v>40</v>
      </c>
      <c r="P321" s="142">
        <f>O321*H321</f>
        <v>0</v>
      </c>
      <c r="Q321" s="142">
        <v>0</v>
      </c>
      <c r="R321" s="142">
        <f>Q321*H321</f>
        <v>0</v>
      </c>
      <c r="S321" s="142">
        <v>0</v>
      </c>
      <c r="T321" s="143">
        <f>S321*H321</f>
        <v>0</v>
      </c>
      <c r="AR321" s="144" t="s">
        <v>159</v>
      </c>
      <c r="AT321" s="144" t="s">
        <v>155</v>
      </c>
      <c r="AU321" s="144" t="s">
        <v>85</v>
      </c>
      <c r="AY321" s="16" t="s">
        <v>153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6" t="s">
        <v>83</v>
      </c>
      <c r="BK321" s="145">
        <f>ROUND(I321*H321,2)</f>
        <v>0</v>
      </c>
      <c r="BL321" s="16" t="s">
        <v>159</v>
      </c>
      <c r="BM321" s="144" t="s">
        <v>3710</v>
      </c>
    </row>
    <row r="322" spans="2:65" s="1" customFormat="1" ht="24">
      <c r="B322" s="31"/>
      <c r="D322" s="146" t="s">
        <v>161</v>
      </c>
      <c r="F322" s="147" t="s">
        <v>2871</v>
      </c>
      <c r="I322" s="148"/>
      <c r="L322" s="31"/>
      <c r="M322" s="149"/>
      <c r="T322" s="55"/>
      <c r="AT322" s="16" t="s">
        <v>161</v>
      </c>
      <c r="AU322" s="16" t="s">
        <v>85</v>
      </c>
    </row>
    <row r="323" spans="2:65" s="1" customFormat="1" ht="24.25" customHeight="1">
      <c r="B323" s="31"/>
      <c r="C323" s="132" t="s">
        <v>518</v>
      </c>
      <c r="D323" s="132" t="s">
        <v>155</v>
      </c>
      <c r="E323" s="133" t="s">
        <v>2872</v>
      </c>
      <c r="F323" s="134" t="s">
        <v>2873</v>
      </c>
      <c r="G323" s="135" t="s">
        <v>196</v>
      </c>
      <c r="H323" s="136">
        <v>2.7E-2</v>
      </c>
      <c r="I323" s="137"/>
      <c r="J323" s="138">
        <f>ROUND(I323*H323,2)</f>
        <v>0</v>
      </c>
      <c r="K323" s="139"/>
      <c r="L323" s="31"/>
      <c r="M323" s="140" t="s">
        <v>1</v>
      </c>
      <c r="N323" s="141" t="s">
        <v>40</v>
      </c>
      <c r="P323" s="142">
        <f>O323*H323</f>
        <v>0</v>
      </c>
      <c r="Q323" s="142">
        <v>1.05291</v>
      </c>
      <c r="R323" s="142">
        <f>Q323*H323</f>
        <v>2.842857E-2</v>
      </c>
      <c r="S323" s="142">
        <v>0</v>
      </c>
      <c r="T323" s="143">
        <f>S323*H323</f>
        <v>0</v>
      </c>
      <c r="AR323" s="144" t="s">
        <v>159</v>
      </c>
      <c r="AT323" s="144" t="s">
        <v>155</v>
      </c>
      <c r="AU323" s="144" t="s">
        <v>85</v>
      </c>
      <c r="AY323" s="16" t="s">
        <v>153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6" t="s">
        <v>83</v>
      </c>
      <c r="BK323" s="145">
        <f>ROUND(I323*H323,2)</f>
        <v>0</v>
      </c>
      <c r="BL323" s="16" t="s">
        <v>159</v>
      </c>
      <c r="BM323" s="144" t="s">
        <v>3711</v>
      </c>
    </row>
    <row r="324" spans="2:65" s="1" customFormat="1" ht="24">
      <c r="B324" s="31"/>
      <c r="D324" s="146" t="s">
        <v>161</v>
      </c>
      <c r="F324" s="147" t="s">
        <v>2875</v>
      </c>
      <c r="I324" s="148"/>
      <c r="L324" s="31"/>
      <c r="M324" s="149"/>
      <c r="T324" s="55"/>
      <c r="AT324" s="16" t="s">
        <v>161</v>
      </c>
      <c r="AU324" s="16" t="s">
        <v>85</v>
      </c>
    </row>
    <row r="325" spans="2:65" s="12" customFormat="1" ht="12">
      <c r="B325" s="150"/>
      <c r="D325" s="146" t="s">
        <v>163</v>
      </c>
      <c r="E325" s="151" t="s">
        <v>1</v>
      </c>
      <c r="F325" s="152" t="s">
        <v>3712</v>
      </c>
      <c r="H325" s="153">
        <v>2.7E-2</v>
      </c>
      <c r="I325" s="154"/>
      <c r="L325" s="150"/>
      <c r="M325" s="155"/>
      <c r="T325" s="156"/>
      <c r="AT325" s="151" t="s">
        <v>163</v>
      </c>
      <c r="AU325" s="151" t="s">
        <v>85</v>
      </c>
      <c r="AV325" s="12" t="s">
        <v>85</v>
      </c>
      <c r="AW325" s="12" t="s">
        <v>32</v>
      </c>
      <c r="AX325" s="12" t="s">
        <v>83</v>
      </c>
      <c r="AY325" s="151" t="s">
        <v>153</v>
      </c>
    </row>
    <row r="326" spans="2:65" s="11" customFormat="1" ht="22.75" customHeight="1">
      <c r="B326" s="120"/>
      <c r="D326" s="121" t="s">
        <v>74</v>
      </c>
      <c r="E326" s="130" t="s">
        <v>181</v>
      </c>
      <c r="F326" s="130" t="s">
        <v>2877</v>
      </c>
      <c r="I326" s="123"/>
      <c r="J326" s="131">
        <f>BK326</f>
        <v>0</v>
      </c>
      <c r="L326" s="120"/>
      <c r="M326" s="125"/>
      <c r="P326" s="126">
        <f>SUM(P327:P361)</f>
        <v>0</v>
      </c>
      <c r="R326" s="126">
        <f>SUM(R327:R361)</f>
        <v>6.0964283999999997</v>
      </c>
      <c r="T326" s="127">
        <f>SUM(T327:T361)</f>
        <v>0</v>
      </c>
      <c r="AR326" s="121" t="s">
        <v>83</v>
      </c>
      <c r="AT326" s="128" t="s">
        <v>74</v>
      </c>
      <c r="AU326" s="128" t="s">
        <v>83</v>
      </c>
      <c r="AY326" s="121" t="s">
        <v>153</v>
      </c>
      <c r="BK326" s="129">
        <f>SUM(BK327:BK361)</f>
        <v>0</v>
      </c>
    </row>
    <row r="327" spans="2:65" s="1" customFormat="1" ht="24.25" customHeight="1">
      <c r="B327" s="31"/>
      <c r="C327" s="132" t="s">
        <v>545</v>
      </c>
      <c r="D327" s="132" t="s">
        <v>155</v>
      </c>
      <c r="E327" s="133" t="s">
        <v>2878</v>
      </c>
      <c r="F327" s="134" t="s">
        <v>2879</v>
      </c>
      <c r="G327" s="135" t="s">
        <v>173</v>
      </c>
      <c r="H327" s="136">
        <v>7.8</v>
      </c>
      <c r="I327" s="137"/>
      <c r="J327" s="138">
        <f>ROUND(I327*H327,2)</f>
        <v>0</v>
      </c>
      <c r="K327" s="139"/>
      <c r="L327" s="31"/>
      <c r="M327" s="140" t="s">
        <v>1</v>
      </c>
      <c r="N327" s="141" t="s">
        <v>40</v>
      </c>
      <c r="P327" s="142">
        <f>O327*H327</f>
        <v>0</v>
      </c>
      <c r="Q327" s="142">
        <v>0</v>
      </c>
      <c r="R327" s="142">
        <f>Q327*H327</f>
        <v>0</v>
      </c>
      <c r="S327" s="142">
        <v>0</v>
      </c>
      <c r="T327" s="143">
        <f>S327*H327</f>
        <v>0</v>
      </c>
      <c r="AR327" s="144" t="s">
        <v>159</v>
      </c>
      <c r="AT327" s="144" t="s">
        <v>155</v>
      </c>
      <c r="AU327" s="144" t="s">
        <v>85</v>
      </c>
      <c r="AY327" s="16" t="s">
        <v>153</v>
      </c>
      <c r="BE327" s="145">
        <f>IF(N327="základní",J327,0)</f>
        <v>0</v>
      </c>
      <c r="BF327" s="145">
        <f>IF(N327="snížená",J327,0)</f>
        <v>0</v>
      </c>
      <c r="BG327" s="145">
        <f>IF(N327="zákl. přenesená",J327,0)</f>
        <v>0</v>
      </c>
      <c r="BH327" s="145">
        <f>IF(N327="sníž. přenesená",J327,0)</f>
        <v>0</v>
      </c>
      <c r="BI327" s="145">
        <f>IF(N327="nulová",J327,0)</f>
        <v>0</v>
      </c>
      <c r="BJ327" s="16" t="s">
        <v>83</v>
      </c>
      <c r="BK327" s="145">
        <f>ROUND(I327*H327,2)</f>
        <v>0</v>
      </c>
      <c r="BL327" s="16" t="s">
        <v>159</v>
      </c>
      <c r="BM327" s="144" t="s">
        <v>3713</v>
      </c>
    </row>
    <row r="328" spans="2:65" s="1" customFormat="1" ht="36">
      <c r="B328" s="31"/>
      <c r="D328" s="146" t="s">
        <v>161</v>
      </c>
      <c r="F328" s="147" t="s">
        <v>2881</v>
      </c>
      <c r="I328" s="148"/>
      <c r="L328" s="31"/>
      <c r="M328" s="149"/>
      <c r="T328" s="55"/>
      <c r="AT328" s="16" t="s">
        <v>161</v>
      </c>
      <c r="AU328" s="16" t="s">
        <v>85</v>
      </c>
    </row>
    <row r="329" spans="2:65" s="12" customFormat="1" ht="12">
      <c r="B329" s="150"/>
      <c r="D329" s="146" t="s">
        <v>163</v>
      </c>
      <c r="E329" s="151" t="s">
        <v>1</v>
      </c>
      <c r="F329" s="152" t="s">
        <v>3714</v>
      </c>
      <c r="H329" s="153">
        <v>7.8</v>
      </c>
      <c r="I329" s="154"/>
      <c r="L329" s="150"/>
      <c r="M329" s="155"/>
      <c r="T329" s="156"/>
      <c r="AT329" s="151" t="s">
        <v>163</v>
      </c>
      <c r="AU329" s="151" t="s">
        <v>85</v>
      </c>
      <c r="AV329" s="12" t="s">
        <v>85</v>
      </c>
      <c r="AW329" s="12" t="s">
        <v>32</v>
      </c>
      <c r="AX329" s="12" t="s">
        <v>83</v>
      </c>
      <c r="AY329" s="151" t="s">
        <v>153</v>
      </c>
    </row>
    <row r="330" spans="2:65" s="1" customFormat="1" ht="24.25" customHeight="1">
      <c r="B330" s="31"/>
      <c r="C330" s="132" t="s">
        <v>553</v>
      </c>
      <c r="D330" s="132" t="s">
        <v>155</v>
      </c>
      <c r="E330" s="133" t="s">
        <v>2883</v>
      </c>
      <c r="F330" s="134" t="s">
        <v>2884</v>
      </c>
      <c r="G330" s="135" t="s">
        <v>173</v>
      </c>
      <c r="H330" s="136">
        <v>7.8</v>
      </c>
      <c r="I330" s="137"/>
      <c r="J330" s="138">
        <f>ROUND(I330*H330,2)</f>
        <v>0</v>
      </c>
      <c r="K330" s="139"/>
      <c r="L330" s="31"/>
      <c r="M330" s="140" t="s">
        <v>1</v>
      </c>
      <c r="N330" s="141" t="s">
        <v>40</v>
      </c>
      <c r="P330" s="142">
        <f>O330*H330</f>
        <v>0</v>
      </c>
      <c r="Q330" s="142">
        <v>0</v>
      </c>
      <c r="R330" s="142">
        <f>Q330*H330</f>
        <v>0</v>
      </c>
      <c r="S330" s="142">
        <v>0</v>
      </c>
      <c r="T330" s="143">
        <f>S330*H330</f>
        <v>0</v>
      </c>
      <c r="AR330" s="144" t="s">
        <v>159</v>
      </c>
      <c r="AT330" s="144" t="s">
        <v>155</v>
      </c>
      <c r="AU330" s="144" t="s">
        <v>85</v>
      </c>
      <c r="AY330" s="16" t="s">
        <v>153</v>
      </c>
      <c r="BE330" s="145">
        <f>IF(N330="základní",J330,0)</f>
        <v>0</v>
      </c>
      <c r="BF330" s="145">
        <f>IF(N330="snížená",J330,0)</f>
        <v>0</v>
      </c>
      <c r="BG330" s="145">
        <f>IF(N330="zákl. přenesená",J330,0)</f>
        <v>0</v>
      </c>
      <c r="BH330" s="145">
        <f>IF(N330="sníž. přenesená",J330,0)</f>
        <v>0</v>
      </c>
      <c r="BI330" s="145">
        <f>IF(N330="nulová",J330,0)</f>
        <v>0</v>
      </c>
      <c r="BJ330" s="16" t="s">
        <v>83</v>
      </c>
      <c r="BK330" s="145">
        <f>ROUND(I330*H330,2)</f>
        <v>0</v>
      </c>
      <c r="BL330" s="16" t="s">
        <v>159</v>
      </c>
      <c r="BM330" s="144" t="s">
        <v>3715</v>
      </c>
    </row>
    <row r="331" spans="2:65" s="1" customFormat="1" ht="36">
      <c r="B331" s="31"/>
      <c r="D331" s="146" t="s">
        <v>161</v>
      </c>
      <c r="F331" s="147" t="s">
        <v>2886</v>
      </c>
      <c r="I331" s="148"/>
      <c r="L331" s="31"/>
      <c r="M331" s="149"/>
      <c r="T331" s="55"/>
      <c r="AT331" s="16" t="s">
        <v>161</v>
      </c>
      <c r="AU331" s="16" t="s">
        <v>85</v>
      </c>
    </row>
    <row r="332" spans="2:65" s="12" customFormat="1" ht="12">
      <c r="B332" s="150"/>
      <c r="D332" s="146" t="s">
        <v>163</v>
      </c>
      <c r="E332" s="151" t="s">
        <v>1</v>
      </c>
      <c r="F332" s="152" t="s">
        <v>3714</v>
      </c>
      <c r="H332" s="153">
        <v>7.8</v>
      </c>
      <c r="I332" s="154"/>
      <c r="L332" s="150"/>
      <c r="M332" s="155"/>
      <c r="T332" s="156"/>
      <c r="AT332" s="151" t="s">
        <v>163</v>
      </c>
      <c r="AU332" s="151" t="s">
        <v>85</v>
      </c>
      <c r="AV332" s="12" t="s">
        <v>85</v>
      </c>
      <c r="AW332" s="12" t="s">
        <v>32</v>
      </c>
      <c r="AX332" s="12" t="s">
        <v>83</v>
      </c>
      <c r="AY332" s="151" t="s">
        <v>153</v>
      </c>
    </row>
    <row r="333" spans="2:65" s="1" customFormat="1" ht="21.75" customHeight="1">
      <c r="B333" s="31"/>
      <c r="C333" s="132" t="s">
        <v>559</v>
      </c>
      <c r="D333" s="132" t="s">
        <v>155</v>
      </c>
      <c r="E333" s="133" t="s">
        <v>2887</v>
      </c>
      <c r="F333" s="134" t="s">
        <v>2888</v>
      </c>
      <c r="G333" s="135" t="s">
        <v>173</v>
      </c>
      <c r="H333" s="136">
        <v>82.5</v>
      </c>
      <c r="I333" s="137"/>
      <c r="J333" s="138">
        <f>ROUND(I333*H333,2)</f>
        <v>0</v>
      </c>
      <c r="K333" s="139"/>
      <c r="L333" s="31"/>
      <c r="M333" s="140" t="s">
        <v>1</v>
      </c>
      <c r="N333" s="141" t="s">
        <v>40</v>
      </c>
      <c r="P333" s="142">
        <f>O333*H333</f>
        <v>0</v>
      </c>
      <c r="Q333" s="142">
        <v>0</v>
      </c>
      <c r="R333" s="142">
        <f>Q333*H333</f>
        <v>0</v>
      </c>
      <c r="S333" s="142">
        <v>0</v>
      </c>
      <c r="T333" s="143">
        <f>S333*H333</f>
        <v>0</v>
      </c>
      <c r="AR333" s="144" t="s">
        <v>159</v>
      </c>
      <c r="AT333" s="144" t="s">
        <v>155</v>
      </c>
      <c r="AU333" s="144" t="s">
        <v>85</v>
      </c>
      <c r="AY333" s="16" t="s">
        <v>153</v>
      </c>
      <c r="BE333" s="145">
        <f>IF(N333="základní",J333,0)</f>
        <v>0</v>
      </c>
      <c r="BF333" s="145">
        <f>IF(N333="snížená",J333,0)</f>
        <v>0</v>
      </c>
      <c r="BG333" s="145">
        <f>IF(N333="zákl. přenesená",J333,0)</f>
        <v>0</v>
      </c>
      <c r="BH333" s="145">
        <f>IF(N333="sníž. přenesená",J333,0)</f>
        <v>0</v>
      </c>
      <c r="BI333" s="145">
        <f>IF(N333="nulová",J333,0)</f>
        <v>0</v>
      </c>
      <c r="BJ333" s="16" t="s">
        <v>83</v>
      </c>
      <c r="BK333" s="145">
        <f>ROUND(I333*H333,2)</f>
        <v>0</v>
      </c>
      <c r="BL333" s="16" t="s">
        <v>159</v>
      </c>
      <c r="BM333" s="144" t="s">
        <v>3716</v>
      </c>
    </row>
    <row r="334" spans="2:65" s="1" customFormat="1" ht="24">
      <c r="B334" s="31"/>
      <c r="D334" s="146" t="s">
        <v>161</v>
      </c>
      <c r="F334" s="147" t="s">
        <v>2890</v>
      </c>
      <c r="I334" s="148"/>
      <c r="L334" s="31"/>
      <c r="M334" s="149"/>
      <c r="T334" s="55"/>
      <c r="AT334" s="16" t="s">
        <v>161</v>
      </c>
      <c r="AU334" s="16" t="s">
        <v>85</v>
      </c>
    </row>
    <row r="335" spans="2:65" s="12" customFormat="1" ht="12">
      <c r="B335" s="150"/>
      <c r="D335" s="146" t="s">
        <v>163</v>
      </c>
      <c r="E335" s="151" t="s">
        <v>1</v>
      </c>
      <c r="F335" s="152" t="s">
        <v>3717</v>
      </c>
      <c r="H335" s="153">
        <v>82.5</v>
      </c>
      <c r="I335" s="154"/>
      <c r="L335" s="150"/>
      <c r="M335" s="155"/>
      <c r="T335" s="156"/>
      <c r="AT335" s="151" t="s">
        <v>163</v>
      </c>
      <c r="AU335" s="151" t="s">
        <v>85</v>
      </c>
      <c r="AV335" s="12" t="s">
        <v>85</v>
      </c>
      <c r="AW335" s="12" t="s">
        <v>32</v>
      </c>
      <c r="AX335" s="12" t="s">
        <v>83</v>
      </c>
      <c r="AY335" s="151" t="s">
        <v>153</v>
      </c>
    </row>
    <row r="336" spans="2:65" s="1" customFormat="1" ht="24.25" customHeight="1">
      <c r="B336" s="31"/>
      <c r="C336" s="132" t="s">
        <v>566</v>
      </c>
      <c r="D336" s="132" t="s">
        <v>155</v>
      </c>
      <c r="E336" s="133" t="s">
        <v>2893</v>
      </c>
      <c r="F336" s="134" t="s">
        <v>2894</v>
      </c>
      <c r="G336" s="135" t="s">
        <v>173</v>
      </c>
      <c r="H336" s="136">
        <v>82.5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40</v>
      </c>
      <c r="P336" s="142">
        <f>O336*H336</f>
        <v>0</v>
      </c>
      <c r="Q336" s="142">
        <v>0</v>
      </c>
      <c r="R336" s="142">
        <f>Q336*H336</f>
        <v>0</v>
      </c>
      <c r="S336" s="142">
        <v>0</v>
      </c>
      <c r="T336" s="143">
        <f>S336*H336</f>
        <v>0</v>
      </c>
      <c r="AR336" s="144" t="s">
        <v>159</v>
      </c>
      <c r="AT336" s="144" t="s">
        <v>155</v>
      </c>
      <c r="AU336" s="144" t="s">
        <v>85</v>
      </c>
      <c r="AY336" s="16" t="s">
        <v>153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83</v>
      </c>
      <c r="BK336" s="145">
        <f>ROUND(I336*H336,2)</f>
        <v>0</v>
      </c>
      <c r="BL336" s="16" t="s">
        <v>159</v>
      </c>
      <c r="BM336" s="144" t="s">
        <v>3718</v>
      </c>
    </row>
    <row r="337" spans="2:65" s="1" customFormat="1" ht="36">
      <c r="B337" s="31"/>
      <c r="D337" s="146" t="s">
        <v>161</v>
      </c>
      <c r="F337" s="147" t="s">
        <v>2896</v>
      </c>
      <c r="I337" s="148"/>
      <c r="L337" s="31"/>
      <c r="M337" s="149"/>
      <c r="T337" s="55"/>
      <c r="AT337" s="16" t="s">
        <v>161</v>
      </c>
      <c r="AU337" s="16" t="s">
        <v>85</v>
      </c>
    </row>
    <row r="338" spans="2:65" s="12" customFormat="1" ht="12">
      <c r="B338" s="150"/>
      <c r="D338" s="146" t="s">
        <v>163</v>
      </c>
      <c r="E338" s="151" t="s">
        <v>1</v>
      </c>
      <c r="F338" s="152" t="s">
        <v>3717</v>
      </c>
      <c r="H338" s="153">
        <v>82.5</v>
      </c>
      <c r="I338" s="154"/>
      <c r="L338" s="150"/>
      <c r="M338" s="155"/>
      <c r="T338" s="156"/>
      <c r="AT338" s="151" t="s">
        <v>163</v>
      </c>
      <c r="AU338" s="151" t="s">
        <v>85</v>
      </c>
      <c r="AV338" s="12" t="s">
        <v>85</v>
      </c>
      <c r="AW338" s="12" t="s">
        <v>32</v>
      </c>
      <c r="AX338" s="12" t="s">
        <v>83</v>
      </c>
      <c r="AY338" s="151" t="s">
        <v>153</v>
      </c>
    </row>
    <row r="339" spans="2:65" s="1" customFormat="1" ht="33" customHeight="1">
      <c r="B339" s="31"/>
      <c r="C339" s="132" t="s">
        <v>572</v>
      </c>
      <c r="D339" s="132" t="s">
        <v>155</v>
      </c>
      <c r="E339" s="133" t="s">
        <v>2897</v>
      </c>
      <c r="F339" s="134" t="s">
        <v>2898</v>
      </c>
      <c r="G339" s="135" t="s">
        <v>173</v>
      </c>
      <c r="H339" s="136">
        <v>82.5</v>
      </c>
      <c r="I339" s="137"/>
      <c r="J339" s="138">
        <f>ROUND(I339*H339,2)</f>
        <v>0</v>
      </c>
      <c r="K339" s="139"/>
      <c r="L339" s="31"/>
      <c r="M339" s="140" t="s">
        <v>1</v>
      </c>
      <c r="N339" s="141" t="s">
        <v>40</v>
      </c>
      <c r="P339" s="142">
        <f>O339*H339</f>
        <v>0</v>
      </c>
      <c r="Q339" s="142">
        <v>0</v>
      </c>
      <c r="R339" s="142">
        <f>Q339*H339</f>
        <v>0</v>
      </c>
      <c r="S339" s="142">
        <v>0</v>
      </c>
      <c r="T339" s="143">
        <f>S339*H339</f>
        <v>0</v>
      </c>
      <c r="AR339" s="144" t="s">
        <v>159</v>
      </c>
      <c r="AT339" s="144" t="s">
        <v>155</v>
      </c>
      <c r="AU339" s="144" t="s">
        <v>85</v>
      </c>
      <c r="AY339" s="16" t="s">
        <v>153</v>
      </c>
      <c r="BE339" s="145">
        <f>IF(N339="základní",J339,0)</f>
        <v>0</v>
      </c>
      <c r="BF339" s="145">
        <f>IF(N339="snížená",J339,0)</f>
        <v>0</v>
      </c>
      <c r="BG339" s="145">
        <f>IF(N339="zákl. přenesená",J339,0)</f>
        <v>0</v>
      </c>
      <c r="BH339" s="145">
        <f>IF(N339="sníž. přenesená",J339,0)</f>
        <v>0</v>
      </c>
      <c r="BI339" s="145">
        <f>IF(N339="nulová",J339,0)</f>
        <v>0</v>
      </c>
      <c r="BJ339" s="16" t="s">
        <v>83</v>
      </c>
      <c r="BK339" s="145">
        <f>ROUND(I339*H339,2)</f>
        <v>0</v>
      </c>
      <c r="BL339" s="16" t="s">
        <v>159</v>
      </c>
      <c r="BM339" s="144" t="s">
        <v>3719</v>
      </c>
    </row>
    <row r="340" spans="2:65" s="1" customFormat="1" ht="36">
      <c r="B340" s="31"/>
      <c r="D340" s="146" t="s">
        <v>161</v>
      </c>
      <c r="F340" s="147" t="s">
        <v>2900</v>
      </c>
      <c r="I340" s="148"/>
      <c r="L340" s="31"/>
      <c r="M340" s="149"/>
      <c r="T340" s="55"/>
      <c r="AT340" s="16" t="s">
        <v>161</v>
      </c>
      <c r="AU340" s="16" t="s">
        <v>85</v>
      </c>
    </row>
    <row r="341" spans="2:65" s="12" customFormat="1" ht="12">
      <c r="B341" s="150"/>
      <c r="D341" s="146" t="s">
        <v>163</v>
      </c>
      <c r="E341" s="151" t="s">
        <v>1</v>
      </c>
      <c r="F341" s="152" t="s">
        <v>3717</v>
      </c>
      <c r="H341" s="153">
        <v>82.5</v>
      </c>
      <c r="I341" s="154"/>
      <c r="L341" s="150"/>
      <c r="M341" s="155"/>
      <c r="T341" s="156"/>
      <c r="AT341" s="151" t="s">
        <v>163</v>
      </c>
      <c r="AU341" s="151" t="s">
        <v>85</v>
      </c>
      <c r="AV341" s="12" t="s">
        <v>85</v>
      </c>
      <c r="AW341" s="12" t="s">
        <v>32</v>
      </c>
      <c r="AX341" s="12" t="s">
        <v>83</v>
      </c>
      <c r="AY341" s="151" t="s">
        <v>153</v>
      </c>
    </row>
    <row r="342" spans="2:65" s="1" customFormat="1" ht="24.25" customHeight="1">
      <c r="B342" s="31"/>
      <c r="C342" s="132" t="s">
        <v>579</v>
      </c>
      <c r="D342" s="132" t="s">
        <v>155</v>
      </c>
      <c r="E342" s="133" t="s">
        <v>2901</v>
      </c>
      <c r="F342" s="134" t="s">
        <v>2902</v>
      </c>
      <c r="G342" s="135" t="s">
        <v>173</v>
      </c>
      <c r="H342" s="136">
        <v>82.5</v>
      </c>
      <c r="I342" s="137"/>
      <c r="J342" s="138">
        <f>ROUND(I342*H342,2)</f>
        <v>0</v>
      </c>
      <c r="K342" s="139"/>
      <c r="L342" s="31"/>
      <c r="M342" s="140" t="s">
        <v>1</v>
      </c>
      <c r="N342" s="141" t="s">
        <v>40</v>
      </c>
      <c r="P342" s="142">
        <f>O342*H342</f>
        <v>0</v>
      </c>
      <c r="Q342" s="142">
        <v>0</v>
      </c>
      <c r="R342" s="142">
        <f>Q342*H342</f>
        <v>0</v>
      </c>
      <c r="S342" s="142">
        <v>0</v>
      </c>
      <c r="T342" s="143">
        <f>S342*H342</f>
        <v>0</v>
      </c>
      <c r="AR342" s="144" t="s">
        <v>159</v>
      </c>
      <c r="AT342" s="144" t="s">
        <v>155</v>
      </c>
      <c r="AU342" s="144" t="s">
        <v>85</v>
      </c>
      <c r="AY342" s="16" t="s">
        <v>153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6" t="s">
        <v>83</v>
      </c>
      <c r="BK342" s="145">
        <f>ROUND(I342*H342,2)</f>
        <v>0</v>
      </c>
      <c r="BL342" s="16" t="s">
        <v>159</v>
      </c>
      <c r="BM342" s="144" t="s">
        <v>3720</v>
      </c>
    </row>
    <row r="343" spans="2:65" s="1" customFormat="1" ht="36">
      <c r="B343" s="31"/>
      <c r="D343" s="146" t="s">
        <v>161</v>
      </c>
      <c r="F343" s="147" t="s">
        <v>2904</v>
      </c>
      <c r="I343" s="148"/>
      <c r="L343" s="31"/>
      <c r="M343" s="149"/>
      <c r="T343" s="55"/>
      <c r="AT343" s="16" t="s">
        <v>161</v>
      </c>
      <c r="AU343" s="16" t="s">
        <v>85</v>
      </c>
    </row>
    <row r="344" spans="2:65" s="12" customFormat="1" ht="12">
      <c r="B344" s="150"/>
      <c r="D344" s="146" t="s">
        <v>163</v>
      </c>
      <c r="E344" s="151" t="s">
        <v>1</v>
      </c>
      <c r="F344" s="152" t="s">
        <v>3717</v>
      </c>
      <c r="H344" s="153">
        <v>82.5</v>
      </c>
      <c r="I344" s="154"/>
      <c r="L344" s="150"/>
      <c r="M344" s="155"/>
      <c r="T344" s="156"/>
      <c r="AT344" s="151" t="s">
        <v>163</v>
      </c>
      <c r="AU344" s="151" t="s">
        <v>85</v>
      </c>
      <c r="AV344" s="12" t="s">
        <v>85</v>
      </c>
      <c r="AW344" s="12" t="s">
        <v>32</v>
      </c>
      <c r="AX344" s="12" t="s">
        <v>83</v>
      </c>
      <c r="AY344" s="151" t="s">
        <v>153</v>
      </c>
    </row>
    <row r="345" spans="2:65" s="1" customFormat="1" ht="24.25" customHeight="1">
      <c r="B345" s="31"/>
      <c r="C345" s="132" t="s">
        <v>587</v>
      </c>
      <c r="D345" s="132" t="s">
        <v>155</v>
      </c>
      <c r="E345" s="133" t="s">
        <v>3721</v>
      </c>
      <c r="F345" s="134" t="s">
        <v>3722</v>
      </c>
      <c r="G345" s="135" t="s">
        <v>173</v>
      </c>
      <c r="H345" s="136">
        <v>9</v>
      </c>
      <c r="I345" s="137"/>
      <c r="J345" s="138">
        <f>ROUND(I345*H345,2)</f>
        <v>0</v>
      </c>
      <c r="K345" s="139"/>
      <c r="L345" s="31"/>
      <c r="M345" s="140" t="s">
        <v>1</v>
      </c>
      <c r="N345" s="141" t="s">
        <v>40</v>
      </c>
      <c r="P345" s="142">
        <f>O345*H345</f>
        <v>0</v>
      </c>
      <c r="Q345" s="142">
        <v>9.0620000000000006E-2</v>
      </c>
      <c r="R345" s="142">
        <f>Q345*H345</f>
        <v>0.81558000000000008</v>
      </c>
      <c r="S345" s="142">
        <v>0</v>
      </c>
      <c r="T345" s="143">
        <f>S345*H345</f>
        <v>0</v>
      </c>
      <c r="AR345" s="144" t="s">
        <v>159</v>
      </c>
      <c r="AT345" s="144" t="s">
        <v>155</v>
      </c>
      <c r="AU345" s="144" t="s">
        <v>85</v>
      </c>
      <c r="AY345" s="16" t="s">
        <v>153</v>
      </c>
      <c r="BE345" s="145">
        <f>IF(N345="základní",J345,0)</f>
        <v>0</v>
      </c>
      <c r="BF345" s="145">
        <f>IF(N345="snížená",J345,0)</f>
        <v>0</v>
      </c>
      <c r="BG345" s="145">
        <f>IF(N345="zákl. přenesená",J345,0)</f>
        <v>0</v>
      </c>
      <c r="BH345" s="145">
        <f>IF(N345="sníž. přenesená",J345,0)</f>
        <v>0</v>
      </c>
      <c r="BI345" s="145">
        <f>IF(N345="nulová",J345,0)</f>
        <v>0</v>
      </c>
      <c r="BJ345" s="16" t="s">
        <v>83</v>
      </c>
      <c r="BK345" s="145">
        <f>ROUND(I345*H345,2)</f>
        <v>0</v>
      </c>
      <c r="BL345" s="16" t="s">
        <v>159</v>
      </c>
      <c r="BM345" s="144" t="s">
        <v>3723</v>
      </c>
    </row>
    <row r="346" spans="2:65" s="1" customFormat="1" ht="72">
      <c r="B346" s="31"/>
      <c r="D346" s="146" t="s">
        <v>161</v>
      </c>
      <c r="F346" s="147" t="s">
        <v>3724</v>
      </c>
      <c r="I346" s="148"/>
      <c r="L346" s="31"/>
      <c r="M346" s="149"/>
      <c r="T346" s="55"/>
      <c r="AT346" s="16" t="s">
        <v>161</v>
      </c>
      <c r="AU346" s="16" t="s">
        <v>85</v>
      </c>
    </row>
    <row r="347" spans="2:65" s="12" customFormat="1" ht="12">
      <c r="B347" s="150"/>
      <c r="D347" s="146" t="s">
        <v>163</v>
      </c>
      <c r="E347" s="151" t="s">
        <v>1</v>
      </c>
      <c r="F347" s="152" t="s">
        <v>3725</v>
      </c>
      <c r="H347" s="153">
        <v>9</v>
      </c>
      <c r="I347" s="154"/>
      <c r="L347" s="150"/>
      <c r="M347" s="155"/>
      <c r="T347" s="156"/>
      <c r="AT347" s="151" t="s">
        <v>163</v>
      </c>
      <c r="AU347" s="151" t="s">
        <v>85</v>
      </c>
      <c r="AV347" s="12" t="s">
        <v>85</v>
      </c>
      <c r="AW347" s="12" t="s">
        <v>32</v>
      </c>
      <c r="AX347" s="12" t="s">
        <v>83</v>
      </c>
      <c r="AY347" s="151" t="s">
        <v>153</v>
      </c>
    </row>
    <row r="348" spans="2:65" s="1" customFormat="1" ht="33" customHeight="1">
      <c r="B348" s="31"/>
      <c r="C348" s="132" t="s">
        <v>598</v>
      </c>
      <c r="D348" s="132" t="s">
        <v>155</v>
      </c>
      <c r="E348" s="133" t="s">
        <v>3726</v>
      </c>
      <c r="F348" s="134" t="s">
        <v>3727</v>
      </c>
      <c r="G348" s="135" t="s">
        <v>590</v>
      </c>
      <c r="H348" s="136">
        <v>14</v>
      </c>
      <c r="I348" s="137"/>
      <c r="J348" s="138">
        <f>ROUND(I348*H348,2)</f>
        <v>0</v>
      </c>
      <c r="K348" s="139"/>
      <c r="L348" s="31"/>
      <c r="M348" s="140" t="s">
        <v>1</v>
      </c>
      <c r="N348" s="141" t="s">
        <v>40</v>
      </c>
      <c r="P348" s="142">
        <f>O348*H348</f>
        <v>0</v>
      </c>
      <c r="Q348" s="142">
        <v>9.5990000000000006E-2</v>
      </c>
      <c r="R348" s="142">
        <f>Q348*H348</f>
        <v>1.3438600000000001</v>
      </c>
      <c r="S348" s="142">
        <v>0</v>
      </c>
      <c r="T348" s="143">
        <f>S348*H348</f>
        <v>0</v>
      </c>
      <c r="AR348" s="144" t="s">
        <v>159</v>
      </c>
      <c r="AT348" s="144" t="s">
        <v>155</v>
      </c>
      <c r="AU348" s="144" t="s">
        <v>85</v>
      </c>
      <c r="AY348" s="16" t="s">
        <v>153</v>
      </c>
      <c r="BE348" s="145">
        <f>IF(N348="základní",J348,0)</f>
        <v>0</v>
      </c>
      <c r="BF348" s="145">
        <f>IF(N348="snížená",J348,0)</f>
        <v>0</v>
      </c>
      <c r="BG348" s="145">
        <f>IF(N348="zákl. přenesená",J348,0)</f>
        <v>0</v>
      </c>
      <c r="BH348" s="145">
        <f>IF(N348="sníž. přenesená",J348,0)</f>
        <v>0</v>
      </c>
      <c r="BI348" s="145">
        <f>IF(N348="nulová",J348,0)</f>
        <v>0</v>
      </c>
      <c r="BJ348" s="16" t="s">
        <v>83</v>
      </c>
      <c r="BK348" s="145">
        <f>ROUND(I348*H348,2)</f>
        <v>0</v>
      </c>
      <c r="BL348" s="16" t="s">
        <v>159</v>
      </c>
      <c r="BM348" s="144" t="s">
        <v>3728</v>
      </c>
    </row>
    <row r="349" spans="2:65" s="1" customFormat="1" ht="36">
      <c r="B349" s="31"/>
      <c r="D349" s="146" t="s">
        <v>161</v>
      </c>
      <c r="F349" s="147" t="s">
        <v>3729</v>
      </c>
      <c r="I349" s="148"/>
      <c r="L349" s="31"/>
      <c r="M349" s="149"/>
      <c r="T349" s="55"/>
      <c r="AT349" s="16" t="s">
        <v>161</v>
      </c>
      <c r="AU349" s="16" t="s">
        <v>85</v>
      </c>
    </row>
    <row r="350" spans="2:65" s="12" customFormat="1" ht="12">
      <c r="B350" s="150"/>
      <c r="D350" s="146" t="s">
        <v>163</v>
      </c>
      <c r="E350" s="151" t="s">
        <v>1</v>
      </c>
      <c r="F350" s="152" t="s">
        <v>3730</v>
      </c>
      <c r="H350" s="153">
        <v>14</v>
      </c>
      <c r="I350" s="154"/>
      <c r="L350" s="150"/>
      <c r="M350" s="155"/>
      <c r="T350" s="156"/>
      <c r="AT350" s="151" t="s">
        <v>163</v>
      </c>
      <c r="AU350" s="151" t="s">
        <v>85</v>
      </c>
      <c r="AV350" s="12" t="s">
        <v>85</v>
      </c>
      <c r="AW350" s="12" t="s">
        <v>32</v>
      </c>
      <c r="AX350" s="12" t="s">
        <v>83</v>
      </c>
      <c r="AY350" s="151" t="s">
        <v>153</v>
      </c>
    </row>
    <row r="351" spans="2:65" s="1" customFormat="1" ht="21.75" customHeight="1">
      <c r="B351" s="31"/>
      <c r="C351" s="164" t="s">
        <v>444</v>
      </c>
      <c r="D351" s="164" t="s">
        <v>216</v>
      </c>
      <c r="E351" s="165" t="s">
        <v>3731</v>
      </c>
      <c r="F351" s="166" t="s">
        <v>3732</v>
      </c>
      <c r="G351" s="167" t="s">
        <v>590</v>
      </c>
      <c r="H351" s="168">
        <v>4</v>
      </c>
      <c r="I351" s="169"/>
      <c r="J351" s="170">
        <f>ROUND(I351*H351,2)</f>
        <v>0</v>
      </c>
      <c r="K351" s="171"/>
      <c r="L351" s="172"/>
      <c r="M351" s="173" t="s">
        <v>1</v>
      </c>
      <c r="N351" s="174" t="s">
        <v>40</v>
      </c>
      <c r="P351" s="142">
        <f>O351*H351</f>
        <v>0</v>
      </c>
      <c r="Q351" s="142">
        <v>6.0999999999999999E-2</v>
      </c>
      <c r="R351" s="142">
        <f>Q351*H351</f>
        <v>0.24399999999999999</v>
      </c>
      <c r="S351" s="142">
        <v>0</v>
      </c>
      <c r="T351" s="143">
        <f>S351*H351</f>
        <v>0</v>
      </c>
      <c r="AR351" s="144" t="s">
        <v>691</v>
      </c>
      <c r="AT351" s="144" t="s">
        <v>216</v>
      </c>
      <c r="AU351" s="144" t="s">
        <v>85</v>
      </c>
      <c r="AY351" s="16" t="s">
        <v>153</v>
      </c>
      <c r="BE351" s="145">
        <f>IF(N351="základní",J351,0)</f>
        <v>0</v>
      </c>
      <c r="BF351" s="145">
        <f>IF(N351="snížená",J351,0)</f>
        <v>0</v>
      </c>
      <c r="BG351" s="145">
        <f>IF(N351="zákl. přenesená",J351,0)</f>
        <v>0</v>
      </c>
      <c r="BH351" s="145">
        <f>IF(N351="sníž. přenesená",J351,0)</f>
        <v>0</v>
      </c>
      <c r="BI351" s="145">
        <f>IF(N351="nulová",J351,0)</f>
        <v>0</v>
      </c>
      <c r="BJ351" s="16" t="s">
        <v>83</v>
      </c>
      <c r="BK351" s="145">
        <f>ROUND(I351*H351,2)</f>
        <v>0</v>
      </c>
      <c r="BL351" s="16" t="s">
        <v>691</v>
      </c>
      <c r="BM351" s="144" t="s">
        <v>3733</v>
      </c>
    </row>
    <row r="352" spans="2:65" s="1" customFormat="1" ht="12">
      <c r="B352" s="31"/>
      <c r="D352" s="146" t="s">
        <v>161</v>
      </c>
      <c r="F352" s="147" t="s">
        <v>3732</v>
      </c>
      <c r="I352" s="148"/>
      <c r="L352" s="31"/>
      <c r="M352" s="149"/>
      <c r="T352" s="55"/>
      <c r="AT352" s="16" t="s">
        <v>161</v>
      </c>
      <c r="AU352" s="16" t="s">
        <v>85</v>
      </c>
    </row>
    <row r="353" spans="2:65" s="12" customFormat="1" ht="24">
      <c r="B353" s="150"/>
      <c r="D353" s="146" t="s">
        <v>163</v>
      </c>
      <c r="F353" s="152" t="s">
        <v>3734</v>
      </c>
      <c r="H353" s="153">
        <v>4</v>
      </c>
      <c r="I353" s="154"/>
      <c r="L353" s="150"/>
      <c r="M353" s="155"/>
      <c r="T353" s="156"/>
      <c r="AT353" s="151" t="s">
        <v>163</v>
      </c>
      <c r="AU353" s="151" t="s">
        <v>85</v>
      </c>
      <c r="AV353" s="12" t="s">
        <v>85</v>
      </c>
      <c r="AW353" s="12" t="s">
        <v>4</v>
      </c>
      <c r="AX353" s="12" t="s">
        <v>83</v>
      </c>
      <c r="AY353" s="151" t="s">
        <v>153</v>
      </c>
    </row>
    <row r="354" spans="2:65" s="1" customFormat="1" ht="16.5" customHeight="1">
      <c r="B354" s="31"/>
      <c r="C354" s="164" t="s">
        <v>551</v>
      </c>
      <c r="D354" s="164" t="s">
        <v>216</v>
      </c>
      <c r="E354" s="165" t="s">
        <v>3735</v>
      </c>
      <c r="F354" s="166" t="s">
        <v>3736</v>
      </c>
      <c r="G354" s="167" t="s">
        <v>590</v>
      </c>
      <c r="H354" s="168">
        <v>10</v>
      </c>
      <c r="I354" s="169"/>
      <c r="J354" s="170">
        <f>ROUND(I354*H354,2)</f>
        <v>0</v>
      </c>
      <c r="K354" s="171"/>
      <c r="L354" s="172"/>
      <c r="M354" s="173" t="s">
        <v>1</v>
      </c>
      <c r="N354" s="174" t="s">
        <v>40</v>
      </c>
      <c r="P354" s="142">
        <f>O354*H354</f>
        <v>0</v>
      </c>
      <c r="Q354" s="142">
        <v>8.5000000000000006E-2</v>
      </c>
      <c r="R354" s="142">
        <f>Q354*H354</f>
        <v>0.85000000000000009</v>
      </c>
      <c r="S354" s="142">
        <v>0</v>
      </c>
      <c r="T354" s="143">
        <f>S354*H354</f>
        <v>0</v>
      </c>
      <c r="AR354" s="144" t="s">
        <v>691</v>
      </c>
      <c r="AT354" s="144" t="s">
        <v>216</v>
      </c>
      <c r="AU354" s="144" t="s">
        <v>85</v>
      </c>
      <c r="AY354" s="16" t="s">
        <v>153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6" t="s">
        <v>83</v>
      </c>
      <c r="BK354" s="145">
        <f>ROUND(I354*H354,2)</f>
        <v>0</v>
      </c>
      <c r="BL354" s="16" t="s">
        <v>691</v>
      </c>
      <c r="BM354" s="144" t="s">
        <v>3737</v>
      </c>
    </row>
    <row r="355" spans="2:65" s="1" customFormat="1" ht="12">
      <c r="B355" s="31"/>
      <c r="D355" s="146" t="s">
        <v>161</v>
      </c>
      <c r="F355" s="147" t="s">
        <v>3736</v>
      </c>
      <c r="I355" s="148"/>
      <c r="L355" s="31"/>
      <c r="M355" s="149"/>
      <c r="T355" s="55"/>
      <c r="AT355" s="16" t="s">
        <v>161</v>
      </c>
      <c r="AU355" s="16" t="s">
        <v>85</v>
      </c>
    </row>
    <row r="356" spans="2:65" s="1" customFormat="1" ht="24.25" customHeight="1">
      <c r="B356" s="31"/>
      <c r="C356" s="132" t="s">
        <v>564</v>
      </c>
      <c r="D356" s="132" t="s">
        <v>155</v>
      </c>
      <c r="E356" s="133" t="s">
        <v>2913</v>
      </c>
      <c r="F356" s="134" t="s">
        <v>2914</v>
      </c>
      <c r="G356" s="135" t="s">
        <v>158</v>
      </c>
      <c r="H356" s="136">
        <v>1.26</v>
      </c>
      <c r="I356" s="137"/>
      <c r="J356" s="138">
        <f>ROUND(I356*H356,2)</f>
        <v>0</v>
      </c>
      <c r="K356" s="139"/>
      <c r="L356" s="31"/>
      <c r="M356" s="140" t="s">
        <v>1</v>
      </c>
      <c r="N356" s="141" t="s">
        <v>40</v>
      </c>
      <c r="P356" s="142">
        <f>O356*H356</f>
        <v>0</v>
      </c>
      <c r="Q356" s="142">
        <v>2.2563399999999998</v>
      </c>
      <c r="R356" s="142">
        <f>Q356*H356</f>
        <v>2.8429883999999999</v>
      </c>
      <c r="S356" s="142">
        <v>0</v>
      </c>
      <c r="T356" s="143">
        <f>S356*H356</f>
        <v>0</v>
      </c>
      <c r="AR356" s="144" t="s">
        <v>159</v>
      </c>
      <c r="AT356" s="144" t="s">
        <v>155</v>
      </c>
      <c r="AU356" s="144" t="s">
        <v>85</v>
      </c>
      <c r="AY356" s="16" t="s">
        <v>153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6" t="s">
        <v>83</v>
      </c>
      <c r="BK356" s="145">
        <f>ROUND(I356*H356,2)</f>
        <v>0</v>
      </c>
      <c r="BL356" s="16" t="s">
        <v>159</v>
      </c>
      <c r="BM356" s="144" t="s">
        <v>3738</v>
      </c>
    </row>
    <row r="357" spans="2:65" s="1" customFormat="1" ht="24">
      <c r="B357" s="31"/>
      <c r="D357" s="146" t="s">
        <v>161</v>
      </c>
      <c r="F357" s="147" t="s">
        <v>2916</v>
      </c>
      <c r="I357" s="148"/>
      <c r="L357" s="31"/>
      <c r="M357" s="149"/>
      <c r="T357" s="55"/>
      <c r="AT357" s="16" t="s">
        <v>161</v>
      </c>
      <c r="AU357" s="16" t="s">
        <v>85</v>
      </c>
    </row>
    <row r="358" spans="2:65" s="12" customFormat="1" ht="12">
      <c r="B358" s="150"/>
      <c r="D358" s="146" t="s">
        <v>163</v>
      </c>
      <c r="E358" s="151" t="s">
        <v>1</v>
      </c>
      <c r="F358" s="152" t="s">
        <v>3739</v>
      </c>
      <c r="H358" s="153">
        <v>1.26</v>
      </c>
      <c r="I358" s="154"/>
      <c r="L358" s="150"/>
      <c r="M358" s="155"/>
      <c r="T358" s="156"/>
      <c r="AT358" s="151" t="s">
        <v>163</v>
      </c>
      <c r="AU358" s="151" t="s">
        <v>85</v>
      </c>
      <c r="AV358" s="12" t="s">
        <v>85</v>
      </c>
      <c r="AW358" s="12" t="s">
        <v>32</v>
      </c>
      <c r="AX358" s="12" t="s">
        <v>83</v>
      </c>
      <c r="AY358" s="151" t="s">
        <v>153</v>
      </c>
    </row>
    <row r="359" spans="2:65" s="1" customFormat="1" ht="16.5" customHeight="1">
      <c r="B359" s="31"/>
      <c r="C359" s="132" t="s">
        <v>596</v>
      </c>
      <c r="D359" s="132" t="s">
        <v>155</v>
      </c>
      <c r="E359" s="133" t="s">
        <v>2918</v>
      </c>
      <c r="F359" s="134" t="s">
        <v>2919</v>
      </c>
      <c r="G359" s="135" t="s">
        <v>590</v>
      </c>
      <c r="H359" s="136">
        <v>20</v>
      </c>
      <c r="I359" s="137"/>
      <c r="J359" s="138">
        <f>ROUND(I359*H359,2)</f>
        <v>0</v>
      </c>
      <c r="K359" s="139"/>
      <c r="L359" s="31"/>
      <c r="M359" s="140" t="s">
        <v>1</v>
      </c>
      <c r="N359" s="141" t="s">
        <v>40</v>
      </c>
      <c r="P359" s="142">
        <f>O359*H359</f>
        <v>0</v>
      </c>
      <c r="Q359" s="142">
        <v>0</v>
      </c>
      <c r="R359" s="142">
        <f>Q359*H359</f>
        <v>0</v>
      </c>
      <c r="S359" s="142">
        <v>0</v>
      </c>
      <c r="T359" s="143">
        <f>S359*H359</f>
        <v>0</v>
      </c>
      <c r="AR359" s="144" t="s">
        <v>159</v>
      </c>
      <c r="AT359" s="144" t="s">
        <v>155</v>
      </c>
      <c r="AU359" s="144" t="s">
        <v>85</v>
      </c>
      <c r="AY359" s="16" t="s">
        <v>153</v>
      </c>
      <c r="BE359" s="145">
        <f>IF(N359="základní",J359,0)</f>
        <v>0</v>
      </c>
      <c r="BF359" s="145">
        <f>IF(N359="snížená",J359,0)</f>
        <v>0</v>
      </c>
      <c r="BG359" s="145">
        <f>IF(N359="zákl. přenesená",J359,0)</f>
        <v>0</v>
      </c>
      <c r="BH359" s="145">
        <f>IF(N359="sníž. přenesená",J359,0)</f>
        <v>0</v>
      </c>
      <c r="BI359" s="145">
        <f>IF(N359="nulová",J359,0)</f>
        <v>0</v>
      </c>
      <c r="BJ359" s="16" t="s">
        <v>83</v>
      </c>
      <c r="BK359" s="145">
        <f>ROUND(I359*H359,2)</f>
        <v>0</v>
      </c>
      <c r="BL359" s="16" t="s">
        <v>159</v>
      </c>
      <c r="BM359" s="144" t="s">
        <v>3740</v>
      </c>
    </row>
    <row r="360" spans="2:65" s="1" customFormat="1" ht="24">
      <c r="B360" s="31"/>
      <c r="D360" s="146" t="s">
        <v>161</v>
      </c>
      <c r="F360" s="147" t="s">
        <v>2921</v>
      </c>
      <c r="I360" s="148"/>
      <c r="L360" s="31"/>
      <c r="M360" s="149"/>
      <c r="T360" s="55"/>
      <c r="AT360" s="16" t="s">
        <v>161</v>
      </c>
      <c r="AU360" s="16" t="s">
        <v>85</v>
      </c>
    </row>
    <row r="361" spans="2:65" s="12" customFormat="1" ht="12">
      <c r="B361" s="150"/>
      <c r="D361" s="146" t="s">
        <v>163</v>
      </c>
      <c r="E361" s="151" t="s">
        <v>1</v>
      </c>
      <c r="F361" s="152" t="s">
        <v>3741</v>
      </c>
      <c r="H361" s="153">
        <v>20</v>
      </c>
      <c r="I361" s="154"/>
      <c r="L361" s="150"/>
      <c r="M361" s="155"/>
      <c r="T361" s="156"/>
      <c r="AT361" s="151" t="s">
        <v>163</v>
      </c>
      <c r="AU361" s="151" t="s">
        <v>85</v>
      </c>
      <c r="AV361" s="12" t="s">
        <v>85</v>
      </c>
      <c r="AW361" s="12" t="s">
        <v>32</v>
      </c>
      <c r="AX361" s="12" t="s">
        <v>83</v>
      </c>
      <c r="AY361" s="151" t="s">
        <v>153</v>
      </c>
    </row>
    <row r="362" spans="2:65" s="11" customFormat="1" ht="22.75" customHeight="1">
      <c r="B362" s="120"/>
      <c r="D362" s="121" t="s">
        <v>74</v>
      </c>
      <c r="E362" s="130" t="s">
        <v>444</v>
      </c>
      <c r="F362" s="130" t="s">
        <v>445</v>
      </c>
      <c r="I362" s="123"/>
      <c r="J362" s="131">
        <f>BK362</f>
        <v>0</v>
      </c>
      <c r="L362" s="120"/>
      <c r="M362" s="125"/>
      <c r="P362" s="126">
        <f>SUM(P363:P368)</f>
        <v>0</v>
      </c>
      <c r="R362" s="126">
        <f>SUM(R363:R368)</f>
        <v>0.59470800000000001</v>
      </c>
      <c r="T362" s="127">
        <f>SUM(T363:T368)</f>
        <v>0</v>
      </c>
      <c r="AR362" s="121" t="s">
        <v>83</v>
      </c>
      <c r="AT362" s="128" t="s">
        <v>74</v>
      </c>
      <c r="AU362" s="128" t="s">
        <v>83</v>
      </c>
      <c r="AY362" s="121" t="s">
        <v>153</v>
      </c>
      <c r="BK362" s="129">
        <f>SUM(BK363:BK368)</f>
        <v>0</v>
      </c>
    </row>
    <row r="363" spans="2:65" s="1" customFormat="1" ht="24.25" customHeight="1">
      <c r="B363" s="31"/>
      <c r="C363" s="132" t="s">
        <v>617</v>
      </c>
      <c r="D363" s="132" t="s">
        <v>155</v>
      </c>
      <c r="E363" s="133" t="s">
        <v>453</v>
      </c>
      <c r="F363" s="134" t="s">
        <v>454</v>
      </c>
      <c r="G363" s="135" t="s">
        <v>173</v>
      </c>
      <c r="H363" s="136">
        <v>8.1</v>
      </c>
      <c r="I363" s="137"/>
      <c r="J363" s="138">
        <f>ROUND(I363*H363,2)</f>
        <v>0</v>
      </c>
      <c r="K363" s="139"/>
      <c r="L363" s="31"/>
      <c r="M363" s="140" t="s">
        <v>1</v>
      </c>
      <c r="N363" s="141" t="s">
        <v>40</v>
      </c>
      <c r="P363" s="142">
        <f>O363*H363</f>
        <v>0</v>
      </c>
      <c r="Q363" s="142">
        <v>1.8380000000000001E-2</v>
      </c>
      <c r="R363" s="142">
        <f>Q363*H363</f>
        <v>0.14887800000000001</v>
      </c>
      <c r="S363" s="142">
        <v>0</v>
      </c>
      <c r="T363" s="143">
        <f>S363*H363</f>
        <v>0</v>
      </c>
      <c r="AR363" s="144" t="s">
        <v>159</v>
      </c>
      <c r="AT363" s="144" t="s">
        <v>155</v>
      </c>
      <c r="AU363" s="144" t="s">
        <v>85</v>
      </c>
      <c r="AY363" s="16" t="s">
        <v>153</v>
      </c>
      <c r="BE363" s="145">
        <f>IF(N363="základní",J363,0)</f>
        <v>0</v>
      </c>
      <c r="BF363" s="145">
        <f>IF(N363="snížená",J363,0)</f>
        <v>0</v>
      </c>
      <c r="BG363" s="145">
        <f>IF(N363="zákl. přenesená",J363,0)</f>
        <v>0</v>
      </c>
      <c r="BH363" s="145">
        <f>IF(N363="sníž. přenesená",J363,0)</f>
        <v>0</v>
      </c>
      <c r="BI363" s="145">
        <f>IF(N363="nulová",J363,0)</f>
        <v>0</v>
      </c>
      <c r="BJ363" s="16" t="s">
        <v>83</v>
      </c>
      <c r="BK363" s="145">
        <f>ROUND(I363*H363,2)</f>
        <v>0</v>
      </c>
      <c r="BL363" s="16" t="s">
        <v>159</v>
      </c>
      <c r="BM363" s="144" t="s">
        <v>3742</v>
      </c>
    </row>
    <row r="364" spans="2:65" s="1" customFormat="1" ht="48">
      <c r="B364" s="31"/>
      <c r="D364" s="146" t="s">
        <v>161</v>
      </c>
      <c r="F364" s="147" t="s">
        <v>456</v>
      </c>
      <c r="I364" s="148"/>
      <c r="L364" s="31"/>
      <c r="M364" s="149"/>
      <c r="T364" s="55"/>
      <c r="AT364" s="16" t="s">
        <v>161</v>
      </c>
      <c r="AU364" s="16" t="s">
        <v>85</v>
      </c>
    </row>
    <row r="365" spans="2:65" s="12" customFormat="1" ht="12">
      <c r="B365" s="150"/>
      <c r="D365" s="146" t="s">
        <v>163</v>
      </c>
      <c r="E365" s="151" t="s">
        <v>1</v>
      </c>
      <c r="F365" s="152" t="s">
        <v>3743</v>
      </c>
      <c r="H365" s="153">
        <v>8.1</v>
      </c>
      <c r="I365" s="154"/>
      <c r="L365" s="150"/>
      <c r="M365" s="155"/>
      <c r="T365" s="156"/>
      <c r="AT365" s="151" t="s">
        <v>163</v>
      </c>
      <c r="AU365" s="151" t="s">
        <v>85</v>
      </c>
      <c r="AV365" s="12" t="s">
        <v>85</v>
      </c>
      <c r="AW365" s="12" t="s">
        <v>32</v>
      </c>
      <c r="AX365" s="12" t="s">
        <v>83</v>
      </c>
      <c r="AY365" s="151" t="s">
        <v>153</v>
      </c>
    </row>
    <row r="366" spans="2:65" s="1" customFormat="1" ht="24.25" customHeight="1">
      <c r="B366" s="31"/>
      <c r="C366" s="132" t="s">
        <v>623</v>
      </c>
      <c r="D366" s="132" t="s">
        <v>155</v>
      </c>
      <c r="E366" s="133" t="s">
        <v>3744</v>
      </c>
      <c r="F366" s="134" t="s">
        <v>3745</v>
      </c>
      <c r="G366" s="135" t="s">
        <v>173</v>
      </c>
      <c r="H366" s="136">
        <v>28.95</v>
      </c>
      <c r="I366" s="137"/>
      <c r="J366" s="138">
        <f>ROUND(I366*H366,2)</f>
        <v>0</v>
      </c>
      <c r="K366" s="139"/>
      <c r="L366" s="31"/>
      <c r="M366" s="140" t="s">
        <v>1</v>
      </c>
      <c r="N366" s="141" t="s">
        <v>40</v>
      </c>
      <c r="P366" s="142">
        <f>O366*H366</f>
        <v>0</v>
      </c>
      <c r="Q366" s="142">
        <v>1.54E-2</v>
      </c>
      <c r="R366" s="142">
        <f>Q366*H366</f>
        <v>0.44583</v>
      </c>
      <c r="S366" s="142">
        <v>0</v>
      </c>
      <c r="T366" s="143">
        <f>S366*H366</f>
        <v>0</v>
      </c>
      <c r="AR366" s="144" t="s">
        <v>159</v>
      </c>
      <c r="AT366" s="144" t="s">
        <v>155</v>
      </c>
      <c r="AU366" s="144" t="s">
        <v>85</v>
      </c>
      <c r="AY366" s="16" t="s">
        <v>153</v>
      </c>
      <c r="BE366" s="145">
        <f>IF(N366="základní",J366,0)</f>
        <v>0</v>
      </c>
      <c r="BF366" s="145">
        <f>IF(N366="snížená",J366,0)</f>
        <v>0</v>
      </c>
      <c r="BG366" s="145">
        <f>IF(N366="zákl. přenesená",J366,0)</f>
        <v>0</v>
      </c>
      <c r="BH366" s="145">
        <f>IF(N366="sníž. přenesená",J366,0)</f>
        <v>0</v>
      </c>
      <c r="BI366" s="145">
        <f>IF(N366="nulová",J366,0)</f>
        <v>0</v>
      </c>
      <c r="BJ366" s="16" t="s">
        <v>83</v>
      </c>
      <c r="BK366" s="145">
        <f>ROUND(I366*H366,2)</f>
        <v>0</v>
      </c>
      <c r="BL366" s="16" t="s">
        <v>159</v>
      </c>
      <c r="BM366" s="144" t="s">
        <v>3746</v>
      </c>
    </row>
    <row r="367" spans="2:65" s="1" customFormat="1" ht="36">
      <c r="B367" s="31"/>
      <c r="D367" s="146" t="s">
        <v>161</v>
      </c>
      <c r="F367" s="147" t="s">
        <v>3747</v>
      </c>
      <c r="I367" s="148"/>
      <c r="L367" s="31"/>
      <c r="M367" s="149"/>
      <c r="T367" s="55"/>
      <c r="AT367" s="16" t="s">
        <v>161</v>
      </c>
      <c r="AU367" s="16" t="s">
        <v>85</v>
      </c>
    </row>
    <row r="368" spans="2:65" s="12" customFormat="1" ht="12">
      <c r="B368" s="150"/>
      <c r="D368" s="146" t="s">
        <v>163</v>
      </c>
      <c r="E368" s="151" t="s">
        <v>1</v>
      </c>
      <c r="F368" s="152" t="s">
        <v>3748</v>
      </c>
      <c r="H368" s="153">
        <v>28.95</v>
      </c>
      <c r="I368" s="154"/>
      <c r="L368" s="150"/>
      <c r="M368" s="155"/>
      <c r="T368" s="156"/>
      <c r="AT368" s="151" t="s">
        <v>163</v>
      </c>
      <c r="AU368" s="151" t="s">
        <v>85</v>
      </c>
      <c r="AV368" s="12" t="s">
        <v>85</v>
      </c>
      <c r="AW368" s="12" t="s">
        <v>32</v>
      </c>
      <c r="AX368" s="12" t="s">
        <v>83</v>
      </c>
      <c r="AY368" s="151" t="s">
        <v>153</v>
      </c>
    </row>
    <row r="369" spans="2:65" s="11" customFormat="1" ht="22.75" customHeight="1">
      <c r="B369" s="120"/>
      <c r="D369" s="121" t="s">
        <v>74</v>
      </c>
      <c r="E369" s="130" t="s">
        <v>551</v>
      </c>
      <c r="F369" s="130" t="s">
        <v>552</v>
      </c>
      <c r="I369" s="123"/>
      <c r="J369" s="131">
        <f>BK369</f>
        <v>0</v>
      </c>
      <c r="L369" s="120"/>
      <c r="M369" s="125"/>
      <c r="P369" s="126">
        <f>SUM(P370:P412)</f>
        <v>0</v>
      </c>
      <c r="R369" s="126">
        <f>SUM(R370:R412)</f>
        <v>1.0129497999999999</v>
      </c>
      <c r="T369" s="127">
        <f>SUM(T370:T412)</f>
        <v>0</v>
      </c>
      <c r="AR369" s="121" t="s">
        <v>83</v>
      </c>
      <c r="AT369" s="128" t="s">
        <v>74</v>
      </c>
      <c r="AU369" s="128" t="s">
        <v>83</v>
      </c>
      <c r="AY369" s="121" t="s">
        <v>153</v>
      </c>
      <c r="BK369" s="129">
        <f>SUM(BK370:BK412)</f>
        <v>0</v>
      </c>
    </row>
    <row r="370" spans="2:65" s="1" customFormat="1" ht="44.25" customHeight="1">
      <c r="B370" s="31"/>
      <c r="C370" s="132" t="s">
        <v>630</v>
      </c>
      <c r="D370" s="132" t="s">
        <v>155</v>
      </c>
      <c r="E370" s="133" t="s">
        <v>2949</v>
      </c>
      <c r="F370" s="134" t="s">
        <v>2950</v>
      </c>
      <c r="G370" s="135" t="s">
        <v>173</v>
      </c>
      <c r="H370" s="136">
        <v>5.85</v>
      </c>
      <c r="I370" s="137"/>
      <c r="J370" s="138">
        <f>ROUND(I370*H370,2)</f>
        <v>0</v>
      </c>
      <c r="K370" s="139"/>
      <c r="L370" s="31"/>
      <c r="M370" s="140" t="s">
        <v>1</v>
      </c>
      <c r="N370" s="141" t="s">
        <v>40</v>
      </c>
      <c r="P370" s="142">
        <f>O370*H370</f>
        <v>0</v>
      </c>
      <c r="Q370" s="142">
        <v>8.8000000000000005E-3</v>
      </c>
      <c r="R370" s="142">
        <f>Q370*H370</f>
        <v>5.1479999999999998E-2</v>
      </c>
      <c r="S370" s="142">
        <v>0</v>
      </c>
      <c r="T370" s="143">
        <f>S370*H370</f>
        <v>0</v>
      </c>
      <c r="AR370" s="144" t="s">
        <v>159</v>
      </c>
      <c r="AT370" s="144" t="s">
        <v>155</v>
      </c>
      <c r="AU370" s="144" t="s">
        <v>85</v>
      </c>
      <c r="AY370" s="16" t="s">
        <v>153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6" t="s">
        <v>83</v>
      </c>
      <c r="BK370" s="145">
        <f>ROUND(I370*H370,2)</f>
        <v>0</v>
      </c>
      <c r="BL370" s="16" t="s">
        <v>159</v>
      </c>
      <c r="BM370" s="144" t="s">
        <v>3749</v>
      </c>
    </row>
    <row r="371" spans="2:65" s="1" customFormat="1" ht="60">
      <c r="B371" s="31"/>
      <c r="D371" s="146" t="s">
        <v>161</v>
      </c>
      <c r="F371" s="147" t="s">
        <v>2952</v>
      </c>
      <c r="I371" s="148"/>
      <c r="L371" s="31"/>
      <c r="M371" s="149"/>
      <c r="T371" s="55"/>
      <c r="AT371" s="16" t="s">
        <v>161</v>
      </c>
      <c r="AU371" s="16" t="s">
        <v>85</v>
      </c>
    </row>
    <row r="372" spans="2:65" s="12" customFormat="1" ht="12">
      <c r="B372" s="150"/>
      <c r="D372" s="146" t="s">
        <v>163</v>
      </c>
      <c r="E372" s="151" t="s">
        <v>1</v>
      </c>
      <c r="F372" s="152" t="s">
        <v>3750</v>
      </c>
      <c r="H372" s="153">
        <v>5.85</v>
      </c>
      <c r="I372" s="154"/>
      <c r="L372" s="150"/>
      <c r="M372" s="155"/>
      <c r="T372" s="156"/>
      <c r="AT372" s="151" t="s">
        <v>163</v>
      </c>
      <c r="AU372" s="151" t="s">
        <v>85</v>
      </c>
      <c r="AV372" s="12" t="s">
        <v>85</v>
      </c>
      <c r="AW372" s="12" t="s">
        <v>32</v>
      </c>
      <c r="AX372" s="12" t="s">
        <v>83</v>
      </c>
      <c r="AY372" s="151" t="s">
        <v>153</v>
      </c>
    </row>
    <row r="373" spans="2:65" s="1" customFormat="1" ht="24.25" customHeight="1">
      <c r="B373" s="31"/>
      <c r="C373" s="164" t="s">
        <v>637</v>
      </c>
      <c r="D373" s="164" t="s">
        <v>216</v>
      </c>
      <c r="E373" s="165" t="s">
        <v>2954</v>
      </c>
      <c r="F373" s="166" t="s">
        <v>2955</v>
      </c>
      <c r="G373" s="167" t="s">
        <v>173</v>
      </c>
      <c r="H373" s="168">
        <v>6.1429999999999998</v>
      </c>
      <c r="I373" s="169"/>
      <c r="J373" s="170">
        <f>ROUND(I373*H373,2)</f>
        <v>0</v>
      </c>
      <c r="K373" s="171"/>
      <c r="L373" s="172"/>
      <c r="M373" s="173" t="s">
        <v>1</v>
      </c>
      <c r="N373" s="174" t="s">
        <v>40</v>
      </c>
      <c r="P373" s="142">
        <f>O373*H373</f>
        <v>0</v>
      </c>
      <c r="Q373" s="142">
        <v>6.0000000000000001E-3</v>
      </c>
      <c r="R373" s="142">
        <f>Q373*H373</f>
        <v>3.6858000000000002E-2</v>
      </c>
      <c r="S373" s="142">
        <v>0</v>
      </c>
      <c r="T373" s="143">
        <f>S373*H373</f>
        <v>0</v>
      </c>
      <c r="AR373" s="144" t="s">
        <v>200</v>
      </c>
      <c r="AT373" s="144" t="s">
        <v>216</v>
      </c>
      <c r="AU373" s="144" t="s">
        <v>85</v>
      </c>
      <c r="AY373" s="16" t="s">
        <v>153</v>
      </c>
      <c r="BE373" s="145">
        <f>IF(N373="základní",J373,0)</f>
        <v>0</v>
      </c>
      <c r="BF373" s="145">
        <f>IF(N373="snížená",J373,0)</f>
        <v>0</v>
      </c>
      <c r="BG373" s="145">
        <f>IF(N373="zákl. přenesená",J373,0)</f>
        <v>0</v>
      </c>
      <c r="BH373" s="145">
        <f>IF(N373="sníž. přenesená",J373,0)</f>
        <v>0</v>
      </c>
      <c r="BI373" s="145">
        <f>IF(N373="nulová",J373,0)</f>
        <v>0</v>
      </c>
      <c r="BJ373" s="16" t="s">
        <v>83</v>
      </c>
      <c r="BK373" s="145">
        <f>ROUND(I373*H373,2)</f>
        <v>0</v>
      </c>
      <c r="BL373" s="16" t="s">
        <v>159</v>
      </c>
      <c r="BM373" s="144" t="s">
        <v>3751</v>
      </c>
    </row>
    <row r="374" spans="2:65" s="1" customFormat="1" ht="24">
      <c r="B374" s="31"/>
      <c r="D374" s="146" t="s">
        <v>161</v>
      </c>
      <c r="F374" s="147" t="s">
        <v>2955</v>
      </c>
      <c r="I374" s="148"/>
      <c r="L374" s="31"/>
      <c r="M374" s="149"/>
      <c r="T374" s="55"/>
      <c r="AT374" s="16" t="s">
        <v>161</v>
      </c>
      <c r="AU374" s="16" t="s">
        <v>85</v>
      </c>
    </row>
    <row r="375" spans="2:65" s="12" customFormat="1" ht="12">
      <c r="B375" s="150"/>
      <c r="D375" s="146" t="s">
        <v>163</v>
      </c>
      <c r="F375" s="152" t="s">
        <v>3752</v>
      </c>
      <c r="H375" s="153">
        <v>6.1429999999999998</v>
      </c>
      <c r="I375" s="154"/>
      <c r="L375" s="150"/>
      <c r="M375" s="155"/>
      <c r="T375" s="156"/>
      <c r="AT375" s="151" t="s">
        <v>163</v>
      </c>
      <c r="AU375" s="151" t="s">
        <v>85</v>
      </c>
      <c r="AV375" s="12" t="s">
        <v>85</v>
      </c>
      <c r="AW375" s="12" t="s">
        <v>4</v>
      </c>
      <c r="AX375" s="12" t="s">
        <v>83</v>
      </c>
      <c r="AY375" s="151" t="s">
        <v>153</v>
      </c>
    </row>
    <row r="376" spans="2:65" s="1" customFormat="1" ht="49" customHeight="1">
      <c r="B376" s="31"/>
      <c r="C376" s="132" t="s">
        <v>642</v>
      </c>
      <c r="D376" s="132" t="s">
        <v>155</v>
      </c>
      <c r="E376" s="133" t="s">
        <v>2958</v>
      </c>
      <c r="F376" s="134" t="s">
        <v>2959</v>
      </c>
      <c r="G376" s="135" t="s">
        <v>173</v>
      </c>
      <c r="H376" s="136">
        <v>13.85</v>
      </c>
      <c r="I376" s="137"/>
      <c r="J376" s="138">
        <f>ROUND(I376*H376,2)</f>
        <v>0</v>
      </c>
      <c r="K376" s="139"/>
      <c r="L376" s="31"/>
      <c r="M376" s="140" t="s">
        <v>1</v>
      </c>
      <c r="N376" s="141" t="s">
        <v>40</v>
      </c>
      <c r="P376" s="142">
        <f>O376*H376</f>
        <v>0</v>
      </c>
      <c r="Q376" s="142">
        <v>1.18E-2</v>
      </c>
      <c r="R376" s="142">
        <f>Q376*H376</f>
        <v>0.16342999999999999</v>
      </c>
      <c r="S376" s="142">
        <v>0</v>
      </c>
      <c r="T376" s="143">
        <f>S376*H376</f>
        <v>0</v>
      </c>
      <c r="AR376" s="144" t="s">
        <v>159</v>
      </c>
      <c r="AT376" s="144" t="s">
        <v>155</v>
      </c>
      <c r="AU376" s="144" t="s">
        <v>85</v>
      </c>
      <c r="AY376" s="16" t="s">
        <v>153</v>
      </c>
      <c r="BE376" s="145">
        <f>IF(N376="základní",J376,0)</f>
        <v>0</v>
      </c>
      <c r="BF376" s="145">
        <f>IF(N376="snížená",J376,0)</f>
        <v>0</v>
      </c>
      <c r="BG376" s="145">
        <f>IF(N376="zákl. přenesená",J376,0)</f>
        <v>0</v>
      </c>
      <c r="BH376" s="145">
        <f>IF(N376="sníž. přenesená",J376,0)</f>
        <v>0</v>
      </c>
      <c r="BI376" s="145">
        <f>IF(N376="nulová",J376,0)</f>
        <v>0</v>
      </c>
      <c r="BJ376" s="16" t="s">
        <v>83</v>
      </c>
      <c r="BK376" s="145">
        <f>ROUND(I376*H376,2)</f>
        <v>0</v>
      </c>
      <c r="BL376" s="16" t="s">
        <v>159</v>
      </c>
      <c r="BM376" s="144" t="s">
        <v>3753</v>
      </c>
    </row>
    <row r="377" spans="2:65" s="1" customFormat="1" ht="72">
      <c r="B377" s="31"/>
      <c r="D377" s="146" t="s">
        <v>161</v>
      </c>
      <c r="F377" s="147" t="s">
        <v>2961</v>
      </c>
      <c r="I377" s="148"/>
      <c r="L377" s="31"/>
      <c r="M377" s="149"/>
      <c r="T377" s="55"/>
      <c r="AT377" s="16" t="s">
        <v>161</v>
      </c>
      <c r="AU377" s="16" t="s">
        <v>85</v>
      </c>
    </row>
    <row r="378" spans="2:65" s="12" customFormat="1" ht="12">
      <c r="B378" s="150"/>
      <c r="D378" s="146" t="s">
        <v>163</v>
      </c>
      <c r="E378" s="151" t="s">
        <v>1</v>
      </c>
      <c r="F378" s="152" t="s">
        <v>3754</v>
      </c>
      <c r="H378" s="153">
        <v>13.85</v>
      </c>
      <c r="I378" s="154"/>
      <c r="L378" s="150"/>
      <c r="M378" s="155"/>
      <c r="T378" s="156"/>
      <c r="AT378" s="151" t="s">
        <v>163</v>
      </c>
      <c r="AU378" s="151" t="s">
        <v>85</v>
      </c>
      <c r="AV378" s="12" t="s">
        <v>85</v>
      </c>
      <c r="AW378" s="12" t="s">
        <v>32</v>
      </c>
      <c r="AX378" s="12" t="s">
        <v>83</v>
      </c>
      <c r="AY378" s="151" t="s">
        <v>153</v>
      </c>
    </row>
    <row r="379" spans="2:65" s="1" customFormat="1" ht="24.25" customHeight="1">
      <c r="B379" s="31"/>
      <c r="C379" s="164" t="s">
        <v>651</v>
      </c>
      <c r="D379" s="164" t="s">
        <v>216</v>
      </c>
      <c r="E379" s="165" t="s">
        <v>2963</v>
      </c>
      <c r="F379" s="166" t="s">
        <v>2964</v>
      </c>
      <c r="G379" s="167" t="s">
        <v>173</v>
      </c>
      <c r="H379" s="168">
        <v>14.542999999999999</v>
      </c>
      <c r="I379" s="169"/>
      <c r="J379" s="170">
        <f>ROUND(I379*H379,2)</f>
        <v>0</v>
      </c>
      <c r="K379" s="171"/>
      <c r="L379" s="172"/>
      <c r="M379" s="173" t="s">
        <v>1</v>
      </c>
      <c r="N379" s="174" t="s">
        <v>40</v>
      </c>
      <c r="P379" s="142">
        <f>O379*H379</f>
        <v>0</v>
      </c>
      <c r="Q379" s="142">
        <v>2.1000000000000001E-2</v>
      </c>
      <c r="R379" s="142">
        <f>Q379*H379</f>
        <v>0.30540299999999998</v>
      </c>
      <c r="S379" s="142">
        <v>0</v>
      </c>
      <c r="T379" s="143">
        <f>S379*H379</f>
        <v>0</v>
      </c>
      <c r="AR379" s="144" t="s">
        <v>200</v>
      </c>
      <c r="AT379" s="144" t="s">
        <v>216</v>
      </c>
      <c r="AU379" s="144" t="s">
        <v>85</v>
      </c>
      <c r="AY379" s="16" t="s">
        <v>153</v>
      </c>
      <c r="BE379" s="145">
        <f>IF(N379="základní",J379,0)</f>
        <v>0</v>
      </c>
      <c r="BF379" s="145">
        <f>IF(N379="snížená",J379,0)</f>
        <v>0</v>
      </c>
      <c r="BG379" s="145">
        <f>IF(N379="zákl. přenesená",J379,0)</f>
        <v>0</v>
      </c>
      <c r="BH379" s="145">
        <f>IF(N379="sníž. přenesená",J379,0)</f>
        <v>0</v>
      </c>
      <c r="BI379" s="145">
        <f>IF(N379="nulová",J379,0)</f>
        <v>0</v>
      </c>
      <c r="BJ379" s="16" t="s">
        <v>83</v>
      </c>
      <c r="BK379" s="145">
        <f>ROUND(I379*H379,2)</f>
        <v>0</v>
      </c>
      <c r="BL379" s="16" t="s">
        <v>159</v>
      </c>
      <c r="BM379" s="144" t="s">
        <v>3755</v>
      </c>
    </row>
    <row r="380" spans="2:65" s="1" customFormat="1" ht="24">
      <c r="B380" s="31"/>
      <c r="D380" s="146" t="s">
        <v>161</v>
      </c>
      <c r="F380" s="147" t="s">
        <v>2964</v>
      </c>
      <c r="I380" s="148"/>
      <c r="L380" s="31"/>
      <c r="M380" s="149"/>
      <c r="T380" s="55"/>
      <c r="AT380" s="16" t="s">
        <v>161</v>
      </c>
      <c r="AU380" s="16" t="s">
        <v>85</v>
      </c>
    </row>
    <row r="381" spans="2:65" s="12" customFormat="1" ht="12">
      <c r="B381" s="150"/>
      <c r="D381" s="146" t="s">
        <v>163</v>
      </c>
      <c r="F381" s="152" t="s">
        <v>3756</v>
      </c>
      <c r="H381" s="153">
        <v>14.542999999999999</v>
      </c>
      <c r="I381" s="154"/>
      <c r="L381" s="150"/>
      <c r="M381" s="155"/>
      <c r="T381" s="156"/>
      <c r="AT381" s="151" t="s">
        <v>163</v>
      </c>
      <c r="AU381" s="151" t="s">
        <v>85</v>
      </c>
      <c r="AV381" s="12" t="s">
        <v>85</v>
      </c>
      <c r="AW381" s="12" t="s">
        <v>4</v>
      </c>
      <c r="AX381" s="12" t="s">
        <v>83</v>
      </c>
      <c r="AY381" s="151" t="s">
        <v>153</v>
      </c>
    </row>
    <row r="382" spans="2:65" s="1" customFormat="1" ht="16.5" customHeight="1">
      <c r="B382" s="31"/>
      <c r="C382" s="132" t="s">
        <v>658</v>
      </c>
      <c r="D382" s="132" t="s">
        <v>155</v>
      </c>
      <c r="E382" s="133" t="s">
        <v>2967</v>
      </c>
      <c r="F382" s="134" t="s">
        <v>2968</v>
      </c>
      <c r="G382" s="135" t="s">
        <v>173</v>
      </c>
      <c r="H382" s="136">
        <v>27.7</v>
      </c>
      <c r="I382" s="137"/>
      <c r="J382" s="138">
        <f>ROUND(I382*H382,2)</f>
        <v>0</v>
      </c>
      <c r="K382" s="139"/>
      <c r="L382" s="31"/>
      <c r="M382" s="140" t="s">
        <v>1</v>
      </c>
      <c r="N382" s="141" t="s">
        <v>40</v>
      </c>
      <c r="P382" s="142">
        <f>O382*H382</f>
        <v>0</v>
      </c>
      <c r="Q382" s="142">
        <v>2.5999999999999998E-4</v>
      </c>
      <c r="R382" s="142">
        <f>Q382*H382</f>
        <v>7.2019999999999992E-3</v>
      </c>
      <c r="S382" s="142">
        <v>0</v>
      </c>
      <c r="T382" s="143">
        <f>S382*H382</f>
        <v>0</v>
      </c>
      <c r="AR382" s="144" t="s">
        <v>159</v>
      </c>
      <c r="AT382" s="144" t="s">
        <v>155</v>
      </c>
      <c r="AU382" s="144" t="s">
        <v>85</v>
      </c>
      <c r="AY382" s="16" t="s">
        <v>153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6" t="s">
        <v>83</v>
      </c>
      <c r="BK382" s="145">
        <f>ROUND(I382*H382,2)</f>
        <v>0</v>
      </c>
      <c r="BL382" s="16" t="s">
        <v>159</v>
      </c>
      <c r="BM382" s="144" t="s">
        <v>3757</v>
      </c>
    </row>
    <row r="383" spans="2:65" s="1" customFormat="1" ht="24">
      <c r="B383" s="31"/>
      <c r="D383" s="146" t="s">
        <v>161</v>
      </c>
      <c r="F383" s="147" t="s">
        <v>2970</v>
      </c>
      <c r="I383" s="148"/>
      <c r="L383" s="31"/>
      <c r="M383" s="149"/>
      <c r="T383" s="55"/>
      <c r="AT383" s="16" t="s">
        <v>161</v>
      </c>
      <c r="AU383" s="16" t="s">
        <v>85</v>
      </c>
    </row>
    <row r="384" spans="2:65" s="12" customFormat="1" ht="12">
      <c r="B384" s="150"/>
      <c r="D384" s="146" t="s">
        <v>163</v>
      </c>
      <c r="E384" s="151" t="s">
        <v>1</v>
      </c>
      <c r="F384" s="152" t="s">
        <v>3758</v>
      </c>
      <c r="H384" s="153">
        <v>27.7</v>
      </c>
      <c r="I384" s="154"/>
      <c r="L384" s="150"/>
      <c r="M384" s="155"/>
      <c r="T384" s="156"/>
      <c r="AT384" s="151" t="s">
        <v>163</v>
      </c>
      <c r="AU384" s="151" t="s">
        <v>85</v>
      </c>
      <c r="AV384" s="12" t="s">
        <v>85</v>
      </c>
      <c r="AW384" s="12" t="s">
        <v>32</v>
      </c>
      <c r="AX384" s="12" t="s">
        <v>83</v>
      </c>
      <c r="AY384" s="151" t="s">
        <v>153</v>
      </c>
    </row>
    <row r="385" spans="2:65" s="1" customFormat="1" ht="16.5" customHeight="1">
      <c r="B385" s="31"/>
      <c r="C385" s="132" t="s">
        <v>664</v>
      </c>
      <c r="D385" s="132" t="s">
        <v>155</v>
      </c>
      <c r="E385" s="133" t="s">
        <v>2973</v>
      </c>
      <c r="F385" s="134" t="s">
        <v>2974</v>
      </c>
      <c r="G385" s="135" t="s">
        <v>590</v>
      </c>
      <c r="H385" s="136">
        <v>14.8</v>
      </c>
      <c r="I385" s="137"/>
      <c r="J385" s="138">
        <f>ROUND(I385*H385,2)</f>
        <v>0</v>
      </c>
      <c r="K385" s="139"/>
      <c r="L385" s="31"/>
      <c r="M385" s="140" t="s">
        <v>1</v>
      </c>
      <c r="N385" s="141" t="s">
        <v>40</v>
      </c>
      <c r="P385" s="142">
        <f>O385*H385</f>
        <v>0</v>
      </c>
      <c r="Q385" s="142">
        <v>0</v>
      </c>
      <c r="R385" s="142">
        <f>Q385*H385</f>
        <v>0</v>
      </c>
      <c r="S385" s="142">
        <v>0</v>
      </c>
      <c r="T385" s="143">
        <f>S385*H385</f>
        <v>0</v>
      </c>
      <c r="AR385" s="144" t="s">
        <v>159</v>
      </c>
      <c r="AT385" s="144" t="s">
        <v>155</v>
      </c>
      <c r="AU385" s="144" t="s">
        <v>85</v>
      </c>
      <c r="AY385" s="16" t="s">
        <v>153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6" t="s">
        <v>83</v>
      </c>
      <c r="BK385" s="145">
        <f>ROUND(I385*H385,2)</f>
        <v>0</v>
      </c>
      <c r="BL385" s="16" t="s">
        <v>159</v>
      </c>
      <c r="BM385" s="144" t="s">
        <v>3759</v>
      </c>
    </row>
    <row r="386" spans="2:65" s="1" customFormat="1" ht="24">
      <c r="B386" s="31"/>
      <c r="D386" s="146" t="s">
        <v>161</v>
      </c>
      <c r="F386" s="147" t="s">
        <v>2976</v>
      </c>
      <c r="I386" s="148"/>
      <c r="L386" s="31"/>
      <c r="M386" s="149"/>
      <c r="T386" s="55"/>
      <c r="AT386" s="16" t="s">
        <v>161</v>
      </c>
      <c r="AU386" s="16" t="s">
        <v>85</v>
      </c>
    </row>
    <row r="387" spans="2:65" s="12" customFormat="1" ht="12">
      <c r="B387" s="150"/>
      <c r="D387" s="146" t="s">
        <v>163</v>
      </c>
      <c r="E387" s="151" t="s">
        <v>1</v>
      </c>
      <c r="F387" s="152" t="s">
        <v>3760</v>
      </c>
      <c r="H387" s="153">
        <v>5.8</v>
      </c>
      <c r="I387" s="154"/>
      <c r="L387" s="150"/>
      <c r="M387" s="155"/>
      <c r="T387" s="156"/>
      <c r="AT387" s="151" t="s">
        <v>163</v>
      </c>
      <c r="AU387" s="151" t="s">
        <v>85</v>
      </c>
      <c r="AV387" s="12" t="s">
        <v>85</v>
      </c>
      <c r="AW387" s="12" t="s">
        <v>32</v>
      </c>
      <c r="AX387" s="12" t="s">
        <v>75</v>
      </c>
      <c r="AY387" s="151" t="s">
        <v>153</v>
      </c>
    </row>
    <row r="388" spans="2:65" s="12" customFormat="1" ht="12">
      <c r="B388" s="150"/>
      <c r="D388" s="146" t="s">
        <v>163</v>
      </c>
      <c r="E388" s="151" t="s">
        <v>1</v>
      </c>
      <c r="F388" s="152" t="s">
        <v>3761</v>
      </c>
      <c r="H388" s="153">
        <v>2.8</v>
      </c>
      <c r="I388" s="154"/>
      <c r="L388" s="150"/>
      <c r="M388" s="155"/>
      <c r="T388" s="156"/>
      <c r="AT388" s="151" t="s">
        <v>163</v>
      </c>
      <c r="AU388" s="151" t="s">
        <v>85</v>
      </c>
      <c r="AV388" s="12" t="s">
        <v>85</v>
      </c>
      <c r="AW388" s="12" t="s">
        <v>32</v>
      </c>
      <c r="AX388" s="12" t="s">
        <v>75</v>
      </c>
      <c r="AY388" s="151" t="s">
        <v>153</v>
      </c>
    </row>
    <row r="389" spans="2:65" s="12" customFormat="1" ht="12">
      <c r="B389" s="150"/>
      <c r="D389" s="146" t="s">
        <v>163</v>
      </c>
      <c r="E389" s="151" t="s">
        <v>1</v>
      </c>
      <c r="F389" s="152" t="s">
        <v>3762</v>
      </c>
      <c r="H389" s="153">
        <v>4.7</v>
      </c>
      <c r="I389" s="154"/>
      <c r="L389" s="150"/>
      <c r="M389" s="155"/>
      <c r="T389" s="156"/>
      <c r="AT389" s="151" t="s">
        <v>163</v>
      </c>
      <c r="AU389" s="151" t="s">
        <v>85</v>
      </c>
      <c r="AV389" s="12" t="s">
        <v>85</v>
      </c>
      <c r="AW389" s="12" t="s">
        <v>32</v>
      </c>
      <c r="AX389" s="12" t="s">
        <v>75</v>
      </c>
      <c r="AY389" s="151" t="s">
        <v>153</v>
      </c>
    </row>
    <row r="390" spans="2:65" s="12" customFormat="1" ht="12">
      <c r="B390" s="150"/>
      <c r="D390" s="146" t="s">
        <v>163</v>
      </c>
      <c r="E390" s="151" t="s">
        <v>1</v>
      </c>
      <c r="F390" s="152" t="s">
        <v>3763</v>
      </c>
      <c r="H390" s="153">
        <v>1.5</v>
      </c>
      <c r="I390" s="154"/>
      <c r="L390" s="150"/>
      <c r="M390" s="155"/>
      <c r="T390" s="156"/>
      <c r="AT390" s="151" t="s">
        <v>163</v>
      </c>
      <c r="AU390" s="151" t="s">
        <v>85</v>
      </c>
      <c r="AV390" s="12" t="s">
        <v>85</v>
      </c>
      <c r="AW390" s="12" t="s">
        <v>32</v>
      </c>
      <c r="AX390" s="12" t="s">
        <v>75</v>
      </c>
      <c r="AY390" s="151" t="s">
        <v>153</v>
      </c>
    </row>
    <row r="391" spans="2:65" s="13" customFormat="1" ht="12">
      <c r="B391" s="157"/>
      <c r="D391" s="146" t="s">
        <v>163</v>
      </c>
      <c r="E391" s="158" t="s">
        <v>1</v>
      </c>
      <c r="F391" s="159" t="s">
        <v>207</v>
      </c>
      <c r="H391" s="160">
        <v>14.8</v>
      </c>
      <c r="I391" s="161"/>
      <c r="L391" s="157"/>
      <c r="M391" s="162"/>
      <c r="T391" s="163"/>
      <c r="AT391" s="158" t="s">
        <v>163</v>
      </c>
      <c r="AU391" s="158" t="s">
        <v>85</v>
      </c>
      <c r="AV391" s="13" t="s">
        <v>159</v>
      </c>
      <c r="AW391" s="13" t="s">
        <v>32</v>
      </c>
      <c r="AX391" s="13" t="s">
        <v>83</v>
      </c>
      <c r="AY391" s="158" t="s">
        <v>153</v>
      </c>
    </row>
    <row r="392" spans="2:65" s="1" customFormat="1" ht="16.5" customHeight="1">
      <c r="B392" s="31"/>
      <c r="C392" s="164" t="s">
        <v>671</v>
      </c>
      <c r="D392" s="164" t="s">
        <v>216</v>
      </c>
      <c r="E392" s="165" t="s">
        <v>2981</v>
      </c>
      <c r="F392" s="166" t="s">
        <v>2982</v>
      </c>
      <c r="G392" s="167" t="s">
        <v>590</v>
      </c>
      <c r="H392" s="168">
        <v>6.09</v>
      </c>
      <c r="I392" s="169"/>
      <c r="J392" s="170">
        <f>ROUND(I392*H392,2)</f>
        <v>0</v>
      </c>
      <c r="K392" s="171"/>
      <c r="L392" s="172"/>
      <c r="M392" s="173" t="s">
        <v>1</v>
      </c>
      <c r="N392" s="174" t="s">
        <v>40</v>
      </c>
      <c r="P392" s="142">
        <f>O392*H392</f>
        <v>0</v>
      </c>
      <c r="Q392" s="142">
        <v>3.0000000000000001E-5</v>
      </c>
      <c r="R392" s="142">
        <f>Q392*H392</f>
        <v>1.827E-4</v>
      </c>
      <c r="S392" s="142">
        <v>0</v>
      </c>
      <c r="T392" s="143">
        <f>S392*H392</f>
        <v>0</v>
      </c>
      <c r="AR392" s="144" t="s">
        <v>200</v>
      </c>
      <c r="AT392" s="144" t="s">
        <v>216</v>
      </c>
      <c r="AU392" s="144" t="s">
        <v>85</v>
      </c>
      <c r="AY392" s="16" t="s">
        <v>153</v>
      </c>
      <c r="BE392" s="145">
        <f>IF(N392="základní",J392,0)</f>
        <v>0</v>
      </c>
      <c r="BF392" s="145">
        <f>IF(N392="snížená",J392,0)</f>
        <v>0</v>
      </c>
      <c r="BG392" s="145">
        <f>IF(N392="zákl. přenesená",J392,0)</f>
        <v>0</v>
      </c>
      <c r="BH392" s="145">
        <f>IF(N392="sníž. přenesená",J392,0)</f>
        <v>0</v>
      </c>
      <c r="BI392" s="145">
        <f>IF(N392="nulová",J392,0)</f>
        <v>0</v>
      </c>
      <c r="BJ392" s="16" t="s">
        <v>83</v>
      </c>
      <c r="BK392" s="145">
        <f>ROUND(I392*H392,2)</f>
        <v>0</v>
      </c>
      <c r="BL392" s="16" t="s">
        <v>159</v>
      </c>
      <c r="BM392" s="144" t="s">
        <v>3764</v>
      </c>
    </row>
    <row r="393" spans="2:65" s="12" customFormat="1" ht="12">
      <c r="B393" s="150"/>
      <c r="D393" s="146" t="s">
        <v>163</v>
      </c>
      <c r="E393" s="151" t="s">
        <v>1</v>
      </c>
      <c r="F393" s="152" t="s">
        <v>3760</v>
      </c>
      <c r="H393" s="153">
        <v>5.8</v>
      </c>
      <c r="I393" s="154"/>
      <c r="L393" s="150"/>
      <c r="M393" s="155"/>
      <c r="T393" s="156"/>
      <c r="AT393" s="151" t="s">
        <v>163</v>
      </c>
      <c r="AU393" s="151" t="s">
        <v>85</v>
      </c>
      <c r="AV393" s="12" t="s">
        <v>85</v>
      </c>
      <c r="AW393" s="12" t="s">
        <v>32</v>
      </c>
      <c r="AX393" s="12" t="s">
        <v>83</v>
      </c>
      <c r="AY393" s="151" t="s">
        <v>153</v>
      </c>
    </row>
    <row r="394" spans="2:65" s="12" customFormat="1" ht="12">
      <c r="B394" s="150"/>
      <c r="D394" s="146" t="s">
        <v>163</v>
      </c>
      <c r="F394" s="152" t="s">
        <v>3765</v>
      </c>
      <c r="H394" s="153">
        <v>6.09</v>
      </c>
      <c r="I394" s="154"/>
      <c r="L394" s="150"/>
      <c r="M394" s="155"/>
      <c r="T394" s="156"/>
      <c r="AT394" s="151" t="s">
        <v>163</v>
      </c>
      <c r="AU394" s="151" t="s">
        <v>85</v>
      </c>
      <c r="AV394" s="12" t="s">
        <v>85</v>
      </c>
      <c r="AW394" s="12" t="s">
        <v>4</v>
      </c>
      <c r="AX394" s="12" t="s">
        <v>83</v>
      </c>
      <c r="AY394" s="151" t="s">
        <v>153</v>
      </c>
    </row>
    <row r="395" spans="2:65" s="1" customFormat="1" ht="16.5" customHeight="1">
      <c r="B395" s="31"/>
      <c r="C395" s="164" t="s">
        <v>680</v>
      </c>
      <c r="D395" s="164" t="s">
        <v>216</v>
      </c>
      <c r="E395" s="165" t="s">
        <v>2985</v>
      </c>
      <c r="F395" s="166" t="s">
        <v>2986</v>
      </c>
      <c r="G395" s="167" t="s">
        <v>590</v>
      </c>
      <c r="H395" s="168">
        <v>2.94</v>
      </c>
      <c r="I395" s="169"/>
      <c r="J395" s="170">
        <f>ROUND(I395*H395,2)</f>
        <v>0</v>
      </c>
      <c r="K395" s="171"/>
      <c r="L395" s="172"/>
      <c r="M395" s="173" t="s">
        <v>1</v>
      </c>
      <c r="N395" s="174" t="s">
        <v>40</v>
      </c>
      <c r="P395" s="142">
        <f>O395*H395</f>
        <v>0</v>
      </c>
      <c r="Q395" s="142">
        <v>3.0000000000000001E-5</v>
      </c>
      <c r="R395" s="142">
        <f>Q395*H395</f>
        <v>8.8200000000000003E-5</v>
      </c>
      <c r="S395" s="142">
        <v>0</v>
      </c>
      <c r="T395" s="143">
        <f>S395*H395</f>
        <v>0</v>
      </c>
      <c r="AR395" s="144" t="s">
        <v>200</v>
      </c>
      <c r="AT395" s="144" t="s">
        <v>216</v>
      </c>
      <c r="AU395" s="144" t="s">
        <v>85</v>
      </c>
      <c r="AY395" s="16" t="s">
        <v>153</v>
      </c>
      <c r="BE395" s="145">
        <f>IF(N395="základní",J395,0)</f>
        <v>0</v>
      </c>
      <c r="BF395" s="145">
        <f>IF(N395="snížená",J395,0)</f>
        <v>0</v>
      </c>
      <c r="BG395" s="145">
        <f>IF(N395="zákl. přenesená",J395,0)</f>
        <v>0</v>
      </c>
      <c r="BH395" s="145">
        <f>IF(N395="sníž. přenesená",J395,0)</f>
        <v>0</v>
      </c>
      <c r="BI395" s="145">
        <f>IF(N395="nulová",J395,0)</f>
        <v>0</v>
      </c>
      <c r="BJ395" s="16" t="s">
        <v>83</v>
      </c>
      <c r="BK395" s="145">
        <f>ROUND(I395*H395,2)</f>
        <v>0</v>
      </c>
      <c r="BL395" s="16" t="s">
        <v>159</v>
      </c>
      <c r="BM395" s="144" t="s">
        <v>3766</v>
      </c>
    </row>
    <row r="396" spans="2:65" s="12" customFormat="1" ht="12">
      <c r="B396" s="150"/>
      <c r="D396" s="146" t="s">
        <v>163</v>
      </c>
      <c r="E396" s="151" t="s">
        <v>1</v>
      </c>
      <c r="F396" s="152" t="s">
        <v>3761</v>
      </c>
      <c r="H396" s="153">
        <v>2.8</v>
      </c>
      <c r="I396" s="154"/>
      <c r="L396" s="150"/>
      <c r="M396" s="155"/>
      <c r="T396" s="156"/>
      <c r="AT396" s="151" t="s">
        <v>163</v>
      </c>
      <c r="AU396" s="151" t="s">
        <v>85</v>
      </c>
      <c r="AV396" s="12" t="s">
        <v>85</v>
      </c>
      <c r="AW396" s="12" t="s">
        <v>32</v>
      </c>
      <c r="AX396" s="12" t="s">
        <v>83</v>
      </c>
      <c r="AY396" s="151" t="s">
        <v>153</v>
      </c>
    </row>
    <row r="397" spans="2:65" s="12" customFormat="1" ht="12">
      <c r="B397" s="150"/>
      <c r="D397" s="146" t="s">
        <v>163</v>
      </c>
      <c r="F397" s="152" t="s">
        <v>3767</v>
      </c>
      <c r="H397" s="153">
        <v>2.94</v>
      </c>
      <c r="I397" s="154"/>
      <c r="L397" s="150"/>
      <c r="M397" s="155"/>
      <c r="T397" s="156"/>
      <c r="AT397" s="151" t="s">
        <v>163</v>
      </c>
      <c r="AU397" s="151" t="s">
        <v>85</v>
      </c>
      <c r="AV397" s="12" t="s">
        <v>85</v>
      </c>
      <c r="AW397" s="12" t="s">
        <v>4</v>
      </c>
      <c r="AX397" s="12" t="s">
        <v>83</v>
      </c>
      <c r="AY397" s="151" t="s">
        <v>153</v>
      </c>
    </row>
    <row r="398" spans="2:65" s="1" customFormat="1" ht="24.25" customHeight="1">
      <c r="B398" s="31"/>
      <c r="C398" s="164" t="s">
        <v>684</v>
      </c>
      <c r="D398" s="164" t="s">
        <v>216</v>
      </c>
      <c r="E398" s="165" t="s">
        <v>2989</v>
      </c>
      <c r="F398" s="166" t="s">
        <v>2990</v>
      </c>
      <c r="G398" s="167" t="s">
        <v>590</v>
      </c>
      <c r="H398" s="168">
        <v>4.9349999999999996</v>
      </c>
      <c r="I398" s="169"/>
      <c r="J398" s="170">
        <f>ROUND(I398*H398,2)</f>
        <v>0</v>
      </c>
      <c r="K398" s="171"/>
      <c r="L398" s="172"/>
      <c r="M398" s="173" t="s">
        <v>1</v>
      </c>
      <c r="N398" s="174" t="s">
        <v>40</v>
      </c>
      <c r="P398" s="142">
        <f>O398*H398</f>
        <v>0</v>
      </c>
      <c r="Q398" s="142">
        <v>4.0000000000000003E-5</v>
      </c>
      <c r="R398" s="142">
        <f>Q398*H398</f>
        <v>1.974E-4</v>
      </c>
      <c r="S398" s="142">
        <v>0</v>
      </c>
      <c r="T398" s="143">
        <f>S398*H398</f>
        <v>0</v>
      </c>
      <c r="AR398" s="144" t="s">
        <v>691</v>
      </c>
      <c r="AT398" s="144" t="s">
        <v>216</v>
      </c>
      <c r="AU398" s="144" t="s">
        <v>85</v>
      </c>
      <c r="AY398" s="16" t="s">
        <v>153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6" t="s">
        <v>83</v>
      </c>
      <c r="BK398" s="145">
        <f>ROUND(I398*H398,2)</f>
        <v>0</v>
      </c>
      <c r="BL398" s="16" t="s">
        <v>691</v>
      </c>
      <c r="BM398" s="144" t="s">
        <v>3768</v>
      </c>
    </row>
    <row r="399" spans="2:65" s="12" customFormat="1" ht="12">
      <c r="B399" s="150"/>
      <c r="D399" s="146" t="s">
        <v>163</v>
      </c>
      <c r="E399" s="151" t="s">
        <v>1</v>
      </c>
      <c r="F399" s="152" t="s">
        <v>3762</v>
      </c>
      <c r="H399" s="153">
        <v>4.7</v>
      </c>
      <c r="I399" s="154"/>
      <c r="L399" s="150"/>
      <c r="M399" s="155"/>
      <c r="T399" s="156"/>
      <c r="AT399" s="151" t="s">
        <v>163</v>
      </c>
      <c r="AU399" s="151" t="s">
        <v>85</v>
      </c>
      <c r="AV399" s="12" t="s">
        <v>85</v>
      </c>
      <c r="AW399" s="12" t="s">
        <v>32</v>
      </c>
      <c r="AX399" s="12" t="s">
        <v>83</v>
      </c>
      <c r="AY399" s="151" t="s">
        <v>153</v>
      </c>
    </row>
    <row r="400" spans="2:65" s="12" customFormat="1" ht="12">
      <c r="B400" s="150"/>
      <c r="D400" s="146" t="s">
        <v>163</v>
      </c>
      <c r="F400" s="152" t="s">
        <v>3769</v>
      </c>
      <c r="H400" s="153">
        <v>4.9349999999999996</v>
      </c>
      <c r="I400" s="154"/>
      <c r="L400" s="150"/>
      <c r="M400" s="155"/>
      <c r="T400" s="156"/>
      <c r="AT400" s="151" t="s">
        <v>163</v>
      </c>
      <c r="AU400" s="151" t="s">
        <v>85</v>
      </c>
      <c r="AV400" s="12" t="s">
        <v>85</v>
      </c>
      <c r="AW400" s="12" t="s">
        <v>4</v>
      </c>
      <c r="AX400" s="12" t="s">
        <v>83</v>
      </c>
      <c r="AY400" s="151" t="s">
        <v>153</v>
      </c>
    </row>
    <row r="401" spans="2:65" s="1" customFormat="1" ht="16.5" customHeight="1">
      <c r="B401" s="31"/>
      <c r="C401" s="164" t="s">
        <v>688</v>
      </c>
      <c r="D401" s="164" t="s">
        <v>216</v>
      </c>
      <c r="E401" s="165" t="s">
        <v>2993</v>
      </c>
      <c r="F401" s="166" t="s">
        <v>2994</v>
      </c>
      <c r="G401" s="167" t="s">
        <v>590</v>
      </c>
      <c r="H401" s="168">
        <v>1.575</v>
      </c>
      <c r="I401" s="169"/>
      <c r="J401" s="170">
        <f>ROUND(I401*H401,2)</f>
        <v>0</v>
      </c>
      <c r="K401" s="171"/>
      <c r="L401" s="172"/>
      <c r="M401" s="173" t="s">
        <v>1</v>
      </c>
      <c r="N401" s="174" t="s">
        <v>40</v>
      </c>
      <c r="P401" s="142">
        <f>O401*H401</f>
        <v>0</v>
      </c>
      <c r="Q401" s="142">
        <v>2.9999999999999997E-4</v>
      </c>
      <c r="R401" s="142">
        <f>Q401*H401</f>
        <v>4.7249999999999994E-4</v>
      </c>
      <c r="S401" s="142">
        <v>0</v>
      </c>
      <c r="T401" s="143">
        <f>S401*H401</f>
        <v>0</v>
      </c>
      <c r="AR401" s="144" t="s">
        <v>691</v>
      </c>
      <c r="AT401" s="144" t="s">
        <v>216</v>
      </c>
      <c r="AU401" s="144" t="s">
        <v>85</v>
      </c>
      <c r="AY401" s="16" t="s">
        <v>153</v>
      </c>
      <c r="BE401" s="145">
        <f>IF(N401="základní",J401,0)</f>
        <v>0</v>
      </c>
      <c r="BF401" s="145">
        <f>IF(N401="snížená",J401,0)</f>
        <v>0</v>
      </c>
      <c r="BG401" s="145">
        <f>IF(N401="zákl. přenesená",J401,0)</f>
        <v>0</v>
      </c>
      <c r="BH401" s="145">
        <f>IF(N401="sníž. přenesená",J401,0)</f>
        <v>0</v>
      </c>
      <c r="BI401" s="145">
        <f>IF(N401="nulová",J401,0)</f>
        <v>0</v>
      </c>
      <c r="BJ401" s="16" t="s">
        <v>83</v>
      </c>
      <c r="BK401" s="145">
        <f>ROUND(I401*H401,2)</f>
        <v>0</v>
      </c>
      <c r="BL401" s="16" t="s">
        <v>691</v>
      </c>
      <c r="BM401" s="144" t="s">
        <v>3770</v>
      </c>
    </row>
    <row r="402" spans="2:65" s="12" customFormat="1" ht="12">
      <c r="B402" s="150"/>
      <c r="D402" s="146" t="s">
        <v>163</v>
      </c>
      <c r="E402" s="151" t="s">
        <v>1</v>
      </c>
      <c r="F402" s="152" t="s">
        <v>3763</v>
      </c>
      <c r="H402" s="153">
        <v>1.5</v>
      </c>
      <c r="I402" s="154"/>
      <c r="L402" s="150"/>
      <c r="M402" s="155"/>
      <c r="T402" s="156"/>
      <c r="AT402" s="151" t="s">
        <v>163</v>
      </c>
      <c r="AU402" s="151" t="s">
        <v>85</v>
      </c>
      <c r="AV402" s="12" t="s">
        <v>85</v>
      </c>
      <c r="AW402" s="12" t="s">
        <v>32</v>
      </c>
      <c r="AX402" s="12" t="s">
        <v>83</v>
      </c>
      <c r="AY402" s="151" t="s">
        <v>153</v>
      </c>
    </row>
    <row r="403" spans="2:65" s="12" customFormat="1" ht="12">
      <c r="B403" s="150"/>
      <c r="D403" s="146" t="s">
        <v>163</v>
      </c>
      <c r="F403" s="152" t="s">
        <v>3771</v>
      </c>
      <c r="H403" s="153">
        <v>1.575</v>
      </c>
      <c r="I403" s="154"/>
      <c r="L403" s="150"/>
      <c r="M403" s="155"/>
      <c r="T403" s="156"/>
      <c r="AT403" s="151" t="s">
        <v>163</v>
      </c>
      <c r="AU403" s="151" t="s">
        <v>85</v>
      </c>
      <c r="AV403" s="12" t="s">
        <v>85</v>
      </c>
      <c r="AW403" s="12" t="s">
        <v>4</v>
      </c>
      <c r="AX403" s="12" t="s">
        <v>83</v>
      </c>
      <c r="AY403" s="151" t="s">
        <v>153</v>
      </c>
    </row>
    <row r="404" spans="2:65" s="1" customFormat="1" ht="24.25" customHeight="1">
      <c r="B404" s="31"/>
      <c r="C404" s="132" t="s">
        <v>693</v>
      </c>
      <c r="D404" s="132" t="s">
        <v>155</v>
      </c>
      <c r="E404" s="133" t="s">
        <v>554</v>
      </c>
      <c r="F404" s="134" t="s">
        <v>555</v>
      </c>
      <c r="G404" s="135" t="s">
        <v>173</v>
      </c>
      <c r="H404" s="136">
        <v>28.6</v>
      </c>
      <c r="I404" s="137"/>
      <c r="J404" s="138">
        <f>ROUND(I404*H404,2)</f>
        <v>0</v>
      </c>
      <c r="K404" s="139"/>
      <c r="L404" s="31"/>
      <c r="M404" s="140" t="s">
        <v>1</v>
      </c>
      <c r="N404" s="141" t="s">
        <v>40</v>
      </c>
      <c r="P404" s="142">
        <f>O404*H404</f>
        <v>0</v>
      </c>
      <c r="Q404" s="142">
        <v>1.146E-2</v>
      </c>
      <c r="R404" s="142">
        <f>Q404*H404</f>
        <v>0.32775599999999999</v>
      </c>
      <c r="S404" s="142">
        <v>0</v>
      </c>
      <c r="T404" s="143">
        <f>S404*H404</f>
        <v>0</v>
      </c>
      <c r="AR404" s="144" t="s">
        <v>159</v>
      </c>
      <c r="AT404" s="144" t="s">
        <v>155</v>
      </c>
      <c r="AU404" s="144" t="s">
        <v>85</v>
      </c>
      <c r="AY404" s="16" t="s">
        <v>153</v>
      </c>
      <c r="BE404" s="145">
        <f>IF(N404="základní",J404,0)</f>
        <v>0</v>
      </c>
      <c r="BF404" s="145">
        <f>IF(N404="snížená",J404,0)</f>
        <v>0</v>
      </c>
      <c r="BG404" s="145">
        <f>IF(N404="zákl. přenesená",J404,0)</f>
        <v>0</v>
      </c>
      <c r="BH404" s="145">
        <f>IF(N404="sníž. přenesená",J404,0)</f>
        <v>0</v>
      </c>
      <c r="BI404" s="145">
        <f>IF(N404="nulová",J404,0)</f>
        <v>0</v>
      </c>
      <c r="BJ404" s="16" t="s">
        <v>83</v>
      </c>
      <c r="BK404" s="145">
        <f>ROUND(I404*H404,2)</f>
        <v>0</v>
      </c>
      <c r="BL404" s="16" t="s">
        <v>159</v>
      </c>
      <c r="BM404" s="144" t="s">
        <v>3772</v>
      </c>
    </row>
    <row r="405" spans="2:65" s="1" customFormat="1" ht="36">
      <c r="B405" s="31"/>
      <c r="D405" s="146" t="s">
        <v>161</v>
      </c>
      <c r="F405" s="147" t="s">
        <v>557</v>
      </c>
      <c r="I405" s="148"/>
      <c r="L405" s="31"/>
      <c r="M405" s="149"/>
      <c r="T405" s="55"/>
      <c r="AT405" s="16" t="s">
        <v>161</v>
      </c>
      <c r="AU405" s="16" t="s">
        <v>85</v>
      </c>
    </row>
    <row r="406" spans="2:65" s="12" customFormat="1" ht="12">
      <c r="B406" s="150"/>
      <c r="D406" s="146" t="s">
        <v>163</v>
      </c>
      <c r="E406" s="151" t="s">
        <v>1</v>
      </c>
      <c r="F406" s="152" t="s">
        <v>3773</v>
      </c>
      <c r="H406" s="153">
        <v>28.6</v>
      </c>
      <c r="I406" s="154"/>
      <c r="L406" s="150"/>
      <c r="M406" s="155"/>
      <c r="T406" s="156"/>
      <c r="AT406" s="151" t="s">
        <v>163</v>
      </c>
      <c r="AU406" s="151" t="s">
        <v>85</v>
      </c>
      <c r="AV406" s="12" t="s">
        <v>85</v>
      </c>
      <c r="AW406" s="12" t="s">
        <v>32</v>
      </c>
      <c r="AX406" s="12" t="s">
        <v>83</v>
      </c>
      <c r="AY406" s="151" t="s">
        <v>153</v>
      </c>
    </row>
    <row r="407" spans="2:65" s="1" customFormat="1" ht="24.25" customHeight="1">
      <c r="B407" s="31"/>
      <c r="C407" s="132" t="s">
        <v>698</v>
      </c>
      <c r="D407" s="132" t="s">
        <v>155</v>
      </c>
      <c r="E407" s="133" t="s">
        <v>560</v>
      </c>
      <c r="F407" s="134" t="s">
        <v>561</v>
      </c>
      <c r="G407" s="135" t="s">
        <v>173</v>
      </c>
      <c r="H407" s="136">
        <v>44.4</v>
      </c>
      <c r="I407" s="137"/>
      <c r="J407" s="138">
        <f>ROUND(I407*H407,2)</f>
        <v>0</v>
      </c>
      <c r="K407" s="139"/>
      <c r="L407" s="31"/>
      <c r="M407" s="140" t="s">
        <v>1</v>
      </c>
      <c r="N407" s="141" t="s">
        <v>40</v>
      </c>
      <c r="P407" s="142">
        <f>O407*H407</f>
        <v>0</v>
      </c>
      <c r="Q407" s="142">
        <v>2.7000000000000001E-3</v>
      </c>
      <c r="R407" s="142">
        <f>Q407*H407</f>
        <v>0.11988</v>
      </c>
      <c r="S407" s="142">
        <v>0</v>
      </c>
      <c r="T407" s="143">
        <f>S407*H407</f>
        <v>0</v>
      </c>
      <c r="AR407" s="144" t="s">
        <v>159</v>
      </c>
      <c r="AT407" s="144" t="s">
        <v>155</v>
      </c>
      <c r="AU407" s="144" t="s">
        <v>85</v>
      </c>
      <c r="AY407" s="16" t="s">
        <v>153</v>
      </c>
      <c r="BE407" s="145">
        <f>IF(N407="základní",J407,0)</f>
        <v>0</v>
      </c>
      <c r="BF407" s="145">
        <f>IF(N407="snížená",J407,0)</f>
        <v>0</v>
      </c>
      <c r="BG407" s="145">
        <f>IF(N407="zákl. přenesená",J407,0)</f>
        <v>0</v>
      </c>
      <c r="BH407" s="145">
        <f>IF(N407="sníž. přenesená",J407,0)</f>
        <v>0</v>
      </c>
      <c r="BI407" s="145">
        <f>IF(N407="nulová",J407,0)</f>
        <v>0</v>
      </c>
      <c r="BJ407" s="16" t="s">
        <v>83</v>
      </c>
      <c r="BK407" s="145">
        <f>ROUND(I407*H407,2)</f>
        <v>0</v>
      </c>
      <c r="BL407" s="16" t="s">
        <v>159</v>
      </c>
      <c r="BM407" s="144" t="s">
        <v>3774</v>
      </c>
    </row>
    <row r="408" spans="2:65" s="1" customFormat="1" ht="24">
      <c r="B408" s="31"/>
      <c r="D408" s="146" t="s">
        <v>161</v>
      </c>
      <c r="F408" s="147" t="s">
        <v>563</v>
      </c>
      <c r="I408" s="148"/>
      <c r="L408" s="31"/>
      <c r="M408" s="149"/>
      <c r="T408" s="55"/>
      <c r="AT408" s="16" t="s">
        <v>161</v>
      </c>
      <c r="AU408" s="16" t="s">
        <v>85</v>
      </c>
    </row>
    <row r="409" spans="2:65" s="12" customFormat="1" ht="12">
      <c r="B409" s="150"/>
      <c r="D409" s="146" t="s">
        <v>163</v>
      </c>
      <c r="E409" s="151" t="s">
        <v>1</v>
      </c>
      <c r="F409" s="152" t="s">
        <v>3775</v>
      </c>
      <c r="H409" s="153">
        <v>1.95</v>
      </c>
      <c r="I409" s="154"/>
      <c r="L409" s="150"/>
      <c r="M409" s="155"/>
      <c r="T409" s="156"/>
      <c r="AT409" s="151" t="s">
        <v>163</v>
      </c>
      <c r="AU409" s="151" t="s">
        <v>85</v>
      </c>
      <c r="AV409" s="12" t="s">
        <v>85</v>
      </c>
      <c r="AW409" s="12" t="s">
        <v>32</v>
      </c>
      <c r="AX409" s="12" t="s">
        <v>75</v>
      </c>
      <c r="AY409" s="151" t="s">
        <v>153</v>
      </c>
    </row>
    <row r="410" spans="2:65" s="12" customFormat="1" ht="12">
      <c r="B410" s="150"/>
      <c r="D410" s="146" t="s">
        <v>163</v>
      </c>
      <c r="E410" s="151" t="s">
        <v>1</v>
      </c>
      <c r="F410" s="152" t="s">
        <v>3754</v>
      </c>
      <c r="H410" s="153">
        <v>13.85</v>
      </c>
      <c r="I410" s="154"/>
      <c r="L410" s="150"/>
      <c r="M410" s="155"/>
      <c r="T410" s="156"/>
      <c r="AT410" s="151" t="s">
        <v>163</v>
      </c>
      <c r="AU410" s="151" t="s">
        <v>85</v>
      </c>
      <c r="AV410" s="12" t="s">
        <v>85</v>
      </c>
      <c r="AW410" s="12" t="s">
        <v>32</v>
      </c>
      <c r="AX410" s="12" t="s">
        <v>75</v>
      </c>
      <c r="AY410" s="151" t="s">
        <v>153</v>
      </c>
    </row>
    <row r="411" spans="2:65" s="12" customFormat="1" ht="12">
      <c r="B411" s="150"/>
      <c r="D411" s="146" t="s">
        <v>163</v>
      </c>
      <c r="E411" s="151" t="s">
        <v>1</v>
      </c>
      <c r="F411" s="152" t="s">
        <v>3773</v>
      </c>
      <c r="H411" s="153">
        <v>28.6</v>
      </c>
      <c r="I411" s="154"/>
      <c r="L411" s="150"/>
      <c r="M411" s="155"/>
      <c r="T411" s="156"/>
      <c r="AT411" s="151" t="s">
        <v>163</v>
      </c>
      <c r="AU411" s="151" t="s">
        <v>85</v>
      </c>
      <c r="AV411" s="12" t="s">
        <v>85</v>
      </c>
      <c r="AW411" s="12" t="s">
        <v>32</v>
      </c>
      <c r="AX411" s="12" t="s">
        <v>75</v>
      </c>
      <c r="AY411" s="151" t="s">
        <v>153</v>
      </c>
    </row>
    <row r="412" spans="2:65" s="13" customFormat="1" ht="12">
      <c r="B412" s="157"/>
      <c r="D412" s="146" t="s">
        <v>163</v>
      </c>
      <c r="E412" s="158" t="s">
        <v>1</v>
      </c>
      <c r="F412" s="159" t="s">
        <v>207</v>
      </c>
      <c r="H412" s="160">
        <v>44.4</v>
      </c>
      <c r="I412" s="161"/>
      <c r="L412" s="157"/>
      <c r="M412" s="162"/>
      <c r="T412" s="163"/>
      <c r="AT412" s="158" t="s">
        <v>163</v>
      </c>
      <c r="AU412" s="158" t="s">
        <v>85</v>
      </c>
      <c r="AV412" s="13" t="s">
        <v>159</v>
      </c>
      <c r="AW412" s="13" t="s">
        <v>32</v>
      </c>
      <c r="AX412" s="13" t="s">
        <v>83</v>
      </c>
      <c r="AY412" s="158" t="s">
        <v>153</v>
      </c>
    </row>
    <row r="413" spans="2:65" s="11" customFormat="1" ht="22.75" customHeight="1">
      <c r="B413" s="120"/>
      <c r="D413" s="121" t="s">
        <v>74</v>
      </c>
      <c r="E413" s="130" t="s">
        <v>564</v>
      </c>
      <c r="F413" s="130" t="s">
        <v>565</v>
      </c>
      <c r="I413" s="123"/>
      <c r="J413" s="131">
        <f>BK413</f>
        <v>0</v>
      </c>
      <c r="L413" s="120"/>
      <c r="M413" s="125"/>
      <c r="P413" s="126">
        <f>SUM(P414:P425)</f>
        <v>0</v>
      </c>
      <c r="R413" s="126">
        <f>SUM(R414:R425)</f>
        <v>3.4093536299999996</v>
      </c>
      <c r="T413" s="127">
        <f>SUM(T414:T425)</f>
        <v>0</v>
      </c>
      <c r="AR413" s="121" t="s">
        <v>83</v>
      </c>
      <c r="AT413" s="128" t="s">
        <v>74</v>
      </c>
      <c r="AU413" s="128" t="s">
        <v>83</v>
      </c>
      <c r="AY413" s="121" t="s">
        <v>153</v>
      </c>
      <c r="BK413" s="129">
        <f>SUM(BK414:BK425)</f>
        <v>0</v>
      </c>
    </row>
    <row r="414" spans="2:65" s="1" customFormat="1" ht="33" customHeight="1">
      <c r="B414" s="31"/>
      <c r="C414" s="132" t="s">
        <v>704</v>
      </c>
      <c r="D414" s="132" t="s">
        <v>155</v>
      </c>
      <c r="E414" s="133" t="s">
        <v>3776</v>
      </c>
      <c r="F414" s="134" t="s">
        <v>3777</v>
      </c>
      <c r="G414" s="135" t="s">
        <v>158</v>
      </c>
      <c r="H414" s="136">
        <v>0.61599999999999999</v>
      </c>
      <c r="I414" s="137"/>
      <c r="J414" s="138">
        <f>ROUND(I414*H414,2)</f>
        <v>0</v>
      </c>
      <c r="K414" s="139"/>
      <c r="L414" s="31"/>
      <c r="M414" s="140" t="s">
        <v>1</v>
      </c>
      <c r="N414" s="141" t="s">
        <v>40</v>
      </c>
      <c r="P414" s="142">
        <f>O414*H414</f>
        <v>0</v>
      </c>
      <c r="Q414" s="142">
        <v>2.5018699999999998</v>
      </c>
      <c r="R414" s="142">
        <f>Q414*H414</f>
        <v>1.5411519199999999</v>
      </c>
      <c r="S414" s="142">
        <v>0</v>
      </c>
      <c r="T414" s="143">
        <f>S414*H414</f>
        <v>0</v>
      </c>
      <c r="AR414" s="144" t="s">
        <v>159</v>
      </c>
      <c r="AT414" s="144" t="s">
        <v>155</v>
      </c>
      <c r="AU414" s="144" t="s">
        <v>85</v>
      </c>
      <c r="AY414" s="16" t="s">
        <v>153</v>
      </c>
      <c r="BE414" s="145">
        <f>IF(N414="základní",J414,0)</f>
        <v>0</v>
      </c>
      <c r="BF414" s="145">
        <f>IF(N414="snížená",J414,0)</f>
        <v>0</v>
      </c>
      <c r="BG414" s="145">
        <f>IF(N414="zákl. přenesená",J414,0)</f>
        <v>0</v>
      </c>
      <c r="BH414" s="145">
        <f>IF(N414="sníž. přenesená",J414,0)</f>
        <v>0</v>
      </c>
      <c r="BI414" s="145">
        <f>IF(N414="nulová",J414,0)</f>
        <v>0</v>
      </c>
      <c r="BJ414" s="16" t="s">
        <v>83</v>
      </c>
      <c r="BK414" s="145">
        <f>ROUND(I414*H414,2)</f>
        <v>0</v>
      </c>
      <c r="BL414" s="16" t="s">
        <v>159</v>
      </c>
      <c r="BM414" s="144" t="s">
        <v>3778</v>
      </c>
    </row>
    <row r="415" spans="2:65" s="1" customFormat="1" ht="24">
      <c r="B415" s="31"/>
      <c r="D415" s="146" t="s">
        <v>161</v>
      </c>
      <c r="F415" s="147" t="s">
        <v>3779</v>
      </c>
      <c r="I415" s="148"/>
      <c r="L415" s="31"/>
      <c r="M415" s="149"/>
      <c r="T415" s="55"/>
      <c r="AT415" s="16" t="s">
        <v>161</v>
      </c>
      <c r="AU415" s="16" t="s">
        <v>85</v>
      </c>
    </row>
    <row r="416" spans="2:65" s="12" customFormat="1" ht="12">
      <c r="B416" s="150"/>
      <c r="D416" s="146" t="s">
        <v>163</v>
      </c>
      <c r="E416" s="151" t="s">
        <v>1</v>
      </c>
      <c r="F416" s="152" t="s">
        <v>3780</v>
      </c>
      <c r="H416" s="153">
        <v>0.61599999999999999</v>
      </c>
      <c r="I416" s="154"/>
      <c r="L416" s="150"/>
      <c r="M416" s="155"/>
      <c r="T416" s="156"/>
      <c r="AT416" s="151" t="s">
        <v>163</v>
      </c>
      <c r="AU416" s="151" t="s">
        <v>85</v>
      </c>
      <c r="AV416" s="12" t="s">
        <v>85</v>
      </c>
      <c r="AW416" s="12" t="s">
        <v>32</v>
      </c>
      <c r="AX416" s="12" t="s">
        <v>83</v>
      </c>
      <c r="AY416" s="151" t="s">
        <v>153</v>
      </c>
    </row>
    <row r="417" spans="2:65" s="1" customFormat="1" ht="16.5" customHeight="1">
      <c r="B417" s="31"/>
      <c r="C417" s="132" t="s">
        <v>709</v>
      </c>
      <c r="D417" s="132" t="s">
        <v>155</v>
      </c>
      <c r="E417" s="133" t="s">
        <v>580</v>
      </c>
      <c r="F417" s="134" t="s">
        <v>581</v>
      </c>
      <c r="G417" s="135" t="s">
        <v>196</v>
      </c>
      <c r="H417" s="136">
        <v>2.3E-2</v>
      </c>
      <c r="I417" s="137"/>
      <c r="J417" s="138">
        <f>ROUND(I417*H417,2)</f>
        <v>0</v>
      </c>
      <c r="K417" s="139"/>
      <c r="L417" s="31"/>
      <c r="M417" s="140" t="s">
        <v>1</v>
      </c>
      <c r="N417" s="141" t="s">
        <v>40</v>
      </c>
      <c r="P417" s="142">
        <f>O417*H417</f>
        <v>0</v>
      </c>
      <c r="Q417" s="142">
        <v>1.06277</v>
      </c>
      <c r="R417" s="142">
        <f>Q417*H417</f>
        <v>2.444371E-2</v>
      </c>
      <c r="S417" s="142">
        <v>0</v>
      </c>
      <c r="T417" s="143">
        <f>S417*H417</f>
        <v>0</v>
      </c>
      <c r="AR417" s="144" t="s">
        <v>159</v>
      </c>
      <c r="AT417" s="144" t="s">
        <v>155</v>
      </c>
      <c r="AU417" s="144" t="s">
        <v>85</v>
      </c>
      <c r="AY417" s="16" t="s">
        <v>153</v>
      </c>
      <c r="BE417" s="145">
        <f>IF(N417="základní",J417,0)</f>
        <v>0</v>
      </c>
      <c r="BF417" s="145">
        <f>IF(N417="snížená",J417,0)</f>
        <v>0</v>
      </c>
      <c r="BG417" s="145">
        <f>IF(N417="zákl. přenesená",J417,0)</f>
        <v>0</v>
      </c>
      <c r="BH417" s="145">
        <f>IF(N417="sníž. přenesená",J417,0)</f>
        <v>0</v>
      </c>
      <c r="BI417" s="145">
        <f>IF(N417="nulová",J417,0)</f>
        <v>0</v>
      </c>
      <c r="BJ417" s="16" t="s">
        <v>83</v>
      </c>
      <c r="BK417" s="145">
        <f>ROUND(I417*H417,2)</f>
        <v>0</v>
      </c>
      <c r="BL417" s="16" t="s">
        <v>159</v>
      </c>
      <c r="BM417" s="144" t="s">
        <v>3781</v>
      </c>
    </row>
    <row r="418" spans="2:65" s="1" customFormat="1" ht="12">
      <c r="B418" s="31"/>
      <c r="D418" s="146" t="s">
        <v>161</v>
      </c>
      <c r="F418" s="147" t="s">
        <v>583</v>
      </c>
      <c r="I418" s="148"/>
      <c r="L418" s="31"/>
      <c r="M418" s="149"/>
      <c r="T418" s="55"/>
      <c r="AT418" s="16" t="s">
        <v>161</v>
      </c>
      <c r="AU418" s="16" t="s">
        <v>85</v>
      </c>
    </row>
    <row r="419" spans="2:65" s="12" customFormat="1" ht="12">
      <c r="B419" s="150"/>
      <c r="D419" s="146" t="s">
        <v>163</v>
      </c>
      <c r="E419" s="151" t="s">
        <v>1</v>
      </c>
      <c r="F419" s="152" t="s">
        <v>3782</v>
      </c>
      <c r="H419" s="153">
        <v>2.3E-2</v>
      </c>
      <c r="I419" s="154"/>
      <c r="L419" s="150"/>
      <c r="M419" s="155"/>
      <c r="T419" s="156"/>
      <c r="AT419" s="151" t="s">
        <v>163</v>
      </c>
      <c r="AU419" s="151" t="s">
        <v>85</v>
      </c>
      <c r="AV419" s="12" t="s">
        <v>85</v>
      </c>
      <c r="AW419" s="12" t="s">
        <v>32</v>
      </c>
      <c r="AX419" s="12" t="s">
        <v>83</v>
      </c>
      <c r="AY419" s="151" t="s">
        <v>153</v>
      </c>
    </row>
    <row r="420" spans="2:65" s="1" customFormat="1" ht="33" customHeight="1">
      <c r="B420" s="31"/>
      <c r="C420" s="132" t="s">
        <v>713</v>
      </c>
      <c r="D420" s="132" t="s">
        <v>155</v>
      </c>
      <c r="E420" s="133" t="s">
        <v>588</v>
      </c>
      <c r="F420" s="134" t="s">
        <v>589</v>
      </c>
      <c r="G420" s="135" t="s">
        <v>590</v>
      </c>
      <c r="H420" s="136">
        <v>11.4</v>
      </c>
      <c r="I420" s="137"/>
      <c r="J420" s="138">
        <f>ROUND(I420*H420,2)</f>
        <v>0</v>
      </c>
      <c r="K420" s="139"/>
      <c r="L420" s="31"/>
      <c r="M420" s="140" t="s">
        <v>1</v>
      </c>
      <c r="N420" s="141" t="s">
        <v>40</v>
      </c>
      <c r="P420" s="142">
        <f>O420*H420</f>
        <v>0</v>
      </c>
      <c r="Q420" s="142">
        <v>2.0000000000000002E-5</v>
      </c>
      <c r="R420" s="142">
        <f>Q420*H420</f>
        <v>2.2800000000000001E-4</v>
      </c>
      <c r="S420" s="142">
        <v>0</v>
      </c>
      <c r="T420" s="143">
        <f>S420*H420</f>
        <v>0</v>
      </c>
      <c r="AR420" s="144" t="s">
        <v>159</v>
      </c>
      <c r="AT420" s="144" t="s">
        <v>155</v>
      </c>
      <c r="AU420" s="144" t="s">
        <v>85</v>
      </c>
      <c r="AY420" s="16" t="s">
        <v>153</v>
      </c>
      <c r="BE420" s="145">
        <f>IF(N420="základní",J420,0)</f>
        <v>0</v>
      </c>
      <c r="BF420" s="145">
        <f>IF(N420="snížená",J420,0)</f>
        <v>0</v>
      </c>
      <c r="BG420" s="145">
        <f>IF(N420="zákl. přenesená",J420,0)</f>
        <v>0</v>
      </c>
      <c r="BH420" s="145">
        <f>IF(N420="sníž. přenesená",J420,0)</f>
        <v>0</v>
      </c>
      <c r="BI420" s="145">
        <f>IF(N420="nulová",J420,0)</f>
        <v>0</v>
      </c>
      <c r="BJ420" s="16" t="s">
        <v>83</v>
      </c>
      <c r="BK420" s="145">
        <f>ROUND(I420*H420,2)</f>
        <v>0</v>
      </c>
      <c r="BL420" s="16" t="s">
        <v>159</v>
      </c>
      <c r="BM420" s="144" t="s">
        <v>3783</v>
      </c>
    </row>
    <row r="421" spans="2:65" s="1" customFormat="1" ht="36">
      <c r="B421" s="31"/>
      <c r="D421" s="146" t="s">
        <v>161</v>
      </c>
      <c r="F421" s="147" t="s">
        <v>592</v>
      </c>
      <c r="I421" s="148"/>
      <c r="L421" s="31"/>
      <c r="M421" s="149"/>
      <c r="T421" s="55"/>
      <c r="AT421" s="16" t="s">
        <v>161</v>
      </c>
      <c r="AU421" s="16" t="s">
        <v>85</v>
      </c>
    </row>
    <row r="422" spans="2:65" s="12" customFormat="1" ht="12">
      <c r="B422" s="150"/>
      <c r="D422" s="146" t="s">
        <v>163</v>
      </c>
      <c r="E422" s="151" t="s">
        <v>1</v>
      </c>
      <c r="F422" s="152" t="s">
        <v>3784</v>
      </c>
      <c r="H422" s="153">
        <v>11.4</v>
      </c>
      <c r="I422" s="154"/>
      <c r="L422" s="150"/>
      <c r="M422" s="155"/>
      <c r="T422" s="156"/>
      <c r="AT422" s="151" t="s">
        <v>163</v>
      </c>
      <c r="AU422" s="151" t="s">
        <v>85</v>
      </c>
      <c r="AV422" s="12" t="s">
        <v>85</v>
      </c>
      <c r="AW422" s="12" t="s">
        <v>32</v>
      </c>
      <c r="AX422" s="12" t="s">
        <v>83</v>
      </c>
      <c r="AY422" s="151" t="s">
        <v>153</v>
      </c>
    </row>
    <row r="423" spans="2:65" s="1" customFormat="1" ht="24.25" customHeight="1">
      <c r="B423" s="31"/>
      <c r="C423" s="132" t="s">
        <v>720</v>
      </c>
      <c r="D423" s="132" t="s">
        <v>155</v>
      </c>
      <c r="E423" s="133" t="s">
        <v>3003</v>
      </c>
      <c r="F423" s="134" t="s">
        <v>3004</v>
      </c>
      <c r="G423" s="135" t="s">
        <v>173</v>
      </c>
      <c r="H423" s="136">
        <v>6.5</v>
      </c>
      <c r="I423" s="137"/>
      <c r="J423" s="138">
        <f>ROUND(I423*H423,2)</f>
        <v>0</v>
      </c>
      <c r="K423" s="139"/>
      <c r="L423" s="31"/>
      <c r="M423" s="140" t="s">
        <v>1</v>
      </c>
      <c r="N423" s="141" t="s">
        <v>40</v>
      </c>
      <c r="P423" s="142">
        <f>O423*H423</f>
        <v>0</v>
      </c>
      <c r="Q423" s="142">
        <v>0.28361999999999998</v>
      </c>
      <c r="R423" s="142">
        <f>Q423*H423</f>
        <v>1.8435299999999999</v>
      </c>
      <c r="S423" s="142">
        <v>0</v>
      </c>
      <c r="T423" s="143">
        <f>S423*H423</f>
        <v>0</v>
      </c>
      <c r="AR423" s="144" t="s">
        <v>159</v>
      </c>
      <c r="AT423" s="144" t="s">
        <v>155</v>
      </c>
      <c r="AU423" s="144" t="s">
        <v>85</v>
      </c>
      <c r="AY423" s="16" t="s">
        <v>153</v>
      </c>
      <c r="BE423" s="145">
        <f>IF(N423="základní",J423,0)</f>
        <v>0</v>
      </c>
      <c r="BF423" s="145">
        <f>IF(N423="snížená",J423,0)</f>
        <v>0</v>
      </c>
      <c r="BG423" s="145">
        <f>IF(N423="zákl. přenesená",J423,0)</f>
        <v>0</v>
      </c>
      <c r="BH423" s="145">
        <f>IF(N423="sníž. přenesená",J423,0)</f>
        <v>0</v>
      </c>
      <c r="BI423" s="145">
        <f>IF(N423="nulová",J423,0)</f>
        <v>0</v>
      </c>
      <c r="BJ423" s="16" t="s">
        <v>83</v>
      </c>
      <c r="BK423" s="145">
        <f>ROUND(I423*H423,2)</f>
        <v>0</v>
      </c>
      <c r="BL423" s="16" t="s">
        <v>159</v>
      </c>
      <c r="BM423" s="144" t="s">
        <v>3785</v>
      </c>
    </row>
    <row r="424" spans="2:65" s="1" customFormat="1" ht="24">
      <c r="B424" s="31"/>
      <c r="D424" s="146" t="s">
        <v>161</v>
      </c>
      <c r="F424" s="147" t="s">
        <v>3006</v>
      </c>
      <c r="I424" s="148"/>
      <c r="L424" s="31"/>
      <c r="M424" s="149"/>
      <c r="T424" s="55"/>
      <c r="AT424" s="16" t="s">
        <v>161</v>
      </c>
      <c r="AU424" s="16" t="s">
        <v>85</v>
      </c>
    </row>
    <row r="425" spans="2:65" s="12" customFormat="1" ht="12">
      <c r="B425" s="150"/>
      <c r="D425" s="146" t="s">
        <v>163</v>
      </c>
      <c r="E425" s="151" t="s">
        <v>1</v>
      </c>
      <c r="F425" s="152" t="s">
        <v>3786</v>
      </c>
      <c r="H425" s="153">
        <v>6.5</v>
      </c>
      <c r="I425" s="154"/>
      <c r="L425" s="150"/>
      <c r="M425" s="155"/>
      <c r="T425" s="156"/>
      <c r="AT425" s="151" t="s">
        <v>163</v>
      </c>
      <c r="AU425" s="151" t="s">
        <v>85</v>
      </c>
      <c r="AV425" s="12" t="s">
        <v>85</v>
      </c>
      <c r="AW425" s="12" t="s">
        <v>32</v>
      </c>
      <c r="AX425" s="12" t="s">
        <v>83</v>
      </c>
      <c r="AY425" s="151" t="s">
        <v>153</v>
      </c>
    </row>
    <row r="426" spans="2:65" s="11" customFormat="1" ht="22.75" customHeight="1">
      <c r="B426" s="120"/>
      <c r="D426" s="121" t="s">
        <v>74</v>
      </c>
      <c r="E426" s="130" t="s">
        <v>596</v>
      </c>
      <c r="F426" s="130" t="s">
        <v>597</v>
      </c>
      <c r="I426" s="123"/>
      <c r="J426" s="131">
        <f>BK426</f>
        <v>0</v>
      </c>
      <c r="L426" s="120"/>
      <c r="M426" s="125"/>
      <c r="P426" s="126">
        <f>SUM(P427:P432)</f>
        <v>0</v>
      </c>
      <c r="R426" s="126">
        <f>SUM(R427:R432)</f>
        <v>3.1019999999999999E-2</v>
      </c>
      <c r="T426" s="127">
        <f>SUM(T427:T432)</f>
        <v>0</v>
      </c>
      <c r="AR426" s="121" t="s">
        <v>83</v>
      </c>
      <c r="AT426" s="128" t="s">
        <v>74</v>
      </c>
      <c r="AU426" s="128" t="s">
        <v>83</v>
      </c>
      <c r="AY426" s="121" t="s">
        <v>153</v>
      </c>
      <c r="BK426" s="129">
        <f>SUM(BK427:BK432)</f>
        <v>0</v>
      </c>
    </row>
    <row r="427" spans="2:65" s="1" customFormat="1" ht="24.25" customHeight="1">
      <c r="B427" s="31"/>
      <c r="C427" s="132" t="s">
        <v>728</v>
      </c>
      <c r="D427" s="132" t="s">
        <v>155</v>
      </c>
      <c r="E427" s="133" t="s">
        <v>599</v>
      </c>
      <c r="F427" s="134" t="s">
        <v>600</v>
      </c>
      <c r="G427" s="135" t="s">
        <v>261</v>
      </c>
      <c r="H427" s="136">
        <v>1</v>
      </c>
      <c r="I427" s="137"/>
      <c r="J427" s="138">
        <f>ROUND(I427*H427,2)</f>
        <v>0</v>
      </c>
      <c r="K427" s="139"/>
      <c r="L427" s="31"/>
      <c r="M427" s="140" t="s">
        <v>1</v>
      </c>
      <c r="N427" s="141" t="s">
        <v>40</v>
      </c>
      <c r="P427" s="142">
        <f>O427*H427</f>
        <v>0</v>
      </c>
      <c r="Q427" s="142">
        <v>1.7770000000000001E-2</v>
      </c>
      <c r="R427" s="142">
        <f>Q427*H427</f>
        <v>1.7770000000000001E-2</v>
      </c>
      <c r="S427" s="142">
        <v>0</v>
      </c>
      <c r="T427" s="143">
        <f>S427*H427</f>
        <v>0</v>
      </c>
      <c r="AR427" s="144" t="s">
        <v>159</v>
      </c>
      <c r="AT427" s="144" t="s">
        <v>155</v>
      </c>
      <c r="AU427" s="144" t="s">
        <v>85</v>
      </c>
      <c r="AY427" s="16" t="s">
        <v>153</v>
      </c>
      <c r="BE427" s="145">
        <f>IF(N427="základní",J427,0)</f>
        <v>0</v>
      </c>
      <c r="BF427" s="145">
        <f>IF(N427="snížená",J427,0)</f>
        <v>0</v>
      </c>
      <c r="BG427" s="145">
        <f>IF(N427="zákl. přenesená",J427,0)</f>
        <v>0</v>
      </c>
      <c r="BH427" s="145">
        <f>IF(N427="sníž. přenesená",J427,0)</f>
        <v>0</v>
      </c>
      <c r="BI427" s="145">
        <f>IF(N427="nulová",J427,0)</f>
        <v>0</v>
      </c>
      <c r="BJ427" s="16" t="s">
        <v>83</v>
      </c>
      <c r="BK427" s="145">
        <f>ROUND(I427*H427,2)</f>
        <v>0</v>
      </c>
      <c r="BL427" s="16" t="s">
        <v>159</v>
      </c>
      <c r="BM427" s="144" t="s">
        <v>3787</v>
      </c>
    </row>
    <row r="428" spans="2:65" s="1" customFormat="1" ht="36">
      <c r="B428" s="31"/>
      <c r="D428" s="146" t="s">
        <v>161</v>
      </c>
      <c r="F428" s="147" t="s">
        <v>602</v>
      </c>
      <c r="I428" s="148"/>
      <c r="L428" s="31"/>
      <c r="M428" s="149"/>
      <c r="T428" s="55"/>
      <c r="AT428" s="16" t="s">
        <v>161</v>
      </c>
      <c r="AU428" s="16" t="s">
        <v>85</v>
      </c>
    </row>
    <row r="429" spans="2:65" s="12" customFormat="1" ht="12">
      <c r="B429" s="150"/>
      <c r="D429" s="146" t="s">
        <v>163</v>
      </c>
      <c r="E429" s="151" t="s">
        <v>1</v>
      </c>
      <c r="F429" s="152" t="s">
        <v>3788</v>
      </c>
      <c r="H429" s="153">
        <v>1</v>
      </c>
      <c r="I429" s="154"/>
      <c r="L429" s="150"/>
      <c r="M429" s="155"/>
      <c r="T429" s="156"/>
      <c r="AT429" s="151" t="s">
        <v>163</v>
      </c>
      <c r="AU429" s="151" t="s">
        <v>85</v>
      </c>
      <c r="AV429" s="12" t="s">
        <v>85</v>
      </c>
      <c r="AW429" s="12" t="s">
        <v>32</v>
      </c>
      <c r="AX429" s="12" t="s">
        <v>83</v>
      </c>
      <c r="AY429" s="151" t="s">
        <v>153</v>
      </c>
    </row>
    <row r="430" spans="2:65" s="1" customFormat="1" ht="24.25" customHeight="1">
      <c r="B430" s="31"/>
      <c r="C430" s="164" t="s">
        <v>736</v>
      </c>
      <c r="D430" s="164" t="s">
        <v>216</v>
      </c>
      <c r="E430" s="165" t="s">
        <v>3009</v>
      </c>
      <c r="F430" s="166" t="s">
        <v>3010</v>
      </c>
      <c r="G430" s="167" t="s">
        <v>261</v>
      </c>
      <c r="H430" s="168">
        <v>1</v>
      </c>
      <c r="I430" s="169"/>
      <c r="J430" s="170">
        <f>ROUND(I430*H430,2)</f>
        <v>0</v>
      </c>
      <c r="K430" s="171"/>
      <c r="L430" s="172"/>
      <c r="M430" s="173" t="s">
        <v>1</v>
      </c>
      <c r="N430" s="174" t="s">
        <v>40</v>
      </c>
      <c r="P430" s="142">
        <f>O430*H430</f>
        <v>0</v>
      </c>
      <c r="Q430" s="142">
        <v>1.325E-2</v>
      </c>
      <c r="R430" s="142">
        <f>Q430*H430</f>
        <v>1.325E-2</v>
      </c>
      <c r="S430" s="142">
        <v>0</v>
      </c>
      <c r="T430" s="143">
        <f>S430*H430</f>
        <v>0</v>
      </c>
      <c r="AR430" s="144" t="s">
        <v>691</v>
      </c>
      <c r="AT430" s="144" t="s">
        <v>216</v>
      </c>
      <c r="AU430" s="144" t="s">
        <v>85</v>
      </c>
      <c r="AY430" s="16" t="s">
        <v>153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6" t="s">
        <v>83</v>
      </c>
      <c r="BK430" s="145">
        <f>ROUND(I430*H430,2)</f>
        <v>0</v>
      </c>
      <c r="BL430" s="16" t="s">
        <v>691</v>
      </c>
      <c r="BM430" s="144" t="s">
        <v>3789</v>
      </c>
    </row>
    <row r="431" spans="2:65" s="1" customFormat="1" ht="24">
      <c r="B431" s="31"/>
      <c r="D431" s="146" t="s">
        <v>161</v>
      </c>
      <c r="F431" s="147" t="s">
        <v>3010</v>
      </c>
      <c r="I431" s="148"/>
      <c r="L431" s="31"/>
      <c r="M431" s="149"/>
      <c r="T431" s="55"/>
      <c r="AT431" s="16" t="s">
        <v>161</v>
      </c>
      <c r="AU431" s="16" t="s">
        <v>85</v>
      </c>
    </row>
    <row r="432" spans="2:65" s="12" customFormat="1" ht="12">
      <c r="B432" s="150"/>
      <c r="D432" s="146" t="s">
        <v>163</v>
      </c>
      <c r="E432" s="151" t="s">
        <v>1</v>
      </c>
      <c r="F432" s="152" t="s">
        <v>3788</v>
      </c>
      <c r="H432" s="153">
        <v>1</v>
      </c>
      <c r="I432" s="154"/>
      <c r="L432" s="150"/>
      <c r="M432" s="155"/>
      <c r="T432" s="156"/>
      <c r="AT432" s="151" t="s">
        <v>163</v>
      </c>
      <c r="AU432" s="151" t="s">
        <v>85</v>
      </c>
      <c r="AV432" s="12" t="s">
        <v>85</v>
      </c>
      <c r="AW432" s="12" t="s">
        <v>32</v>
      </c>
      <c r="AX432" s="12" t="s">
        <v>83</v>
      </c>
      <c r="AY432" s="151" t="s">
        <v>153</v>
      </c>
    </row>
    <row r="433" spans="2:65" s="11" customFormat="1" ht="22.75" customHeight="1">
      <c r="B433" s="120"/>
      <c r="D433" s="121" t="s">
        <v>74</v>
      </c>
      <c r="E433" s="130" t="s">
        <v>669</v>
      </c>
      <c r="F433" s="130" t="s">
        <v>670</v>
      </c>
      <c r="I433" s="123"/>
      <c r="J433" s="131">
        <f>BK433</f>
        <v>0</v>
      </c>
      <c r="L433" s="120"/>
      <c r="M433" s="125"/>
      <c r="P433" s="126">
        <f>SUM(P434:P442)</f>
        <v>0</v>
      </c>
      <c r="R433" s="126">
        <f>SUM(R434:R442)</f>
        <v>1.3249499999999997E-2</v>
      </c>
      <c r="T433" s="127">
        <f>SUM(T434:T442)</f>
        <v>0</v>
      </c>
      <c r="AR433" s="121" t="s">
        <v>83</v>
      </c>
      <c r="AT433" s="128" t="s">
        <v>74</v>
      </c>
      <c r="AU433" s="128" t="s">
        <v>83</v>
      </c>
      <c r="AY433" s="121" t="s">
        <v>153</v>
      </c>
      <c r="BK433" s="129">
        <f>SUM(BK434:BK442)</f>
        <v>0</v>
      </c>
    </row>
    <row r="434" spans="2:65" s="1" customFormat="1" ht="24.25" customHeight="1">
      <c r="B434" s="31"/>
      <c r="C434" s="132" t="s">
        <v>743</v>
      </c>
      <c r="D434" s="132" t="s">
        <v>155</v>
      </c>
      <c r="E434" s="133" t="s">
        <v>3071</v>
      </c>
      <c r="F434" s="134" t="s">
        <v>3072</v>
      </c>
      <c r="G434" s="135" t="s">
        <v>173</v>
      </c>
      <c r="H434" s="136">
        <v>5.85</v>
      </c>
      <c r="I434" s="137"/>
      <c r="J434" s="138">
        <f>ROUND(I434*H434,2)</f>
        <v>0</v>
      </c>
      <c r="K434" s="139"/>
      <c r="L434" s="31"/>
      <c r="M434" s="140" t="s">
        <v>1</v>
      </c>
      <c r="N434" s="141" t="s">
        <v>40</v>
      </c>
      <c r="P434" s="142">
        <f>O434*H434</f>
        <v>0</v>
      </c>
      <c r="Q434" s="142">
        <v>4.6999999999999999E-4</v>
      </c>
      <c r="R434" s="142">
        <f>Q434*H434</f>
        <v>2.7494999999999998E-3</v>
      </c>
      <c r="S434" s="142">
        <v>0</v>
      </c>
      <c r="T434" s="143">
        <f>S434*H434</f>
        <v>0</v>
      </c>
      <c r="AR434" s="144" t="s">
        <v>159</v>
      </c>
      <c r="AT434" s="144" t="s">
        <v>155</v>
      </c>
      <c r="AU434" s="144" t="s">
        <v>85</v>
      </c>
      <c r="AY434" s="16" t="s">
        <v>153</v>
      </c>
      <c r="BE434" s="145">
        <f>IF(N434="základní",J434,0)</f>
        <v>0</v>
      </c>
      <c r="BF434" s="145">
        <f>IF(N434="snížená",J434,0)</f>
        <v>0</v>
      </c>
      <c r="BG434" s="145">
        <f>IF(N434="zákl. přenesená",J434,0)</f>
        <v>0</v>
      </c>
      <c r="BH434" s="145">
        <f>IF(N434="sníž. přenesená",J434,0)</f>
        <v>0</v>
      </c>
      <c r="BI434" s="145">
        <f>IF(N434="nulová",J434,0)</f>
        <v>0</v>
      </c>
      <c r="BJ434" s="16" t="s">
        <v>83</v>
      </c>
      <c r="BK434" s="145">
        <f>ROUND(I434*H434,2)</f>
        <v>0</v>
      </c>
      <c r="BL434" s="16" t="s">
        <v>159</v>
      </c>
      <c r="BM434" s="144" t="s">
        <v>3790</v>
      </c>
    </row>
    <row r="435" spans="2:65" s="1" customFormat="1" ht="24">
      <c r="B435" s="31"/>
      <c r="D435" s="146" t="s">
        <v>161</v>
      </c>
      <c r="F435" s="147" t="s">
        <v>3074</v>
      </c>
      <c r="I435" s="148"/>
      <c r="L435" s="31"/>
      <c r="M435" s="149"/>
      <c r="T435" s="55"/>
      <c r="AT435" s="16" t="s">
        <v>161</v>
      </c>
      <c r="AU435" s="16" t="s">
        <v>85</v>
      </c>
    </row>
    <row r="436" spans="2:65" s="12" customFormat="1" ht="12">
      <c r="B436" s="150"/>
      <c r="D436" s="146" t="s">
        <v>163</v>
      </c>
      <c r="E436" s="151" t="s">
        <v>1</v>
      </c>
      <c r="F436" s="152" t="s">
        <v>3750</v>
      </c>
      <c r="H436" s="153">
        <v>5.85</v>
      </c>
      <c r="I436" s="154"/>
      <c r="L436" s="150"/>
      <c r="M436" s="155"/>
      <c r="T436" s="156"/>
      <c r="AT436" s="151" t="s">
        <v>163</v>
      </c>
      <c r="AU436" s="151" t="s">
        <v>85</v>
      </c>
      <c r="AV436" s="12" t="s">
        <v>85</v>
      </c>
      <c r="AW436" s="12" t="s">
        <v>32</v>
      </c>
      <c r="AX436" s="12" t="s">
        <v>83</v>
      </c>
      <c r="AY436" s="151" t="s">
        <v>153</v>
      </c>
    </row>
    <row r="437" spans="2:65" s="1" customFormat="1" ht="24.25" customHeight="1">
      <c r="B437" s="31"/>
      <c r="C437" s="132" t="s">
        <v>749</v>
      </c>
      <c r="D437" s="132" t="s">
        <v>155</v>
      </c>
      <c r="E437" s="133" t="s">
        <v>672</v>
      </c>
      <c r="F437" s="134" t="s">
        <v>673</v>
      </c>
      <c r="G437" s="135" t="s">
        <v>173</v>
      </c>
      <c r="H437" s="136">
        <v>10.5</v>
      </c>
      <c r="I437" s="137"/>
      <c r="J437" s="138">
        <f>ROUND(I437*H437,2)</f>
        <v>0</v>
      </c>
      <c r="K437" s="139"/>
      <c r="L437" s="31"/>
      <c r="M437" s="140" t="s">
        <v>1</v>
      </c>
      <c r="N437" s="141" t="s">
        <v>40</v>
      </c>
      <c r="P437" s="142">
        <f>O437*H437</f>
        <v>0</v>
      </c>
      <c r="Q437" s="142">
        <v>4.0000000000000003E-5</v>
      </c>
      <c r="R437" s="142">
        <f>Q437*H437</f>
        <v>4.2000000000000002E-4</v>
      </c>
      <c r="S437" s="142">
        <v>0</v>
      </c>
      <c r="T437" s="143">
        <f>S437*H437</f>
        <v>0</v>
      </c>
      <c r="AR437" s="144" t="s">
        <v>159</v>
      </c>
      <c r="AT437" s="144" t="s">
        <v>155</v>
      </c>
      <c r="AU437" s="144" t="s">
        <v>85</v>
      </c>
      <c r="AY437" s="16" t="s">
        <v>153</v>
      </c>
      <c r="BE437" s="145">
        <f>IF(N437="základní",J437,0)</f>
        <v>0</v>
      </c>
      <c r="BF437" s="145">
        <f>IF(N437="snížená",J437,0)</f>
        <v>0</v>
      </c>
      <c r="BG437" s="145">
        <f>IF(N437="zákl. přenesená",J437,0)</f>
        <v>0</v>
      </c>
      <c r="BH437" s="145">
        <f>IF(N437="sníž. přenesená",J437,0)</f>
        <v>0</v>
      </c>
      <c r="BI437" s="145">
        <f>IF(N437="nulová",J437,0)</f>
        <v>0</v>
      </c>
      <c r="BJ437" s="16" t="s">
        <v>83</v>
      </c>
      <c r="BK437" s="145">
        <f>ROUND(I437*H437,2)</f>
        <v>0</v>
      </c>
      <c r="BL437" s="16" t="s">
        <v>159</v>
      </c>
      <c r="BM437" s="144" t="s">
        <v>3791</v>
      </c>
    </row>
    <row r="438" spans="2:65" s="1" customFormat="1" ht="36">
      <c r="B438" s="31"/>
      <c r="D438" s="146" t="s">
        <v>161</v>
      </c>
      <c r="F438" s="147" t="s">
        <v>675</v>
      </c>
      <c r="I438" s="148"/>
      <c r="L438" s="31"/>
      <c r="M438" s="149"/>
      <c r="T438" s="55"/>
      <c r="AT438" s="16" t="s">
        <v>161</v>
      </c>
      <c r="AU438" s="16" t="s">
        <v>85</v>
      </c>
    </row>
    <row r="439" spans="2:65" s="12" customFormat="1" ht="12">
      <c r="B439" s="150"/>
      <c r="D439" s="146" t="s">
        <v>163</v>
      </c>
      <c r="E439" s="151" t="s">
        <v>1</v>
      </c>
      <c r="F439" s="152" t="s">
        <v>3792</v>
      </c>
      <c r="H439" s="153">
        <v>10.5</v>
      </c>
      <c r="I439" s="154"/>
      <c r="L439" s="150"/>
      <c r="M439" s="155"/>
      <c r="T439" s="156"/>
      <c r="AT439" s="151" t="s">
        <v>163</v>
      </c>
      <c r="AU439" s="151" t="s">
        <v>85</v>
      </c>
      <c r="AV439" s="12" t="s">
        <v>85</v>
      </c>
      <c r="AW439" s="12" t="s">
        <v>32</v>
      </c>
      <c r="AX439" s="12" t="s">
        <v>83</v>
      </c>
      <c r="AY439" s="151" t="s">
        <v>153</v>
      </c>
    </row>
    <row r="440" spans="2:65" s="1" customFormat="1" ht="21.75" customHeight="1">
      <c r="B440" s="31"/>
      <c r="C440" s="132" t="s">
        <v>756</v>
      </c>
      <c r="D440" s="132" t="s">
        <v>155</v>
      </c>
      <c r="E440" s="133" t="s">
        <v>3793</v>
      </c>
      <c r="F440" s="134" t="s">
        <v>3794</v>
      </c>
      <c r="G440" s="135" t="s">
        <v>261</v>
      </c>
      <c r="H440" s="136">
        <v>18</v>
      </c>
      <c r="I440" s="137"/>
      <c r="J440" s="138">
        <f>ROUND(I440*H440,2)</f>
        <v>0</v>
      </c>
      <c r="K440" s="139"/>
      <c r="L440" s="31"/>
      <c r="M440" s="140" t="s">
        <v>1</v>
      </c>
      <c r="N440" s="141" t="s">
        <v>40</v>
      </c>
      <c r="P440" s="142">
        <f>O440*H440</f>
        <v>0</v>
      </c>
      <c r="Q440" s="142">
        <v>5.5999999999999995E-4</v>
      </c>
      <c r="R440" s="142">
        <f>Q440*H440</f>
        <v>1.0079999999999999E-2</v>
      </c>
      <c r="S440" s="142">
        <v>0</v>
      </c>
      <c r="T440" s="143">
        <f>S440*H440</f>
        <v>0</v>
      </c>
      <c r="AR440" s="144" t="s">
        <v>159</v>
      </c>
      <c r="AT440" s="144" t="s">
        <v>155</v>
      </c>
      <c r="AU440" s="144" t="s">
        <v>85</v>
      </c>
      <c r="AY440" s="16" t="s">
        <v>153</v>
      </c>
      <c r="BE440" s="145">
        <f>IF(N440="základní",J440,0)</f>
        <v>0</v>
      </c>
      <c r="BF440" s="145">
        <f>IF(N440="snížená",J440,0)</f>
        <v>0</v>
      </c>
      <c r="BG440" s="145">
        <f>IF(N440="zákl. přenesená",J440,0)</f>
        <v>0</v>
      </c>
      <c r="BH440" s="145">
        <f>IF(N440="sníž. přenesená",J440,0)</f>
        <v>0</v>
      </c>
      <c r="BI440" s="145">
        <f>IF(N440="nulová",J440,0)</f>
        <v>0</v>
      </c>
      <c r="BJ440" s="16" t="s">
        <v>83</v>
      </c>
      <c r="BK440" s="145">
        <f>ROUND(I440*H440,2)</f>
        <v>0</v>
      </c>
      <c r="BL440" s="16" t="s">
        <v>159</v>
      </c>
      <c r="BM440" s="144" t="s">
        <v>3795</v>
      </c>
    </row>
    <row r="441" spans="2:65" s="1" customFormat="1" ht="24">
      <c r="B441" s="31"/>
      <c r="D441" s="146" t="s">
        <v>161</v>
      </c>
      <c r="F441" s="147" t="s">
        <v>3796</v>
      </c>
      <c r="I441" s="148"/>
      <c r="L441" s="31"/>
      <c r="M441" s="149"/>
      <c r="T441" s="55"/>
      <c r="AT441" s="16" t="s">
        <v>161</v>
      </c>
      <c r="AU441" s="16" t="s">
        <v>85</v>
      </c>
    </row>
    <row r="442" spans="2:65" s="12" customFormat="1" ht="12">
      <c r="B442" s="150"/>
      <c r="D442" s="146" t="s">
        <v>163</v>
      </c>
      <c r="E442" s="151" t="s">
        <v>1</v>
      </c>
      <c r="F442" s="152" t="s">
        <v>3797</v>
      </c>
      <c r="H442" s="153">
        <v>18</v>
      </c>
      <c r="I442" s="154"/>
      <c r="L442" s="150"/>
      <c r="M442" s="155"/>
      <c r="T442" s="156"/>
      <c r="AT442" s="151" t="s">
        <v>163</v>
      </c>
      <c r="AU442" s="151" t="s">
        <v>85</v>
      </c>
      <c r="AV442" s="12" t="s">
        <v>85</v>
      </c>
      <c r="AW442" s="12" t="s">
        <v>32</v>
      </c>
      <c r="AX442" s="12" t="s">
        <v>83</v>
      </c>
      <c r="AY442" s="151" t="s">
        <v>153</v>
      </c>
    </row>
    <row r="443" spans="2:65" s="11" customFormat="1" ht="22.75" customHeight="1">
      <c r="B443" s="120"/>
      <c r="D443" s="121" t="s">
        <v>74</v>
      </c>
      <c r="E443" s="130" t="s">
        <v>702</v>
      </c>
      <c r="F443" s="130" t="s">
        <v>703</v>
      </c>
      <c r="I443" s="123"/>
      <c r="J443" s="131">
        <f>BK443</f>
        <v>0</v>
      </c>
      <c r="L443" s="120"/>
      <c r="M443" s="125"/>
      <c r="P443" s="126">
        <f>SUM(P444:P455)</f>
        <v>0</v>
      </c>
      <c r="R443" s="126">
        <f>SUM(R444:R455)</f>
        <v>0</v>
      </c>
      <c r="T443" s="127">
        <f>SUM(T444:T455)</f>
        <v>2.8226</v>
      </c>
      <c r="AR443" s="121" t="s">
        <v>83</v>
      </c>
      <c r="AT443" s="128" t="s">
        <v>74</v>
      </c>
      <c r="AU443" s="128" t="s">
        <v>83</v>
      </c>
      <c r="AY443" s="121" t="s">
        <v>153</v>
      </c>
      <c r="BK443" s="129">
        <f>SUM(BK444:BK455)</f>
        <v>0</v>
      </c>
    </row>
    <row r="444" spans="2:65" s="1" customFormat="1" ht="24.25" customHeight="1">
      <c r="B444" s="31"/>
      <c r="C444" s="132" t="s">
        <v>762</v>
      </c>
      <c r="D444" s="132" t="s">
        <v>155</v>
      </c>
      <c r="E444" s="133" t="s">
        <v>3798</v>
      </c>
      <c r="F444" s="134" t="s">
        <v>3799</v>
      </c>
      <c r="G444" s="135" t="s">
        <v>158</v>
      </c>
      <c r="H444" s="136">
        <v>0.432</v>
      </c>
      <c r="I444" s="137"/>
      <c r="J444" s="138">
        <f>ROUND(I444*H444,2)</f>
        <v>0</v>
      </c>
      <c r="K444" s="139"/>
      <c r="L444" s="31"/>
      <c r="M444" s="140" t="s">
        <v>1</v>
      </c>
      <c r="N444" s="141" t="s">
        <v>40</v>
      </c>
      <c r="P444" s="142">
        <f>O444*H444</f>
        <v>0</v>
      </c>
      <c r="Q444" s="142">
        <v>0</v>
      </c>
      <c r="R444" s="142">
        <f>Q444*H444</f>
        <v>0</v>
      </c>
      <c r="S444" s="142">
        <v>1.8</v>
      </c>
      <c r="T444" s="143">
        <f>S444*H444</f>
        <v>0.77759999999999996</v>
      </c>
      <c r="AR444" s="144" t="s">
        <v>159</v>
      </c>
      <c r="AT444" s="144" t="s">
        <v>155</v>
      </c>
      <c r="AU444" s="144" t="s">
        <v>85</v>
      </c>
      <c r="AY444" s="16" t="s">
        <v>153</v>
      </c>
      <c r="BE444" s="145">
        <f>IF(N444="základní",J444,0)</f>
        <v>0</v>
      </c>
      <c r="BF444" s="145">
        <f>IF(N444="snížená",J444,0)</f>
        <v>0</v>
      </c>
      <c r="BG444" s="145">
        <f>IF(N444="zákl. přenesená",J444,0)</f>
        <v>0</v>
      </c>
      <c r="BH444" s="145">
        <f>IF(N444="sníž. přenesená",J444,0)</f>
        <v>0</v>
      </c>
      <c r="BI444" s="145">
        <f>IF(N444="nulová",J444,0)</f>
        <v>0</v>
      </c>
      <c r="BJ444" s="16" t="s">
        <v>83</v>
      </c>
      <c r="BK444" s="145">
        <f>ROUND(I444*H444,2)</f>
        <v>0</v>
      </c>
      <c r="BL444" s="16" t="s">
        <v>159</v>
      </c>
      <c r="BM444" s="144" t="s">
        <v>3800</v>
      </c>
    </row>
    <row r="445" spans="2:65" s="1" customFormat="1" ht="48">
      <c r="B445" s="31"/>
      <c r="D445" s="146" t="s">
        <v>161</v>
      </c>
      <c r="F445" s="147" t="s">
        <v>3801</v>
      </c>
      <c r="I445" s="148"/>
      <c r="L445" s="31"/>
      <c r="M445" s="149"/>
      <c r="T445" s="55"/>
      <c r="AT445" s="16" t="s">
        <v>161</v>
      </c>
      <c r="AU445" s="16" t="s">
        <v>85</v>
      </c>
    </row>
    <row r="446" spans="2:65" s="12" customFormat="1" ht="12">
      <c r="B446" s="150"/>
      <c r="D446" s="146" t="s">
        <v>163</v>
      </c>
      <c r="E446" s="151" t="s">
        <v>1</v>
      </c>
      <c r="F446" s="152" t="s">
        <v>3802</v>
      </c>
      <c r="H446" s="153">
        <v>0.432</v>
      </c>
      <c r="I446" s="154"/>
      <c r="L446" s="150"/>
      <c r="M446" s="155"/>
      <c r="T446" s="156"/>
      <c r="AT446" s="151" t="s">
        <v>163</v>
      </c>
      <c r="AU446" s="151" t="s">
        <v>85</v>
      </c>
      <c r="AV446" s="12" t="s">
        <v>85</v>
      </c>
      <c r="AW446" s="12" t="s">
        <v>32</v>
      </c>
      <c r="AX446" s="12" t="s">
        <v>83</v>
      </c>
      <c r="AY446" s="151" t="s">
        <v>153</v>
      </c>
    </row>
    <row r="447" spans="2:65" s="1" customFormat="1" ht="24.25" customHeight="1">
      <c r="B447" s="31"/>
      <c r="C447" s="132" t="s">
        <v>768</v>
      </c>
      <c r="D447" s="132" t="s">
        <v>155</v>
      </c>
      <c r="E447" s="133" t="s">
        <v>3803</v>
      </c>
      <c r="F447" s="134" t="s">
        <v>3804</v>
      </c>
      <c r="G447" s="135" t="s">
        <v>590</v>
      </c>
      <c r="H447" s="136">
        <v>6</v>
      </c>
      <c r="I447" s="137"/>
      <c r="J447" s="138">
        <f>ROUND(I447*H447,2)</f>
        <v>0</v>
      </c>
      <c r="K447" s="139"/>
      <c r="L447" s="31"/>
      <c r="M447" s="140" t="s">
        <v>1</v>
      </c>
      <c r="N447" s="141" t="s">
        <v>40</v>
      </c>
      <c r="P447" s="142">
        <f>O447*H447</f>
        <v>0</v>
      </c>
      <c r="Q447" s="142">
        <v>0</v>
      </c>
      <c r="R447" s="142">
        <f>Q447*H447</f>
        <v>0</v>
      </c>
      <c r="S447" s="142">
        <v>8.9999999999999993E-3</v>
      </c>
      <c r="T447" s="143">
        <f>S447*H447</f>
        <v>5.3999999999999992E-2</v>
      </c>
      <c r="AR447" s="144" t="s">
        <v>159</v>
      </c>
      <c r="AT447" s="144" t="s">
        <v>155</v>
      </c>
      <c r="AU447" s="144" t="s">
        <v>85</v>
      </c>
      <c r="AY447" s="16" t="s">
        <v>153</v>
      </c>
      <c r="BE447" s="145">
        <f>IF(N447="základní",J447,0)</f>
        <v>0</v>
      </c>
      <c r="BF447" s="145">
        <f>IF(N447="snížená",J447,0)</f>
        <v>0</v>
      </c>
      <c r="BG447" s="145">
        <f>IF(N447="zákl. přenesená",J447,0)</f>
        <v>0</v>
      </c>
      <c r="BH447" s="145">
        <f>IF(N447="sníž. přenesená",J447,0)</f>
        <v>0</v>
      </c>
      <c r="BI447" s="145">
        <f>IF(N447="nulová",J447,0)</f>
        <v>0</v>
      </c>
      <c r="BJ447" s="16" t="s">
        <v>83</v>
      </c>
      <c r="BK447" s="145">
        <f>ROUND(I447*H447,2)</f>
        <v>0</v>
      </c>
      <c r="BL447" s="16" t="s">
        <v>159</v>
      </c>
      <c r="BM447" s="144" t="s">
        <v>3805</v>
      </c>
    </row>
    <row r="448" spans="2:65" s="1" customFormat="1" ht="36">
      <c r="B448" s="31"/>
      <c r="D448" s="146" t="s">
        <v>161</v>
      </c>
      <c r="F448" s="147" t="s">
        <v>3806</v>
      </c>
      <c r="I448" s="148"/>
      <c r="L448" s="31"/>
      <c r="M448" s="149"/>
      <c r="T448" s="55"/>
      <c r="AT448" s="16" t="s">
        <v>161</v>
      </c>
      <c r="AU448" s="16" t="s">
        <v>85</v>
      </c>
    </row>
    <row r="449" spans="2:65" s="12" customFormat="1" ht="12">
      <c r="B449" s="150"/>
      <c r="D449" s="146" t="s">
        <v>163</v>
      </c>
      <c r="E449" s="151" t="s">
        <v>1</v>
      </c>
      <c r="F449" s="152" t="s">
        <v>3807</v>
      </c>
      <c r="H449" s="153">
        <v>6</v>
      </c>
      <c r="I449" s="154"/>
      <c r="L449" s="150"/>
      <c r="M449" s="155"/>
      <c r="T449" s="156"/>
      <c r="AT449" s="151" t="s">
        <v>163</v>
      </c>
      <c r="AU449" s="151" t="s">
        <v>85</v>
      </c>
      <c r="AV449" s="12" t="s">
        <v>85</v>
      </c>
      <c r="AW449" s="12" t="s">
        <v>32</v>
      </c>
      <c r="AX449" s="12" t="s">
        <v>83</v>
      </c>
      <c r="AY449" s="151" t="s">
        <v>153</v>
      </c>
    </row>
    <row r="450" spans="2:65" s="1" customFormat="1" ht="24.25" customHeight="1">
      <c r="B450" s="31"/>
      <c r="C450" s="132" t="s">
        <v>775</v>
      </c>
      <c r="D450" s="132" t="s">
        <v>155</v>
      </c>
      <c r="E450" s="133" t="s">
        <v>854</v>
      </c>
      <c r="F450" s="134" t="s">
        <v>855</v>
      </c>
      <c r="G450" s="135" t="s">
        <v>590</v>
      </c>
      <c r="H450" s="136">
        <v>3</v>
      </c>
      <c r="I450" s="137"/>
      <c r="J450" s="138">
        <f>ROUND(I450*H450,2)</f>
        <v>0</v>
      </c>
      <c r="K450" s="139"/>
      <c r="L450" s="31"/>
      <c r="M450" s="140" t="s">
        <v>1</v>
      </c>
      <c r="N450" s="141" t="s">
        <v>40</v>
      </c>
      <c r="P450" s="142">
        <f>O450*H450</f>
        <v>0</v>
      </c>
      <c r="Q450" s="142">
        <v>0</v>
      </c>
      <c r="R450" s="142">
        <f>Q450*H450</f>
        <v>0</v>
      </c>
      <c r="S450" s="142">
        <v>1.7999999999999999E-2</v>
      </c>
      <c r="T450" s="143">
        <f>S450*H450</f>
        <v>5.3999999999999992E-2</v>
      </c>
      <c r="AR450" s="144" t="s">
        <v>159</v>
      </c>
      <c r="AT450" s="144" t="s">
        <v>155</v>
      </c>
      <c r="AU450" s="144" t="s">
        <v>85</v>
      </c>
      <c r="AY450" s="16" t="s">
        <v>153</v>
      </c>
      <c r="BE450" s="145">
        <f>IF(N450="základní",J450,0)</f>
        <v>0</v>
      </c>
      <c r="BF450" s="145">
        <f>IF(N450="snížená",J450,0)</f>
        <v>0</v>
      </c>
      <c r="BG450" s="145">
        <f>IF(N450="zákl. přenesená",J450,0)</f>
        <v>0</v>
      </c>
      <c r="BH450" s="145">
        <f>IF(N450="sníž. přenesená",J450,0)</f>
        <v>0</v>
      </c>
      <c r="BI450" s="145">
        <f>IF(N450="nulová",J450,0)</f>
        <v>0</v>
      </c>
      <c r="BJ450" s="16" t="s">
        <v>83</v>
      </c>
      <c r="BK450" s="145">
        <f>ROUND(I450*H450,2)</f>
        <v>0</v>
      </c>
      <c r="BL450" s="16" t="s">
        <v>159</v>
      </c>
      <c r="BM450" s="144" t="s">
        <v>3808</v>
      </c>
    </row>
    <row r="451" spans="2:65" s="1" customFormat="1" ht="24">
      <c r="B451" s="31"/>
      <c r="D451" s="146" t="s">
        <v>161</v>
      </c>
      <c r="F451" s="147" t="s">
        <v>857</v>
      </c>
      <c r="I451" s="148"/>
      <c r="L451" s="31"/>
      <c r="M451" s="149"/>
      <c r="T451" s="55"/>
      <c r="AT451" s="16" t="s">
        <v>161</v>
      </c>
      <c r="AU451" s="16" t="s">
        <v>85</v>
      </c>
    </row>
    <row r="452" spans="2:65" s="12" customFormat="1" ht="12">
      <c r="B452" s="150"/>
      <c r="D452" s="146" t="s">
        <v>163</v>
      </c>
      <c r="E452" s="151" t="s">
        <v>1</v>
      </c>
      <c r="F452" s="152" t="s">
        <v>3809</v>
      </c>
      <c r="H452" s="153">
        <v>3</v>
      </c>
      <c r="I452" s="154"/>
      <c r="L452" s="150"/>
      <c r="M452" s="155"/>
      <c r="T452" s="156"/>
      <c r="AT452" s="151" t="s">
        <v>163</v>
      </c>
      <c r="AU452" s="151" t="s">
        <v>85</v>
      </c>
      <c r="AV452" s="12" t="s">
        <v>85</v>
      </c>
      <c r="AW452" s="12" t="s">
        <v>32</v>
      </c>
      <c r="AX452" s="12" t="s">
        <v>83</v>
      </c>
      <c r="AY452" s="151" t="s">
        <v>153</v>
      </c>
    </row>
    <row r="453" spans="2:65" s="1" customFormat="1" ht="24.25" customHeight="1">
      <c r="B453" s="31"/>
      <c r="C453" s="132" t="s">
        <v>783</v>
      </c>
      <c r="D453" s="132" t="s">
        <v>155</v>
      </c>
      <c r="E453" s="133" t="s">
        <v>860</v>
      </c>
      <c r="F453" s="134" t="s">
        <v>861</v>
      </c>
      <c r="G453" s="135" t="s">
        <v>590</v>
      </c>
      <c r="H453" s="136">
        <v>29.8</v>
      </c>
      <c r="I453" s="137"/>
      <c r="J453" s="138">
        <f>ROUND(I453*H453,2)</f>
        <v>0</v>
      </c>
      <c r="K453" s="139"/>
      <c r="L453" s="31"/>
      <c r="M453" s="140" t="s">
        <v>1</v>
      </c>
      <c r="N453" s="141" t="s">
        <v>40</v>
      </c>
      <c r="P453" s="142">
        <f>O453*H453</f>
        <v>0</v>
      </c>
      <c r="Q453" s="142">
        <v>0</v>
      </c>
      <c r="R453" s="142">
        <f>Q453*H453</f>
        <v>0</v>
      </c>
      <c r="S453" s="142">
        <v>6.5000000000000002E-2</v>
      </c>
      <c r="T453" s="143">
        <f>S453*H453</f>
        <v>1.9370000000000001</v>
      </c>
      <c r="AR453" s="144" t="s">
        <v>159</v>
      </c>
      <c r="AT453" s="144" t="s">
        <v>155</v>
      </c>
      <c r="AU453" s="144" t="s">
        <v>85</v>
      </c>
      <c r="AY453" s="16" t="s">
        <v>153</v>
      </c>
      <c r="BE453" s="145">
        <f>IF(N453="základní",J453,0)</f>
        <v>0</v>
      </c>
      <c r="BF453" s="145">
        <f>IF(N453="snížená",J453,0)</f>
        <v>0</v>
      </c>
      <c r="BG453" s="145">
        <f>IF(N453="zákl. přenesená",J453,0)</f>
        <v>0</v>
      </c>
      <c r="BH453" s="145">
        <f>IF(N453="sníž. přenesená",J453,0)</f>
        <v>0</v>
      </c>
      <c r="BI453" s="145">
        <f>IF(N453="nulová",J453,0)</f>
        <v>0</v>
      </c>
      <c r="BJ453" s="16" t="s">
        <v>83</v>
      </c>
      <c r="BK453" s="145">
        <f>ROUND(I453*H453,2)</f>
        <v>0</v>
      </c>
      <c r="BL453" s="16" t="s">
        <v>159</v>
      </c>
      <c r="BM453" s="144" t="s">
        <v>3810</v>
      </c>
    </row>
    <row r="454" spans="2:65" s="1" customFormat="1" ht="48">
      <c r="B454" s="31"/>
      <c r="D454" s="146" t="s">
        <v>161</v>
      </c>
      <c r="F454" s="147" t="s">
        <v>863</v>
      </c>
      <c r="I454" s="148"/>
      <c r="L454" s="31"/>
      <c r="M454" s="149"/>
      <c r="T454" s="55"/>
      <c r="AT454" s="16" t="s">
        <v>161</v>
      </c>
      <c r="AU454" s="16" t="s">
        <v>85</v>
      </c>
    </row>
    <row r="455" spans="2:65" s="12" customFormat="1" ht="24">
      <c r="B455" s="150"/>
      <c r="D455" s="146" t="s">
        <v>163</v>
      </c>
      <c r="E455" s="151" t="s">
        <v>1</v>
      </c>
      <c r="F455" s="152" t="s">
        <v>3126</v>
      </c>
      <c r="H455" s="153">
        <v>29.8</v>
      </c>
      <c r="I455" s="154"/>
      <c r="L455" s="150"/>
      <c r="M455" s="155"/>
      <c r="T455" s="156"/>
      <c r="AT455" s="151" t="s">
        <v>163</v>
      </c>
      <c r="AU455" s="151" t="s">
        <v>85</v>
      </c>
      <c r="AV455" s="12" t="s">
        <v>85</v>
      </c>
      <c r="AW455" s="12" t="s">
        <v>32</v>
      </c>
      <c r="AX455" s="12" t="s">
        <v>83</v>
      </c>
      <c r="AY455" s="151" t="s">
        <v>153</v>
      </c>
    </row>
    <row r="456" spans="2:65" s="11" customFormat="1" ht="22.75" customHeight="1">
      <c r="B456" s="120"/>
      <c r="D456" s="121" t="s">
        <v>74</v>
      </c>
      <c r="E456" s="130" t="s">
        <v>889</v>
      </c>
      <c r="F456" s="130" t="s">
        <v>890</v>
      </c>
      <c r="I456" s="123"/>
      <c r="J456" s="131">
        <f>BK456</f>
        <v>0</v>
      </c>
      <c r="L456" s="120"/>
      <c r="M456" s="125"/>
      <c r="P456" s="126">
        <f>SUM(P457:P475)</f>
        <v>0</v>
      </c>
      <c r="R456" s="126">
        <f>SUM(R457:R475)</f>
        <v>0</v>
      </c>
      <c r="T456" s="127">
        <f>SUM(T457:T475)</f>
        <v>0</v>
      </c>
      <c r="AR456" s="121" t="s">
        <v>83</v>
      </c>
      <c r="AT456" s="128" t="s">
        <v>74</v>
      </c>
      <c r="AU456" s="128" t="s">
        <v>83</v>
      </c>
      <c r="AY456" s="121" t="s">
        <v>153</v>
      </c>
      <c r="BK456" s="129">
        <f>SUM(BK457:BK475)</f>
        <v>0</v>
      </c>
    </row>
    <row r="457" spans="2:65" s="1" customFormat="1" ht="33" customHeight="1">
      <c r="B457" s="31"/>
      <c r="C457" s="132" t="s">
        <v>792</v>
      </c>
      <c r="D457" s="132" t="s">
        <v>155</v>
      </c>
      <c r="E457" s="133" t="s">
        <v>3127</v>
      </c>
      <c r="F457" s="134" t="s">
        <v>3128</v>
      </c>
      <c r="G457" s="135" t="s">
        <v>196</v>
      </c>
      <c r="H457" s="136">
        <v>51.404000000000003</v>
      </c>
      <c r="I457" s="137"/>
      <c r="J457" s="138">
        <f>ROUND(I457*H457,2)</f>
        <v>0</v>
      </c>
      <c r="K457" s="139"/>
      <c r="L457" s="31"/>
      <c r="M457" s="140" t="s">
        <v>1</v>
      </c>
      <c r="N457" s="141" t="s">
        <v>40</v>
      </c>
      <c r="P457" s="142">
        <f>O457*H457</f>
        <v>0</v>
      </c>
      <c r="Q457" s="142">
        <v>0</v>
      </c>
      <c r="R457" s="142">
        <f>Q457*H457</f>
        <v>0</v>
      </c>
      <c r="S457" s="142">
        <v>0</v>
      </c>
      <c r="T457" s="143">
        <f>S457*H457</f>
        <v>0</v>
      </c>
      <c r="AR457" s="144" t="s">
        <v>159</v>
      </c>
      <c r="AT457" s="144" t="s">
        <v>155</v>
      </c>
      <c r="AU457" s="144" t="s">
        <v>85</v>
      </c>
      <c r="AY457" s="16" t="s">
        <v>153</v>
      </c>
      <c r="BE457" s="145">
        <f>IF(N457="základní",J457,0)</f>
        <v>0</v>
      </c>
      <c r="BF457" s="145">
        <f>IF(N457="snížená",J457,0)</f>
        <v>0</v>
      </c>
      <c r="BG457" s="145">
        <f>IF(N457="zákl. přenesená",J457,0)</f>
        <v>0</v>
      </c>
      <c r="BH457" s="145">
        <f>IF(N457="sníž. přenesená",J457,0)</f>
        <v>0</v>
      </c>
      <c r="BI457" s="145">
        <f>IF(N457="nulová",J457,0)</f>
        <v>0</v>
      </c>
      <c r="BJ457" s="16" t="s">
        <v>83</v>
      </c>
      <c r="BK457" s="145">
        <f>ROUND(I457*H457,2)</f>
        <v>0</v>
      </c>
      <c r="BL457" s="16" t="s">
        <v>159</v>
      </c>
      <c r="BM457" s="144" t="s">
        <v>3811</v>
      </c>
    </row>
    <row r="458" spans="2:65" s="1" customFormat="1" ht="36">
      <c r="B458" s="31"/>
      <c r="D458" s="146" t="s">
        <v>161</v>
      </c>
      <c r="F458" s="147" t="s">
        <v>3130</v>
      </c>
      <c r="I458" s="148"/>
      <c r="L458" s="31"/>
      <c r="M458" s="149"/>
      <c r="T458" s="55"/>
      <c r="AT458" s="16" t="s">
        <v>161</v>
      </c>
      <c r="AU458" s="16" t="s">
        <v>85</v>
      </c>
    </row>
    <row r="459" spans="2:65" s="1" customFormat="1" ht="24.25" customHeight="1">
      <c r="B459" s="31"/>
      <c r="C459" s="132" t="s">
        <v>800</v>
      </c>
      <c r="D459" s="132" t="s">
        <v>155</v>
      </c>
      <c r="E459" s="133" t="s">
        <v>908</v>
      </c>
      <c r="F459" s="134" t="s">
        <v>909</v>
      </c>
      <c r="G459" s="135" t="s">
        <v>196</v>
      </c>
      <c r="H459" s="136">
        <v>51.404000000000003</v>
      </c>
      <c r="I459" s="137"/>
      <c r="J459" s="138">
        <f>ROUND(I459*H459,2)</f>
        <v>0</v>
      </c>
      <c r="K459" s="139"/>
      <c r="L459" s="31"/>
      <c r="M459" s="140" t="s">
        <v>1</v>
      </c>
      <c r="N459" s="141" t="s">
        <v>40</v>
      </c>
      <c r="P459" s="142">
        <f>O459*H459</f>
        <v>0</v>
      </c>
      <c r="Q459" s="142">
        <v>0</v>
      </c>
      <c r="R459" s="142">
        <f>Q459*H459</f>
        <v>0</v>
      </c>
      <c r="S459" s="142">
        <v>0</v>
      </c>
      <c r="T459" s="143">
        <f>S459*H459</f>
        <v>0</v>
      </c>
      <c r="AR459" s="144" t="s">
        <v>159</v>
      </c>
      <c r="AT459" s="144" t="s">
        <v>155</v>
      </c>
      <c r="AU459" s="144" t="s">
        <v>85</v>
      </c>
      <c r="AY459" s="16" t="s">
        <v>153</v>
      </c>
      <c r="BE459" s="145">
        <f>IF(N459="základní",J459,0)</f>
        <v>0</v>
      </c>
      <c r="BF459" s="145">
        <f>IF(N459="snížená",J459,0)</f>
        <v>0</v>
      </c>
      <c r="BG459" s="145">
        <f>IF(N459="zákl. přenesená",J459,0)</f>
        <v>0</v>
      </c>
      <c r="BH459" s="145">
        <f>IF(N459="sníž. přenesená",J459,0)</f>
        <v>0</v>
      </c>
      <c r="BI459" s="145">
        <f>IF(N459="nulová",J459,0)</f>
        <v>0</v>
      </c>
      <c r="BJ459" s="16" t="s">
        <v>83</v>
      </c>
      <c r="BK459" s="145">
        <f>ROUND(I459*H459,2)</f>
        <v>0</v>
      </c>
      <c r="BL459" s="16" t="s">
        <v>159</v>
      </c>
      <c r="BM459" s="144" t="s">
        <v>3812</v>
      </c>
    </row>
    <row r="460" spans="2:65" s="1" customFormat="1" ht="24">
      <c r="B460" s="31"/>
      <c r="D460" s="146" t="s">
        <v>161</v>
      </c>
      <c r="F460" s="147" t="s">
        <v>3132</v>
      </c>
      <c r="I460" s="148"/>
      <c r="L460" s="31"/>
      <c r="M460" s="149"/>
      <c r="T460" s="55"/>
      <c r="AT460" s="16" t="s">
        <v>161</v>
      </c>
      <c r="AU460" s="16" t="s">
        <v>85</v>
      </c>
    </row>
    <row r="461" spans="2:65" s="1" customFormat="1" ht="24.25" customHeight="1">
      <c r="B461" s="31"/>
      <c r="C461" s="132" t="s">
        <v>621</v>
      </c>
      <c r="D461" s="132" t="s">
        <v>155</v>
      </c>
      <c r="E461" s="133" t="s">
        <v>913</v>
      </c>
      <c r="F461" s="134" t="s">
        <v>914</v>
      </c>
      <c r="G461" s="135" t="s">
        <v>196</v>
      </c>
      <c r="H461" s="136">
        <v>690.88</v>
      </c>
      <c r="I461" s="137"/>
      <c r="J461" s="138">
        <f>ROUND(I461*H461,2)</f>
        <v>0</v>
      </c>
      <c r="K461" s="139"/>
      <c r="L461" s="31"/>
      <c r="M461" s="140" t="s">
        <v>1</v>
      </c>
      <c r="N461" s="141" t="s">
        <v>40</v>
      </c>
      <c r="P461" s="142">
        <f>O461*H461</f>
        <v>0</v>
      </c>
      <c r="Q461" s="142">
        <v>0</v>
      </c>
      <c r="R461" s="142">
        <f>Q461*H461</f>
        <v>0</v>
      </c>
      <c r="S461" s="142">
        <v>0</v>
      </c>
      <c r="T461" s="143">
        <f>S461*H461</f>
        <v>0</v>
      </c>
      <c r="AR461" s="144" t="s">
        <v>159</v>
      </c>
      <c r="AT461" s="144" t="s">
        <v>155</v>
      </c>
      <c r="AU461" s="144" t="s">
        <v>85</v>
      </c>
      <c r="AY461" s="16" t="s">
        <v>153</v>
      </c>
      <c r="BE461" s="145">
        <f>IF(N461="základní",J461,0)</f>
        <v>0</v>
      </c>
      <c r="BF461" s="145">
        <f>IF(N461="snížená",J461,0)</f>
        <v>0</v>
      </c>
      <c r="BG461" s="145">
        <f>IF(N461="zákl. přenesená",J461,0)</f>
        <v>0</v>
      </c>
      <c r="BH461" s="145">
        <f>IF(N461="sníž. přenesená",J461,0)</f>
        <v>0</v>
      </c>
      <c r="BI461" s="145">
        <f>IF(N461="nulová",J461,0)</f>
        <v>0</v>
      </c>
      <c r="BJ461" s="16" t="s">
        <v>83</v>
      </c>
      <c r="BK461" s="145">
        <f>ROUND(I461*H461,2)</f>
        <v>0</v>
      </c>
      <c r="BL461" s="16" t="s">
        <v>159</v>
      </c>
      <c r="BM461" s="144" t="s">
        <v>3813</v>
      </c>
    </row>
    <row r="462" spans="2:65" s="1" customFormat="1" ht="36">
      <c r="B462" s="31"/>
      <c r="D462" s="146" t="s">
        <v>161</v>
      </c>
      <c r="F462" s="147" t="s">
        <v>3134</v>
      </c>
      <c r="I462" s="148"/>
      <c r="L462" s="31"/>
      <c r="M462" s="149"/>
      <c r="T462" s="55"/>
      <c r="AT462" s="16" t="s">
        <v>161</v>
      </c>
      <c r="AU462" s="16" t="s">
        <v>85</v>
      </c>
    </row>
    <row r="463" spans="2:65" s="12" customFormat="1" ht="12">
      <c r="B463" s="150"/>
      <c r="D463" s="146" t="s">
        <v>163</v>
      </c>
      <c r="E463" s="151" t="s">
        <v>1</v>
      </c>
      <c r="F463" s="152" t="s">
        <v>3814</v>
      </c>
      <c r="H463" s="153">
        <v>690.88</v>
      </c>
      <c r="I463" s="154"/>
      <c r="L463" s="150"/>
      <c r="M463" s="155"/>
      <c r="T463" s="156"/>
      <c r="AT463" s="151" t="s">
        <v>163</v>
      </c>
      <c r="AU463" s="151" t="s">
        <v>85</v>
      </c>
      <c r="AV463" s="12" t="s">
        <v>85</v>
      </c>
      <c r="AW463" s="12" t="s">
        <v>32</v>
      </c>
      <c r="AX463" s="12" t="s">
        <v>83</v>
      </c>
      <c r="AY463" s="151" t="s">
        <v>153</v>
      </c>
    </row>
    <row r="464" spans="2:65" s="1" customFormat="1" ht="33" customHeight="1">
      <c r="B464" s="31"/>
      <c r="C464" s="132" t="s">
        <v>669</v>
      </c>
      <c r="D464" s="132" t="s">
        <v>155</v>
      </c>
      <c r="E464" s="133" t="s">
        <v>3145</v>
      </c>
      <c r="F464" s="134" t="s">
        <v>3146</v>
      </c>
      <c r="G464" s="135" t="s">
        <v>196</v>
      </c>
      <c r="H464" s="136">
        <v>1.764</v>
      </c>
      <c r="I464" s="137"/>
      <c r="J464" s="138">
        <f>ROUND(I464*H464,2)</f>
        <v>0</v>
      </c>
      <c r="K464" s="139"/>
      <c r="L464" s="31"/>
      <c r="M464" s="140" t="s">
        <v>1</v>
      </c>
      <c r="N464" s="141" t="s">
        <v>40</v>
      </c>
      <c r="P464" s="142">
        <f>O464*H464</f>
        <v>0</v>
      </c>
      <c r="Q464" s="142">
        <v>0</v>
      </c>
      <c r="R464" s="142">
        <f>Q464*H464</f>
        <v>0</v>
      </c>
      <c r="S464" s="142">
        <v>0</v>
      </c>
      <c r="T464" s="143">
        <f>S464*H464</f>
        <v>0</v>
      </c>
      <c r="AR464" s="144" t="s">
        <v>159</v>
      </c>
      <c r="AT464" s="144" t="s">
        <v>155</v>
      </c>
      <c r="AU464" s="144" t="s">
        <v>85</v>
      </c>
      <c r="AY464" s="16" t="s">
        <v>153</v>
      </c>
      <c r="BE464" s="145">
        <f>IF(N464="základní",J464,0)</f>
        <v>0</v>
      </c>
      <c r="BF464" s="145">
        <f>IF(N464="snížená",J464,0)</f>
        <v>0</v>
      </c>
      <c r="BG464" s="145">
        <f>IF(N464="zákl. přenesená",J464,0)</f>
        <v>0</v>
      </c>
      <c r="BH464" s="145">
        <f>IF(N464="sníž. přenesená",J464,0)</f>
        <v>0</v>
      </c>
      <c r="BI464" s="145">
        <f>IF(N464="nulová",J464,0)</f>
        <v>0</v>
      </c>
      <c r="BJ464" s="16" t="s">
        <v>83</v>
      </c>
      <c r="BK464" s="145">
        <f>ROUND(I464*H464,2)</f>
        <v>0</v>
      </c>
      <c r="BL464" s="16" t="s">
        <v>159</v>
      </c>
      <c r="BM464" s="144" t="s">
        <v>3815</v>
      </c>
    </row>
    <row r="465" spans="2:65" s="1" customFormat="1" ht="36">
      <c r="B465" s="31"/>
      <c r="D465" s="146" t="s">
        <v>161</v>
      </c>
      <c r="F465" s="147" t="s">
        <v>3148</v>
      </c>
      <c r="I465" s="148"/>
      <c r="L465" s="31"/>
      <c r="M465" s="149"/>
      <c r="T465" s="55"/>
      <c r="AT465" s="16" t="s">
        <v>161</v>
      </c>
      <c r="AU465" s="16" t="s">
        <v>85</v>
      </c>
    </row>
    <row r="466" spans="2:65" s="12" customFormat="1" ht="12">
      <c r="B466" s="150"/>
      <c r="D466" s="146" t="s">
        <v>163</v>
      </c>
      <c r="E466" s="151" t="s">
        <v>1</v>
      </c>
      <c r="F466" s="152" t="s">
        <v>3816</v>
      </c>
      <c r="H466" s="153">
        <v>1.764</v>
      </c>
      <c r="I466" s="154"/>
      <c r="L466" s="150"/>
      <c r="M466" s="155"/>
      <c r="T466" s="156"/>
      <c r="AT466" s="151" t="s">
        <v>163</v>
      </c>
      <c r="AU466" s="151" t="s">
        <v>85</v>
      </c>
      <c r="AV466" s="12" t="s">
        <v>85</v>
      </c>
      <c r="AW466" s="12" t="s">
        <v>32</v>
      </c>
      <c r="AX466" s="12" t="s">
        <v>83</v>
      </c>
      <c r="AY466" s="151" t="s">
        <v>153</v>
      </c>
    </row>
    <row r="467" spans="2:65" s="1" customFormat="1" ht="37.75" customHeight="1">
      <c r="B467" s="31"/>
      <c r="C467" s="132" t="s">
        <v>702</v>
      </c>
      <c r="D467" s="132" t="s">
        <v>155</v>
      </c>
      <c r="E467" s="133" t="s">
        <v>925</v>
      </c>
      <c r="F467" s="134" t="s">
        <v>926</v>
      </c>
      <c r="G467" s="135" t="s">
        <v>196</v>
      </c>
      <c r="H467" s="136">
        <v>6.7930000000000001</v>
      </c>
      <c r="I467" s="137"/>
      <c r="J467" s="138">
        <f>ROUND(I467*H467,2)</f>
        <v>0</v>
      </c>
      <c r="K467" s="139"/>
      <c r="L467" s="31"/>
      <c r="M467" s="140" t="s">
        <v>1</v>
      </c>
      <c r="N467" s="141" t="s">
        <v>40</v>
      </c>
      <c r="P467" s="142">
        <f>O467*H467</f>
        <v>0</v>
      </c>
      <c r="Q467" s="142">
        <v>0</v>
      </c>
      <c r="R467" s="142">
        <f>Q467*H467</f>
        <v>0</v>
      </c>
      <c r="S467" s="142">
        <v>0</v>
      </c>
      <c r="T467" s="143">
        <f>S467*H467</f>
        <v>0</v>
      </c>
      <c r="AR467" s="144" t="s">
        <v>159</v>
      </c>
      <c r="AT467" s="144" t="s">
        <v>155</v>
      </c>
      <c r="AU467" s="144" t="s">
        <v>85</v>
      </c>
      <c r="AY467" s="16" t="s">
        <v>153</v>
      </c>
      <c r="BE467" s="145">
        <f>IF(N467="základní",J467,0)</f>
        <v>0</v>
      </c>
      <c r="BF467" s="145">
        <f>IF(N467="snížená",J467,0)</f>
        <v>0</v>
      </c>
      <c r="BG467" s="145">
        <f>IF(N467="zákl. přenesená",J467,0)</f>
        <v>0</v>
      </c>
      <c r="BH467" s="145">
        <f>IF(N467="sníž. přenesená",J467,0)</f>
        <v>0</v>
      </c>
      <c r="BI467" s="145">
        <f>IF(N467="nulová",J467,0)</f>
        <v>0</v>
      </c>
      <c r="BJ467" s="16" t="s">
        <v>83</v>
      </c>
      <c r="BK467" s="145">
        <f>ROUND(I467*H467,2)</f>
        <v>0</v>
      </c>
      <c r="BL467" s="16" t="s">
        <v>159</v>
      </c>
      <c r="BM467" s="144" t="s">
        <v>3817</v>
      </c>
    </row>
    <row r="468" spans="2:65" s="1" customFormat="1" ht="36">
      <c r="B468" s="31"/>
      <c r="D468" s="146" t="s">
        <v>161</v>
      </c>
      <c r="F468" s="147" t="s">
        <v>928</v>
      </c>
      <c r="I468" s="148"/>
      <c r="L468" s="31"/>
      <c r="M468" s="149"/>
      <c r="T468" s="55"/>
      <c r="AT468" s="16" t="s">
        <v>161</v>
      </c>
      <c r="AU468" s="16" t="s">
        <v>85</v>
      </c>
    </row>
    <row r="469" spans="2:65" s="12" customFormat="1" ht="12">
      <c r="B469" s="150"/>
      <c r="D469" s="146" t="s">
        <v>163</v>
      </c>
      <c r="E469" s="151" t="s">
        <v>1</v>
      </c>
      <c r="F469" s="152" t="s">
        <v>3818</v>
      </c>
      <c r="H469" s="153">
        <v>6.7930000000000001</v>
      </c>
      <c r="I469" s="154"/>
      <c r="L469" s="150"/>
      <c r="M469" s="155"/>
      <c r="T469" s="156"/>
      <c r="AT469" s="151" t="s">
        <v>163</v>
      </c>
      <c r="AU469" s="151" t="s">
        <v>85</v>
      </c>
      <c r="AV469" s="12" t="s">
        <v>85</v>
      </c>
      <c r="AW469" s="12" t="s">
        <v>32</v>
      </c>
      <c r="AX469" s="12" t="s">
        <v>83</v>
      </c>
      <c r="AY469" s="151" t="s">
        <v>153</v>
      </c>
    </row>
    <row r="470" spans="2:65" s="1" customFormat="1" ht="33" customHeight="1">
      <c r="B470" s="31"/>
      <c r="C470" s="132" t="s">
        <v>821</v>
      </c>
      <c r="D470" s="132" t="s">
        <v>155</v>
      </c>
      <c r="E470" s="133" t="s">
        <v>931</v>
      </c>
      <c r="F470" s="134" t="s">
        <v>932</v>
      </c>
      <c r="G470" s="135" t="s">
        <v>196</v>
      </c>
      <c r="H470" s="136">
        <v>2.823</v>
      </c>
      <c r="I470" s="137"/>
      <c r="J470" s="138">
        <f>ROUND(I470*H470,2)</f>
        <v>0</v>
      </c>
      <c r="K470" s="139"/>
      <c r="L470" s="31"/>
      <c r="M470" s="140" t="s">
        <v>1</v>
      </c>
      <c r="N470" s="141" t="s">
        <v>40</v>
      </c>
      <c r="P470" s="142">
        <f>O470*H470</f>
        <v>0</v>
      </c>
      <c r="Q470" s="142">
        <v>0</v>
      </c>
      <c r="R470" s="142">
        <f>Q470*H470</f>
        <v>0</v>
      </c>
      <c r="S470" s="142">
        <v>0</v>
      </c>
      <c r="T470" s="143">
        <f>S470*H470</f>
        <v>0</v>
      </c>
      <c r="AR470" s="144" t="s">
        <v>159</v>
      </c>
      <c r="AT470" s="144" t="s">
        <v>155</v>
      </c>
      <c r="AU470" s="144" t="s">
        <v>85</v>
      </c>
      <c r="AY470" s="16" t="s">
        <v>153</v>
      </c>
      <c r="BE470" s="145">
        <f>IF(N470="základní",J470,0)</f>
        <v>0</v>
      </c>
      <c r="BF470" s="145">
        <f>IF(N470="snížená",J470,0)</f>
        <v>0</v>
      </c>
      <c r="BG470" s="145">
        <f>IF(N470="zákl. přenesená",J470,0)</f>
        <v>0</v>
      </c>
      <c r="BH470" s="145">
        <f>IF(N470="sníž. přenesená",J470,0)</f>
        <v>0</v>
      </c>
      <c r="BI470" s="145">
        <f>IF(N470="nulová",J470,0)</f>
        <v>0</v>
      </c>
      <c r="BJ470" s="16" t="s">
        <v>83</v>
      </c>
      <c r="BK470" s="145">
        <f>ROUND(I470*H470,2)</f>
        <v>0</v>
      </c>
      <c r="BL470" s="16" t="s">
        <v>159</v>
      </c>
      <c r="BM470" s="144" t="s">
        <v>3819</v>
      </c>
    </row>
    <row r="471" spans="2:65" s="1" customFormat="1" ht="36">
      <c r="B471" s="31"/>
      <c r="D471" s="146" t="s">
        <v>161</v>
      </c>
      <c r="F471" s="147" t="s">
        <v>934</v>
      </c>
      <c r="I471" s="148"/>
      <c r="L471" s="31"/>
      <c r="M471" s="149"/>
      <c r="T471" s="55"/>
      <c r="AT471" s="16" t="s">
        <v>161</v>
      </c>
      <c r="AU471" s="16" t="s">
        <v>85</v>
      </c>
    </row>
    <row r="472" spans="2:65" s="12" customFormat="1" ht="12">
      <c r="B472" s="150"/>
      <c r="D472" s="146" t="s">
        <v>163</v>
      </c>
      <c r="E472" s="151" t="s">
        <v>1</v>
      </c>
      <c r="F472" s="152" t="s">
        <v>3820</v>
      </c>
      <c r="H472" s="153">
        <v>2.823</v>
      </c>
      <c r="I472" s="154"/>
      <c r="L472" s="150"/>
      <c r="M472" s="155"/>
      <c r="T472" s="156"/>
      <c r="AT472" s="151" t="s">
        <v>163</v>
      </c>
      <c r="AU472" s="151" t="s">
        <v>85</v>
      </c>
      <c r="AV472" s="12" t="s">
        <v>85</v>
      </c>
      <c r="AW472" s="12" t="s">
        <v>32</v>
      </c>
      <c r="AX472" s="12" t="s">
        <v>83</v>
      </c>
      <c r="AY472" s="151" t="s">
        <v>153</v>
      </c>
    </row>
    <row r="473" spans="2:65" s="1" customFormat="1" ht="44.25" customHeight="1">
      <c r="B473" s="31"/>
      <c r="C473" s="132" t="s">
        <v>827</v>
      </c>
      <c r="D473" s="132" t="s">
        <v>155</v>
      </c>
      <c r="E473" s="133" t="s">
        <v>3821</v>
      </c>
      <c r="F473" s="134" t="s">
        <v>198</v>
      </c>
      <c r="G473" s="135" t="s">
        <v>196</v>
      </c>
      <c r="H473" s="136">
        <v>23.8</v>
      </c>
      <c r="I473" s="137"/>
      <c r="J473" s="138">
        <f>ROUND(I473*H473,2)</f>
        <v>0</v>
      </c>
      <c r="K473" s="139"/>
      <c r="L473" s="31"/>
      <c r="M473" s="140" t="s">
        <v>1</v>
      </c>
      <c r="N473" s="141" t="s">
        <v>40</v>
      </c>
      <c r="P473" s="142">
        <f>O473*H473</f>
        <v>0</v>
      </c>
      <c r="Q473" s="142">
        <v>0</v>
      </c>
      <c r="R473" s="142">
        <f>Q473*H473</f>
        <v>0</v>
      </c>
      <c r="S473" s="142">
        <v>0</v>
      </c>
      <c r="T473" s="143">
        <f>S473*H473</f>
        <v>0</v>
      </c>
      <c r="AR473" s="144" t="s">
        <v>159</v>
      </c>
      <c r="AT473" s="144" t="s">
        <v>155</v>
      </c>
      <c r="AU473" s="144" t="s">
        <v>85</v>
      </c>
      <c r="AY473" s="16" t="s">
        <v>153</v>
      </c>
      <c r="BE473" s="145">
        <f>IF(N473="základní",J473,0)</f>
        <v>0</v>
      </c>
      <c r="BF473" s="145">
        <f>IF(N473="snížená",J473,0)</f>
        <v>0</v>
      </c>
      <c r="BG473" s="145">
        <f>IF(N473="zákl. přenesená",J473,0)</f>
        <v>0</v>
      </c>
      <c r="BH473" s="145">
        <f>IF(N473="sníž. přenesená",J473,0)</f>
        <v>0</v>
      </c>
      <c r="BI473" s="145">
        <f>IF(N473="nulová",J473,0)</f>
        <v>0</v>
      </c>
      <c r="BJ473" s="16" t="s">
        <v>83</v>
      </c>
      <c r="BK473" s="145">
        <f>ROUND(I473*H473,2)</f>
        <v>0</v>
      </c>
      <c r="BL473" s="16" t="s">
        <v>159</v>
      </c>
      <c r="BM473" s="144" t="s">
        <v>3822</v>
      </c>
    </row>
    <row r="474" spans="2:65" s="1" customFormat="1" ht="36">
      <c r="B474" s="31"/>
      <c r="D474" s="146" t="s">
        <v>161</v>
      </c>
      <c r="F474" s="147" t="s">
        <v>198</v>
      </c>
      <c r="I474" s="148"/>
      <c r="L474" s="31"/>
      <c r="M474" s="149"/>
      <c r="T474" s="55"/>
      <c r="AT474" s="16" t="s">
        <v>161</v>
      </c>
      <c r="AU474" s="16" t="s">
        <v>85</v>
      </c>
    </row>
    <row r="475" spans="2:65" s="12" customFormat="1" ht="12">
      <c r="B475" s="150"/>
      <c r="D475" s="146" t="s">
        <v>163</v>
      </c>
      <c r="E475" s="151" t="s">
        <v>1</v>
      </c>
      <c r="F475" s="152" t="s">
        <v>3823</v>
      </c>
      <c r="H475" s="153">
        <v>23.8</v>
      </c>
      <c r="I475" s="154"/>
      <c r="L475" s="150"/>
      <c r="M475" s="155"/>
      <c r="T475" s="156"/>
      <c r="AT475" s="151" t="s">
        <v>163</v>
      </c>
      <c r="AU475" s="151" t="s">
        <v>85</v>
      </c>
      <c r="AV475" s="12" t="s">
        <v>85</v>
      </c>
      <c r="AW475" s="12" t="s">
        <v>32</v>
      </c>
      <c r="AX475" s="12" t="s">
        <v>83</v>
      </c>
      <c r="AY475" s="151" t="s">
        <v>153</v>
      </c>
    </row>
    <row r="476" spans="2:65" s="11" customFormat="1" ht="22.75" customHeight="1">
      <c r="B476" s="120"/>
      <c r="D476" s="121" t="s">
        <v>74</v>
      </c>
      <c r="E476" s="130" t="s">
        <v>962</v>
      </c>
      <c r="F476" s="130" t="s">
        <v>963</v>
      </c>
      <c r="I476" s="123"/>
      <c r="J476" s="131">
        <f>BK476</f>
        <v>0</v>
      </c>
      <c r="L476" s="120"/>
      <c r="M476" s="125"/>
      <c r="P476" s="126">
        <f>SUM(P477:P478)</f>
        <v>0</v>
      </c>
      <c r="R476" s="126">
        <f>SUM(R477:R478)</f>
        <v>0</v>
      </c>
      <c r="T476" s="127">
        <f>SUM(T477:T478)</f>
        <v>0</v>
      </c>
      <c r="AR476" s="121" t="s">
        <v>83</v>
      </c>
      <c r="AT476" s="128" t="s">
        <v>74</v>
      </c>
      <c r="AU476" s="128" t="s">
        <v>83</v>
      </c>
      <c r="AY476" s="121" t="s">
        <v>153</v>
      </c>
      <c r="BK476" s="129">
        <f>SUM(BK477:BK478)</f>
        <v>0</v>
      </c>
    </row>
    <row r="477" spans="2:65" s="1" customFormat="1" ht="16.5" customHeight="1">
      <c r="B477" s="31"/>
      <c r="C477" s="132" t="s">
        <v>834</v>
      </c>
      <c r="D477" s="132" t="s">
        <v>155</v>
      </c>
      <c r="E477" s="133" t="s">
        <v>3824</v>
      </c>
      <c r="F477" s="134" t="s">
        <v>3825</v>
      </c>
      <c r="G477" s="135" t="s">
        <v>196</v>
      </c>
      <c r="H477" s="136">
        <v>129.179</v>
      </c>
      <c r="I477" s="137"/>
      <c r="J477" s="138">
        <f>ROUND(I477*H477,2)</f>
        <v>0</v>
      </c>
      <c r="K477" s="139"/>
      <c r="L477" s="31"/>
      <c r="M477" s="140" t="s">
        <v>1</v>
      </c>
      <c r="N477" s="141" t="s">
        <v>40</v>
      </c>
      <c r="P477" s="142">
        <f>O477*H477</f>
        <v>0</v>
      </c>
      <c r="Q477" s="142">
        <v>0</v>
      </c>
      <c r="R477" s="142">
        <f>Q477*H477</f>
        <v>0</v>
      </c>
      <c r="S477" s="142">
        <v>0</v>
      </c>
      <c r="T477" s="143">
        <f>S477*H477</f>
        <v>0</v>
      </c>
      <c r="AR477" s="144" t="s">
        <v>159</v>
      </c>
      <c r="AT477" s="144" t="s">
        <v>155</v>
      </c>
      <c r="AU477" s="144" t="s">
        <v>85</v>
      </c>
      <c r="AY477" s="16" t="s">
        <v>153</v>
      </c>
      <c r="BE477" s="145">
        <f>IF(N477="základní",J477,0)</f>
        <v>0</v>
      </c>
      <c r="BF477" s="145">
        <f>IF(N477="snížená",J477,0)</f>
        <v>0</v>
      </c>
      <c r="BG477" s="145">
        <f>IF(N477="zákl. přenesená",J477,0)</f>
        <v>0</v>
      </c>
      <c r="BH477" s="145">
        <f>IF(N477="sníž. přenesená",J477,0)</f>
        <v>0</v>
      </c>
      <c r="BI477" s="145">
        <f>IF(N477="nulová",J477,0)</f>
        <v>0</v>
      </c>
      <c r="BJ477" s="16" t="s">
        <v>83</v>
      </c>
      <c r="BK477" s="145">
        <f>ROUND(I477*H477,2)</f>
        <v>0</v>
      </c>
      <c r="BL477" s="16" t="s">
        <v>159</v>
      </c>
      <c r="BM477" s="144" t="s">
        <v>3826</v>
      </c>
    </row>
    <row r="478" spans="2:65" s="1" customFormat="1" ht="48">
      <c r="B478" s="31"/>
      <c r="D478" s="146" t="s">
        <v>161</v>
      </c>
      <c r="F478" s="147" t="s">
        <v>3827</v>
      </c>
      <c r="I478" s="148"/>
      <c r="L478" s="31"/>
      <c r="M478" s="149"/>
      <c r="T478" s="55"/>
      <c r="AT478" s="16" t="s">
        <v>161</v>
      </c>
      <c r="AU478" s="16" t="s">
        <v>85</v>
      </c>
    </row>
    <row r="479" spans="2:65" s="11" customFormat="1" ht="26" customHeight="1">
      <c r="B479" s="120"/>
      <c r="D479" s="121" t="s">
        <v>74</v>
      </c>
      <c r="E479" s="122" t="s">
        <v>969</v>
      </c>
      <c r="F479" s="122" t="s">
        <v>970</v>
      </c>
      <c r="I479" s="123"/>
      <c r="J479" s="124">
        <f>BK479</f>
        <v>0</v>
      </c>
      <c r="L479" s="120"/>
      <c r="M479" s="125"/>
      <c r="P479" s="126">
        <f>P480+P521+P552+P581+P599+P616+P624+P630+P667+P673+P683+P699+P724+P743</f>
        <v>0</v>
      </c>
      <c r="R479" s="126">
        <f>R480+R521+R552+R581+R599+R616+R624+R630+R667+R673+R683+R699+R724+R743</f>
        <v>1.8896839699999999</v>
      </c>
      <c r="T479" s="127">
        <f>T480+T521+T552+T581+T599+T616+T624+T630+T667+T673+T683+T699+T724+T743</f>
        <v>0</v>
      </c>
      <c r="AR479" s="121" t="s">
        <v>85</v>
      </c>
      <c r="AT479" s="128" t="s">
        <v>74</v>
      </c>
      <c r="AU479" s="128" t="s">
        <v>75</v>
      </c>
      <c r="AY479" s="121" t="s">
        <v>153</v>
      </c>
      <c r="BK479" s="129">
        <f>BK480+BK521+BK552+BK581+BK599+BK616+BK624+BK630+BK667+BK673+BK683+BK699+BK724+BK743</f>
        <v>0</v>
      </c>
    </row>
    <row r="480" spans="2:65" s="11" customFormat="1" ht="22.75" customHeight="1">
      <c r="B480" s="120"/>
      <c r="D480" s="121" t="s">
        <v>74</v>
      </c>
      <c r="E480" s="130" t="s">
        <v>971</v>
      </c>
      <c r="F480" s="130" t="s">
        <v>972</v>
      </c>
      <c r="I480" s="123"/>
      <c r="J480" s="131">
        <f>BK480</f>
        <v>0</v>
      </c>
      <c r="L480" s="120"/>
      <c r="M480" s="125"/>
      <c r="P480" s="126">
        <f>SUM(P481:P520)</f>
        <v>0</v>
      </c>
      <c r="R480" s="126">
        <f>SUM(R481:R520)</f>
        <v>0.21980560000000002</v>
      </c>
      <c r="T480" s="127">
        <f>SUM(T481:T520)</f>
        <v>0</v>
      </c>
      <c r="AR480" s="121" t="s">
        <v>85</v>
      </c>
      <c r="AT480" s="128" t="s">
        <v>74</v>
      </c>
      <c r="AU480" s="128" t="s">
        <v>83</v>
      </c>
      <c r="AY480" s="121" t="s">
        <v>153</v>
      </c>
      <c r="BK480" s="129">
        <f>SUM(BK481:BK520)</f>
        <v>0</v>
      </c>
    </row>
    <row r="481" spans="2:65" s="1" customFormat="1" ht="24.25" customHeight="1">
      <c r="B481" s="31"/>
      <c r="C481" s="132" t="s">
        <v>839</v>
      </c>
      <c r="D481" s="132" t="s">
        <v>155</v>
      </c>
      <c r="E481" s="133" t="s">
        <v>974</v>
      </c>
      <c r="F481" s="134" t="s">
        <v>975</v>
      </c>
      <c r="G481" s="135" t="s">
        <v>173</v>
      </c>
      <c r="H481" s="136">
        <v>10.5</v>
      </c>
      <c r="I481" s="137"/>
      <c r="J481" s="138">
        <f>ROUND(I481*H481,2)</f>
        <v>0</v>
      </c>
      <c r="K481" s="139"/>
      <c r="L481" s="31"/>
      <c r="M481" s="140" t="s">
        <v>1</v>
      </c>
      <c r="N481" s="141" t="s">
        <v>40</v>
      </c>
      <c r="P481" s="142">
        <f>O481*H481</f>
        <v>0</v>
      </c>
      <c r="Q481" s="142">
        <v>0</v>
      </c>
      <c r="R481" s="142">
        <f>Q481*H481</f>
        <v>0</v>
      </c>
      <c r="S481" s="142">
        <v>0</v>
      </c>
      <c r="T481" s="143">
        <f>S481*H481</f>
        <v>0</v>
      </c>
      <c r="AR481" s="144" t="s">
        <v>253</v>
      </c>
      <c r="AT481" s="144" t="s">
        <v>155</v>
      </c>
      <c r="AU481" s="144" t="s">
        <v>85</v>
      </c>
      <c r="AY481" s="16" t="s">
        <v>153</v>
      </c>
      <c r="BE481" s="145">
        <f>IF(N481="základní",J481,0)</f>
        <v>0</v>
      </c>
      <c r="BF481" s="145">
        <f>IF(N481="snížená",J481,0)</f>
        <v>0</v>
      </c>
      <c r="BG481" s="145">
        <f>IF(N481="zákl. přenesená",J481,0)</f>
        <v>0</v>
      </c>
      <c r="BH481" s="145">
        <f>IF(N481="sníž. přenesená",J481,0)</f>
        <v>0</v>
      </c>
      <c r="BI481" s="145">
        <f>IF(N481="nulová",J481,0)</f>
        <v>0</v>
      </c>
      <c r="BJ481" s="16" t="s">
        <v>83</v>
      </c>
      <c r="BK481" s="145">
        <f>ROUND(I481*H481,2)</f>
        <v>0</v>
      </c>
      <c r="BL481" s="16" t="s">
        <v>253</v>
      </c>
      <c r="BM481" s="144" t="s">
        <v>3828</v>
      </c>
    </row>
    <row r="482" spans="2:65" s="1" customFormat="1" ht="24">
      <c r="B482" s="31"/>
      <c r="D482" s="146" t="s">
        <v>161</v>
      </c>
      <c r="F482" s="147" t="s">
        <v>977</v>
      </c>
      <c r="I482" s="148"/>
      <c r="L482" s="31"/>
      <c r="M482" s="149"/>
      <c r="T482" s="55"/>
      <c r="AT482" s="16" t="s">
        <v>161</v>
      </c>
      <c r="AU482" s="16" t="s">
        <v>85</v>
      </c>
    </row>
    <row r="483" spans="2:65" s="12" customFormat="1" ht="12">
      <c r="B483" s="150"/>
      <c r="D483" s="146" t="s">
        <v>163</v>
      </c>
      <c r="E483" s="151" t="s">
        <v>1</v>
      </c>
      <c r="F483" s="152" t="s">
        <v>3792</v>
      </c>
      <c r="H483" s="153">
        <v>10.5</v>
      </c>
      <c r="I483" s="154"/>
      <c r="L483" s="150"/>
      <c r="M483" s="155"/>
      <c r="T483" s="156"/>
      <c r="AT483" s="151" t="s">
        <v>163</v>
      </c>
      <c r="AU483" s="151" t="s">
        <v>85</v>
      </c>
      <c r="AV483" s="12" t="s">
        <v>85</v>
      </c>
      <c r="AW483" s="12" t="s">
        <v>32</v>
      </c>
      <c r="AX483" s="12" t="s">
        <v>83</v>
      </c>
      <c r="AY483" s="151" t="s">
        <v>153</v>
      </c>
    </row>
    <row r="484" spans="2:65" s="1" customFormat="1" ht="24.25" customHeight="1">
      <c r="B484" s="31"/>
      <c r="C484" s="132" t="s">
        <v>846</v>
      </c>
      <c r="D484" s="132" t="s">
        <v>155</v>
      </c>
      <c r="E484" s="133" t="s">
        <v>3160</v>
      </c>
      <c r="F484" s="134" t="s">
        <v>3161</v>
      </c>
      <c r="G484" s="135" t="s">
        <v>173</v>
      </c>
      <c r="H484" s="136">
        <v>3.9</v>
      </c>
      <c r="I484" s="137"/>
      <c r="J484" s="138">
        <f>ROUND(I484*H484,2)</f>
        <v>0</v>
      </c>
      <c r="K484" s="139"/>
      <c r="L484" s="31"/>
      <c r="M484" s="140" t="s">
        <v>1</v>
      </c>
      <c r="N484" s="141" t="s">
        <v>40</v>
      </c>
      <c r="P484" s="142">
        <f>O484*H484</f>
        <v>0</v>
      </c>
      <c r="Q484" s="142">
        <v>0</v>
      </c>
      <c r="R484" s="142">
        <f>Q484*H484</f>
        <v>0</v>
      </c>
      <c r="S484" s="142">
        <v>0</v>
      </c>
      <c r="T484" s="143">
        <f>S484*H484</f>
        <v>0</v>
      </c>
      <c r="AR484" s="144" t="s">
        <v>253</v>
      </c>
      <c r="AT484" s="144" t="s">
        <v>155</v>
      </c>
      <c r="AU484" s="144" t="s">
        <v>85</v>
      </c>
      <c r="AY484" s="16" t="s">
        <v>153</v>
      </c>
      <c r="BE484" s="145">
        <f>IF(N484="základní",J484,0)</f>
        <v>0</v>
      </c>
      <c r="BF484" s="145">
        <f>IF(N484="snížená",J484,0)</f>
        <v>0</v>
      </c>
      <c r="BG484" s="145">
        <f>IF(N484="zákl. přenesená",J484,0)</f>
        <v>0</v>
      </c>
      <c r="BH484" s="145">
        <f>IF(N484="sníž. přenesená",J484,0)</f>
        <v>0</v>
      </c>
      <c r="BI484" s="145">
        <f>IF(N484="nulová",J484,0)</f>
        <v>0</v>
      </c>
      <c r="BJ484" s="16" t="s">
        <v>83</v>
      </c>
      <c r="BK484" s="145">
        <f>ROUND(I484*H484,2)</f>
        <v>0</v>
      </c>
      <c r="BL484" s="16" t="s">
        <v>253</v>
      </c>
      <c r="BM484" s="144" t="s">
        <v>3829</v>
      </c>
    </row>
    <row r="485" spans="2:65" s="1" customFormat="1" ht="24">
      <c r="B485" s="31"/>
      <c r="D485" s="146" t="s">
        <v>161</v>
      </c>
      <c r="F485" s="147" t="s">
        <v>3163</v>
      </c>
      <c r="I485" s="148"/>
      <c r="L485" s="31"/>
      <c r="M485" s="149"/>
      <c r="T485" s="55"/>
      <c r="AT485" s="16" t="s">
        <v>161</v>
      </c>
      <c r="AU485" s="16" t="s">
        <v>85</v>
      </c>
    </row>
    <row r="486" spans="2:65" s="12" customFormat="1" ht="12">
      <c r="B486" s="150"/>
      <c r="D486" s="146" t="s">
        <v>163</v>
      </c>
      <c r="E486" s="151" t="s">
        <v>1</v>
      </c>
      <c r="F486" s="152" t="s">
        <v>3830</v>
      </c>
      <c r="H486" s="153">
        <v>3.9</v>
      </c>
      <c r="I486" s="154"/>
      <c r="L486" s="150"/>
      <c r="M486" s="155"/>
      <c r="T486" s="156"/>
      <c r="AT486" s="151" t="s">
        <v>163</v>
      </c>
      <c r="AU486" s="151" t="s">
        <v>85</v>
      </c>
      <c r="AV486" s="12" t="s">
        <v>85</v>
      </c>
      <c r="AW486" s="12" t="s">
        <v>32</v>
      </c>
      <c r="AX486" s="12" t="s">
        <v>83</v>
      </c>
      <c r="AY486" s="151" t="s">
        <v>153</v>
      </c>
    </row>
    <row r="487" spans="2:65" s="1" customFormat="1" ht="16.5" customHeight="1">
      <c r="B487" s="31"/>
      <c r="C487" s="164" t="s">
        <v>853</v>
      </c>
      <c r="D487" s="164" t="s">
        <v>216</v>
      </c>
      <c r="E487" s="165" t="s">
        <v>981</v>
      </c>
      <c r="F487" s="166" t="s">
        <v>982</v>
      </c>
      <c r="G487" s="167" t="s">
        <v>196</v>
      </c>
      <c r="H487" s="168">
        <v>5.0000000000000001E-3</v>
      </c>
      <c r="I487" s="169"/>
      <c r="J487" s="170">
        <f>ROUND(I487*H487,2)</f>
        <v>0</v>
      </c>
      <c r="K487" s="171"/>
      <c r="L487" s="172"/>
      <c r="M487" s="173" t="s">
        <v>1</v>
      </c>
      <c r="N487" s="174" t="s">
        <v>40</v>
      </c>
      <c r="P487" s="142">
        <f>O487*H487</f>
        <v>0</v>
      </c>
      <c r="Q487" s="142">
        <v>1</v>
      </c>
      <c r="R487" s="142">
        <f>Q487*H487</f>
        <v>5.0000000000000001E-3</v>
      </c>
      <c r="S487" s="142">
        <v>0</v>
      </c>
      <c r="T487" s="143">
        <f>S487*H487</f>
        <v>0</v>
      </c>
      <c r="AR487" s="144" t="s">
        <v>351</v>
      </c>
      <c r="AT487" s="144" t="s">
        <v>216</v>
      </c>
      <c r="AU487" s="144" t="s">
        <v>85</v>
      </c>
      <c r="AY487" s="16" t="s">
        <v>153</v>
      </c>
      <c r="BE487" s="145">
        <f>IF(N487="základní",J487,0)</f>
        <v>0</v>
      </c>
      <c r="BF487" s="145">
        <f>IF(N487="snížená",J487,0)</f>
        <v>0</v>
      </c>
      <c r="BG487" s="145">
        <f>IF(N487="zákl. přenesená",J487,0)</f>
        <v>0</v>
      </c>
      <c r="BH487" s="145">
        <f>IF(N487="sníž. přenesená",J487,0)</f>
        <v>0</v>
      </c>
      <c r="BI487" s="145">
        <f>IF(N487="nulová",J487,0)</f>
        <v>0</v>
      </c>
      <c r="BJ487" s="16" t="s">
        <v>83</v>
      </c>
      <c r="BK487" s="145">
        <f>ROUND(I487*H487,2)</f>
        <v>0</v>
      </c>
      <c r="BL487" s="16" t="s">
        <v>253</v>
      </c>
      <c r="BM487" s="144" t="s">
        <v>3831</v>
      </c>
    </row>
    <row r="488" spans="2:65" s="1" customFormat="1" ht="12">
      <c r="B488" s="31"/>
      <c r="D488" s="146" t="s">
        <v>161</v>
      </c>
      <c r="F488" s="147" t="s">
        <v>982</v>
      </c>
      <c r="I488" s="148"/>
      <c r="L488" s="31"/>
      <c r="M488" s="149"/>
      <c r="T488" s="55"/>
      <c r="AT488" s="16" t="s">
        <v>161</v>
      </c>
      <c r="AU488" s="16" t="s">
        <v>85</v>
      </c>
    </row>
    <row r="489" spans="2:65" s="12" customFormat="1" ht="12">
      <c r="B489" s="150"/>
      <c r="D489" s="146" t="s">
        <v>163</v>
      </c>
      <c r="E489" s="151" t="s">
        <v>1</v>
      </c>
      <c r="F489" s="152" t="s">
        <v>3832</v>
      </c>
      <c r="H489" s="153">
        <v>10.5</v>
      </c>
      <c r="I489" s="154"/>
      <c r="L489" s="150"/>
      <c r="M489" s="155"/>
      <c r="T489" s="156"/>
      <c r="AT489" s="151" t="s">
        <v>163</v>
      </c>
      <c r="AU489" s="151" t="s">
        <v>85</v>
      </c>
      <c r="AV489" s="12" t="s">
        <v>85</v>
      </c>
      <c r="AW489" s="12" t="s">
        <v>32</v>
      </c>
      <c r="AX489" s="12" t="s">
        <v>75</v>
      </c>
      <c r="AY489" s="151" t="s">
        <v>153</v>
      </c>
    </row>
    <row r="490" spans="2:65" s="12" customFormat="1" ht="12">
      <c r="B490" s="150"/>
      <c r="D490" s="146" t="s">
        <v>163</v>
      </c>
      <c r="E490" s="151" t="s">
        <v>1</v>
      </c>
      <c r="F490" s="152" t="s">
        <v>3833</v>
      </c>
      <c r="H490" s="153">
        <v>3.9</v>
      </c>
      <c r="I490" s="154"/>
      <c r="L490" s="150"/>
      <c r="M490" s="155"/>
      <c r="T490" s="156"/>
      <c r="AT490" s="151" t="s">
        <v>163</v>
      </c>
      <c r="AU490" s="151" t="s">
        <v>85</v>
      </c>
      <c r="AV490" s="12" t="s">
        <v>85</v>
      </c>
      <c r="AW490" s="12" t="s">
        <v>32</v>
      </c>
      <c r="AX490" s="12" t="s">
        <v>75</v>
      </c>
      <c r="AY490" s="151" t="s">
        <v>153</v>
      </c>
    </row>
    <row r="491" spans="2:65" s="13" customFormat="1" ht="12">
      <c r="B491" s="157"/>
      <c r="D491" s="146" t="s">
        <v>163</v>
      </c>
      <c r="E491" s="158" t="s">
        <v>1</v>
      </c>
      <c r="F491" s="159" t="s">
        <v>207</v>
      </c>
      <c r="H491" s="160">
        <v>14.4</v>
      </c>
      <c r="I491" s="161"/>
      <c r="L491" s="157"/>
      <c r="M491" s="162"/>
      <c r="T491" s="163"/>
      <c r="AT491" s="158" t="s">
        <v>163</v>
      </c>
      <c r="AU491" s="158" t="s">
        <v>85</v>
      </c>
      <c r="AV491" s="13" t="s">
        <v>159</v>
      </c>
      <c r="AW491" s="13" t="s">
        <v>32</v>
      </c>
      <c r="AX491" s="13" t="s">
        <v>83</v>
      </c>
      <c r="AY491" s="158" t="s">
        <v>153</v>
      </c>
    </row>
    <row r="492" spans="2:65" s="12" customFormat="1" ht="12">
      <c r="B492" s="150"/>
      <c r="D492" s="146" t="s">
        <v>163</v>
      </c>
      <c r="F492" s="152" t="s">
        <v>3834</v>
      </c>
      <c r="H492" s="153">
        <v>5.0000000000000001E-3</v>
      </c>
      <c r="I492" s="154"/>
      <c r="L492" s="150"/>
      <c r="M492" s="155"/>
      <c r="T492" s="156"/>
      <c r="AT492" s="151" t="s">
        <v>163</v>
      </c>
      <c r="AU492" s="151" t="s">
        <v>85</v>
      </c>
      <c r="AV492" s="12" t="s">
        <v>85</v>
      </c>
      <c r="AW492" s="12" t="s">
        <v>4</v>
      </c>
      <c r="AX492" s="12" t="s">
        <v>83</v>
      </c>
      <c r="AY492" s="151" t="s">
        <v>153</v>
      </c>
    </row>
    <row r="493" spans="2:65" s="1" customFormat="1" ht="24.25" customHeight="1">
      <c r="B493" s="31"/>
      <c r="C493" s="132" t="s">
        <v>859</v>
      </c>
      <c r="D493" s="132" t="s">
        <v>155</v>
      </c>
      <c r="E493" s="133" t="s">
        <v>986</v>
      </c>
      <c r="F493" s="134" t="s">
        <v>987</v>
      </c>
      <c r="G493" s="135" t="s">
        <v>173</v>
      </c>
      <c r="H493" s="136">
        <v>21</v>
      </c>
      <c r="I493" s="137"/>
      <c r="J493" s="138">
        <f>ROUND(I493*H493,2)</f>
        <v>0</v>
      </c>
      <c r="K493" s="139"/>
      <c r="L493" s="31"/>
      <c r="M493" s="140" t="s">
        <v>1</v>
      </c>
      <c r="N493" s="141" t="s">
        <v>40</v>
      </c>
      <c r="P493" s="142">
        <f>O493*H493</f>
        <v>0</v>
      </c>
      <c r="Q493" s="142">
        <v>4.0000000000000002E-4</v>
      </c>
      <c r="R493" s="142">
        <f>Q493*H493</f>
        <v>8.4000000000000012E-3</v>
      </c>
      <c r="S493" s="142">
        <v>0</v>
      </c>
      <c r="T493" s="143">
        <f>S493*H493</f>
        <v>0</v>
      </c>
      <c r="AR493" s="144" t="s">
        <v>253</v>
      </c>
      <c r="AT493" s="144" t="s">
        <v>155</v>
      </c>
      <c r="AU493" s="144" t="s">
        <v>85</v>
      </c>
      <c r="AY493" s="16" t="s">
        <v>153</v>
      </c>
      <c r="BE493" s="145">
        <f>IF(N493="základní",J493,0)</f>
        <v>0</v>
      </c>
      <c r="BF493" s="145">
        <f>IF(N493="snížená",J493,0)</f>
        <v>0</v>
      </c>
      <c r="BG493" s="145">
        <f>IF(N493="zákl. přenesená",J493,0)</f>
        <v>0</v>
      </c>
      <c r="BH493" s="145">
        <f>IF(N493="sníž. přenesená",J493,0)</f>
        <v>0</v>
      </c>
      <c r="BI493" s="145">
        <f>IF(N493="nulová",J493,0)</f>
        <v>0</v>
      </c>
      <c r="BJ493" s="16" t="s">
        <v>83</v>
      </c>
      <c r="BK493" s="145">
        <f>ROUND(I493*H493,2)</f>
        <v>0</v>
      </c>
      <c r="BL493" s="16" t="s">
        <v>253</v>
      </c>
      <c r="BM493" s="144" t="s">
        <v>3835</v>
      </c>
    </row>
    <row r="494" spans="2:65" s="1" customFormat="1" ht="24">
      <c r="B494" s="31"/>
      <c r="D494" s="146" t="s">
        <v>161</v>
      </c>
      <c r="F494" s="147" t="s">
        <v>989</v>
      </c>
      <c r="I494" s="148"/>
      <c r="L494" s="31"/>
      <c r="M494" s="149"/>
      <c r="T494" s="55"/>
      <c r="AT494" s="16" t="s">
        <v>161</v>
      </c>
      <c r="AU494" s="16" t="s">
        <v>85</v>
      </c>
    </row>
    <row r="495" spans="2:65" s="12" customFormat="1" ht="12">
      <c r="B495" s="150"/>
      <c r="D495" s="146" t="s">
        <v>163</v>
      </c>
      <c r="E495" s="151" t="s">
        <v>1</v>
      </c>
      <c r="F495" s="152" t="s">
        <v>3836</v>
      </c>
      <c r="H495" s="153">
        <v>21</v>
      </c>
      <c r="I495" s="154"/>
      <c r="L495" s="150"/>
      <c r="M495" s="155"/>
      <c r="T495" s="156"/>
      <c r="AT495" s="151" t="s">
        <v>163</v>
      </c>
      <c r="AU495" s="151" t="s">
        <v>85</v>
      </c>
      <c r="AV495" s="12" t="s">
        <v>85</v>
      </c>
      <c r="AW495" s="12" t="s">
        <v>32</v>
      </c>
      <c r="AX495" s="12" t="s">
        <v>83</v>
      </c>
      <c r="AY495" s="151" t="s">
        <v>153</v>
      </c>
    </row>
    <row r="496" spans="2:65" s="1" customFormat="1" ht="24.25" customHeight="1">
      <c r="B496" s="31"/>
      <c r="C496" s="132" t="s">
        <v>865</v>
      </c>
      <c r="D496" s="132" t="s">
        <v>155</v>
      </c>
      <c r="E496" s="133" t="s">
        <v>3182</v>
      </c>
      <c r="F496" s="134" t="s">
        <v>3183</v>
      </c>
      <c r="G496" s="135" t="s">
        <v>173</v>
      </c>
      <c r="H496" s="136">
        <v>7.8</v>
      </c>
      <c r="I496" s="137"/>
      <c r="J496" s="138">
        <f>ROUND(I496*H496,2)</f>
        <v>0</v>
      </c>
      <c r="K496" s="139"/>
      <c r="L496" s="31"/>
      <c r="M496" s="140" t="s">
        <v>1</v>
      </c>
      <c r="N496" s="141" t="s">
        <v>40</v>
      </c>
      <c r="P496" s="142">
        <f>O496*H496</f>
        <v>0</v>
      </c>
      <c r="Q496" s="142">
        <v>4.0000000000000002E-4</v>
      </c>
      <c r="R496" s="142">
        <f>Q496*H496</f>
        <v>3.1199999999999999E-3</v>
      </c>
      <c r="S496" s="142">
        <v>0</v>
      </c>
      <c r="T496" s="143">
        <f>S496*H496</f>
        <v>0</v>
      </c>
      <c r="AR496" s="144" t="s">
        <v>253</v>
      </c>
      <c r="AT496" s="144" t="s">
        <v>155</v>
      </c>
      <c r="AU496" s="144" t="s">
        <v>85</v>
      </c>
      <c r="AY496" s="16" t="s">
        <v>153</v>
      </c>
      <c r="BE496" s="145">
        <f>IF(N496="základní",J496,0)</f>
        <v>0</v>
      </c>
      <c r="BF496" s="145">
        <f>IF(N496="snížená",J496,0)</f>
        <v>0</v>
      </c>
      <c r="BG496" s="145">
        <f>IF(N496="zákl. přenesená",J496,0)</f>
        <v>0</v>
      </c>
      <c r="BH496" s="145">
        <f>IF(N496="sníž. přenesená",J496,0)</f>
        <v>0</v>
      </c>
      <c r="BI496" s="145">
        <f>IF(N496="nulová",J496,0)</f>
        <v>0</v>
      </c>
      <c r="BJ496" s="16" t="s">
        <v>83</v>
      </c>
      <c r="BK496" s="145">
        <f>ROUND(I496*H496,2)</f>
        <v>0</v>
      </c>
      <c r="BL496" s="16" t="s">
        <v>253</v>
      </c>
      <c r="BM496" s="144" t="s">
        <v>3837</v>
      </c>
    </row>
    <row r="497" spans="2:65" s="1" customFormat="1" ht="24">
      <c r="B497" s="31"/>
      <c r="D497" s="146" t="s">
        <v>161</v>
      </c>
      <c r="F497" s="147" t="s">
        <v>3185</v>
      </c>
      <c r="I497" s="148"/>
      <c r="L497" s="31"/>
      <c r="M497" s="149"/>
      <c r="T497" s="55"/>
      <c r="AT497" s="16" t="s">
        <v>161</v>
      </c>
      <c r="AU497" s="16" t="s">
        <v>85</v>
      </c>
    </row>
    <row r="498" spans="2:65" s="12" customFormat="1" ht="12">
      <c r="B498" s="150"/>
      <c r="D498" s="146" t="s">
        <v>163</v>
      </c>
      <c r="E498" s="151" t="s">
        <v>1</v>
      </c>
      <c r="F498" s="152" t="s">
        <v>3838</v>
      </c>
      <c r="H498" s="153">
        <v>7.8</v>
      </c>
      <c r="I498" s="154"/>
      <c r="L498" s="150"/>
      <c r="M498" s="155"/>
      <c r="T498" s="156"/>
      <c r="AT498" s="151" t="s">
        <v>163</v>
      </c>
      <c r="AU498" s="151" t="s">
        <v>85</v>
      </c>
      <c r="AV498" s="12" t="s">
        <v>85</v>
      </c>
      <c r="AW498" s="12" t="s">
        <v>32</v>
      </c>
      <c r="AX498" s="12" t="s">
        <v>83</v>
      </c>
      <c r="AY498" s="151" t="s">
        <v>153</v>
      </c>
    </row>
    <row r="499" spans="2:65" s="1" customFormat="1" ht="44.25" customHeight="1">
      <c r="B499" s="31"/>
      <c r="C499" s="164" t="s">
        <v>871</v>
      </c>
      <c r="D499" s="164" t="s">
        <v>216</v>
      </c>
      <c r="E499" s="165" t="s">
        <v>993</v>
      </c>
      <c r="F499" s="166" t="s">
        <v>994</v>
      </c>
      <c r="G499" s="167" t="s">
        <v>173</v>
      </c>
      <c r="H499" s="168">
        <v>16.783000000000001</v>
      </c>
      <c r="I499" s="169"/>
      <c r="J499" s="170">
        <f>ROUND(I499*H499,2)</f>
        <v>0</v>
      </c>
      <c r="K499" s="171"/>
      <c r="L499" s="172"/>
      <c r="M499" s="173" t="s">
        <v>1</v>
      </c>
      <c r="N499" s="174" t="s">
        <v>40</v>
      </c>
      <c r="P499" s="142">
        <f>O499*H499</f>
        <v>0</v>
      </c>
      <c r="Q499" s="142">
        <v>5.4000000000000003E-3</v>
      </c>
      <c r="R499" s="142">
        <f>Q499*H499</f>
        <v>9.0628200000000006E-2</v>
      </c>
      <c r="S499" s="142">
        <v>0</v>
      </c>
      <c r="T499" s="143">
        <f>S499*H499</f>
        <v>0</v>
      </c>
      <c r="AR499" s="144" t="s">
        <v>351</v>
      </c>
      <c r="AT499" s="144" t="s">
        <v>216</v>
      </c>
      <c r="AU499" s="144" t="s">
        <v>85</v>
      </c>
      <c r="AY499" s="16" t="s">
        <v>153</v>
      </c>
      <c r="BE499" s="145">
        <f>IF(N499="základní",J499,0)</f>
        <v>0</v>
      </c>
      <c r="BF499" s="145">
        <f>IF(N499="snížená",J499,0)</f>
        <v>0</v>
      </c>
      <c r="BG499" s="145">
        <f>IF(N499="zákl. přenesená",J499,0)</f>
        <v>0</v>
      </c>
      <c r="BH499" s="145">
        <f>IF(N499="sníž. přenesená",J499,0)</f>
        <v>0</v>
      </c>
      <c r="BI499" s="145">
        <f>IF(N499="nulová",J499,0)</f>
        <v>0</v>
      </c>
      <c r="BJ499" s="16" t="s">
        <v>83</v>
      </c>
      <c r="BK499" s="145">
        <f>ROUND(I499*H499,2)</f>
        <v>0</v>
      </c>
      <c r="BL499" s="16" t="s">
        <v>253</v>
      </c>
      <c r="BM499" s="144" t="s">
        <v>3839</v>
      </c>
    </row>
    <row r="500" spans="2:65" s="1" customFormat="1" ht="36">
      <c r="B500" s="31"/>
      <c r="D500" s="146" t="s">
        <v>161</v>
      </c>
      <c r="F500" s="147" t="s">
        <v>994</v>
      </c>
      <c r="I500" s="148"/>
      <c r="L500" s="31"/>
      <c r="M500" s="149"/>
      <c r="T500" s="55"/>
      <c r="AT500" s="16" t="s">
        <v>161</v>
      </c>
      <c r="AU500" s="16" t="s">
        <v>85</v>
      </c>
    </row>
    <row r="501" spans="2:65" s="12" customFormat="1" ht="12">
      <c r="B501" s="150"/>
      <c r="D501" s="146" t="s">
        <v>163</v>
      </c>
      <c r="E501" s="151" t="s">
        <v>1</v>
      </c>
      <c r="F501" s="152" t="s">
        <v>3832</v>
      </c>
      <c r="H501" s="153">
        <v>10.5</v>
      </c>
      <c r="I501" s="154"/>
      <c r="L501" s="150"/>
      <c r="M501" s="155"/>
      <c r="T501" s="156"/>
      <c r="AT501" s="151" t="s">
        <v>163</v>
      </c>
      <c r="AU501" s="151" t="s">
        <v>85</v>
      </c>
      <c r="AV501" s="12" t="s">
        <v>85</v>
      </c>
      <c r="AW501" s="12" t="s">
        <v>32</v>
      </c>
      <c r="AX501" s="12" t="s">
        <v>75</v>
      </c>
      <c r="AY501" s="151" t="s">
        <v>153</v>
      </c>
    </row>
    <row r="502" spans="2:65" s="12" customFormat="1" ht="12">
      <c r="B502" s="150"/>
      <c r="D502" s="146" t="s">
        <v>163</v>
      </c>
      <c r="E502" s="151" t="s">
        <v>1</v>
      </c>
      <c r="F502" s="152" t="s">
        <v>3833</v>
      </c>
      <c r="H502" s="153">
        <v>3.9</v>
      </c>
      <c r="I502" s="154"/>
      <c r="L502" s="150"/>
      <c r="M502" s="155"/>
      <c r="T502" s="156"/>
      <c r="AT502" s="151" t="s">
        <v>163</v>
      </c>
      <c r="AU502" s="151" t="s">
        <v>85</v>
      </c>
      <c r="AV502" s="12" t="s">
        <v>85</v>
      </c>
      <c r="AW502" s="12" t="s">
        <v>32</v>
      </c>
      <c r="AX502" s="12" t="s">
        <v>75</v>
      </c>
      <c r="AY502" s="151" t="s">
        <v>153</v>
      </c>
    </row>
    <row r="503" spans="2:65" s="13" customFormat="1" ht="12">
      <c r="B503" s="157"/>
      <c r="D503" s="146" t="s">
        <v>163</v>
      </c>
      <c r="E503" s="158" t="s">
        <v>1</v>
      </c>
      <c r="F503" s="159" t="s">
        <v>207</v>
      </c>
      <c r="H503" s="160">
        <v>14.4</v>
      </c>
      <c r="I503" s="161"/>
      <c r="L503" s="157"/>
      <c r="M503" s="162"/>
      <c r="T503" s="163"/>
      <c r="AT503" s="158" t="s">
        <v>163</v>
      </c>
      <c r="AU503" s="158" t="s">
        <v>85</v>
      </c>
      <c r="AV503" s="13" t="s">
        <v>159</v>
      </c>
      <c r="AW503" s="13" t="s">
        <v>32</v>
      </c>
      <c r="AX503" s="13" t="s">
        <v>83</v>
      </c>
      <c r="AY503" s="158" t="s">
        <v>153</v>
      </c>
    </row>
    <row r="504" spans="2:65" s="12" customFormat="1" ht="12">
      <c r="B504" s="150"/>
      <c r="D504" s="146" t="s">
        <v>163</v>
      </c>
      <c r="F504" s="152" t="s">
        <v>3840</v>
      </c>
      <c r="H504" s="153">
        <v>16.783000000000001</v>
      </c>
      <c r="I504" s="154"/>
      <c r="L504" s="150"/>
      <c r="M504" s="155"/>
      <c r="T504" s="156"/>
      <c r="AT504" s="151" t="s">
        <v>163</v>
      </c>
      <c r="AU504" s="151" t="s">
        <v>85</v>
      </c>
      <c r="AV504" s="12" t="s">
        <v>85</v>
      </c>
      <c r="AW504" s="12" t="s">
        <v>4</v>
      </c>
      <c r="AX504" s="12" t="s">
        <v>83</v>
      </c>
      <c r="AY504" s="151" t="s">
        <v>153</v>
      </c>
    </row>
    <row r="505" spans="2:65" s="1" customFormat="1" ht="49" customHeight="1">
      <c r="B505" s="31"/>
      <c r="C505" s="164" t="s">
        <v>877</v>
      </c>
      <c r="D505" s="164" t="s">
        <v>216</v>
      </c>
      <c r="E505" s="165" t="s">
        <v>3189</v>
      </c>
      <c r="F505" s="166" t="s">
        <v>3190</v>
      </c>
      <c r="G505" s="167" t="s">
        <v>173</v>
      </c>
      <c r="H505" s="168">
        <v>16.783000000000001</v>
      </c>
      <c r="I505" s="169"/>
      <c r="J505" s="170">
        <f>ROUND(I505*H505,2)</f>
        <v>0</v>
      </c>
      <c r="K505" s="171"/>
      <c r="L505" s="172"/>
      <c r="M505" s="173" t="s">
        <v>1</v>
      </c>
      <c r="N505" s="174" t="s">
        <v>40</v>
      </c>
      <c r="P505" s="142">
        <f>O505*H505</f>
        <v>0</v>
      </c>
      <c r="Q505" s="142">
        <v>5.3E-3</v>
      </c>
      <c r="R505" s="142">
        <f>Q505*H505</f>
        <v>8.8949900000000012E-2</v>
      </c>
      <c r="S505" s="142">
        <v>0</v>
      </c>
      <c r="T505" s="143">
        <f>S505*H505</f>
        <v>0</v>
      </c>
      <c r="AR505" s="144" t="s">
        <v>691</v>
      </c>
      <c r="AT505" s="144" t="s">
        <v>216</v>
      </c>
      <c r="AU505" s="144" t="s">
        <v>85</v>
      </c>
      <c r="AY505" s="16" t="s">
        <v>153</v>
      </c>
      <c r="BE505" s="145">
        <f>IF(N505="základní",J505,0)</f>
        <v>0</v>
      </c>
      <c r="BF505" s="145">
        <f>IF(N505="snížená",J505,0)</f>
        <v>0</v>
      </c>
      <c r="BG505" s="145">
        <f>IF(N505="zákl. přenesená",J505,0)</f>
        <v>0</v>
      </c>
      <c r="BH505" s="145">
        <f>IF(N505="sníž. přenesená",J505,0)</f>
        <v>0</v>
      </c>
      <c r="BI505" s="145">
        <f>IF(N505="nulová",J505,0)</f>
        <v>0</v>
      </c>
      <c r="BJ505" s="16" t="s">
        <v>83</v>
      </c>
      <c r="BK505" s="145">
        <f>ROUND(I505*H505,2)</f>
        <v>0</v>
      </c>
      <c r="BL505" s="16" t="s">
        <v>691</v>
      </c>
      <c r="BM505" s="144" t="s">
        <v>3841</v>
      </c>
    </row>
    <row r="506" spans="2:65" s="1" customFormat="1" ht="36">
      <c r="B506" s="31"/>
      <c r="D506" s="146" t="s">
        <v>161</v>
      </c>
      <c r="F506" s="147" t="s">
        <v>3190</v>
      </c>
      <c r="I506" s="148"/>
      <c r="L506" s="31"/>
      <c r="M506" s="149"/>
      <c r="T506" s="55"/>
      <c r="AT506" s="16" t="s">
        <v>161</v>
      </c>
      <c r="AU506" s="16" t="s">
        <v>85</v>
      </c>
    </row>
    <row r="507" spans="2:65" s="12" customFormat="1" ht="12">
      <c r="B507" s="150"/>
      <c r="D507" s="146" t="s">
        <v>163</v>
      </c>
      <c r="E507" s="151" t="s">
        <v>1</v>
      </c>
      <c r="F507" s="152" t="s">
        <v>3832</v>
      </c>
      <c r="H507" s="153">
        <v>10.5</v>
      </c>
      <c r="I507" s="154"/>
      <c r="L507" s="150"/>
      <c r="M507" s="155"/>
      <c r="T507" s="156"/>
      <c r="AT507" s="151" t="s">
        <v>163</v>
      </c>
      <c r="AU507" s="151" t="s">
        <v>85</v>
      </c>
      <c r="AV507" s="12" t="s">
        <v>85</v>
      </c>
      <c r="AW507" s="12" t="s">
        <v>32</v>
      </c>
      <c r="AX507" s="12" t="s">
        <v>75</v>
      </c>
      <c r="AY507" s="151" t="s">
        <v>153</v>
      </c>
    </row>
    <row r="508" spans="2:65" s="12" customFormat="1" ht="12">
      <c r="B508" s="150"/>
      <c r="D508" s="146" t="s">
        <v>163</v>
      </c>
      <c r="E508" s="151" t="s">
        <v>1</v>
      </c>
      <c r="F508" s="152" t="s">
        <v>3833</v>
      </c>
      <c r="H508" s="153">
        <v>3.9</v>
      </c>
      <c r="I508" s="154"/>
      <c r="L508" s="150"/>
      <c r="M508" s="155"/>
      <c r="T508" s="156"/>
      <c r="AT508" s="151" t="s">
        <v>163</v>
      </c>
      <c r="AU508" s="151" t="s">
        <v>85</v>
      </c>
      <c r="AV508" s="12" t="s">
        <v>85</v>
      </c>
      <c r="AW508" s="12" t="s">
        <v>32</v>
      </c>
      <c r="AX508" s="12" t="s">
        <v>75</v>
      </c>
      <c r="AY508" s="151" t="s">
        <v>153</v>
      </c>
    </row>
    <row r="509" spans="2:65" s="13" customFormat="1" ht="12">
      <c r="B509" s="157"/>
      <c r="D509" s="146" t="s">
        <v>163</v>
      </c>
      <c r="E509" s="158" t="s">
        <v>1</v>
      </c>
      <c r="F509" s="159" t="s">
        <v>207</v>
      </c>
      <c r="H509" s="160">
        <v>14.4</v>
      </c>
      <c r="I509" s="161"/>
      <c r="L509" s="157"/>
      <c r="M509" s="162"/>
      <c r="T509" s="163"/>
      <c r="AT509" s="158" t="s">
        <v>163</v>
      </c>
      <c r="AU509" s="158" t="s">
        <v>85</v>
      </c>
      <c r="AV509" s="13" t="s">
        <v>159</v>
      </c>
      <c r="AW509" s="13" t="s">
        <v>32</v>
      </c>
      <c r="AX509" s="13" t="s">
        <v>83</v>
      </c>
      <c r="AY509" s="158" t="s">
        <v>153</v>
      </c>
    </row>
    <row r="510" spans="2:65" s="12" customFormat="1" ht="12">
      <c r="B510" s="150"/>
      <c r="D510" s="146" t="s">
        <v>163</v>
      </c>
      <c r="F510" s="152" t="s">
        <v>3840</v>
      </c>
      <c r="H510" s="153">
        <v>16.783000000000001</v>
      </c>
      <c r="I510" s="154"/>
      <c r="L510" s="150"/>
      <c r="M510" s="155"/>
      <c r="T510" s="156"/>
      <c r="AT510" s="151" t="s">
        <v>163</v>
      </c>
      <c r="AU510" s="151" t="s">
        <v>85</v>
      </c>
      <c r="AV510" s="12" t="s">
        <v>85</v>
      </c>
      <c r="AW510" s="12" t="s">
        <v>4</v>
      </c>
      <c r="AX510" s="12" t="s">
        <v>83</v>
      </c>
      <c r="AY510" s="151" t="s">
        <v>153</v>
      </c>
    </row>
    <row r="511" spans="2:65" s="1" customFormat="1" ht="24.25" customHeight="1">
      <c r="B511" s="31"/>
      <c r="C511" s="132" t="s">
        <v>883</v>
      </c>
      <c r="D511" s="132" t="s">
        <v>155</v>
      </c>
      <c r="E511" s="133" t="s">
        <v>3195</v>
      </c>
      <c r="F511" s="134" t="s">
        <v>3196</v>
      </c>
      <c r="G511" s="135" t="s">
        <v>173</v>
      </c>
      <c r="H511" s="136">
        <v>58.35</v>
      </c>
      <c r="I511" s="137"/>
      <c r="J511" s="138">
        <f>ROUND(I511*H511,2)</f>
        <v>0</v>
      </c>
      <c r="K511" s="139"/>
      <c r="L511" s="31"/>
      <c r="M511" s="140" t="s">
        <v>1</v>
      </c>
      <c r="N511" s="141" t="s">
        <v>40</v>
      </c>
      <c r="P511" s="142">
        <f>O511*H511</f>
        <v>0</v>
      </c>
      <c r="Q511" s="142">
        <v>4.0000000000000003E-5</v>
      </c>
      <c r="R511" s="142">
        <f>Q511*H511</f>
        <v>2.3340000000000001E-3</v>
      </c>
      <c r="S511" s="142">
        <v>0</v>
      </c>
      <c r="T511" s="143">
        <f>S511*H511</f>
        <v>0</v>
      </c>
      <c r="AR511" s="144" t="s">
        <v>253</v>
      </c>
      <c r="AT511" s="144" t="s">
        <v>155</v>
      </c>
      <c r="AU511" s="144" t="s">
        <v>85</v>
      </c>
      <c r="AY511" s="16" t="s">
        <v>153</v>
      </c>
      <c r="BE511" s="145">
        <f>IF(N511="základní",J511,0)</f>
        <v>0</v>
      </c>
      <c r="BF511" s="145">
        <f>IF(N511="snížená",J511,0)</f>
        <v>0</v>
      </c>
      <c r="BG511" s="145">
        <f>IF(N511="zákl. přenesená",J511,0)</f>
        <v>0</v>
      </c>
      <c r="BH511" s="145">
        <f>IF(N511="sníž. přenesená",J511,0)</f>
        <v>0</v>
      </c>
      <c r="BI511" s="145">
        <f>IF(N511="nulová",J511,0)</f>
        <v>0</v>
      </c>
      <c r="BJ511" s="16" t="s">
        <v>83</v>
      </c>
      <c r="BK511" s="145">
        <f>ROUND(I511*H511,2)</f>
        <v>0</v>
      </c>
      <c r="BL511" s="16" t="s">
        <v>253</v>
      </c>
      <c r="BM511" s="144" t="s">
        <v>3842</v>
      </c>
    </row>
    <row r="512" spans="2:65" s="1" customFormat="1" ht="24">
      <c r="B512" s="31"/>
      <c r="D512" s="146" t="s">
        <v>161</v>
      </c>
      <c r="F512" s="147" t="s">
        <v>3198</v>
      </c>
      <c r="I512" s="148"/>
      <c r="L512" s="31"/>
      <c r="M512" s="149"/>
      <c r="T512" s="55"/>
      <c r="AT512" s="16" t="s">
        <v>161</v>
      </c>
      <c r="AU512" s="16" t="s">
        <v>85</v>
      </c>
    </row>
    <row r="513" spans="2:65" s="12" customFormat="1" ht="12">
      <c r="B513" s="150"/>
      <c r="D513" s="146" t="s">
        <v>163</v>
      </c>
      <c r="E513" s="151" t="s">
        <v>1</v>
      </c>
      <c r="F513" s="152" t="s">
        <v>3750</v>
      </c>
      <c r="H513" s="153">
        <v>5.85</v>
      </c>
      <c r="I513" s="154"/>
      <c r="L513" s="150"/>
      <c r="M513" s="155"/>
      <c r="T513" s="156"/>
      <c r="AT513" s="151" t="s">
        <v>163</v>
      </c>
      <c r="AU513" s="151" t="s">
        <v>85</v>
      </c>
      <c r="AV513" s="12" t="s">
        <v>85</v>
      </c>
      <c r="AW513" s="12" t="s">
        <v>32</v>
      </c>
      <c r="AX513" s="12" t="s">
        <v>75</v>
      </c>
      <c r="AY513" s="151" t="s">
        <v>153</v>
      </c>
    </row>
    <row r="514" spans="2:65" s="12" customFormat="1" ht="12">
      <c r="B514" s="150"/>
      <c r="D514" s="146" t="s">
        <v>163</v>
      </c>
      <c r="E514" s="151" t="s">
        <v>1</v>
      </c>
      <c r="F514" s="152" t="s">
        <v>3843</v>
      </c>
      <c r="H514" s="153">
        <v>52.5</v>
      </c>
      <c r="I514" s="154"/>
      <c r="L514" s="150"/>
      <c r="M514" s="155"/>
      <c r="T514" s="156"/>
      <c r="AT514" s="151" t="s">
        <v>163</v>
      </c>
      <c r="AU514" s="151" t="s">
        <v>85</v>
      </c>
      <c r="AV514" s="12" t="s">
        <v>85</v>
      </c>
      <c r="AW514" s="12" t="s">
        <v>32</v>
      </c>
      <c r="AX514" s="12" t="s">
        <v>75</v>
      </c>
      <c r="AY514" s="151" t="s">
        <v>153</v>
      </c>
    </row>
    <row r="515" spans="2:65" s="13" customFormat="1" ht="12">
      <c r="B515" s="157"/>
      <c r="D515" s="146" t="s">
        <v>163</v>
      </c>
      <c r="E515" s="158" t="s">
        <v>1</v>
      </c>
      <c r="F515" s="159" t="s">
        <v>207</v>
      </c>
      <c r="H515" s="160">
        <v>58.35</v>
      </c>
      <c r="I515" s="161"/>
      <c r="L515" s="157"/>
      <c r="M515" s="162"/>
      <c r="T515" s="163"/>
      <c r="AT515" s="158" t="s">
        <v>163</v>
      </c>
      <c r="AU515" s="158" t="s">
        <v>85</v>
      </c>
      <c r="AV515" s="13" t="s">
        <v>159</v>
      </c>
      <c r="AW515" s="13" t="s">
        <v>32</v>
      </c>
      <c r="AX515" s="13" t="s">
        <v>83</v>
      </c>
      <c r="AY515" s="158" t="s">
        <v>153</v>
      </c>
    </row>
    <row r="516" spans="2:65" s="1" customFormat="1" ht="24.25" customHeight="1">
      <c r="B516" s="31"/>
      <c r="C516" s="164" t="s">
        <v>891</v>
      </c>
      <c r="D516" s="164" t="s">
        <v>216</v>
      </c>
      <c r="E516" s="165" t="s">
        <v>3199</v>
      </c>
      <c r="F516" s="166" t="s">
        <v>3200</v>
      </c>
      <c r="G516" s="167" t="s">
        <v>173</v>
      </c>
      <c r="H516" s="168">
        <v>71.245000000000005</v>
      </c>
      <c r="I516" s="169"/>
      <c r="J516" s="170">
        <f>ROUND(I516*H516,2)</f>
        <v>0</v>
      </c>
      <c r="K516" s="171"/>
      <c r="L516" s="172"/>
      <c r="M516" s="173" t="s">
        <v>1</v>
      </c>
      <c r="N516" s="174" t="s">
        <v>40</v>
      </c>
      <c r="P516" s="142">
        <f>O516*H516</f>
        <v>0</v>
      </c>
      <c r="Q516" s="142">
        <v>2.9999999999999997E-4</v>
      </c>
      <c r="R516" s="142">
        <f>Q516*H516</f>
        <v>2.13735E-2</v>
      </c>
      <c r="S516" s="142">
        <v>0</v>
      </c>
      <c r="T516" s="143">
        <f>S516*H516</f>
        <v>0</v>
      </c>
      <c r="AR516" s="144" t="s">
        <v>351</v>
      </c>
      <c r="AT516" s="144" t="s">
        <v>216</v>
      </c>
      <c r="AU516" s="144" t="s">
        <v>85</v>
      </c>
      <c r="AY516" s="16" t="s">
        <v>153</v>
      </c>
      <c r="BE516" s="145">
        <f>IF(N516="základní",J516,0)</f>
        <v>0</v>
      </c>
      <c r="BF516" s="145">
        <f>IF(N516="snížená",J516,0)</f>
        <v>0</v>
      </c>
      <c r="BG516" s="145">
        <f>IF(N516="zákl. přenesená",J516,0)</f>
        <v>0</v>
      </c>
      <c r="BH516" s="145">
        <f>IF(N516="sníž. přenesená",J516,0)</f>
        <v>0</v>
      </c>
      <c r="BI516" s="145">
        <f>IF(N516="nulová",J516,0)</f>
        <v>0</v>
      </c>
      <c r="BJ516" s="16" t="s">
        <v>83</v>
      </c>
      <c r="BK516" s="145">
        <f>ROUND(I516*H516,2)</f>
        <v>0</v>
      </c>
      <c r="BL516" s="16" t="s">
        <v>253</v>
      </c>
      <c r="BM516" s="144" t="s">
        <v>3844</v>
      </c>
    </row>
    <row r="517" spans="2:65" s="1" customFormat="1" ht="24">
      <c r="B517" s="31"/>
      <c r="D517" s="146" t="s">
        <v>161</v>
      </c>
      <c r="F517" s="147" t="s">
        <v>3200</v>
      </c>
      <c r="I517" s="148"/>
      <c r="L517" s="31"/>
      <c r="M517" s="149"/>
      <c r="T517" s="55"/>
      <c r="AT517" s="16" t="s">
        <v>161</v>
      </c>
      <c r="AU517" s="16" t="s">
        <v>85</v>
      </c>
    </row>
    <row r="518" spans="2:65" s="12" customFormat="1" ht="12">
      <c r="B518" s="150"/>
      <c r="D518" s="146" t="s">
        <v>163</v>
      </c>
      <c r="F518" s="152" t="s">
        <v>3845</v>
      </c>
      <c r="H518" s="153">
        <v>71.245000000000005</v>
      </c>
      <c r="I518" s="154"/>
      <c r="L518" s="150"/>
      <c r="M518" s="155"/>
      <c r="T518" s="156"/>
      <c r="AT518" s="151" t="s">
        <v>163</v>
      </c>
      <c r="AU518" s="151" t="s">
        <v>85</v>
      </c>
      <c r="AV518" s="12" t="s">
        <v>85</v>
      </c>
      <c r="AW518" s="12" t="s">
        <v>4</v>
      </c>
      <c r="AX518" s="12" t="s">
        <v>83</v>
      </c>
      <c r="AY518" s="151" t="s">
        <v>153</v>
      </c>
    </row>
    <row r="519" spans="2:65" s="1" customFormat="1" ht="24.25" customHeight="1">
      <c r="B519" s="31"/>
      <c r="C519" s="132" t="s">
        <v>896</v>
      </c>
      <c r="D519" s="132" t="s">
        <v>155</v>
      </c>
      <c r="E519" s="133" t="s">
        <v>998</v>
      </c>
      <c r="F519" s="134" t="s">
        <v>999</v>
      </c>
      <c r="G519" s="135" t="s">
        <v>196</v>
      </c>
      <c r="H519" s="136">
        <v>0.13100000000000001</v>
      </c>
      <c r="I519" s="137"/>
      <c r="J519" s="138">
        <f>ROUND(I519*H519,2)</f>
        <v>0</v>
      </c>
      <c r="K519" s="139"/>
      <c r="L519" s="31"/>
      <c r="M519" s="140" t="s">
        <v>1</v>
      </c>
      <c r="N519" s="141" t="s">
        <v>40</v>
      </c>
      <c r="P519" s="142">
        <f>O519*H519</f>
        <v>0</v>
      </c>
      <c r="Q519" s="142">
        <v>0</v>
      </c>
      <c r="R519" s="142">
        <f>Q519*H519</f>
        <v>0</v>
      </c>
      <c r="S519" s="142">
        <v>0</v>
      </c>
      <c r="T519" s="143">
        <f>S519*H519</f>
        <v>0</v>
      </c>
      <c r="AR519" s="144" t="s">
        <v>253</v>
      </c>
      <c r="AT519" s="144" t="s">
        <v>155</v>
      </c>
      <c r="AU519" s="144" t="s">
        <v>85</v>
      </c>
      <c r="AY519" s="16" t="s">
        <v>153</v>
      </c>
      <c r="BE519" s="145">
        <f>IF(N519="základní",J519,0)</f>
        <v>0</v>
      </c>
      <c r="BF519" s="145">
        <f>IF(N519="snížená",J519,0)</f>
        <v>0</v>
      </c>
      <c r="BG519" s="145">
        <f>IF(N519="zákl. přenesená",J519,0)</f>
        <v>0</v>
      </c>
      <c r="BH519" s="145">
        <f>IF(N519="sníž. přenesená",J519,0)</f>
        <v>0</v>
      </c>
      <c r="BI519" s="145">
        <f>IF(N519="nulová",J519,0)</f>
        <v>0</v>
      </c>
      <c r="BJ519" s="16" t="s">
        <v>83</v>
      </c>
      <c r="BK519" s="145">
        <f>ROUND(I519*H519,2)</f>
        <v>0</v>
      </c>
      <c r="BL519" s="16" t="s">
        <v>253</v>
      </c>
      <c r="BM519" s="144" t="s">
        <v>3846</v>
      </c>
    </row>
    <row r="520" spans="2:65" s="1" customFormat="1" ht="48">
      <c r="B520" s="31"/>
      <c r="D520" s="146" t="s">
        <v>161</v>
      </c>
      <c r="F520" s="147" t="s">
        <v>1001</v>
      </c>
      <c r="I520" s="148"/>
      <c r="L520" s="31"/>
      <c r="M520" s="149"/>
      <c r="T520" s="55"/>
      <c r="AT520" s="16" t="s">
        <v>161</v>
      </c>
      <c r="AU520" s="16" t="s">
        <v>85</v>
      </c>
    </row>
    <row r="521" spans="2:65" s="11" customFormat="1" ht="22.75" customHeight="1">
      <c r="B521" s="120"/>
      <c r="D521" s="121" t="s">
        <v>74</v>
      </c>
      <c r="E521" s="130" t="s">
        <v>3204</v>
      </c>
      <c r="F521" s="130" t="s">
        <v>3205</v>
      </c>
      <c r="I521" s="123"/>
      <c r="J521" s="131">
        <f>BK521</f>
        <v>0</v>
      </c>
      <c r="L521" s="120"/>
      <c r="M521" s="125"/>
      <c r="P521" s="126">
        <f>SUM(P522:P551)</f>
        <v>0</v>
      </c>
      <c r="R521" s="126">
        <f>SUM(R522:R551)</f>
        <v>9.938435000000001E-2</v>
      </c>
      <c r="T521" s="127">
        <f>SUM(T522:T551)</f>
        <v>0</v>
      </c>
      <c r="AR521" s="121" t="s">
        <v>85</v>
      </c>
      <c r="AT521" s="128" t="s">
        <v>74</v>
      </c>
      <c r="AU521" s="128" t="s">
        <v>83</v>
      </c>
      <c r="AY521" s="121" t="s">
        <v>153</v>
      </c>
      <c r="BK521" s="129">
        <f>SUM(BK522:BK551)</f>
        <v>0</v>
      </c>
    </row>
    <row r="522" spans="2:65" s="1" customFormat="1" ht="24.25" customHeight="1">
      <c r="B522" s="31"/>
      <c r="C522" s="132" t="s">
        <v>901</v>
      </c>
      <c r="D522" s="132" t="s">
        <v>155</v>
      </c>
      <c r="E522" s="133" t="s">
        <v>3206</v>
      </c>
      <c r="F522" s="134" t="s">
        <v>3207</v>
      </c>
      <c r="G522" s="135" t="s">
        <v>173</v>
      </c>
      <c r="H522" s="136">
        <v>10.5</v>
      </c>
      <c r="I522" s="137"/>
      <c r="J522" s="138">
        <f>ROUND(I522*H522,2)</f>
        <v>0</v>
      </c>
      <c r="K522" s="139"/>
      <c r="L522" s="31"/>
      <c r="M522" s="140" t="s">
        <v>1</v>
      </c>
      <c r="N522" s="141" t="s">
        <v>40</v>
      </c>
      <c r="P522" s="142">
        <f>O522*H522</f>
        <v>0</v>
      </c>
      <c r="Q522" s="142">
        <v>0</v>
      </c>
      <c r="R522" s="142">
        <f>Q522*H522</f>
        <v>0</v>
      </c>
      <c r="S522" s="142">
        <v>0</v>
      </c>
      <c r="T522" s="143">
        <f>S522*H522</f>
        <v>0</v>
      </c>
      <c r="AR522" s="144" t="s">
        <v>253</v>
      </c>
      <c r="AT522" s="144" t="s">
        <v>155</v>
      </c>
      <c r="AU522" s="144" t="s">
        <v>85</v>
      </c>
      <c r="AY522" s="16" t="s">
        <v>153</v>
      </c>
      <c r="BE522" s="145">
        <f>IF(N522="základní",J522,0)</f>
        <v>0</v>
      </c>
      <c r="BF522" s="145">
        <f>IF(N522="snížená",J522,0)</f>
        <v>0</v>
      </c>
      <c r="BG522" s="145">
        <f>IF(N522="zákl. přenesená",J522,0)</f>
        <v>0</v>
      </c>
      <c r="BH522" s="145">
        <f>IF(N522="sníž. přenesená",J522,0)</f>
        <v>0</v>
      </c>
      <c r="BI522" s="145">
        <f>IF(N522="nulová",J522,0)</f>
        <v>0</v>
      </c>
      <c r="BJ522" s="16" t="s">
        <v>83</v>
      </c>
      <c r="BK522" s="145">
        <f>ROUND(I522*H522,2)</f>
        <v>0</v>
      </c>
      <c r="BL522" s="16" t="s">
        <v>253</v>
      </c>
      <c r="BM522" s="144" t="s">
        <v>3847</v>
      </c>
    </row>
    <row r="523" spans="2:65" s="1" customFormat="1" ht="36">
      <c r="B523" s="31"/>
      <c r="D523" s="146" t="s">
        <v>161</v>
      </c>
      <c r="F523" s="147" t="s">
        <v>3209</v>
      </c>
      <c r="I523" s="148"/>
      <c r="L523" s="31"/>
      <c r="M523" s="149"/>
      <c r="T523" s="55"/>
      <c r="AT523" s="16" t="s">
        <v>161</v>
      </c>
      <c r="AU523" s="16" t="s">
        <v>85</v>
      </c>
    </row>
    <row r="524" spans="2:65" s="12" customFormat="1" ht="12">
      <c r="B524" s="150"/>
      <c r="D524" s="146" t="s">
        <v>163</v>
      </c>
      <c r="E524" s="151" t="s">
        <v>1</v>
      </c>
      <c r="F524" s="152" t="s">
        <v>3792</v>
      </c>
      <c r="H524" s="153">
        <v>10.5</v>
      </c>
      <c r="I524" s="154"/>
      <c r="L524" s="150"/>
      <c r="M524" s="155"/>
      <c r="T524" s="156"/>
      <c r="AT524" s="151" t="s">
        <v>163</v>
      </c>
      <c r="AU524" s="151" t="s">
        <v>85</v>
      </c>
      <c r="AV524" s="12" t="s">
        <v>85</v>
      </c>
      <c r="AW524" s="12" t="s">
        <v>32</v>
      </c>
      <c r="AX524" s="12" t="s">
        <v>83</v>
      </c>
      <c r="AY524" s="151" t="s">
        <v>153</v>
      </c>
    </row>
    <row r="525" spans="2:65" s="1" customFormat="1" ht="16.5" customHeight="1">
      <c r="B525" s="31"/>
      <c r="C525" s="164" t="s">
        <v>907</v>
      </c>
      <c r="D525" s="164" t="s">
        <v>216</v>
      </c>
      <c r="E525" s="165" t="s">
        <v>981</v>
      </c>
      <c r="F525" s="166" t="s">
        <v>982</v>
      </c>
      <c r="G525" s="167" t="s">
        <v>196</v>
      </c>
      <c r="H525" s="168">
        <v>3.0000000000000001E-3</v>
      </c>
      <c r="I525" s="169"/>
      <c r="J525" s="170">
        <f>ROUND(I525*H525,2)</f>
        <v>0</v>
      </c>
      <c r="K525" s="171"/>
      <c r="L525" s="172"/>
      <c r="M525" s="173" t="s">
        <v>1</v>
      </c>
      <c r="N525" s="174" t="s">
        <v>40</v>
      </c>
      <c r="P525" s="142">
        <f>O525*H525</f>
        <v>0</v>
      </c>
      <c r="Q525" s="142">
        <v>1</v>
      </c>
      <c r="R525" s="142">
        <f>Q525*H525</f>
        <v>3.0000000000000001E-3</v>
      </c>
      <c r="S525" s="142">
        <v>0</v>
      </c>
      <c r="T525" s="143">
        <f>S525*H525</f>
        <v>0</v>
      </c>
      <c r="AR525" s="144" t="s">
        <v>351</v>
      </c>
      <c r="AT525" s="144" t="s">
        <v>216</v>
      </c>
      <c r="AU525" s="144" t="s">
        <v>85</v>
      </c>
      <c r="AY525" s="16" t="s">
        <v>153</v>
      </c>
      <c r="BE525" s="145">
        <f>IF(N525="základní",J525,0)</f>
        <v>0</v>
      </c>
      <c r="BF525" s="145">
        <f>IF(N525="snížená",J525,0)</f>
        <v>0</v>
      </c>
      <c r="BG525" s="145">
        <f>IF(N525="zákl. přenesená",J525,0)</f>
        <v>0</v>
      </c>
      <c r="BH525" s="145">
        <f>IF(N525="sníž. přenesená",J525,0)</f>
        <v>0</v>
      </c>
      <c r="BI525" s="145">
        <f>IF(N525="nulová",J525,0)</f>
        <v>0</v>
      </c>
      <c r="BJ525" s="16" t="s">
        <v>83</v>
      </c>
      <c r="BK525" s="145">
        <f>ROUND(I525*H525,2)</f>
        <v>0</v>
      </c>
      <c r="BL525" s="16" t="s">
        <v>253</v>
      </c>
      <c r="BM525" s="144" t="s">
        <v>3848</v>
      </c>
    </row>
    <row r="526" spans="2:65" s="1" customFormat="1" ht="12">
      <c r="B526" s="31"/>
      <c r="D526" s="146" t="s">
        <v>161</v>
      </c>
      <c r="F526" s="147" t="s">
        <v>982</v>
      </c>
      <c r="I526" s="148"/>
      <c r="L526" s="31"/>
      <c r="M526" s="149"/>
      <c r="T526" s="55"/>
      <c r="AT526" s="16" t="s">
        <v>161</v>
      </c>
      <c r="AU526" s="16" t="s">
        <v>85</v>
      </c>
    </row>
    <row r="527" spans="2:65" s="12" customFormat="1" ht="12">
      <c r="B527" s="150"/>
      <c r="D527" s="146" t="s">
        <v>163</v>
      </c>
      <c r="F527" s="152" t="s">
        <v>3849</v>
      </c>
      <c r="H527" s="153">
        <v>3.0000000000000001E-3</v>
      </c>
      <c r="I527" s="154"/>
      <c r="L527" s="150"/>
      <c r="M527" s="155"/>
      <c r="T527" s="156"/>
      <c r="AT527" s="151" t="s">
        <v>163</v>
      </c>
      <c r="AU527" s="151" t="s">
        <v>85</v>
      </c>
      <c r="AV527" s="12" t="s">
        <v>85</v>
      </c>
      <c r="AW527" s="12" t="s">
        <v>4</v>
      </c>
      <c r="AX527" s="12" t="s">
        <v>83</v>
      </c>
      <c r="AY527" s="151" t="s">
        <v>153</v>
      </c>
    </row>
    <row r="528" spans="2:65" s="1" customFormat="1" ht="24.25" customHeight="1">
      <c r="B528" s="31"/>
      <c r="C528" s="132" t="s">
        <v>912</v>
      </c>
      <c r="D528" s="132" t="s">
        <v>155</v>
      </c>
      <c r="E528" s="133" t="s">
        <v>3219</v>
      </c>
      <c r="F528" s="134" t="s">
        <v>3220</v>
      </c>
      <c r="G528" s="135" t="s">
        <v>173</v>
      </c>
      <c r="H528" s="136">
        <v>10.5</v>
      </c>
      <c r="I528" s="137"/>
      <c r="J528" s="138">
        <f>ROUND(I528*H528,2)</f>
        <v>0</v>
      </c>
      <c r="K528" s="139"/>
      <c r="L528" s="31"/>
      <c r="M528" s="140" t="s">
        <v>1</v>
      </c>
      <c r="N528" s="141" t="s">
        <v>40</v>
      </c>
      <c r="P528" s="142">
        <f>O528*H528</f>
        <v>0</v>
      </c>
      <c r="Q528" s="142">
        <v>8.8000000000000003E-4</v>
      </c>
      <c r="R528" s="142">
        <f>Q528*H528</f>
        <v>9.2399999999999999E-3</v>
      </c>
      <c r="S528" s="142">
        <v>0</v>
      </c>
      <c r="T528" s="143">
        <f>S528*H528</f>
        <v>0</v>
      </c>
      <c r="AR528" s="144" t="s">
        <v>253</v>
      </c>
      <c r="AT528" s="144" t="s">
        <v>155</v>
      </c>
      <c r="AU528" s="144" t="s">
        <v>85</v>
      </c>
      <c r="AY528" s="16" t="s">
        <v>153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6" t="s">
        <v>83</v>
      </c>
      <c r="BK528" s="145">
        <f>ROUND(I528*H528,2)</f>
        <v>0</v>
      </c>
      <c r="BL528" s="16" t="s">
        <v>253</v>
      </c>
      <c r="BM528" s="144" t="s">
        <v>3850</v>
      </c>
    </row>
    <row r="529" spans="2:65" s="1" customFormat="1" ht="24">
      <c r="B529" s="31"/>
      <c r="D529" s="146" t="s">
        <v>161</v>
      </c>
      <c r="F529" s="147" t="s">
        <v>3222</v>
      </c>
      <c r="I529" s="148"/>
      <c r="L529" s="31"/>
      <c r="M529" s="149"/>
      <c r="T529" s="55"/>
      <c r="AT529" s="16" t="s">
        <v>161</v>
      </c>
      <c r="AU529" s="16" t="s">
        <v>85</v>
      </c>
    </row>
    <row r="530" spans="2:65" s="12" customFormat="1" ht="12">
      <c r="B530" s="150"/>
      <c r="D530" s="146" t="s">
        <v>163</v>
      </c>
      <c r="E530" s="151" t="s">
        <v>1</v>
      </c>
      <c r="F530" s="152" t="s">
        <v>3792</v>
      </c>
      <c r="H530" s="153">
        <v>10.5</v>
      </c>
      <c r="I530" s="154"/>
      <c r="L530" s="150"/>
      <c r="M530" s="155"/>
      <c r="T530" s="156"/>
      <c r="AT530" s="151" t="s">
        <v>163</v>
      </c>
      <c r="AU530" s="151" t="s">
        <v>85</v>
      </c>
      <c r="AV530" s="12" t="s">
        <v>85</v>
      </c>
      <c r="AW530" s="12" t="s">
        <v>32</v>
      </c>
      <c r="AX530" s="12" t="s">
        <v>83</v>
      </c>
      <c r="AY530" s="151" t="s">
        <v>153</v>
      </c>
    </row>
    <row r="531" spans="2:65" s="1" customFormat="1" ht="55.5" customHeight="1">
      <c r="B531" s="31"/>
      <c r="C531" s="164" t="s">
        <v>918</v>
      </c>
      <c r="D531" s="164" t="s">
        <v>216</v>
      </c>
      <c r="E531" s="165" t="s">
        <v>3223</v>
      </c>
      <c r="F531" s="166" t="s">
        <v>3224</v>
      </c>
      <c r="G531" s="167" t="s">
        <v>173</v>
      </c>
      <c r="H531" s="168">
        <v>12.238</v>
      </c>
      <c r="I531" s="169"/>
      <c r="J531" s="170">
        <f>ROUND(I531*H531,2)</f>
        <v>0</v>
      </c>
      <c r="K531" s="171"/>
      <c r="L531" s="172"/>
      <c r="M531" s="173" t="s">
        <v>1</v>
      </c>
      <c r="N531" s="174" t="s">
        <v>40</v>
      </c>
      <c r="P531" s="142">
        <f>O531*H531</f>
        <v>0</v>
      </c>
      <c r="Q531" s="142">
        <v>4.7000000000000002E-3</v>
      </c>
      <c r="R531" s="142">
        <f>Q531*H531</f>
        <v>5.7518600000000003E-2</v>
      </c>
      <c r="S531" s="142">
        <v>0</v>
      </c>
      <c r="T531" s="143">
        <f>S531*H531</f>
        <v>0</v>
      </c>
      <c r="AR531" s="144" t="s">
        <v>351</v>
      </c>
      <c r="AT531" s="144" t="s">
        <v>216</v>
      </c>
      <c r="AU531" s="144" t="s">
        <v>85</v>
      </c>
      <c r="AY531" s="16" t="s">
        <v>153</v>
      </c>
      <c r="BE531" s="145">
        <f>IF(N531="základní",J531,0)</f>
        <v>0</v>
      </c>
      <c r="BF531" s="145">
        <f>IF(N531="snížená",J531,0)</f>
        <v>0</v>
      </c>
      <c r="BG531" s="145">
        <f>IF(N531="zákl. přenesená",J531,0)</f>
        <v>0</v>
      </c>
      <c r="BH531" s="145">
        <f>IF(N531="sníž. přenesená",J531,0)</f>
        <v>0</v>
      </c>
      <c r="BI531" s="145">
        <f>IF(N531="nulová",J531,0)</f>
        <v>0</v>
      </c>
      <c r="BJ531" s="16" t="s">
        <v>83</v>
      </c>
      <c r="BK531" s="145">
        <f>ROUND(I531*H531,2)</f>
        <v>0</v>
      </c>
      <c r="BL531" s="16" t="s">
        <v>253</v>
      </c>
      <c r="BM531" s="144" t="s">
        <v>3851</v>
      </c>
    </row>
    <row r="532" spans="2:65" s="1" customFormat="1" ht="48">
      <c r="B532" s="31"/>
      <c r="D532" s="146" t="s">
        <v>161</v>
      </c>
      <c r="F532" s="147" t="s">
        <v>3224</v>
      </c>
      <c r="I532" s="148"/>
      <c r="L532" s="31"/>
      <c r="M532" s="149"/>
      <c r="T532" s="55"/>
      <c r="AT532" s="16" t="s">
        <v>161</v>
      </c>
      <c r="AU532" s="16" t="s">
        <v>85</v>
      </c>
    </row>
    <row r="533" spans="2:65" s="12" customFormat="1" ht="12">
      <c r="B533" s="150"/>
      <c r="D533" s="146" t="s">
        <v>163</v>
      </c>
      <c r="F533" s="152" t="s">
        <v>3852</v>
      </c>
      <c r="H533" s="153">
        <v>12.238</v>
      </c>
      <c r="I533" s="154"/>
      <c r="L533" s="150"/>
      <c r="M533" s="155"/>
      <c r="T533" s="156"/>
      <c r="AT533" s="151" t="s">
        <v>163</v>
      </c>
      <c r="AU533" s="151" t="s">
        <v>85</v>
      </c>
      <c r="AV533" s="12" t="s">
        <v>85</v>
      </c>
      <c r="AW533" s="12" t="s">
        <v>4</v>
      </c>
      <c r="AX533" s="12" t="s">
        <v>83</v>
      </c>
      <c r="AY533" s="151" t="s">
        <v>153</v>
      </c>
    </row>
    <row r="534" spans="2:65" s="1" customFormat="1" ht="33" customHeight="1">
      <c r="B534" s="31"/>
      <c r="C534" s="132" t="s">
        <v>924</v>
      </c>
      <c r="D534" s="132" t="s">
        <v>155</v>
      </c>
      <c r="E534" s="133" t="s">
        <v>3227</v>
      </c>
      <c r="F534" s="134" t="s">
        <v>3228</v>
      </c>
      <c r="G534" s="135" t="s">
        <v>173</v>
      </c>
      <c r="H534" s="136">
        <v>10.5</v>
      </c>
      <c r="I534" s="137"/>
      <c r="J534" s="138">
        <f>ROUND(I534*H534,2)</f>
        <v>0</v>
      </c>
      <c r="K534" s="139"/>
      <c r="L534" s="31"/>
      <c r="M534" s="140" t="s">
        <v>1</v>
      </c>
      <c r="N534" s="141" t="s">
        <v>40</v>
      </c>
      <c r="P534" s="142">
        <f>O534*H534</f>
        <v>0</v>
      </c>
      <c r="Q534" s="142">
        <v>2.7999999999999998E-4</v>
      </c>
      <c r="R534" s="142">
        <f>Q534*H534</f>
        <v>2.9399999999999999E-3</v>
      </c>
      <c r="S534" s="142">
        <v>0</v>
      </c>
      <c r="T534" s="143">
        <f>S534*H534</f>
        <v>0</v>
      </c>
      <c r="AR534" s="144" t="s">
        <v>253</v>
      </c>
      <c r="AT534" s="144" t="s">
        <v>155</v>
      </c>
      <c r="AU534" s="144" t="s">
        <v>85</v>
      </c>
      <c r="AY534" s="16" t="s">
        <v>153</v>
      </c>
      <c r="BE534" s="145">
        <f>IF(N534="základní",J534,0)</f>
        <v>0</v>
      </c>
      <c r="BF534" s="145">
        <f>IF(N534="snížená",J534,0)</f>
        <v>0</v>
      </c>
      <c r="BG534" s="145">
        <f>IF(N534="zákl. přenesená",J534,0)</f>
        <v>0</v>
      </c>
      <c r="BH534" s="145">
        <f>IF(N534="sníž. přenesená",J534,0)</f>
        <v>0</v>
      </c>
      <c r="BI534" s="145">
        <f>IF(N534="nulová",J534,0)</f>
        <v>0</v>
      </c>
      <c r="BJ534" s="16" t="s">
        <v>83</v>
      </c>
      <c r="BK534" s="145">
        <f>ROUND(I534*H534,2)</f>
        <v>0</v>
      </c>
      <c r="BL534" s="16" t="s">
        <v>253</v>
      </c>
      <c r="BM534" s="144" t="s">
        <v>3853</v>
      </c>
    </row>
    <row r="535" spans="2:65" s="1" customFormat="1" ht="60">
      <c r="B535" s="31"/>
      <c r="D535" s="146" t="s">
        <v>161</v>
      </c>
      <c r="F535" s="147" t="s">
        <v>3230</v>
      </c>
      <c r="I535" s="148"/>
      <c r="L535" s="31"/>
      <c r="M535" s="149"/>
      <c r="T535" s="55"/>
      <c r="AT535" s="16" t="s">
        <v>161</v>
      </c>
      <c r="AU535" s="16" t="s">
        <v>85</v>
      </c>
    </row>
    <row r="536" spans="2:65" s="12" customFormat="1" ht="12">
      <c r="B536" s="150"/>
      <c r="D536" s="146" t="s">
        <v>163</v>
      </c>
      <c r="E536" s="151" t="s">
        <v>1</v>
      </c>
      <c r="F536" s="152" t="s">
        <v>3792</v>
      </c>
      <c r="H536" s="153">
        <v>10.5</v>
      </c>
      <c r="I536" s="154"/>
      <c r="L536" s="150"/>
      <c r="M536" s="155"/>
      <c r="T536" s="156"/>
      <c r="AT536" s="151" t="s">
        <v>163</v>
      </c>
      <c r="AU536" s="151" t="s">
        <v>85</v>
      </c>
      <c r="AV536" s="12" t="s">
        <v>85</v>
      </c>
      <c r="AW536" s="12" t="s">
        <v>32</v>
      </c>
      <c r="AX536" s="12" t="s">
        <v>83</v>
      </c>
      <c r="AY536" s="151" t="s">
        <v>153</v>
      </c>
    </row>
    <row r="537" spans="2:65" s="1" customFormat="1" ht="24.25" customHeight="1">
      <c r="B537" s="31"/>
      <c r="C537" s="164" t="s">
        <v>930</v>
      </c>
      <c r="D537" s="164" t="s">
        <v>216</v>
      </c>
      <c r="E537" s="165" t="s">
        <v>3231</v>
      </c>
      <c r="F537" s="166" t="s">
        <v>3232</v>
      </c>
      <c r="G537" s="167" t="s">
        <v>173</v>
      </c>
      <c r="H537" s="168">
        <v>12.074999999999999</v>
      </c>
      <c r="I537" s="169"/>
      <c r="J537" s="170">
        <f>ROUND(I537*H537,2)</f>
        <v>0</v>
      </c>
      <c r="K537" s="171"/>
      <c r="L537" s="172"/>
      <c r="M537" s="173" t="s">
        <v>1</v>
      </c>
      <c r="N537" s="174" t="s">
        <v>40</v>
      </c>
      <c r="P537" s="142">
        <f>O537*H537</f>
        <v>0</v>
      </c>
      <c r="Q537" s="142">
        <v>1.9E-3</v>
      </c>
      <c r="R537" s="142">
        <f>Q537*H537</f>
        <v>2.2942499999999998E-2</v>
      </c>
      <c r="S537" s="142">
        <v>0</v>
      </c>
      <c r="T537" s="143">
        <f>S537*H537</f>
        <v>0</v>
      </c>
      <c r="AR537" s="144" t="s">
        <v>351</v>
      </c>
      <c r="AT537" s="144" t="s">
        <v>216</v>
      </c>
      <c r="AU537" s="144" t="s">
        <v>85</v>
      </c>
      <c r="AY537" s="16" t="s">
        <v>153</v>
      </c>
      <c r="BE537" s="145">
        <f>IF(N537="základní",J537,0)</f>
        <v>0</v>
      </c>
      <c r="BF537" s="145">
        <f>IF(N537="snížená",J537,0)</f>
        <v>0</v>
      </c>
      <c r="BG537" s="145">
        <f>IF(N537="zákl. přenesená",J537,0)</f>
        <v>0</v>
      </c>
      <c r="BH537" s="145">
        <f>IF(N537="sníž. přenesená",J537,0)</f>
        <v>0</v>
      </c>
      <c r="BI537" s="145">
        <f>IF(N537="nulová",J537,0)</f>
        <v>0</v>
      </c>
      <c r="BJ537" s="16" t="s">
        <v>83</v>
      </c>
      <c r="BK537" s="145">
        <f>ROUND(I537*H537,2)</f>
        <v>0</v>
      </c>
      <c r="BL537" s="16" t="s">
        <v>253</v>
      </c>
      <c r="BM537" s="144" t="s">
        <v>3854</v>
      </c>
    </row>
    <row r="538" spans="2:65" s="1" customFormat="1" ht="24">
      <c r="B538" s="31"/>
      <c r="D538" s="146" t="s">
        <v>161</v>
      </c>
      <c r="F538" s="147" t="s">
        <v>3232</v>
      </c>
      <c r="I538" s="148"/>
      <c r="L538" s="31"/>
      <c r="M538" s="149"/>
      <c r="T538" s="55"/>
      <c r="AT538" s="16" t="s">
        <v>161</v>
      </c>
      <c r="AU538" s="16" t="s">
        <v>85</v>
      </c>
    </row>
    <row r="539" spans="2:65" s="12" customFormat="1" ht="12">
      <c r="B539" s="150"/>
      <c r="D539" s="146" t="s">
        <v>163</v>
      </c>
      <c r="E539" s="151" t="s">
        <v>1</v>
      </c>
      <c r="F539" s="152" t="s">
        <v>3792</v>
      </c>
      <c r="H539" s="153">
        <v>10.5</v>
      </c>
      <c r="I539" s="154"/>
      <c r="L539" s="150"/>
      <c r="M539" s="155"/>
      <c r="T539" s="156"/>
      <c r="AT539" s="151" t="s">
        <v>163</v>
      </c>
      <c r="AU539" s="151" t="s">
        <v>85</v>
      </c>
      <c r="AV539" s="12" t="s">
        <v>85</v>
      </c>
      <c r="AW539" s="12" t="s">
        <v>32</v>
      </c>
      <c r="AX539" s="12" t="s">
        <v>83</v>
      </c>
      <c r="AY539" s="151" t="s">
        <v>153</v>
      </c>
    </row>
    <row r="540" spans="2:65" s="12" customFormat="1" ht="12">
      <c r="B540" s="150"/>
      <c r="D540" s="146" t="s">
        <v>163</v>
      </c>
      <c r="F540" s="152" t="s">
        <v>3855</v>
      </c>
      <c r="H540" s="153">
        <v>12.074999999999999</v>
      </c>
      <c r="I540" s="154"/>
      <c r="L540" s="150"/>
      <c r="M540" s="155"/>
      <c r="T540" s="156"/>
      <c r="AT540" s="151" t="s">
        <v>163</v>
      </c>
      <c r="AU540" s="151" t="s">
        <v>85</v>
      </c>
      <c r="AV540" s="12" t="s">
        <v>85</v>
      </c>
      <c r="AW540" s="12" t="s">
        <v>4</v>
      </c>
      <c r="AX540" s="12" t="s">
        <v>83</v>
      </c>
      <c r="AY540" s="151" t="s">
        <v>153</v>
      </c>
    </row>
    <row r="541" spans="2:65" s="1" customFormat="1" ht="24.25" customHeight="1">
      <c r="B541" s="31"/>
      <c r="C541" s="132" t="s">
        <v>936</v>
      </c>
      <c r="D541" s="132" t="s">
        <v>155</v>
      </c>
      <c r="E541" s="133" t="s">
        <v>3235</v>
      </c>
      <c r="F541" s="134" t="s">
        <v>3236</v>
      </c>
      <c r="G541" s="135" t="s">
        <v>173</v>
      </c>
      <c r="H541" s="136">
        <v>10.5</v>
      </c>
      <c r="I541" s="137"/>
      <c r="J541" s="138">
        <f>ROUND(I541*H541,2)</f>
        <v>0</v>
      </c>
      <c r="K541" s="139"/>
      <c r="L541" s="31"/>
      <c r="M541" s="140" t="s">
        <v>1</v>
      </c>
      <c r="N541" s="141" t="s">
        <v>40</v>
      </c>
      <c r="P541" s="142">
        <f>O541*H541</f>
        <v>0</v>
      </c>
      <c r="Q541" s="142">
        <v>0</v>
      </c>
      <c r="R541" s="142">
        <f>Q541*H541</f>
        <v>0</v>
      </c>
      <c r="S541" s="142">
        <v>0</v>
      </c>
      <c r="T541" s="143">
        <f>S541*H541</f>
        <v>0</v>
      </c>
      <c r="AR541" s="144" t="s">
        <v>253</v>
      </c>
      <c r="AT541" s="144" t="s">
        <v>155</v>
      </c>
      <c r="AU541" s="144" t="s">
        <v>85</v>
      </c>
      <c r="AY541" s="16" t="s">
        <v>153</v>
      </c>
      <c r="BE541" s="145">
        <f>IF(N541="základní",J541,0)</f>
        <v>0</v>
      </c>
      <c r="BF541" s="145">
        <f>IF(N541="snížená",J541,0)</f>
        <v>0</v>
      </c>
      <c r="BG541" s="145">
        <f>IF(N541="zákl. přenesená",J541,0)</f>
        <v>0</v>
      </c>
      <c r="BH541" s="145">
        <f>IF(N541="sníž. přenesená",J541,0)</f>
        <v>0</v>
      </c>
      <c r="BI541" s="145">
        <f>IF(N541="nulová",J541,0)</f>
        <v>0</v>
      </c>
      <c r="BJ541" s="16" t="s">
        <v>83</v>
      </c>
      <c r="BK541" s="145">
        <f>ROUND(I541*H541,2)</f>
        <v>0</v>
      </c>
      <c r="BL541" s="16" t="s">
        <v>253</v>
      </c>
      <c r="BM541" s="144" t="s">
        <v>3856</v>
      </c>
    </row>
    <row r="542" spans="2:65" s="1" customFormat="1" ht="24">
      <c r="B542" s="31"/>
      <c r="D542" s="146" t="s">
        <v>161</v>
      </c>
      <c r="F542" s="147" t="s">
        <v>3238</v>
      </c>
      <c r="I542" s="148"/>
      <c r="L542" s="31"/>
      <c r="M542" s="149"/>
      <c r="T542" s="55"/>
      <c r="AT542" s="16" t="s">
        <v>161</v>
      </c>
      <c r="AU542" s="16" t="s">
        <v>85</v>
      </c>
    </row>
    <row r="543" spans="2:65" s="12" customFormat="1" ht="12">
      <c r="B543" s="150"/>
      <c r="D543" s="146" t="s">
        <v>163</v>
      </c>
      <c r="E543" s="151" t="s">
        <v>1</v>
      </c>
      <c r="F543" s="152" t="s">
        <v>3792</v>
      </c>
      <c r="H543" s="153">
        <v>10.5</v>
      </c>
      <c r="I543" s="154"/>
      <c r="L543" s="150"/>
      <c r="M543" s="155"/>
      <c r="T543" s="156"/>
      <c r="AT543" s="151" t="s">
        <v>163</v>
      </c>
      <c r="AU543" s="151" t="s">
        <v>85</v>
      </c>
      <c r="AV543" s="12" t="s">
        <v>85</v>
      </c>
      <c r="AW543" s="12" t="s">
        <v>32</v>
      </c>
      <c r="AX543" s="12" t="s">
        <v>83</v>
      </c>
      <c r="AY543" s="151" t="s">
        <v>153</v>
      </c>
    </row>
    <row r="544" spans="2:65" s="1" customFormat="1" ht="24.25" customHeight="1">
      <c r="B544" s="31"/>
      <c r="C544" s="164" t="s">
        <v>942</v>
      </c>
      <c r="D544" s="164" t="s">
        <v>216</v>
      </c>
      <c r="E544" s="165" t="s">
        <v>3239</v>
      </c>
      <c r="F544" s="166" t="s">
        <v>3240</v>
      </c>
      <c r="G544" s="167" t="s">
        <v>173</v>
      </c>
      <c r="H544" s="168">
        <v>12.074999999999999</v>
      </c>
      <c r="I544" s="169"/>
      <c r="J544" s="170">
        <f>ROUND(I544*H544,2)</f>
        <v>0</v>
      </c>
      <c r="K544" s="171"/>
      <c r="L544" s="172"/>
      <c r="M544" s="173" t="s">
        <v>1</v>
      </c>
      <c r="N544" s="174" t="s">
        <v>40</v>
      </c>
      <c r="P544" s="142">
        <f>O544*H544</f>
        <v>0</v>
      </c>
      <c r="Q544" s="142">
        <v>3.1E-4</v>
      </c>
      <c r="R544" s="142">
        <f>Q544*H544</f>
        <v>3.7432499999999996E-3</v>
      </c>
      <c r="S544" s="142">
        <v>0</v>
      </c>
      <c r="T544" s="143">
        <f>S544*H544</f>
        <v>0</v>
      </c>
      <c r="AR544" s="144" t="s">
        <v>351</v>
      </c>
      <c r="AT544" s="144" t="s">
        <v>216</v>
      </c>
      <c r="AU544" s="144" t="s">
        <v>85</v>
      </c>
      <c r="AY544" s="16" t="s">
        <v>153</v>
      </c>
      <c r="BE544" s="145">
        <f>IF(N544="základní",J544,0)</f>
        <v>0</v>
      </c>
      <c r="BF544" s="145">
        <f>IF(N544="snížená",J544,0)</f>
        <v>0</v>
      </c>
      <c r="BG544" s="145">
        <f>IF(N544="zákl. přenesená",J544,0)</f>
        <v>0</v>
      </c>
      <c r="BH544" s="145">
        <f>IF(N544="sníž. přenesená",J544,0)</f>
        <v>0</v>
      </c>
      <c r="BI544" s="145">
        <f>IF(N544="nulová",J544,0)</f>
        <v>0</v>
      </c>
      <c r="BJ544" s="16" t="s">
        <v>83</v>
      </c>
      <c r="BK544" s="145">
        <f>ROUND(I544*H544,2)</f>
        <v>0</v>
      </c>
      <c r="BL544" s="16" t="s">
        <v>253</v>
      </c>
      <c r="BM544" s="144" t="s">
        <v>3857</v>
      </c>
    </row>
    <row r="545" spans="2:65" s="1" customFormat="1" ht="24">
      <c r="B545" s="31"/>
      <c r="D545" s="146" t="s">
        <v>161</v>
      </c>
      <c r="F545" s="147" t="s">
        <v>3240</v>
      </c>
      <c r="I545" s="148"/>
      <c r="L545" s="31"/>
      <c r="M545" s="149"/>
      <c r="T545" s="55"/>
      <c r="AT545" s="16" t="s">
        <v>161</v>
      </c>
      <c r="AU545" s="16" t="s">
        <v>85</v>
      </c>
    </row>
    <row r="546" spans="2:65" s="12" customFormat="1" ht="12">
      <c r="B546" s="150"/>
      <c r="D546" s="146" t="s">
        <v>163</v>
      </c>
      <c r="E546" s="151" t="s">
        <v>1</v>
      </c>
      <c r="F546" s="152" t="s">
        <v>3792</v>
      </c>
      <c r="H546" s="153">
        <v>10.5</v>
      </c>
      <c r="I546" s="154"/>
      <c r="L546" s="150"/>
      <c r="M546" s="155"/>
      <c r="T546" s="156"/>
      <c r="AT546" s="151" t="s">
        <v>163</v>
      </c>
      <c r="AU546" s="151" t="s">
        <v>85</v>
      </c>
      <c r="AV546" s="12" t="s">
        <v>85</v>
      </c>
      <c r="AW546" s="12" t="s">
        <v>32</v>
      </c>
      <c r="AX546" s="12" t="s">
        <v>83</v>
      </c>
      <c r="AY546" s="151" t="s">
        <v>153</v>
      </c>
    </row>
    <row r="547" spans="2:65" s="12" customFormat="1" ht="12">
      <c r="B547" s="150"/>
      <c r="D547" s="146" t="s">
        <v>163</v>
      </c>
      <c r="F547" s="152" t="s">
        <v>3855</v>
      </c>
      <c r="H547" s="153">
        <v>12.074999999999999</v>
      </c>
      <c r="I547" s="154"/>
      <c r="L547" s="150"/>
      <c r="M547" s="155"/>
      <c r="T547" s="156"/>
      <c r="AT547" s="151" t="s">
        <v>163</v>
      </c>
      <c r="AU547" s="151" t="s">
        <v>85</v>
      </c>
      <c r="AV547" s="12" t="s">
        <v>85</v>
      </c>
      <c r="AW547" s="12" t="s">
        <v>4</v>
      </c>
      <c r="AX547" s="12" t="s">
        <v>83</v>
      </c>
      <c r="AY547" s="151" t="s">
        <v>153</v>
      </c>
    </row>
    <row r="548" spans="2:65" s="1" customFormat="1" ht="24.25" customHeight="1">
      <c r="B548" s="31"/>
      <c r="C548" s="132" t="s">
        <v>948</v>
      </c>
      <c r="D548" s="132" t="s">
        <v>155</v>
      </c>
      <c r="E548" s="133" t="s">
        <v>3858</v>
      </c>
      <c r="F548" s="134" t="s">
        <v>3859</v>
      </c>
      <c r="G548" s="135" t="s">
        <v>196</v>
      </c>
      <c r="H548" s="136">
        <v>9.9000000000000005E-2</v>
      </c>
      <c r="I548" s="137"/>
      <c r="J548" s="138">
        <f>ROUND(I548*H548,2)</f>
        <v>0</v>
      </c>
      <c r="K548" s="139"/>
      <c r="L548" s="31"/>
      <c r="M548" s="140" t="s">
        <v>1</v>
      </c>
      <c r="N548" s="141" t="s">
        <v>40</v>
      </c>
      <c r="P548" s="142">
        <f>O548*H548</f>
        <v>0</v>
      </c>
      <c r="Q548" s="142">
        <v>0</v>
      </c>
      <c r="R548" s="142">
        <f>Q548*H548</f>
        <v>0</v>
      </c>
      <c r="S548" s="142">
        <v>0</v>
      </c>
      <c r="T548" s="143">
        <f>S548*H548</f>
        <v>0</v>
      </c>
      <c r="AR548" s="144" t="s">
        <v>253</v>
      </c>
      <c r="AT548" s="144" t="s">
        <v>155</v>
      </c>
      <c r="AU548" s="144" t="s">
        <v>85</v>
      </c>
      <c r="AY548" s="16" t="s">
        <v>153</v>
      </c>
      <c r="BE548" s="145">
        <f>IF(N548="základní",J548,0)</f>
        <v>0</v>
      </c>
      <c r="BF548" s="145">
        <f>IF(N548="snížená",J548,0)</f>
        <v>0</v>
      </c>
      <c r="BG548" s="145">
        <f>IF(N548="zákl. přenesená",J548,0)</f>
        <v>0</v>
      </c>
      <c r="BH548" s="145">
        <f>IF(N548="sníž. přenesená",J548,0)</f>
        <v>0</v>
      </c>
      <c r="BI548" s="145">
        <f>IF(N548="nulová",J548,0)</f>
        <v>0</v>
      </c>
      <c r="BJ548" s="16" t="s">
        <v>83</v>
      </c>
      <c r="BK548" s="145">
        <f>ROUND(I548*H548,2)</f>
        <v>0</v>
      </c>
      <c r="BL548" s="16" t="s">
        <v>253</v>
      </c>
      <c r="BM548" s="144" t="s">
        <v>3860</v>
      </c>
    </row>
    <row r="549" spans="2:65" s="1" customFormat="1" ht="36">
      <c r="B549" s="31"/>
      <c r="D549" s="146" t="s">
        <v>161</v>
      </c>
      <c r="F549" s="147" t="s">
        <v>3861</v>
      </c>
      <c r="I549" s="148"/>
      <c r="L549" s="31"/>
      <c r="M549" s="149"/>
      <c r="T549" s="55"/>
      <c r="AT549" s="16" t="s">
        <v>161</v>
      </c>
      <c r="AU549" s="16" t="s">
        <v>85</v>
      </c>
    </row>
    <row r="550" spans="2:65" s="1" customFormat="1" ht="24.25" customHeight="1">
      <c r="B550" s="31"/>
      <c r="C550" s="132" t="s">
        <v>954</v>
      </c>
      <c r="D550" s="132" t="s">
        <v>155</v>
      </c>
      <c r="E550" s="133" t="s">
        <v>3242</v>
      </c>
      <c r="F550" s="134" t="s">
        <v>3243</v>
      </c>
      <c r="G550" s="135" t="s">
        <v>196</v>
      </c>
      <c r="H550" s="136">
        <v>9.9000000000000005E-2</v>
      </c>
      <c r="I550" s="137"/>
      <c r="J550" s="138">
        <f>ROUND(I550*H550,2)</f>
        <v>0</v>
      </c>
      <c r="K550" s="139"/>
      <c r="L550" s="31"/>
      <c r="M550" s="140" t="s">
        <v>1</v>
      </c>
      <c r="N550" s="141" t="s">
        <v>40</v>
      </c>
      <c r="P550" s="142">
        <f>O550*H550</f>
        <v>0</v>
      </c>
      <c r="Q550" s="142">
        <v>0</v>
      </c>
      <c r="R550" s="142">
        <f>Q550*H550</f>
        <v>0</v>
      </c>
      <c r="S550" s="142">
        <v>0</v>
      </c>
      <c r="T550" s="143">
        <f>S550*H550</f>
        <v>0</v>
      </c>
      <c r="AR550" s="144" t="s">
        <v>253</v>
      </c>
      <c r="AT550" s="144" t="s">
        <v>155</v>
      </c>
      <c r="AU550" s="144" t="s">
        <v>85</v>
      </c>
      <c r="AY550" s="16" t="s">
        <v>153</v>
      </c>
      <c r="BE550" s="145">
        <f>IF(N550="základní",J550,0)</f>
        <v>0</v>
      </c>
      <c r="BF550" s="145">
        <f>IF(N550="snížená",J550,0)</f>
        <v>0</v>
      </c>
      <c r="BG550" s="145">
        <f>IF(N550="zákl. přenesená",J550,0)</f>
        <v>0</v>
      </c>
      <c r="BH550" s="145">
        <f>IF(N550="sníž. přenesená",J550,0)</f>
        <v>0</v>
      </c>
      <c r="BI550" s="145">
        <f>IF(N550="nulová",J550,0)</f>
        <v>0</v>
      </c>
      <c r="BJ550" s="16" t="s">
        <v>83</v>
      </c>
      <c r="BK550" s="145">
        <f>ROUND(I550*H550,2)</f>
        <v>0</v>
      </c>
      <c r="BL550" s="16" t="s">
        <v>253</v>
      </c>
      <c r="BM550" s="144" t="s">
        <v>3862</v>
      </c>
    </row>
    <row r="551" spans="2:65" s="1" customFormat="1" ht="36">
      <c r="B551" s="31"/>
      <c r="D551" s="146" t="s">
        <v>161</v>
      </c>
      <c r="F551" s="147" t="s">
        <v>3245</v>
      </c>
      <c r="I551" s="148"/>
      <c r="L551" s="31"/>
      <c r="M551" s="149"/>
      <c r="T551" s="55"/>
      <c r="AT551" s="16" t="s">
        <v>161</v>
      </c>
      <c r="AU551" s="16" t="s">
        <v>85</v>
      </c>
    </row>
    <row r="552" spans="2:65" s="11" customFormat="1" ht="22.75" customHeight="1">
      <c r="B552" s="120"/>
      <c r="D552" s="121" t="s">
        <v>74</v>
      </c>
      <c r="E552" s="130" t="s">
        <v>1002</v>
      </c>
      <c r="F552" s="130" t="s">
        <v>1003</v>
      </c>
      <c r="I552" s="123"/>
      <c r="J552" s="131">
        <f>BK552</f>
        <v>0</v>
      </c>
      <c r="L552" s="120"/>
      <c r="M552" s="125"/>
      <c r="P552" s="126">
        <f>SUM(P553:P580)</f>
        <v>0</v>
      </c>
      <c r="R552" s="126">
        <f>SUM(R553:R580)</f>
        <v>0.10436580000000001</v>
      </c>
      <c r="T552" s="127">
        <f>SUM(T553:T580)</f>
        <v>0</v>
      </c>
      <c r="AR552" s="121" t="s">
        <v>85</v>
      </c>
      <c r="AT552" s="128" t="s">
        <v>74</v>
      </c>
      <c r="AU552" s="128" t="s">
        <v>83</v>
      </c>
      <c r="AY552" s="121" t="s">
        <v>153</v>
      </c>
      <c r="BK552" s="129">
        <f>SUM(BK553:BK580)</f>
        <v>0</v>
      </c>
    </row>
    <row r="553" spans="2:65" s="1" customFormat="1" ht="24.25" customHeight="1">
      <c r="B553" s="31"/>
      <c r="C553" s="132" t="s">
        <v>959</v>
      </c>
      <c r="D553" s="132" t="s">
        <v>155</v>
      </c>
      <c r="E553" s="133" t="s">
        <v>1005</v>
      </c>
      <c r="F553" s="134" t="s">
        <v>1006</v>
      </c>
      <c r="G553" s="135" t="s">
        <v>173</v>
      </c>
      <c r="H553" s="136">
        <v>7.7</v>
      </c>
      <c r="I553" s="137"/>
      <c r="J553" s="138">
        <f>ROUND(I553*H553,2)</f>
        <v>0</v>
      </c>
      <c r="K553" s="139"/>
      <c r="L553" s="31"/>
      <c r="M553" s="140" t="s">
        <v>1</v>
      </c>
      <c r="N553" s="141" t="s">
        <v>40</v>
      </c>
      <c r="P553" s="142">
        <f>O553*H553</f>
        <v>0</v>
      </c>
      <c r="Q553" s="142">
        <v>0</v>
      </c>
      <c r="R553" s="142">
        <f>Q553*H553</f>
        <v>0</v>
      </c>
      <c r="S553" s="142">
        <v>0</v>
      </c>
      <c r="T553" s="143">
        <f>S553*H553</f>
        <v>0</v>
      </c>
      <c r="AR553" s="144" t="s">
        <v>253</v>
      </c>
      <c r="AT553" s="144" t="s">
        <v>155</v>
      </c>
      <c r="AU553" s="144" t="s">
        <v>85</v>
      </c>
      <c r="AY553" s="16" t="s">
        <v>153</v>
      </c>
      <c r="BE553" s="145">
        <f>IF(N553="základní",J553,0)</f>
        <v>0</v>
      </c>
      <c r="BF553" s="145">
        <f>IF(N553="snížená",J553,0)</f>
        <v>0</v>
      </c>
      <c r="BG553" s="145">
        <f>IF(N553="zákl. přenesená",J553,0)</f>
        <v>0</v>
      </c>
      <c r="BH553" s="145">
        <f>IF(N553="sníž. přenesená",J553,0)</f>
        <v>0</v>
      </c>
      <c r="BI553" s="145">
        <f>IF(N553="nulová",J553,0)</f>
        <v>0</v>
      </c>
      <c r="BJ553" s="16" t="s">
        <v>83</v>
      </c>
      <c r="BK553" s="145">
        <f>ROUND(I553*H553,2)</f>
        <v>0</v>
      </c>
      <c r="BL553" s="16" t="s">
        <v>253</v>
      </c>
      <c r="BM553" s="144" t="s">
        <v>3863</v>
      </c>
    </row>
    <row r="554" spans="2:65" s="1" customFormat="1" ht="36">
      <c r="B554" s="31"/>
      <c r="D554" s="146" t="s">
        <v>161</v>
      </c>
      <c r="F554" s="147" t="s">
        <v>1008</v>
      </c>
      <c r="I554" s="148"/>
      <c r="L554" s="31"/>
      <c r="M554" s="149"/>
      <c r="T554" s="55"/>
      <c r="AT554" s="16" t="s">
        <v>161</v>
      </c>
      <c r="AU554" s="16" t="s">
        <v>85</v>
      </c>
    </row>
    <row r="555" spans="2:65" s="12" customFormat="1" ht="12">
      <c r="B555" s="150"/>
      <c r="D555" s="146" t="s">
        <v>163</v>
      </c>
      <c r="E555" s="151" t="s">
        <v>1</v>
      </c>
      <c r="F555" s="152" t="s">
        <v>3864</v>
      </c>
      <c r="H555" s="153">
        <v>7.7</v>
      </c>
      <c r="I555" s="154"/>
      <c r="L555" s="150"/>
      <c r="M555" s="155"/>
      <c r="T555" s="156"/>
      <c r="AT555" s="151" t="s">
        <v>163</v>
      </c>
      <c r="AU555" s="151" t="s">
        <v>85</v>
      </c>
      <c r="AV555" s="12" t="s">
        <v>85</v>
      </c>
      <c r="AW555" s="12" t="s">
        <v>32</v>
      </c>
      <c r="AX555" s="12" t="s">
        <v>83</v>
      </c>
      <c r="AY555" s="151" t="s">
        <v>153</v>
      </c>
    </row>
    <row r="556" spans="2:65" s="1" customFormat="1" ht="24.25" customHeight="1">
      <c r="B556" s="31"/>
      <c r="C556" s="164" t="s">
        <v>964</v>
      </c>
      <c r="D556" s="164" t="s">
        <v>216</v>
      </c>
      <c r="E556" s="165" t="s">
        <v>3248</v>
      </c>
      <c r="F556" s="166" t="s">
        <v>3249</v>
      </c>
      <c r="G556" s="167" t="s">
        <v>173</v>
      </c>
      <c r="H556" s="168">
        <v>7.8540000000000001</v>
      </c>
      <c r="I556" s="169"/>
      <c r="J556" s="170">
        <f>ROUND(I556*H556,2)</f>
        <v>0</v>
      </c>
      <c r="K556" s="171"/>
      <c r="L556" s="172"/>
      <c r="M556" s="173" t="s">
        <v>1</v>
      </c>
      <c r="N556" s="174" t="s">
        <v>40</v>
      </c>
      <c r="P556" s="142">
        <f>O556*H556</f>
        <v>0</v>
      </c>
      <c r="Q556" s="142">
        <v>3.8600000000000001E-3</v>
      </c>
      <c r="R556" s="142">
        <f>Q556*H556</f>
        <v>3.031644E-2</v>
      </c>
      <c r="S556" s="142">
        <v>0</v>
      </c>
      <c r="T556" s="143">
        <f>S556*H556</f>
        <v>0</v>
      </c>
      <c r="AR556" s="144" t="s">
        <v>351</v>
      </c>
      <c r="AT556" s="144" t="s">
        <v>216</v>
      </c>
      <c r="AU556" s="144" t="s">
        <v>85</v>
      </c>
      <c r="AY556" s="16" t="s">
        <v>153</v>
      </c>
      <c r="BE556" s="145">
        <f>IF(N556="základní",J556,0)</f>
        <v>0</v>
      </c>
      <c r="BF556" s="145">
        <f>IF(N556="snížená",J556,0)</f>
        <v>0</v>
      </c>
      <c r="BG556" s="145">
        <f>IF(N556="zákl. přenesená",J556,0)</f>
        <v>0</v>
      </c>
      <c r="BH556" s="145">
        <f>IF(N556="sníž. přenesená",J556,0)</f>
        <v>0</v>
      </c>
      <c r="BI556" s="145">
        <f>IF(N556="nulová",J556,0)</f>
        <v>0</v>
      </c>
      <c r="BJ556" s="16" t="s">
        <v>83</v>
      </c>
      <c r="BK556" s="145">
        <f>ROUND(I556*H556,2)</f>
        <v>0</v>
      </c>
      <c r="BL556" s="16" t="s">
        <v>253</v>
      </c>
      <c r="BM556" s="144" t="s">
        <v>3865</v>
      </c>
    </row>
    <row r="557" spans="2:65" s="1" customFormat="1" ht="24">
      <c r="B557" s="31"/>
      <c r="D557" s="146" t="s">
        <v>161</v>
      </c>
      <c r="F557" s="147" t="s">
        <v>3249</v>
      </c>
      <c r="I557" s="148"/>
      <c r="L557" s="31"/>
      <c r="M557" s="149"/>
      <c r="T557" s="55"/>
      <c r="AT557" s="16" t="s">
        <v>161</v>
      </c>
      <c r="AU557" s="16" t="s">
        <v>85</v>
      </c>
    </row>
    <row r="558" spans="2:65" s="12" customFormat="1" ht="12">
      <c r="B558" s="150"/>
      <c r="D558" s="146" t="s">
        <v>163</v>
      </c>
      <c r="E558" s="151" t="s">
        <v>1</v>
      </c>
      <c r="F558" s="152" t="s">
        <v>3864</v>
      </c>
      <c r="H558" s="153">
        <v>7.7</v>
      </c>
      <c r="I558" s="154"/>
      <c r="L558" s="150"/>
      <c r="M558" s="155"/>
      <c r="T558" s="156"/>
      <c r="AT558" s="151" t="s">
        <v>163</v>
      </c>
      <c r="AU558" s="151" t="s">
        <v>85</v>
      </c>
      <c r="AV558" s="12" t="s">
        <v>85</v>
      </c>
      <c r="AW558" s="12" t="s">
        <v>32</v>
      </c>
      <c r="AX558" s="12" t="s">
        <v>83</v>
      </c>
      <c r="AY558" s="151" t="s">
        <v>153</v>
      </c>
    </row>
    <row r="559" spans="2:65" s="12" customFormat="1" ht="12">
      <c r="B559" s="150"/>
      <c r="D559" s="146" t="s">
        <v>163</v>
      </c>
      <c r="F559" s="152" t="s">
        <v>3866</v>
      </c>
      <c r="H559" s="153">
        <v>7.8540000000000001</v>
      </c>
      <c r="I559" s="154"/>
      <c r="L559" s="150"/>
      <c r="M559" s="155"/>
      <c r="T559" s="156"/>
      <c r="AT559" s="151" t="s">
        <v>163</v>
      </c>
      <c r="AU559" s="151" t="s">
        <v>85</v>
      </c>
      <c r="AV559" s="12" t="s">
        <v>85</v>
      </c>
      <c r="AW559" s="12" t="s">
        <v>4</v>
      </c>
      <c r="AX559" s="12" t="s">
        <v>83</v>
      </c>
      <c r="AY559" s="151" t="s">
        <v>153</v>
      </c>
    </row>
    <row r="560" spans="2:65" s="1" customFormat="1" ht="24.25" customHeight="1">
      <c r="B560" s="31"/>
      <c r="C560" s="164" t="s">
        <v>973</v>
      </c>
      <c r="D560" s="164" t="s">
        <v>216</v>
      </c>
      <c r="E560" s="165" t="s">
        <v>3252</v>
      </c>
      <c r="F560" s="166" t="s">
        <v>3253</v>
      </c>
      <c r="G560" s="167" t="s">
        <v>173</v>
      </c>
      <c r="H560" s="168">
        <v>7.8540000000000001</v>
      </c>
      <c r="I560" s="169"/>
      <c r="J560" s="170">
        <f>ROUND(I560*H560,2)</f>
        <v>0</v>
      </c>
      <c r="K560" s="171"/>
      <c r="L560" s="172"/>
      <c r="M560" s="173" t="s">
        <v>1</v>
      </c>
      <c r="N560" s="174" t="s">
        <v>40</v>
      </c>
      <c r="P560" s="142">
        <f>O560*H560</f>
        <v>0</v>
      </c>
      <c r="Q560" s="142">
        <v>3.8999999999999999E-4</v>
      </c>
      <c r="R560" s="142">
        <f>Q560*H560</f>
        <v>3.0630599999999998E-3</v>
      </c>
      <c r="S560" s="142">
        <v>0</v>
      </c>
      <c r="T560" s="143">
        <f>S560*H560</f>
        <v>0</v>
      </c>
      <c r="AR560" s="144" t="s">
        <v>691</v>
      </c>
      <c r="AT560" s="144" t="s">
        <v>216</v>
      </c>
      <c r="AU560" s="144" t="s">
        <v>85</v>
      </c>
      <c r="AY560" s="16" t="s">
        <v>153</v>
      </c>
      <c r="BE560" s="145">
        <f>IF(N560="základní",J560,0)</f>
        <v>0</v>
      </c>
      <c r="BF560" s="145">
        <f>IF(N560="snížená",J560,0)</f>
        <v>0</v>
      </c>
      <c r="BG560" s="145">
        <f>IF(N560="zákl. přenesená",J560,0)</f>
        <v>0</v>
      </c>
      <c r="BH560" s="145">
        <f>IF(N560="sníž. přenesená",J560,0)</f>
        <v>0</v>
      </c>
      <c r="BI560" s="145">
        <f>IF(N560="nulová",J560,0)</f>
        <v>0</v>
      </c>
      <c r="BJ560" s="16" t="s">
        <v>83</v>
      </c>
      <c r="BK560" s="145">
        <f>ROUND(I560*H560,2)</f>
        <v>0</v>
      </c>
      <c r="BL560" s="16" t="s">
        <v>691</v>
      </c>
      <c r="BM560" s="144" t="s">
        <v>3867</v>
      </c>
    </row>
    <row r="561" spans="2:65" s="1" customFormat="1" ht="24">
      <c r="B561" s="31"/>
      <c r="D561" s="146" t="s">
        <v>161</v>
      </c>
      <c r="F561" s="147" t="s">
        <v>3253</v>
      </c>
      <c r="I561" s="148"/>
      <c r="L561" s="31"/>
      <c r="M561" s="149"/>
      <c r="T561" s="55"/>
      <c r="AT561" s="16" t="s">
        <v>161</v>
      </c>
      <c r="AU561" s="16" t="s">
        <v>85</v>
      </c>
    </row>
    <row r="562" spans="2:65" s="12" customFormat="1" ht="12">
      <c r="B562" s="150"/>
      <c r="D562" s="146" t="s">
        <v>163</v>
      </c>
      <c r="E562" s="151" t="s">
        <v>1</v>
      </c>
      <c r="F562" s="152" t="s">
        <v>3864</v>
      </c>
      <c r="H562" s="153">
        <v>7.7</v>
      </c>
      <c r="I562" s="154"/>
      <c r="L562" s="150"/>
      <c r="M562" s="155"/>
      <c r="T562" s="156"/>
      <c r="AT562" s="151" t="s">
        <v>163</v>
      </c>
      <c r="AU562" s="151" t="s">
        <v>85</v>
      </c>
      <c r="AV562" s="12" t="s">
        <v>85</v>
      </c>
      <c r="AW562" s="12" t="s">
        <v>32</v>
      </c>
      <c r="AX562" s="12" t="s">
        <v>83</v>
      </c>
      <c r="AY562" s="151" t="s">
        <v>153</v>
      </c>
    </row>
    <row r="563" spans="2:65" s="12" customFormat="1" ht="12">
      <c r="B563" s="150"/>
      <c r="D563" s="146" t="s">
        <v>163</v>
      </c>
      <c r="F563" s="152" t="s">
        <v>3866</v>
      </c>
      <c r="H563" s="153">
        <v>7.8540000000000001</v>
      </c>
      <c r="I563" s="154"/>
      <c r="L563" s="150"/>
      <c r="M563" s="155"/>
      <c r="T563" s="156"/>
      <c r="AT563" s="151" t="s">
        <v>163</v>
      </c>
      <c r="AU563" s="151" t="s">
        <v>85</v>
      </c>
      <c r="AV563" s="12" t="s">
        <v>85</v>
      </c>
      <c r="AW563" s="12" t="s">
        <v>4</v>
      </c>
      <c r="AX563" s="12" t="s">
        <v>83</v>
      </c>
      <c r="AY563" s="151" t="s">
        <v>153</v>
      </c>
    </row>
    <row r="564" spans="2:65" s="1" customFormat="1" ht="24.25" customHeight="1">
      <c r="B564" s="31"/>
      <c r="C564" s="132" t="s">
        <v>980</v>
      </c>
      <c r="D564" s="132" t="s">
        <v>155</v>
      </c>
      <c r="E564" s="133" t="s">
        <v>3868</v>
      </c>
      <c r="F564" s="134" t="s">
        <v>3869</v>
      </c>
      <c r="G564" s="135" t="s">
        <v>173</v>
      </c>
      <c r="H564" s="136">
        <v>7.7</v>
      </c>
      <c r="I564" s="137"/>
      <c r="J564" s="138">
        <f>ROUND(I564*H564,2)</f>
        <v>0</v>
      </c>
      <c r="K564" s="139"/>
      <c r="L564" s="31"/>
      <c r="M564" s="140" t="s">
        <v>1</v>
      </c>
      <c r="N564" s="141" t="s">
        <v>40</v>
      </c>
      <c r="P564" s="142">
        <f>O564*H564</f>
        <v>0</v>
      </c>
      <c r="Q564" s="142">
        <v>1.16E-3</v>
      </c>
      <c r="R564" s="142">
        <f>Q564*H564</f>
        <v>8.9320000000000007E-3</v>
      </c>
      <c r="S564" s="142">
        <v>0</v>
      </c>
      <c r="T564" s="143">
        <f>S564*H564</f>
        <v>0</v>
      </c>
      <c r="AR564" s="144" t="s">
        <v>253</v>
      </c>
      <c r="AT564" s="144" t="s">
        <v>155</v>
      </c>
      <c r="AU564" s="144" t="s">
        <v>85</v>
      </c>
      <c r="AY564" s="16" t="s">
        <v>153</v>
      </c>
      <c r="BE564" s="145">
        <f>IF(N564="základní",J564,0)</f>
        <v>0</v>
      </c>
      <c r="BF564" s="145">
        <f>IF(N564="snížená",J564,0)</f>
        <v>0</v>
      </c>
      <c r="BG564" s="145">
        <f>IF(N564="zákl. přenesená",J564,0)</f>
        <v>0</v>
      </c>
      <c r="BH564" s="145">
        <f>IF(N564="sníž. přenesená",J564,0)</f>
        <v>0</v>
      </c>
      <c r="BI564" s="145">
        <f>IF(N564="nulová",J564,0)</f>
        <v>0</v>
      </c>
      <c r="BJ564" s="16" t="s">
        <v>83</v>
      </c>
      <c r="BK564" s="145">
        <f>ROUND(I564*H564,2)</f>
        <v>0</v>
      </c>
      <c r="BL564" s="16" t="s">
        <v>253</v>
      </c>
      <c r="BM564" s="144" t="s">
        <v>3870</v>
      </c>
    </row>
    <row r="565" spans="2:65" s="1" customFormat="1" ht="24">
      <c r="B565" s="31"/>
      <c r="D565" s="146" t="s">
        <v>161</v>
      </c>
      <c r="F565" s="147" t="s">
        <v>3871</v>
      </c>
      <c r="I565" s="148"/>
      <c r="L565" s="31"/>
      <c r="M565" s="149"/>
      <c r="T565" s="55"/>
      <c r="AT565" s="16" t="s">
        <v>161</v>
      </c>
      <c r="AU565" s="16" t="s">
        <v>85</v>
      </c>
    </row>
    <row r="566" spans="2:65" s="12" customFormat="1" ht="12">
      <c r="B566" s="150"/>
      <c r="D566" s="146" t="s">
        <v>163</v>
      </c>
      <c r="E566" s="151" t="s">
        <v>1</v>
      </c>
      <c r="F566" s="152" t="s">
        <v>3864</v>
      </c>
      <c r="H566" s="153">
        <v>7.7</v>
      </c>
      <c r="I566" s="154"/>
      <c r="L566" s="150"/>
      <c r="M566" s="155"/>
      <c r="T566" s="156"/>
      <c r="AT566" s="151" t="s">
        <v>163</v>
      </c>
      <c r="AU566" s="151" t="s">
        <v>85</v>
      </c>
      <c r="AV566" s="12" t="s">
        <v>85</v>
      </c>
      <c r="AW566" s="12" t="s">
        <v>32</v>
      </c>
      <c r="AX566" s="12" t="s">
        <v>83</v>
      </c>
      <c r="AY566" s="151" t="s">
        <v>153</v>
      </c>
    </row>
    <row r="567" spans="2:65" s="1" customFormat="1" ht="16.5" customHeight="1">
      <c r="B567" s="31"/>
      <c r="C567" s="164" t="s">
        <v>985</v>
      </c>
      <c r="D567" s="164" t="s">
        <v>216</v>
      </c>
      <c r="E567" s="165" t="s">
        <v>3872</v>
      </c>
      <c r="F567" s="166" t="s">
        <v>3873</v>
      </c>
      <c r="G567" s="167" t="s">
        <v>173</v>
      </c>
      <c r="H567" s="168">
        <v>8.0850000000000009</v>
      </c>
      <c r="I567" s="169"/>
      <c r="J567" s="170">
        <f>ROUND(I567*H567,2)</f>
        <v>0</v>
      </c>
      <c r="K567" s="171"/>
      <c r="L567" s="172"/>
      <c r="M567" s="173" t="s">
        <v>1</v>
      </c>
      <c r="N567" s="174" t="s">
        <v>40</v>
      </c>
      <c r="P567" s="142">
        <f>O567*H567</f>
        <v>0</v>
      </c>
      <c r="Q567" s="142">
        <v>7.4999999999999997E-3</v>
      </c>
      <c r="R567" s="142">
        <f>Q567*H567</f>
        <v>6.0637500000000004E-2</v>
      </c>
      <c r="S567" s="142">
        <v>0</v>
      </c>
      <c r="T567" s="143">
        <f>S567*H567</f>
        <v>0</v>
      </c>
      <c r="AR567" s="144" t="s">
        <v>691</v>
      </c>
      <c r="AT567" s="144" t="s">
        <v>216</v>
      </c>
      <c r="AU567" s="144" t="s">
        <v>85</v>
      </c>
      <c r="AY567" s="16" t="s">
        <v>153</v>
      </c>
      <c r="BE567" s="145">
        <f>IF(N567="základní",J567,0)</f>
        <v>0</v>
      </c>
      <c r="BF567" s="145">
        <f>IF(N567="snížená",J567,0)</f>
        <v>0</v>
      </c>
      <c r="BG567" s="145">
        <f>IF(N567="zákl. přenesená",J567,0)</f>
        <v>0</v>
      </c>
      <c r="BH567" s="145">
        <f>IF(N567="sníž. přenesená",J567,0)</f>
        <v>0</v>
      </c>
      <c r="BI567" s="145">
        <f>IF(N567="nulová",J567,0)</f>
        <v>0</v>
      </c>
      <c r="BJ567" s="16" t="s">
        <v>83</v>
      </c>
      <c r="BK567" s="145">
        <f>ROUND(I567*H567,2)</f>
        <v>0</v>
      </c>
      <c r="BL567" s="16" t="s">
        <v>691</v>
      </c>
      <c r="BM567" s="144" t="s">
        <v>3874</v>
      </c>
    </row>
    <row r="568" spans="2:65" s="12" customFormat="1" ht="12">
      <c r="B568" s="150"/>
      <c r="D568" s="146" t="s">
        <v>163</v>
      </c>
      <c r="E568" s="151" t="s">
        <v>1</v>
      </c>
      <c r="F568" s="152" t="s">
        <v>3864</v>
      </c>
      <c r="H568" s="153">
        <v>7.7</v>
      </c>
      <c r="I568" s="154"/>
      <c r="L568" s="150"/>
      <c r="M568" s="155"/>
      <c r="T568" s="156"/>
      <c r="AT568" s="151" t="s">
        <v>163</v>
      </c>
      <c r="AU568" s="151" t="s">
        <v>85</v>
      </c>
      <c r="AV568" s="12" t="s">
        <v>85</v>
      </c>
      <c r="AW568" s="12" t="s">
        <v>32</v>
      </c>
      <c r="AX568" s="12" t="s">
        <v>83</v>
      </c>
      <c r="AY568" s="151" t="s">
        <v>153</v>
      </c>
    </row>
    <row r="569" spans="2:65" s="12" customFormat="1" ht="12">
      <c r="B569" s="150"/>
      <c r="D569" s="146" t="s">
        <v>163</v>
      </c>
      <c r="F569" s="152" t="s">
        <v>3875</v>
      </c>
      <c r="H569" s="153">
        <v>8.0850000000000009</v>
      </c>
      <c r="I569" s="154"/>
      <c r="L569" s="150"/>
      <c r="M569" s="155"/>
      <c r="T569" s="156"/>
      <c r="AT569" s="151" t="s">
        <v>163</v>
      </c>
      <c r="AU569" s="151" t="s">
        <v>85</v>
      </c>
      <c r="AV569" s="12" t="s">
        <v>85</v>
      </c>
      <c r="AW569" s="12" t="s">
        <v>4</v>
      </c>
      <c r="AX569" s="12" t="s">
        <v>83</v>
      </c>
      <c r="AY569" s="151" t="s">
        <v>153</v>
      </c>
    </row>
    <row r="570" spans="2:65" s="1" customFormat="1" ht="24.25" customHeight="1">
      <c r="B570" s="31"/>
      <c r="C570" s="132" t="s">
        <v>992</v>
      </c>
      <c r="D570" s="132" t="s">
        <v>155</v>
      </c>
      <c r="E570" s="133" t="s">
        <v>1020</v>
      </c>
      <c r="F570" s="134" t="s">
        <v>1021</v>
      </c>
      <c r="G570" s="135" t="s">
        <v>173</v>
      </c>
      <c r="H570" s="136">
        <v>7.7</v>
      </c>
      <c r="I570" s="137"/>
      <c r="J570" s="138">
        <f>ROUND(I570*H570,2)</f>
        <v>0</v>
      </c>
      <c r="K570" s="139"/>
      <c r="L570" s="31"/>
      <c r="M570" s="140" t="s">
        <v>1</v>
      </c>
      <c r="N570" s="141" t="s">
        <v>40</v>
      </c>
      <c r="P570" s="142">
        <f>O570*H570</f>
        <v>0</v>
      </c>
      <c r="Q570" s="142">
        <v>0</v>
      </c>
      <c r="R570" s="142">
        <f>Q570*H570</f>
        <v>0</v>
      </c>
      <c r="S570" s="142">
        <v>0</v>
      </c>
      <c r="T570" s="143">
        <f>S570*H570</f>
        <v>0</v>
      </c>
      <c r="AR570" s="144" t="s">
        <v>253</v>
      </c>
      <c r="AT570" s="144" t="s">
        <v>155</v>
      </c>
      <c r="AU570" s="144" t="s">
        <v>85</v>
      </c>
      <c r="AY570" s="16" t="s">
        <v>153</v>
      </c>
      <c r="BE570" s="145">
        <f>IF(N570="základní",J570,0)</f>
        <v>0</v>
      </c>
      <c r="BF570" s="145">
        <f>IF(N570="snížená",J570,0)</f>
        <v>0</v>
      </c>
      <c r="BG570" s="145">
        <f>IF(N570="zákl. přenesená",J570,0)</f>
        <v>0</v>
      </c>
      <c r="BH570" s="145">
        <f>IF(N570="sníž. přenesená",J570,0)</f>
        <v>0</v>
      </c>
      <c r="BI570" s="145">
        <f>IF(N570="nulová",J570,0)</f>
        <v>0</v>
      </c>
      <c r="BJ570" s="16" t="s">
        <v>83</v>
      </c>
      <c r="BK570" s="145">
        <f>ROUND(I570*H570,2)</f>
        <v>0</v>
      </c>
      <c r="BL570" s="16" t="s">
        <v>253</v>
      </c>
      <c r="BM570" s="144" t="s">
        <v>3876</v>
      </c>
    </row>
    <row r="571" spans="2:65" s="1" customFormat="1" ht="36">
      <c r="B571" s="31"/>
      <c r="D571" s="146" t="s">
        <v>161</v>
      </c>
      <c r="F571" s="147" t="s">
        <v>1023</v>
      </c>
      <c r="I571" s="148"/>
      <c r="L571" s="31"/>
      <c r="M571" s="149"/>
      <c r="T571" s="55"/>
      <c r="AT571" s="16" t="s">
        <v>161</v>
      </c>
      <c r="AU571" s="16" t="s">
        <v>85</v>
      </c>
    </row>
    <row r="572" spans="2:65" s="12" customFormat="1" ht="12">
      <c r="B572" s="150"/>
      <c r="D572" s="146" t="s">
        <v>163</v>
      </c>
      <c r="E572" s="151" t="s">
        <v>1</v>
      </c>
      <c r="F572" s="152" t="s">
        <v>3864</v>
      </c>
      <c r="H572" s="153">
        <v>7.7</v>
      </c>
      <c r="I572" s="154"/>
      <c r="L572" s="150"/>
      <c r="M572" s="155"/>
      <c r="T572" s="156"/>
      <c r="AT572" s="151" t="s">
        <v>163</v>
      </c>
      <c r="AU572" s="151" t="s">
        <v>85</v>
      </c>
      <c r="AV572" s="12" t="s">
        <v>85</v>
      </c>
      <c r="AW572" s="12" t="s">
        <v>32</v>
      </c>
      <c r="AX572" s="12" t="s">
        <v>83</v>
      </c>
      <c r="AY572" s="151" t="s">
        <v>153</v>
      </c>
    </row>
    <row r="573" spans="2:65" s="1" customFormat="1" ht="24.25" customHeight="1">
      <c r="B573" s="31"/>
      <c r="C573" s="164" t="s">
        <v>997</v>
      </c>
      <c r="D573" s="164" t="s">
        <v>216</v>
      </c>
      <c r="E573" s="165" t="s">
        <v>1027</v>
      </c>
      <c r="F573" s="166" t="s">
        <v>1028</v>
      </c>
      <c r="G573" s="167" t="s">
        <v>173</v>
      </c>
      <c r="H573" s="168">
        <v>8.8550000000000004</v>
      </c>
      <c r="I573" s="169"/>
      <c r="J573" s="170">
        <f>ROUND(I573*H573,2)</f>
        <v>0</v>
      </c>
      <c r="K573" s="171"/>
      <c r="L573" s="172"/>
      <c r="M573" s="173" t="s">
        <v>1</v>
      </c>
      <c r="N573" s="174" t="s">
        <v>40</v>
      </c>
      <c r="P573" s="142">
        <f>O573*H573</f>
        <v>0</v>
      </c>
      <c r="Q573" s="142">
        <v>1.6000000000000001E-4</v>
      </c>
      <c r="R573" s="142">
        <f>Q573*H573</f>
        <v>1.4168000000000002E-3</v>
      </c>
      <c r="S573" s="142">
        <v>0</v>
      </c>
      <c r="T573" s="143">
        <f>S573*H573</f>
        <v>0</v>
      </c>
      <c r="AR573" s="144" t="s">
        <v>691</v>
      </c>
      <c r="AT573" s="144" t="s">
        <v>216</v>
      </c>
      <c r="AU573" s="144" t="s">
        <v>85</v>
      </c>
      <c r="AY573" s="16" t="s">
        <v>153</v>
      </c>
      <c r="BE573" s="145">
        <f>IF(N573="základní",J573,0)</f>
        <v>0</v>
      </c>
      <c r="BF573" s="145">
        <f>IF(N573="snížená",J573,0)</f>
        <v>0</v>
      </c>
      <c r="BG573" s="145">
        <f>IF(N573="zákl. přenesená",J573,0)</f>
        <v>0</v>
      </c>
      <c r="BH573" s="145">
        <f>IF(N573="sníž. přenesená",J573,0)</f>
        <v>0</v>
      </c>
      <c r="BI573" s="145">
        <f>IF(N573="nulová",J573,0)</f>
        <v>0</v>
      </c>
      <c r="BJ573" s="16" t="s">
        <v>83</v>
      </c>
      <c r="BK573" s="145">
        <f>ROUND(I573*H573,2)</f>
        <v>0</v>
      </c>
      <c r="BL573" s="16" t="s">
        <v>691</v>
      </c>
      <c r="BM573" s="144" t="s">
        <v>3877</v>
      </c>
    </row>
    <row r="574" spans="2:65" s="1" customFormat="1" ht="24">
      <c r="B574" s="31"/>
      <c r="D574" s="146" t="s">
        <v>161</v>
      </c>
      <c r="F574" s="147" t="s">
        <v>1028</v>
      </c>
      <c r="I574" s="148"/>
      <c r="L574" s="31"/>
      <c r="M574" s="149"/>
      <c r="T574" s="55"/>
      <c r="AT574" s="16" t="s">
        <v>161</v>
      </c>
      <c r="AU574" s="16" t="s">
        <v>85</v>
      </c>
    </row>
    <row r="575" spans="2:65" s="12" customFormat="1" ht="12">
      <c r="B575" s="150"/>
      <c r="D575" s="146" t="s">
        <v>163</v>
      </c>
      <c r="E575" s="151" t="s">
        <v>1</v>
      </c>
      <c r="F575" s="152" t="s">
        <v>3864</v>
      </c>
      <c r="H575" s="153">
        <v>7.7</v>
      </c>
      <c r="I575" s="154"/>
      <c r="L575" s="150"/>
      <c r="M575" s="155"/>
      <c r="T575" s="156"/>
      <c r="AT575" s="151" t="s">
        <v>163</v>
      </c>
      <c r="AU575" s="151" t="s">
        <v>85</v>
      </c>
      <c r="AV575" s="12" t="s">
        <v>85</v>
      </c>
      <c r="AW575" s="12" t="s">
        <v>32</v>
      </c>
      <c r="AX575" s="12" t="s">
        <v>83</v>
      </c>
      <c r="AY575" s="151" t="s">
        <v>153</v>
      </c>
    </row>
    <row r="576" spans="2:65" s="12" customFormat="1" ht="12">
      <c r="B576" s="150"/>
      <c r="D576" s="146" t="s">
        <v>163</v>
      </c>
      <c r="F576" s="152" t="s">
        <v>3878</v>
      </c>
      <c r="H576" s="153">
        <v>8.8550000000000004</v>
      </c>
      <c r="I576" s="154"/>
      <c r="L576" s="150"/>
      <c r="M576" s="155"/>
      <c r="T576" s="156"/>
      <c r="AT576" s="151" t="s">
        <v>163</v>
      </c>
      <c r="AU576" s="151" t="s">
        <v>85</v>
      </c>
      <c r="AV576" s="12" t="s">
        <v>85</v>
      </c>
      <c r="AW576" s="12" t="s">
        <v>4</v>
      </c>
      <c r="AX576" s="12" t="s">
        <v>83</v>
      </c>
      <c r="AY576" s="151" t="s">
        <v>153</v>
      </c>
    </row>
    <row r="577" spans="2:65" s="1" customFormat="1" ht="24.25" customHeight="1">
      <c r="B577" s="31"/>
      <c r="C577" s="132" t="s">
        <v>1004</v>
      </c>
      <c r="D577" s="132" t="s">
        <v>155</v>
      </c>
      <c r="E577" s="133" t="s">
        <v>3879</v>
      </c>
      <c r="F577" s="134" t="s">
        <v>3880</v>
      </c>
      <c r="G577" s="135" t="s">
        <v>196</v>
      </c>
      <c r="H577" s="136">
        <v>3.9E-2</v>
      </c>
      <c r="I577" s="137"/>
      <c r="J577" s="138">
        <f>ROUND(I577*H577,2)</f>
        <v>0</v>
      </c>
      <c r="K577" s="139"/>
      <c r="L577" s="31"/>
      <c r="M577" s="140" t="s">
        <v>1</v>
      </c>
      <c r="N577" s="141" t="s">
        <v>40</v>
      </c>
      <c r="P577" s="142">
        <f>O577*H577</f>
        <v>0</v>
      </c>
      <c r="Q577" s="142">
        <v>0</v>
      </c>
      <c r="R577" s="142">
        <f>Q577*H577</f>
        <v>0</v>
      </c>
      <c r="S577" s="142">
        <v>0</v>
      </c>
      <c r="T577" s="143">
        <f>S577*H577</f>
        <v>0</v>
      </c>
      <c r="AR577" s="144" t="s">
        <v>253</v>
      </c>
      <c r="AT577" s="144" t="s">
        <v>155</v>
      </c>
      <c r="AU577" s="144" t="s">
        <v>85</v>
      </c>
      <c r="AY577" s="16" t="s">
        <v>153</v>
      </c>
      <c r="BE577" s="145">
        <f>IF(N577="základní",J577,0)</f>
        <v>0</v>
      </c>
      <c r="BF577" s="145">
        <f>IF(N577="snížená",J577,0)</f>
        <v>0</v>
      </c>
      <c r="BG577" s="145">
        <f>IF(N577="zákl. přenesená",J577,0)</f>
        <v>0</v>
      </c>
      <c r="BH577" s="145">
        <f>IF(N577="sníž. přenesená",J577,0)</f>
        <v>0</v>
      </c>
      <c r="BI577" s="145">
        <f>IF(N577="nulová",J577,0)</f>
        <v>0</v>
      </c>
      <c r="BJ577" s="16" t="s">
        <v>83</v>
      </c>
      <c r="BK577" s="145">
        <f>ROUND(I577*H577,2)</f>
        <v>0</v>
      </c>
      <c r="BL577" s="16" t="s">
        <v>253</v>
      </c>
      <c r="BM577" s="144" t="s">
        <v>3881</v>
      </c>
    </row>
    <row r="578" spans="2:65" s="1" customFormat="1" ht="36">
      <c r="B578" s="31"/>
      <c r="D578" s="146" t="s">
        <v>161</v>
      </c>
      <c r="F578" s="147" t="s">
        <v>3882</v>
      </c>
      <c r="I578" s="148"/>
      <c r="L578" s="31"/>
      <c r="M578" s="149"/>
      <c r="T578" s="55"/>
      <c r="AT578" s="16" t="s">
        <v>161</v>
      </c>
      <c r="AU578" s="16" t="s">
        <v>85</v>
      </c>
    </row>
    <row r="579" spans="2:65" s="1" customFormat="1" ht="24.25" customHeight="1">
      <c r="B579" s="31"/>
      <c r="C579" s="132" t="s">
        <v>691</v>
      </c>
      <c r="D579" s="132" t="s">
        <v>155</v>
      </c>
      <c r="E579" s="133" t="s">
        <v>3274</v>
      </c>
      <c r="F579" s="134" t="s">
        <v>3275</v>
      </c>
      <c r="G579" s="135" t="s">
        <v>196</v>
      </c>
      <c r="H579" s="136">
        <v>3.9E-2</v>
      </c>
      <c r="I579" s="137"/>
      <c r="J579" s="138">
        <f>ROUND(I579*H579,2)</f>
        <v>0</v>
      </c>
      <c r="K579" s="139"/>
      <c r="L579" s="31"/>
      <c r="M579" s="140" t="s">
        <v>1</v>
      </c>
      <c r="N579" s="141" t="s">
        <v>40</v>
      </c>
      <c r="P579" s="142">
        <f>O579*H579</f>
        <v>0</v>
      </c>
      <c r="Q579" s="142">
        <v>0</v>
      </c>
      <c r="R579" s="142">
        <f>Q579*H579</f>
        <v>0</v>
      </c>
      <c r="S579" s="142">
        <v>0</v>
      </c>
      <c r="T579" s="143">
        <f>S579*H579</f>
        <v>0</v>
      </c>
      <c r="AR579" s="144" t="s">
        <v>253</v>
      </c>
      <c r="AT579" s="144" t="s">
        <v>155</v>
      </c>
      <c r="AU579" s="144" t="s">
        <v>85</v>
      </c>
      <c r="AY579" s="16" t="s">
        <v>153</v>
      </c>
      <c r="BE579" s="145">
        <f>IF(N579="základní",J579,0)</f>
        <v>0</v>
      </c>
      <c r="BF579" s="145">
        <f>IF(N579="snížená",J579,0)</f>
        <v>0</v>
      </c>
      <c r="BG579" s="145">
        <f>IF(N579="zákl. přenesená",J579,0)</f>
        <v>0</v>
      </c>
      <c r="BH579" s="145">
        <f>IF(N579="sníž. přenesená",J579,0)</f>
        <v>0</v>
      </c>
      <c r="BI579" s="145">
        <f>IF(N579="nulová",J579,0)</f>
        <v>0</v>
      </c>
      <c r="BJ579" s="16" t="s">
        <v>83</v>
      </c>
      <c r="BK579" s="145">
        <f>ROUND(I579*H579,2)</f>
        <v>0</v>
      </c>
      <c r="BL579" s="16" t="s">
        <v>253</v>
      </c>
      <c r="BM579" s="144" t="s">
        <v>3883</v>
      </c>
    </row>
    <row r="580" spans="2:65" s="1" customFormat="1" ht="36">
      <c r="B580" s="31"/>
      <c r="D580" s="146" t="s">
        <v>161</v>
      </c>
      <c r="F580" s="147" t="s">
        <v>3277</v>
      </c>
      <c r="I580" s="148"/>
      <c r="L580" s="31"/>
      <c r="M580" s="149"/>
      <c r="T580" s="55"/>
      <c r="AT580" s="16" t="s">
        <v>161</v>
      </c>
      <c r="AU580" s="16" t="s">
        <v>85</v>
      </c>
    </row>
    <row r="581" spans="2:65" s="11" customFormat="1" ht="22.75" customHeight="1">
      <c r="B581" s="120"/>
      <c r="D581" s="121" t="s">
        <v>74</v>
      </c>
      <c r="E581" s="130" t="s">
        <v>1036</v>
      </c>
      <c r="F581" s="130" t="s">
        <v>1037</v>
      </c>
      <c r="I581" s="123"/>
      <c r="J581" s="131">
        <f>BK581</f>
        <v>0</v>
      </c>
      <c r="L581" s="120"/>
      <c r="M581" s="125"/>
      <c r="P581" s="126">
        <f>SUM(P582:P598)</f>
        <v>0</v>
      </c>
      <c r="R581" s="126">
        <f>SUM(R582:R598)</f>
        <v>8.3205000000000001E-2</v>
      </c>
      <c r="T581" s="127">
        <f>SUM(T582:T598)</f>
        <v>0</v>
      </c>
      <c r="AR581" s="121" t="s">
        <v>85</v>
      </c>
      <c r="AT581" s="128" t="s">
        <v>74</v>
      </c>
      <c r="AU581" s="128" t="s">
        <v>83</v>
      </c>
      <c r="AY581" s="121" t="s">
        <v>153</v>
      </c>
      <c r="BK581" s="129">
        <f>SUM(BK582:BK598)</f>
        <v>0</v>
      </c>
    </row>
    <row r="582" spans="2:65" s="1" customFormat="1" ht="16.5" customHeight="1">
      <c r="B582" s="31"/>
      <c r="C582" s="132" t="s">
        <v>1015</v>
      </c>
      <c r="D582" s="132" t="s">
        <v>155</v>
      </c>
      <c r="E582" s="133" t="s">
        <v>3884</v>
      </c>
      <c r="F582" s="134" t="s">
        <v>1040</v>
      </c>
      <c r="G582" s="135" t="s">
        <v>707</v>
      </c>
      <c r="H582" s="136">
        <v>1</v>
      </c>
      <c r="I582" s="137"/>
      <c r="J582" s="138">
        <f>ROUND(I582*H582,2)</f>
        <v>0</v>
      </c>
      <c r="K582" s="139"/>
      <c r="L582" s="31"/>
      <c r="M582" s="140" t="s">
        <v>1</v>
      </c>
      <c r="N582" s="141" t="s">
        <v>40</v>
      </c>
      <c r="P582" s="142">
        <f>O582*H582</f>
        <v>0</v>
      </c>
      <c r="Q582" s="142">
        <v>0</v>
      </c>
      <c r="R582" s="142">
        <f>Q582*H582</f>
        <v>0</v>
      </c>
      <c r="S582" s="142">
        <v>0</v>
      </c>
      <c r="T582" s="143">
        <f>S582*H582</f>
        <v>0</v>
      </c>
      <c r="AR582" s="144" t="s">
        <v>253</v>
      </c>
      <c r="AT582" s="144" t="s">
        <v>155</v>
      </c>
      <c r="AU582" s="144" t="s">
        <v>85</v>
      </c>
      <c r="AY582" s="16" t="s">
        <v>153</v>
      </c>
      <c r="BE582" s="145">
        <f>IF(N582="základní",J582,0)</f>
        <v>0</v>
      </c>
      <c r="BF582" s="145">
        <f>IF(N582="snížená",J582,0)</f>
        <v>0</v>
      </c>
      <c r="BG582" s="145">
        <f>IF(N582="zákl. přenesená",J582,0)</f>
        <v>0</v>
      </c>
      <c r="BH582" s="145">
        <f>IF(N582="sníž. přenesená",J582,0)</f>
        <v>0</v>
      </c>
      <c r="BI582" s="145">
        <f>IF(N582="nulová",J582,0)</f>
        <v>0</v>
      </c>
      <c r="BJ582" s="16" t="s">
        <v>83</v>
      </c>
      <c r="BK582" s="145">
        <f>ROUND(I582*H582,2)</f>
        <v>0</v>
      </c>
      <c r="BL582" s="16" t="s">
        <v>253</v>
      </c>
      <c r="BM582" s="144" t="s">
        <v>3885</v>
      </c>
    </row>
    <row r="583" spans="2:65" s="1" customFormat="1" ht="16.5" customHeight="1">
      <c r="B583" s="31"/>
      <c r="C583" s="132" t="s">
        <v>1019</v>
      </c>
      <c r="D583" s="132" t="s">
        <v>155</v>
      </c>
      <c r="E583" s="133" t="s">
        <v>3886</v>
      </c>
      <c r="F583" s="134" t="s">
        <v>3887</v>
      </c>
      <c r="G583" s="135" t="s">
        <v>707</v>
      </c>
      <c r="H583" s="136">
        <v>1</v>
      </c>
      <c r="I583" s="137"/>
      <c r="J583" s="138">
        <f>ROUND(I583*H583,2)</f>
        <v>0</v>
      </c>
      <c r="K583" s="139"/>
      <c r="L583" s="31"/>
      <c r="M583" s="140" t="s">
        <v>1</v>
      </c>
      <c r="N583" s="141" t="s">
        <v>40</v>
      </c>
      <c r="P583" s="142">
        <f>O583*H583</f>
        <v>0</v>
      </c>
      <c r="Q583" s="142">
        <v>0</v>
      </c>
      <c r="R583" s="142">
        <f>Q583*H583</f>
        <v>0</v>
      </c>
      <c r="S583" s="142">
        <v>0</v>
      </c>
      <c r="T583" s="143">
        <f>S583*H583</f>
        <v>0</v>
      </c>
      <c r="AR583" s="144" t="s">
        <v>253</v>
      </c>
      <c r="AT583" s="144" t="s">
        <v>155</v>
      </c>
      <c r="AU583" s="144" t="s">
        <v>85</v>
      </c>
      <c r="AY583" s="16" t="s">
        <v>153</v>
      </c>
      <c r="BE583" s="145">
        <f>IF(N583="základní",J583,0)</f>
        <v>0</v>
      </c>
      <c r="BF583" s="145">
        <f>IF(N583="snížená",J583,0)</f>
        <v>0</v>
      </c>
      <c r="BG583" s="145">
        <f>IF(N583="zákl. přenesená",J583,0)</f>
        <v>0</v>
      </c>
      <c r="BH583" s="145">
        <f>IF(N583="sníž. přenesená",J583,0)</f>
        <v>0</v>
      </c>
      <c r="BI583" s="145">
        <f>IF(N583="nulová",J583,0)</f>
        <v>0</v>
      </c>
      <c r="BJ583" s="16" t="s">
        <v>83</v>
      </c>
      <c r="BK583" s="145">
        <f>ROUND(I583*H583,2)</f>
        <v>0</v>
      </c>
      <c r="BL583" s="16" t="s">
        <v>253</v>
      </c>
      <c r="BM583" s="144" t="s">
        <v>3888</v>
      </c>
    </row>
    <row r="584" spans="2:65" s="1" customFormat="1" ht="24.25" customHeight="1">
      <c r="B584" s="31"/>
      <c r="C584" s="132" t="s">
        <v>1026</v>
      </c>
      <c r="D584" s="132" t="s">
        <v>155</v>
      </c>
      <c r="E584" s="133" t="s">
        <v>3889</v>
      </c>
      <c r="F584" s="134" t="s">
        <v>3890</v>
      </c>
      <c r="G584" s="135" t="s">
        <v>707</v>
      </c>
      <c r="H584" s="136">
        <v>1</v>
      </c>
      <c r="I584" s="137"/>
      <c r="J584" s="138">
        <f>ROUND(I584*H584,2)</f>
        <v>0</v>
      </c>
      <c r="K584" s="139"/>
      <c r="L584" s="31"/>
      <c r="M584" s="140" t="s">
        <v>1</v>
      </c>
      <c r="N584" s="141" t="s">
        <v>40</v>
      </c>
      <c r="P584" s="142">
        <f>O584*H584</f>
        <v>0</v>
      </c>
      <c r="Q584" s="142">
        <v>0</v>
      </c>
      <c r="R584" s="142">
        <f>Q584*H584</f>
        <v>0</v>
      </c>
      <c r="S584" s="142">
        <v>0</v>
      </c>
      <c r="T584" s="143">
        <f>S584*H584</f>
        <v>0</v>
      </c>
      <c r="AR584" s="144" t="s">
        <v>253</v>
      </c>
      <c r="AT584" s="144" t="s">
        <v>155</v>
      </c>
      <c r="AU584" s="144" t="s">
        <v>85</v>
      </c>
      <c r="AY584" s="16" t="s">
        <v>153</v>
      </c>
      <c r="BE584" s="145">
        <f>IF(N584="základní",J584,0)</f>
        <v>0</v>
      </c>
      <c r="BF584" s="145">
        <f>IF(N584="snížená",J584,0)</f>
        <v>0</v>
      </c>
      <c r="BG584" s="145">
        <f>IF(N584="zákl. přenesená",J584,0)</f>
        <v>0</v>
      </c>
      <c r="BH584" s="145">
        <f>IF(N584="sníž. přenesená",J584,0)</f>
        <v>0</v>
      </c>
      <c r="BI584" s="145">
        <f>IF(N584="nulová",J584,0)</f>
        <v>0</v>
      </c>
      <c r="BJ584" s="16" t="s">
        <v>83</v>
      </c>
      <c r="BK584" s="145">
        <f>ROUND(I584*H584,2)</f>
        <v>0</v>
      </c>
      <c r="BL584" s="16" t="s">
        <v>253</v>
      </c>
      <c r="BM584" s="144" t="s">
        <v>3891</v>
      </c>
    </row>
    <row r="585" spans="2:65" s="1" customFormat="1" ht="21.75" customHeight="1">
      <c r="B585" s="31"/>
      <c r="C585" s="132" t="s">
        <v>1031</v>
      </c>
      <c r="D585" s="132" t="s">
        <v>155</v>
      </c>
      <c r="E585" s="133" t="s">
        <v>3892</v>
      </c>
      <c r="F585" s="134" t="s">
        <v>3893</v>
      </c>
      <c r="G585" s="135" t="s">
        <v>590</v>
      </c>
      <c r="H585" s="136">
        <v>25</v>
      </c>
      <c r="I585" s="137"/>
      <c r="J585" s="138">
        <f>ROUND(I585*H585,2)</f>
        <v>0</v>
      </c>
      <c r="K585" s="139"/>
      <c r="L585" s="31"/>
      <c r="M585" s="140" t="s">
        <v>1</v>
      </c>
      <c r="N585" s="141" t="s">
        <v>40</v>
      </c>
      <c r="P585" s="142">
        <f>O585*H585</f>
        <v>0</v>
      </c>
      <c r="Q585" s="142">
        <v>1.42E-3</v>
      </c>
      <c r="R585" s="142">
        <f>Q585*H585</f>
        <v>3.5500000000000004E-2</v>
      </c>
      <c r="S585" s="142">
        <v>0</v>
      </c>
      <c r="T585" s="143">
        <f>S585*H585</f>
        <v>0</v>
      </c>
      <c r="AR585" s="144" t="s">
        <v>253</v>
      </c>
      <c r="AT585" s="144" t="s">
        <v>155</v>
      </c>
      <c r="AU585" s="144" t="s">
        <v>85</v>
      </c>
      <c r="AY585" s="16" t="s">
        <v>153</v>
      </c>
      <c r="BE585" s="145">
        <f>IF(N585="základní",J585,0)</f>
        <v>0</v>
      </c>
      <c r="BF585" s="145">
        <f>IF(N585="snížená",J585,0)</f>
        <v>0</v>
      </c>
      <c r="BG585" s="145">
        <f>IF(N585="zákl. přenesená",J585,0)</f>
        <v>0</v>
      </c>
      <c r="BH585" s="145">
        <f>IF(N585="sníž. přenesená",J585,0)</f>
        <v>0</v>
      </c>
      <c r="BI585" s="145">
        <f>IF(N585="nulová",J585,0)</f>
        <v>0</v>
      </c>
      <c r="BJ585" s="16" t="s">
        <v>83</v>
      </c>
      <c r="BK585" s="145">
        <f>ROUND(I585*H585,2)</f>
        <v>0</v>
      </c>
      <c r="BL585" s="16" t="s">
        <v>253</v>
      </c>
      <c r="BM585" s="144" t="s">
        <v>3894</v>
      </c>
    </row>
    <row r="586" spans="2:65" s="1" customFormat="1" ht="12">
      <c r="B586" s="31"/>
      <c r="D586" s="146" t="s">
        <v>161</v>
      </c>
      <c r="F586" s="147" t="s">
        <v>3895</v>
      </c>
      <c r="I586" s="148"/>
      <c r="L586" s="31"/>
      <c r="M586" s="149"/>
      <c r="T586" s="55"/>
      <c r="AT586" s="16" t="s">
        <v>161</v>
      </c>
      <c r="AU586" s="16" t="s">
        <v>85</v>
      </c>
    </row>
    <row r="587" spans="2:65" s="12" customFormat="1" ht="12">
      <c r="B587" s="150"/>
      <c r="D587" s="146" t="s">
        <v>163</v>
      </c>
      <c r="E587" s="151" t="s">
        <v>1</v>
      </c>
      <c r="F587" s="152" t="s">
        <v>3896</v>
      </c>
      <c r="H587" s="153">
        <v>23.5</v>
      </c>
      <c r="I587" s="154"/>
      <c r="L587" s="150"/>
      <c r="M587" s="155"/>
      <c r="T587" s="156"/>
      <c r="AT587" s="151" t="s">
        <v>163</v>
      </c>
      <c r="AU587" s="151" t="s">
        <v>85</v>
      </c>
      <c r="AV587" s="12" t="s">
        <v>85</v>
      </c>
      <c r="AW587" s="12" t="s">
        <v>32</v>
      </c>
      <c r="AX587" s="12" t="s">
        <v>75</v>
      </c>
      <c r="AY587" s="151" t="s">
        <v>153</v>
      </c>
    </row>
    <row r="588" spans="2:65" s="12" customFormat="1" ht="12">
      <c r="B588" s="150"/>
      <c r="D588" s="146" t="s">
        <v>163</v>
      </c>
      <c r="E588" s="151" t="s">
        <v>1</v>
      </c>
      <c r="F588" s="152" t="s">
        <v>3897</v>
      </c>
      <c r="H588" s="153">
        <v>1.5</v>
      </c>
      <c r="I588" s="154"/>
      <c r="L588" s="150"/>
      <c r="M588" s="155"/>
      <c r="T588" s="156"/>
      <c r="AT588" s="151" t="s">
        <v>163</v>
      </c>
      <c r="AU588" s="151" t="s">
        <v>85</v>
      </c>
      <c r="AV588" s="12" t="s">
        <v>85</v>
      </c>
      <c r="AW588" s="12" t="s">
        <v>32</v>
      </c>
      <c r="AX588" s="12" t="s">
        <v>75</v>
      </c>
      <c r="AY588" s="151" t="s">
        <v>153</v>
      </c>
    </row>
    <row r="589" spans="2:65" s="13" customFormat="1" ht="12">
      <c r="B589" s="157"/>
      <c r="D589" s="146" t="s">
        <v>163</v>
      </c>
      <c r="E589" s="158" t="s">
        <v>1</v>
      </c>
      <c r="F589" s="159" t="s">
        <v>207</v>
      </c>
      <c r="H589" s="160">
        <v>25</v>
      </c>
      <c r="I589" s="161"/>
      <c r="L589" s="157"/>
      <c r="M589" s="162"/>
      <c r="T589" s="163"/>
      <c r="AT589" s="158" t="s">
        <v>163</v>
      </c>
      <c r="AU589" s="158" t="s">
        <v>85</v>
      </c>
      <c r="AV589" s="13" t="s">
        <v>159</v>
      </c>
      <c r="AW589" s="13" t="s">
        <v>32</v>
      </c>
      <c r="AX589" s="13" t="s">
        <v>83</v>
      </c>
      <c r="AY589" s="158" t="s">
        <v>153</v>
      </c>
    </row>
    <row r="590" spans="2:65" s="1" customFormat="1" ht="16.5" customHeight="1">
      <c r="B590" s="31"/>
      <c r="C590" s="132" t="s">
        <v>1038</v>
      </c>
      <c r="D590" s="132" t="s">
        <v>155</v>
      </c>
      <c r="E590" s="133" t="s">
        <v>3898</v>
      </c>
      <c r="F590" s="134" t="s">
        <v>3899</v>
      </c>
      <c r="G590" s="135" t="s">
        <v>590</v>
      </c>
      <c r="H590" s="136">
        <v>1.5</v>
      </c>
      <c r="I590" s="137"/>
      <c r="J590" s="138">
        <f>ROUND(I590*H590,2)</f>
        <v>0</v>
      </c>
      <c r="K590" s="139"/>
      <c r="L590" s="31"/>
      <c r="M590" s="140" t="s">
        <v>1</v>
      </c>
      <c r="N590" s="141" t="s">
        <v>40</v>
      </c>
      <c r="P590" s="142">
        <f>O590*H590</f>
        <v>0</v>
      </c>
      <c r="Q590" s="142">
        <v>4.6999999999999999E-4</v>
      </c>
      <c r="R590" s="142">
        <f>Q590*H590</f>
        <v>7.0500000000000001E-4</v>
      </c>
      <c r="S590" s="142">
        <v>0</v>
      </c>
      <c r="T590" s="143">
        <f>S590*H590</f>
        <v>0</v>
      </c>
      <c r="AR590" s="144" t="s">
        <v>253</v>
      </c>
      <c r="AT590" s="144" t="s">
        <v>155</v>
      </c>
      <c r="AU590" s="144" t="s">
        <v>85</v>
      </c>
      <c r="AY590" s="16" t="s">
        <v>153</v>
      </c>
      <c r="BE590" s="145">
        <f>IF(N590="základní",J590,0)</f>
        <v>0</v>
      </c>
      <c r="BF590" s="145">
        <f>IF(N590="snížená",J590,0)</f>
        <v>0</v>
      </c>
      <c r="BG590" s="145">
        <f>IF(N590="zákl. přenesená",J590,0)</f>
        <v>0</v>
      </c>
      <c r="BH590" s="145">
        <f>IF(N590="sníž. přenesená",J590,0)</f>
        <v>0</v>
      </c>
      <c r="BI590" s="145">
        <f>IF(N590="nulová",J590,0)</f>
        <v>0</v>
      </c>
      <c r="BJ590" s="16" t="s">
        <v>83</v>
      </c>
      <c r="BK590" s="145">
        <f>ROUND(I590*H590,2)</f>
        <v>0</v>
      </c>
      <c r="BL590" s="16" t="s">
        <v>253</v>
      </c>
      <c r="BM590" s="144" t="s">
        <v>3900</v>
      </c>
    </row>
    <row r="591" spans="2:65" s="1" customFormat="1" ht="24">
      <c r="B591" s="31"/>
      <c r="D591" s="146" t="s">
        <v>161</v>
      </c>
      <c r="F591" s="147" t="s">
        <v>3901</v>
      </c>
      <c r="I591" s="148"/>
      <c r="L591" s="31"/>
      <c r="M591" s="149"/>
      <c r="T591" s="55"/>
      <c r="AT591" s="16" t="s">
        <v>161</v>
      </c>
      <c r="AU591" s="16" t="s">
        <v>85</v>
      </c>
    </row>
    <row r="592" spans="2:65" s="12" customFormat="1" ht="12">
      <c r="B592" s="150"/>
      <c r="D592" s="146" t="s">
        <v>163</v>
      </c>
      <c r="E592" s="151" t="s">
        <v>1</v>
      </c>
      <c r="F592" s="152" t="s">
        <v>3897</v>
      </c>
      <c r="H592" s="153">
        <v>1.5</v>
      </c>
      <c r="I592" s="154"/>
      <c r="L592" s="150"/>
      <c r="M592" s="155"/>
      <c r="T592" s="156"/>
      <c r="AT592" s="151" t="s">
        <v>163</v>
      </c>
      <c r="AU592" s="151" t="s">
        <v>85</v>
      </c>
      <c r="AV592" s="12" t="s">
        <v>85</v>
      </c>
      <c r="AW592" s="12" t="s">
        <v>32</v>
      </c>
      <c r="AX592" s="12" t="s">
        <v>83</v>
      </c>
      <c r="AY592" s="151" t="s">
        <v>153</v>
      </c>
    </row>
    <row r="593" spans="2:65" s="1" customFormat="1" ht="24.25" customHeight="1">
      <c r="B593" s="31"/>
      <c r="C593" s="132" t="s">
        <v>1042</v>
      </c>
      <c r="D593" s="132" t="s">
        <v>155</v>
      </c>
      <c r="E593" s="133" t="s">
        <v>3902</v>
      </c>
      <c r="F593" s="134" t="s">
        <v>3903</v>
      </c>
      <c r="G593" s="135" t="s">
        <v>261</v>
      </c>
      <c r="H593" s="136">
        <v>2</v>
      </c>
      <c r="I593" s="137"/>
      <c r="J593" s="138">
        <f>ROUND(I593*H593,2)</f>
        <v>0</v>
      </c>
      <c r="K593" s="139"/>
      <c r="L593" s="31"/>
      <c r="M593" s="140" t="s">
        <v>1</v>
      </c>
      <c r="N593" s="141" t="s">
        <v>40</v>
      </c>
      <c r="P593" s="142">
        <f>O593*H593</f>
        <v>0</v>
      </c>
      <c r="Q593" s="142">
        <v>1.0240000000000001E-2</v>
      </c>
      <c r="R593" s="142">
        <f>Q593*H593</f>
        <v>2.0480000000000002E-2</v>
      </c>
      <c r="S593" s="142">
        <v>0</v>
      </c>
      <c r="T593" s="143">
        <f>S593*H593</f>
        <v>0</v>
      </c>
      <c r="AR593" s="144" t="s">
        <v>253</v>
      </c>
      <c r="AT593" s="144" t="s">
        <v>155</v>
      </c>
      <c r="AU593" s="144" t="s">
        <v>85</v>
      </c>
      <c r="AY593" s="16" t="s">
        <v>153</v>
      </c>
      <c r="BE593" s="145">
        <f>IF(N593="základní",J593,0)</f>
        <v>0</v>
      </c>
      <c r="BF593" s="145">
        <f>IF(N593="snížená",J593,0)</f>
        <v>0</v>
      </c>
      <c r="BG593" s="145">
        <f>IF(N593="zákl. přenesená",J593,0)</f>
        <v>0</v>
      </c>
      <c r="BH593" s="145">
        <f>IF(N593="sníž. přenesená",J593,0)</f>
        <v>0</v>
      </c>
      <c r="BI593" s="145">
        <f>IF(N593="nulová",J593,0)</f>
        <v>0</v>
      </c>
      <c r="BJ593" s="16" t="s">
        <v>83</v>
      </c>
      <c r="BK593" s="145">
        <f>ROUND(I593*H593,2)</f>
        <v>0</v>
      </c>
      <c r="BL593" s="16" t="s">
        <v>253</v>
      </c>
      <c r="BM593" s="144" t="s">
        <v>3904</v>
      </c>
    </row>
    <row r="594" spans="2:65" s="1" customFormat="1" ht="96">
      <c r="B594" s="31"/>
      <c r="D594" s="146" t="s">
        <v>161</v>
      </c>
      <c r="F594" s="147" t="s">
        <v>3905</v>
      </c>
      <c r="I594" s="148"/>
      <c r="L594" s="31"/>
      <c r="M594" s="149"/>
      <c r="T594" s="55"/>
      <c r="AT594" s="16" t="s">
        <v>161</v>
      </c>
      <c r="AU594" s="16" t="s">
        <v>85</v>
      </c>
    </row>
    <row r="595" spans="2:65" s="1" customFormat="1" ht="16.5" customHeight="1">
      <c r="B595" s="31"/>
      <c r="C595" s="132" t="s">
        <v>1046</v>
      </c>
      <c r="D595" s="132" t="s">
        <v>155</v>
      </c>
      <c r="E595" s="133" t="s">
        <v>3284</v>
      </c>
      <c r="F595" s="134" t="s">
        <v>3285</v>
      </c>
      <c r="G595" s="135" t="s">
        <v>261</v>
      </c>
      <c r="H595" s="136">
        <v>1</v>
      </c>
      <c r="I595" s="137"/>
      <c r="J595" s="138">
        <f>ROUND(I595*H595,2)</f>
        <v>0</v>
      </c>
      <c r="K595" s="139"/>
      <c r="L595" s="31"/>
      <c r="M595" s="140" t="s">
        <v>1</v>
      </c>
      <c r="N595" s="141" t="s">
        <v>40</v>
      </c>
      <c r="P595" s="142">
        <f>O595*H595</f>
        <v>0</v>
      </c>
      <c r="Q595" s="142">
        <v>2.6519999999999998E-2</v>
      </c>
      <c r="R595" s="142">
        <f>Q595*H595</f>
        <v>2.6519999999999998E-2</v>
      </c>
      <c r="S595" s="142">
        <v>0</v>
      </c>
      <c r="T595" s="143">
        <f>S595*H595</f>
        <v>0</v>
      </c>
      <c r="AR595" s="144" t="s">
        <v>253</v>
      </c>
      <c r="AT595" s="144" t="s">
        <v>155</v>
      </c>
      <c r="AU595" s="144" t="s">
        <v>85</v>
      </c>
      <c r="AY595" s="16" t="s">
        <v>153</v>
      </c>
      <c r="BE595" s="145">
        <f>IF(N595="základní",J595,0)</f>
        <v>0</v>
      </c>
      <c r="BF595" s="145">
        <f>IF(N595="snížená",J595,0)</f>
        <v>0</v>
      </c>
      <c r="BG595" s="145">
        <f>IF(N595="zákl. přenesená",J595,0)</f>
        <v>0</v>
      </c>
      <c r="BH595" s="145">
        <f>IF(N595="sníž. přenesená",J595,0)</f>
        <v>0</v>
      </c>
      <c r="BI595" s="145">
        <f>IF(N595="nulová",J595,0)</f>
        <v>0</v>
      </c>
      <c r="BJ595" s="16" t="s">
        <v>83</v>
      </c>
      <c r="BK595" s="145">
        <f>ROUND(I595*H595,2)</f>
        <v>0</v>
      </c>
      <c r="BL595" s="16" t="s">
        <v>253</v>
      </c>
      <c r="BM595" s="144" t="s">
        <v>3906</v>
      </c>
    </row>
    <row r="596" spans="2:65" s="1" customFormat="1" ht="12">
      <c r="B596" s="31"/>
      <c r="D596" s="146" t="s">
        <v>161</v>
      </c>
      <c r="F596" s="147" t="s">
        <v>3287</v>
      </c>
      <c r="I596" s="148"/>
      <c r="L596" s="31"/>
      <c r="M596" s="149"/>
      <c r="T596" s="55"/>
      <c r="AT596" s="16" t="s">
        <v>161</v>
      </c>
      <c r="AU596" s="16" t="s">
        <v>85</v>
      </c>
    </row>
    <row r="597" spans="2:65" s="1" customFormat="1" ht="24.25" customHeight="1">
      <c r="B597" s="31"/>
      <c r="C597" s="132" t="s">
        <v>1050</v>
      </c>
      <c r="D597" s="132" t="s">
        <v>155</v>
      </c>
      <c r="E597" s="133" t="s">
        <v>1068</v>
      </c>
      <c r="F597" s="134" t="s">
        <v>1069</v>
      </c>
      <c r="G597" s="135" t="s">
        <v>196</v>
      </c>
      <c r="H597" s="136">
        <v>8.3000000000000004E-2</v>
      </c>
      <c r="I597" s="137"/>
      <c r="J597" s="138">
        <f>ROUND(I597*H597,2)</f>
        <v>0</v>
      </c>
      <c r="K597" s="139"/>
      <c r="L597" s="31"/>
      <c r="M597" s="140" t="s">
        <v>1</v>
      </c>
      <c r="N597" s="141" t="s">
        <v>40</v>
      </c>
      <c r="P597" s="142">
        <f>O597*H597</f>
        <v>0</v>
      </c>
      <c r="Q597" s="142">
        <v>0</v>
      </c>
      <c r="R597" s="142">
        <f>Q597*H597</f>
        <v>0</v>
      </c>
      <c r="S597" s="142">
        <v>0</v>
      </c>
      <c r="T597" s="143">
        <f>S597*H597</f>
        <v>0</v>
      </c>
      <c r="AR597" s="144" t="s">
        <v>253</v>
      </c>
      <c r="AT597" s="144" t="s">
        <v>155</v>
      </c>
      <c r="AU597" s="144" t="s">
        <v>85</v>
      </c>
      <c r="AY597" s="16" t="s">
        <v>153</v>
      </c>
      <c r="BE597" s="145">
        <f>IF(N597="základní",J597,0)</f>
        <v>0</v>
      </c>
      <c r="BF597" s="145">
        <f>IF(N597="snížená",J597,0)</f>
        <v>0</v>
      </c>
      <c r="BG597" s="145">
        <f>IF(N597="zákl. přenesená",J597,0)</f>
        <v>0</v>
      </c>
      <c r="BH597" s="145">
        <f>IF(N597="sníž. přenesená",J597,0)</f>
        <v>0</v>
      </c>
      <c r="BI597" s="145">
        <f>IF(N597="nulová",J597,0)</f>
        <v>0</v>
      </c>
      <c r="BJ597" s="16" t="s">
        <v>83</v>
      </c>
      <c r="BK597" s="145">
        <f>ROUND(I597*H597,2)</f>
        <v>0</v>
      </c>
      <c r="BL597" s="16" t="s">
        <v>253</v>
      </c>
      <c r="BM597" s="144" t="s">
        <v>3907</v>
      </c>
    </row>
    <row r="598" spans="2:65" s="1" customFormat="1" ht="36">
      <c r="B598" s="31"/>
      <c r="D598" s="146" t="s">
        <v>161</v>
      </c>
      <c r="F598" s="147" t="s">
        <v>1071</v>
      </c>
      <c r="I598" s="148"/>
      <c r="L598" s="31"/>
      <c r="M598" s="149"/>
      <c r="T598" s="55"/>
      <c r="AT598" s="16" t="s">
        <v>161</v>
      </c>
      <c r="AU598" s="16" t="s">
        <v>85</v>
      </c>
    </row>
    <row r="599" spans="2:65" s="11" customFormat="1" ht="22.75" customHeight="1">
      <c r="B599" s="120"/>
      <c r="D599" s="121" t="s">
        <v>74</v>
      </c>
      <c r="E599" s="130" t="s">
        <v>1072</v>
      </c>
      <c r="F599" s="130" t="s">
        <v>1073</v>
      </c>
      <c r="I599" s="123"/>
      <c r="J599" s="131">
        <f>BK599</f>
        <v>0</v>
      </c>
      <c r="L599" s="120"/>
      <c r="M599" s="125"/>
      <c r="P599" s="126">
        <f>SUM(P600:P615)</f>
        <v>0</v>
      </c>
      <c r="R599" s="126">
        <f>SUM(R600:R615)</f>
        <v>9.4900000000000002E-3</v>
      </c>
      <c r="T599" s="127">
        <f>SUM(T600:T615)</f>
        <v>0</v>
      </c>
      <c r="AR599" s="121" t="s">
        <v>85</v>
      </c>
      <c r="AT599" s="128" t="s">
        <v>74</v>
      </c>
      <c r="AU599" s="128" t="s">
        <v>83</v>
      </c>
      <c r="AY599" s="121" t="s">
        <v>153</v>
      </c>
      <c r="BK599" s="129">
        <f>SUM(BK600:BK615)</f>
        <v>0</v>
      </c>
    </row>
    <row r="600" spans="2:65" s="1" customFormat="1" ht="16.5" customHeight="1">
      <c r="B600" s="31"/>
      <c r="C600" s="132" t="s">
        <v>1056</v>
      </c>
      <c r="D600" s="132" t="s">
        <v>155</v>
      </c>
      <c r="E600" s="133" t="s">
        <v>1075</v>
      </c>
      <c r="F600" s="134" t="s">
        <v>1076</v>
      </c>
      <c r="G600" s="135" t="s">
        <v>707</v>
      </c>
      <c r="H600" s="136">
        <v>2</v>
      </c>
      <c r="I600" s="137"/>
      <c r="J600" s="138">
        <f>ROUND(I600*H600,2)</f>
        <v>0</v>
      </c>
      <c r="K600" s="139"/>
      <c r="L600" s="31"/>
      <c r="M600" s="140" t="s">
        <v>1</v>
      </c>
      <c r="N600" s="141" t="s">
        <v>40</v>
      </c>
      <c r="P600" s="142">
        <f>O600*H600</f>
        <v>0</v>
      </c>
      <c r="Q600" s="142">
        <v>0</v>
      </c>
      <c r="R600" s="142">
        <f>Q600*H600</f>
        <v>0</v>
      </c>
      <c r="S600" s="142">
        <v>0</v>
      </c>
      <c r="T600" s="143">
        <f>S600*H600</f>
        <v>0</v>
      </c>
      <c r="AR600" s="144" t="s">
        <v>253</v>
      </c>
      <c r="AT600" s="144" t="s">
        <v>155</v>
      </c>
      <c r="AU600" s="144" t="s">
        <v>85</v>
      </c>
      <c r="AY600" s="16" t="s">
        <v>153</v>
      </c>
      <c r="BE600" s="145">
        <f>IF(N600="základní",J600,0)</f>
        <v>0</v>
      </c>
      <c r="BF600" s="145">
        <f>IF(N600="snížená",J600,0)</f>
        <v>0</v>
      </c>
      <c r="BG600" s="145">
        <f>IF(N600="zákl. přenesená",J600,0)</f>
        <v>0</v>
      </c>
      <c r="BH600" s="145">
        <f>IF(N600="sníž. přenesená",J600,0)</f>
        <v>0</v>
      </c>
      <c r="BI600" s="145">
        <f>IF(N600="nulová",J600,0)</f>
        <v>0</v>
      </c>
      <c r="BJ600" s="16" t="s">
        <v>83</v>
      </c>
      <c r="BK600" s="145">
        <f>ROUND(I600*H600,2)</f>
        <v>0</v>
      </c>
      <c r="BL600" s="16" t="s">
        <v>253</v>
      </c>
      <c r="BM600" s="144" t="s">
        <v>3908</v>
      </c>
    </row>
    <row r="601" spans="2:65" s="1" customFormat="1" ht="24.25" customHeight="1">
      <c r="B601" s="31"/>
      <c r="C601" s="132" t="s">
        <v>1062</v>
      </c>
      <c r="D601" s="132" t="s">
        <v>155</v>
      </c>
      <c r="E601" s="133" t="s">
        <v>1083</v>
      </c>
      <c r="F601" s="134" t="s">
        <v>1084</v>
      </c>
      <c r="G601" s="135" t="s">
        <v>590</v>
      </c>
      <c r="H601" s="136">
        <v>13</v>
      </c>
      <c r="I601" s="137"/>
      <c r="J601" s="138">
        <f>ROUND(I601*H601,2)</f>
        <v>0</v>
      </c>
      <c r="K601" s="139"/>
      <c r="L601" s="31"/>
      <c r="M601" s="140" t="s">
        <v>1</v>
      </c>
      <c r="N601" s="141" t="s">
        <v>40</v>
      </c>
      <c r="P601" s="142">
        <f>O601*H601</f>
        <v>0</v>
      </c>
      <c r="Q601" s="142">
        <v>2.0000000000000001E-4</v>
      </c>
      <c r="R601" s="142">
        <f>Q601*H601</f>
        <v>2.6000000000000003E-3</v>
      </c>
      <c r="S601" s="142">
        <v>0</v>
      </c>
      <c r="T601" s="143">
        <f>S601*H601</f>
        <v>0</v>
      </c>
      <c r="AR601" s="144" t="s">
        <v>253</v>
      </c>
      <c r="AT601" s="144" t="s">
        <v>155</v>
      </c>
      <c r="AU601" s="144" t="s">
        <v>85</v>
      </c>
      <c r="AY601" s="16" t="s">
        <v>153</v>
      </c>
      <c r="BE601" s="145">
        <f>IF(N601="základní",J601,0)</f>
        <v>0</v>
      </c>
      <c r="BF601" s="145">
        <f>IF(N601="snížená",J601,0)</f>
        <v>0</v>
      </c>
      <c r="BG601" s="145">
        <f>IF(N601="zákl. přenesená",J601,0)</f>
        <v>0</v>
      </c>
      <c r="BH601" s="145">
        <f>IF(N601="sníž. přenesená",J601,0)</f>
        <v>0</v>
      </c>
      <c r="BI601" s="145">
        <f>IF(N601="nulová",J601,0)</f>
        <v>0</v>
      </c>
      <c r="BJ601" s="16" t="s">
        <v>83</v>
      </c>
      <c r="BK601" s="145">
        <f>ROUND(I601*H601,2)</f>
        <v>0</v>
      </c>
      <c r="BL601" s="16" t="s">
        <v>253</v>
      </c>
      <c r="BM601" s="144" t="s">
        <v>3909</v>
      </c>
    </row>
    <row r="602" spans="2:65" s="1" customFormat="1" ht="36">
      <c r="B602" s="31"/>
      <c r="D602" s="146" t="s">
        <v>161</v>
      </c>
      <c r="F602" s="147" t="s">
        <v>1086</v>
      </c>
      <c r="I602" s="148"/>
      <c r="L602" s="31"/>
      <c r="M602" s="149"/>
      <c r="T602" s="55"/>
      <c r="AT602" s="16" t="s">
        <v>161</v>
      </c>
      <c r="AU602" s="16" t="s">
        <v>85</v>
      </c>
    </row>
    <row r="603" spans="2:65" s="12" customFormat="1" ht="12">
      <c r="B603" s="150"/>
      <c r="D603" s="146" t="s">
        <v>163</v>
      </c>
      <c r="E603" s="151" t="s">
        <v>1</v>
      </c>
      <c r="F603" s="152" t="s">
        <v>3910</v>
      </c>
      <c r="H603" s="153">
        <v>13</v>
      </c>
      <c r="I603" s="154"/>
      <c r="L603" s="150"/>
      <c r="M603" s="155"/>
      <c r="T603" s="156"/>
      <c r="AT603" s="151" t="s">
        <v>163</v>
      </c>
      <c r="AU603" s="151" t="s">
        <v>85</v>
      </c>
      <c r="AV603" s="12" t="s">
        <v>85</v>
      </c>
      <c r="AW603" s="12" t="s">
        <v>32</v>
      </c>
      <c r="AX603" s="12" t="s">
        <v>83</v>
      </c>
      <c r="AY603" s="151" t="s">
        <v>153</v>
      </c>
    </row>
    <row r="604" spans="2:65" s="1" customFormat="1" ht="37.75" customHeight="1">
      <c r="B604" s="31"/>
      <c r="C604" s="132" t="s">
        <v>1067</v>
      </c>
      <c r="D604" s="132" t="s">
        <v>155</v>
      </c>
      <c r="E604" s="133" t="s">
        <v>1089</v>
      </c>
      <c r="F604" s="134" t="s">
        <v>1090</v>
      </c>
      <c r="G604" s="135" t="s">
        <v>590</v>
      </c>
      <c r="H604" s="136">
        <v>6.5</v>
      </c>
      <c r="I604" s="137"/>
      <c r="J604" s="138">
        <f>ROUND(I604*H604,2)</f>
        <v>0</v>
      </c>
      <c r="K604" s="139"/>
      <c r="L604" s="31"/>
      <c r="M604" s="140" t="s">
        <v>1</v>
      </c>
      <c r="N604" s="141" t="s">
        <v>40</v>
      </c>
      <c r="P604" s="142">
        <f>O604*H604</f>
        <v>0</v>
      </c>
      <c r="Q604" s="142">
        <v>4.0000000000000003E-5</v>
      </c>
      <c r="R604" s="142">
        <f>Q604*H604</f>
        <v>2.6000000000000003E-4</v>
      </c>
      <c r="S604" s="142">
        <v>0</v>
      </c>
      <c r="T604" s="143">
        <f>S604*H604</f>
        <v>0</v>
      </c>
      <c r="AR604" s="144" t="s">
        <v>253</v>
      </c>
      <c r="AT604" s="144" t="s">
        <v>155</v>
      </c>
      <c r="AU604" s="144" t="s">
        <v>85</v>
      </c>
      <c r="AY604" s="16" t="s">
        <v>153</v>
      </c>
      <c r="BE604" s="145">
        <f>IF(N604="základní",J604,0)</f>
        <v>0</v>
      </c>
      <c r="BF604" s="145">
        <f>IF(N604="snížená",J604,0)</f>
        <v>0</v>
      </c>
      <c r="BG604" s="145">
        <f>IF(N604="zákl. přenesená",J604,0)</f>
        <v>0</v>
      </c>
      <c r="BH604" s="145">
        <f>IF(N604="sníž. přenesená",J604,0)</f>
        <v>0</v>
      </c>
      <c r="BI604" s="145">
        <f>IF(N604="nulová",J604,0)</f>
        <v>0</v>
      </c>
      <c r="BJ604" s="16" t="s">
        <v>83</v>
      </c>
      <c r="BK604" s="145">
        <f>ROUND(I604*H604,2)</f>
        <v>0</v>
      </c>
      <c r="BL604" s="16" t="s">
        <v>253</v>
      </c>
      <c r="BM604" s="144" t="s">
        <v>3911</v>
      </c>
    </row>
    <row r="605" spans="2:65" s="1" customFormat="1" ht="48">
      <c r="B605" s="31"/>
      <c r="D605" s="146" t="s">
        <v>161</v>
      </c>
      <c r="F605" s="147" t="s">
        <v>1092</v>
      </c>
      <c r="I605" s="148"/>
      <c r="L605" s="31"/>
      <c r="M605" s="149"/>
      <c r="T605" s="55"/>
      <c r="AT605" s="16" t="s">
        <v>161</v>
      </c>
      <c r="AU605" s="16" t="s">
        <v>85</v>
      </c>
    </row>
    <row r="606" spans="2:65" s="12" customFormat="1" ht="12">
      <c r="B606" s="150"/>
      <c r="D606" s="146" t="s">
        <v>163</v>
      </c>
      <c r="E606" s="151" t="s">
        <v>1</v>
      </c>
      <c r="F606" s="152" t="s">
        <v>3912</v>
      </c>
      <c r="H606" s="153">
        <v>6.5</v>
      </c>
      <c r="I606" s="154"/>
      <c r="L606" s="150"/>
      <c r="M606" s="155"/>
      <c r="T606" s="156"/>
      <c r="AT606" s="151" t="s">
        <v>163</v>
      </c>
      <c r="AU606" s="151" t="s">
        <v>85</v>
      </c>
      <c r="AV606" s="12" t="s">
        <v>85</v>
      </c>
      <c r="AW606" s="12" t="s">
        <v>32</v>
      </c>
      <c r="AX606" s="12" t="s">
        <v>83</v>
      </c>
      <c r="AY606" s="151" t="s">
        <v>153</v>
      </c>
    </row>
    <row r="607" spans="2:65" s="1" customFormat="1" ht="37.75" customHeight="1">
      <c r="B607" s="31"/>
      <c r="C607" s="132" t="s">
        <v>1074</v>
      </c>
      <c r="D607" s="132" t="s">
        <v>155</v>
      </c>
      <c r="E607" s="133" t="s">
        <v>3913</v>
      </c>
      <c r="F607" s="134" t="s">
        <v>3914</v>
      </c>
      <c r="G607" s="135" t="s">
        <v>590</v>
      </c>
      <c r="H607" s="136">
        <v>6.5</v>
      </c>
      <c r="I607" s="137"/>
      <c r="J607" s="138">
        <f>ROUND(I607*H607,2)</f>
        <v>0</v>
      </c>
      <c r="K607" s="139"/>
      <c r="L607" s="31"/>
      <c r="M607" s="140" t="s">
        <v>1</v>
      </c>
      <c r="N607" s="141" t="s">
        <v>40</v>
      </c>
      <c r="P607" s="142">
        <f>O607*H607</f>
        <v>0</v>
      </c>
      <c r="Q607" s="142">
        <v>2.0000000000000001E-4</v>
      </c>
      <c r="R607" s="142">
        <f>Q607*H607</f>
        <v>1.3000000000000002E-3</v>
      </c>
      <c r="S607" s="142">
        <v>0</v>
      </c>
      <c r="T607" s="143">
        <f>S607*H607</f>
        <v>0</v>
      </c>
      <c r="AR607" s="144" t="s">
        <v>253</v>
      </c>
      <c r="AT607" s="144" t="s">
        <v>155</v>
      </c>
      <c r="AU607" s="144" t="s">
        <v>85</v>
      </c>
      <c r="AY607" s="16" t="s">
        <v>153</v>
      </c>
      <c r="BE607" s="145">
        <f>IF(N607="základní",J607,0)</f>
        <v>0</v>
      </c>
      <c r="BF607" s="145">
        <f>IF(N607="snížená",J607,0)</f>
        <v>0</v>
      </c>
      <c r="BG607" s="145">
        <f>IF(N607="zákl. přenesená",J607,0)</f>
        <v>0</v>
      </c>
      <c r="BH607" s="145">
        <f>IF(N607="sníž. přenesená",J607,0)</f>
        <v>0</v>
      </c>
      <c r="BI607" s="145">
        <f>IF(N607="nulová",J607,0)</f>
        <v>0</v>
      </c>
      <c r="BJ607" s="16" t="s">
        <v>83</v>
      </c>
      <c r="BK607" s="145">
        <f>ROUND(I607*H607,2)</f>
        <v>0</v>
      </c>
      <c r="BL607" s="16" t="s">
        <v>253</v>
      </c>
      <c r="BM607" s="144" t="s">
        <v>3915</v>
      </c>
    </row>
    <row r="608" spans="2:65" s="1" customFormat="1" ht="48">
      <c r="B608" s="31"/>
      <c r="D608" s="146" t="s">
        <v>161</v>
      </c>
      <c r="F608" s="147" t="s">
        <v>3916</v>
      </c>
      <c r="I608" s="148"/>
      <c r="L608" s="31"/>
      <c r="M608" s="149"/>
      <c r="T608" s="55"/>
      <c r="AT608" s="16" t="s">
        <v>161</v>
      </c>
      <c r="AU608" s="16" t="s">
        <v>85</v>
      </c>
    </row>
    <row r="609" spans="2:65" s="12" customFormat="1" ht="12">
      <c r="B609" s="150"/>
      <c r="D609" s="146" t="s">
        <v>163</v>
      </c>
      <c r="E609" s="151" t="s">
        <v>1</v>
      </c>
      <c r="F609" s="152" t="s">
        <v>3917</v>
      </c>
      <c r="H609" s="153">
        <v>6.5</v>
      </c>
      <c r="I609" s="154"/>
      <c r="L609" s="150"/>
      <c r="M609" s="155"/>
      <c r="T609" s="156"/>
      <c r="AT609" s="151" t="s">
        <v>163</v>
      </c>
      <c r="AU609" s="151" t="s">
        <v>85</v>
      </c>
      <c r="AV609" s="12" t="s">
        <v>85</v>
      </c>
      <c r="AW609" s="12" t="s">
        <v>32</v>
      </c>
      <c r="AX609" s="12" t="s">
        <v>83</v>
      </c>
      <c r="AY609" s="151" t="s">
        <v>153</v>
      </c>
    </row>
    <row r="610" spans="2:65" s="1" customFormat="1" ht="24.25" customHeight="1">
      <c r="B610" s="31"/>
      <c r="C610" s="132" t="s">
        <v>1078</v>
      </c>
      <c r="D610" s="132" t="s">
        <v>155</v>
      </c>
      <c r="E610" s="133" t="s">
        <v>1106</v>
      </c>
      <c r="F610" s="134" t="s">
        <v>1107</v>
      </c>
      <c r="G610" s="135" t="s">
        <v>590</v>
      </c>
      <c r="H610" s="136">
        <v>13</v>
      </c>
      <c r="I610" s="137"/>
      <c r="J610" s="138">
        <f>ROUND(I610*H610,2)</f>
        <v>0</v>
      </c>
      <c r="K610" s="139"/>
      <c r="L610" s="31"/>
      <c r="M610" s="140" t="s">
        <v>1</v>
      </c>
      <c r="N610" s="141" t="s">
        <v>40</v>
      </c>
      <c r="P610" s="142">
        <f>O610*H610</f>
        <v>0</v>
      </c>
      <c r="Q610" s="142">
        <v>4.0000000000000002E-4</v>
      </c>
      <c r="R610" s="142">
        <f>Q610*H610</f>
        <v>5.2000000000000006E-3</v>
      </c>
      <c r="S610" s="142">
        <v>0</v>
      </c>
      <c r="T610" s="143">
        <f>S610*H610</f>
        <v>0</v>
      </c>
      <c r="AR610" s="144" t="s">
        <v>253</v>
      </c>
      <c r="AT610" s="144" t="s">
        <v>155</v>
      </c>
      <c r="AU610" s="144" t="s">
        <v>85</v>
      </c>
      <c r="AY610" s="16" t="s">
        <v>153</v>
      </c>
      <c r="BE610" s="145">
        <f>IF(N610="základní",J610,0)</f>
        <v>0</v>
      </c>
      <c r="BF610" s="145">
        <f>IF(N610="snížená",J610,0)</f>
        <v>0</v>
      </c>
      <c r="BG610" s="145">
        <f>IF(N610="zákl. přenesená",J610,0)</f>
        <v>0</v>
      </c>
      <c r="BH610" s="145">
        <f>IF(N610="sníž. přenesená",J610,0)</f>
        <v>0</v>
      </c>
      <c r="BI610" s="145">
        <f>IF(N610="nulová",J610,0)</f>
        <v>0</v>
      </c>
      <c r="BJ610" s="16" t="s">
        <v>83</v>
      </c>
      <c r="BK610" s="145">
        <f>ROUND(I610*H610,2)</f>
        <v>0</v>
      </c>
      <c r="BL610" s="16" t="s">
        <v>253</v>
      </c>
      <c r="BM610" s="144" t="s">
        <v>3918</v>
      </c>
    </row>
    <row r="611" spans="2:65" s="1" customFormat="1" ht="36">
      <c r="B611" s="31"/>
      <c r="D611" s="146" t="s">
        <v>161</v>
      </c>
      <c r="F611" s="147" t="s">
        <v>1109</v>
      </c>
      <c r="I611" s="148"/>
      <c r="L611" s="31"/>
      <c r="M611" s="149"/>
      <c r="T611" s="55"/>
      <c r="AT611" s="16" t="s">
        <v>161</v>
      </c>
      <c r="AU611" s="16" t="s">
        <v>85</v>
      </c>
    </row>
    <row r="612" spans="2:65" s="1" customFormat="1" ht="21.75" customHeight="1">
      <c r="B612" s="31"/>
      <c r="C612" s="132" t="s">
        <v>1082</v>
      </c>
      <c r="D612" s="132" t="s">
        <v>155</v>
      </c>
      <c r="E612" s="133" t="s">
        <v>1111</v>
      </c>
      <c r="F612" s="134" t="s">
        <v>1112</v>
      </c>
      <c r="G612" s="135" t="s">
        <v>590</v>
      </c>
      <c r="H612" s="136">
        <v>13</v>
      </c>
      <c r="I612" s="137"/>
      <c r="J612" s="138">
        <f>ROUND(I612*H612,2)</f>
        <v>0</v>
      </c>
      <c r="K612" s="139"/>
      <c r="L612" s="31"/>
      <c r="M612" s="140" t="s">
        <v>1</v>
      </c>
      <c r="N612" s="141" t="s">
        <v>40</v>
      </c>
      <c r="P612" s="142">
        <f>O612*H612</f>
        <v>0</v>
      </c>
      <c r="Q612" s="142">
        <v>1.0000000000000001E-5</v>
      </c>
      <c r="R612" s="142">
        <f>Q612*H612</f>
        <v>1.3000000000000002E-4</v>
      </c>
      <c r="S612" s="142">
        <v>0</v>
      </c>
      <c r="T612" s="143">
        <f>S612*H612</f>
        <v>0</v>
      </c>
      <c r="AR612" s="144" t="s">
        <v>253</v>
      </c>
      <c r="AT612" s="144" t="s">
        <v>155</v>
      </c>
      <c r="AU612" s="144" t="s">
        <v>85</v>
      </c>
      <c r="AY612" s="16" t="s">
        <v>153</v>
      </c>
      <c r="BE612" s="145">
        <f>IF(N612="základní",J612,0)</f>
        <v>0</v>
      </c>
      <c r="BF612" s="145">
        <f>IF(N612="snížená",J612,0)</f>
        <v>0</v>
      </c>
      <c r="BG612" s="145">
        <f>IF(N612="zákl. přenesená",J612,0)</f>
        <v>0</v>
      </c>
      <c r="BH612" s="145">
        <f>IF(N612="sníž. přenesená",J612,0)</f>
        <v>0</v>
      </c>
      <c r="BI612" s="145">
        <f>IF(N612="nulová",J612,0)</f>
        <v>0</v>
      </c>
      <c r="BJ612" s="16" t="s">
        <v>83</v>
      </c>
      <c r="BK612" s="145">
        <f>ROUND(I612*H612,2)</f>
        <v>0</v>
      </c>
      <c r="BL612" s="16" t="s">
        <v>253</v>
      </c>
      <c r="BM612" s="144" t="s">
        <v>3919</v>
      </c>
    </row>
    <row r="613" spans="2:65" s="1" customFormat="1" ht="24">
      <c r="B613" s="31"/>
      <c r="D613" s="146" t="s">
        <v>161</v>
      </c>
      <c r="F613" s="147" t="s">
        <v>1114</v>
      </c>
      <c r="I613" s="148"/>
      <c r="L613" s="31"/>
      <c r="M613" s="149"/>
      <c r="T613" s="55"/>
      <c r="AT613" s="16" t="s">
        <v>161</v>
      </c>
      <c r="AU613" s="16" t="s">
        <v>85</v>
      </c>
    </row>
    <row r="614" spans="2:65" s="1" customFormat="1" ht="24.25" customHeight="1">
      <c r="B614" s="31"/>
      <c r="C614" s="132" t="s">
        <v>1088</v>
      </c>
      <c r="D614" s="132" t="s">
        <v>155</v>
      </c>
      <c r="E614" s="133" t="s">
        <v>1116</v>
      </c>
      <c r="F614" s="134" t="s">
        <v>1117</v>
      </c>
      <c r="G614" s="135" t="s">
        <v>196</v>
      </c>
      <c r="H614" s="136">
        <v>8.9999999999999993E-3</v>
      </c>
      <c r="I614" s="137"/>
      <c r="J614" s="138">
        <f>ROUND(I614*H614,2)</f>
        <v>0</v>
      </c>
      <c r="K614" s="139"/>
      <c r="L614" s="31"/>
      <c r="M614" s="140" t="s">
        <v>1</v>
      </c>
      <c r="N614" s="141" t="s">
        <v>40</v>
      </c>
      <c r="P614" s="142">
        <f>O614*H614</f>
        <v>0</v>
      </c>
      <c r="Q614" s="142">
        <v>0</v>
      </c>
      <c r="R614" s="142">
        <f>Q614*H614</f>
        <v>0</v>
      </c>
      <c r="S614" s="142">
        <v>0</v>
      </c>
      <c r="T614" s="143">
        <f>S614*H614</f>
        <v>0</v>
      </c>
      <c r="AR614" s="144" t="s">
        <v>253</v>
      </c>
      <c r="AT614" s="144" t="s">
        <v>155</v>
      </c>
      <c r="AU614" s="144" t="s">
        <v>85</v>
      </c>
      <c r="AY614" s="16" t="s">
        <v>153</v>
      </c>
      <c r="BE614" s="145">
        <f>IF(N614="základní",J614,0)</f>
        <v>0</v>
      </c>
      <c r="BF614" s="145">
        <f>IF(N614="snížená",J614,0)</f>
        <v>0</v>
      </c>
      <c r="BG614" s="145">
        <f>IF(N614="zákl. přenesená",J614,0)</f>
        <v>0</v>
      </c>
      <c r="BH614" s="145">
        <f>IF(N614="sníž. přenesená",J614,0)</f>
        <v>0</v>
      </c>
      <c r="BI614" s="145">
        <f>IF(N614="nulová",J614,0)</f>
        <v>0</v>
      </c>
      <c r="BJ614" s="16" t="s">
        <v>83</v>
      </c>
      <c r="BK614" s="145">
        <f>ROUND(I614*H614,2)</f>
        <v>0</v>
      </c>
      <c r="BL614" s="16" t="s">
        <v>253</v>
      </c>
      <c r="BM614" s="144" t="s">
        <v>3920</v>
      </c>
    </row>
    <row r="615" spans="2:65" s="1" customFormat="1" ht="36">
      <c r="B615" s="31"/>
      <c r="D615" s="146" t="s">
        <v>161</v>
      </c>
      <c r="F615" s="147" t="s">
        <v>1119</v>
      </c>
      <c r="I615" s="148"/>
      <c r="L615" s="31"/>
      <c r="M615" s="149"/>
      <c r="T615" s="55"/>
      <c r="AT615" s="16" t="s">
        <v>161</v>
      </c>
      <c r="AU615" s="16" t="s">
        <v>85</v>
      </c>
    </row>
    <row r="616" spans="2:65" s="11" customFormat="1" ht="22.75" customHeight="1">
      <c r="B616" s="120"/>
      <c r="D616" s="121" t="s">
        <v>74</v>
      </c>
      <c r="E616" s="130" t="s">
        <v>1130</v>
      </c>
      <c r="F616" s="130" t="s">
        <v>1131</v>
      </c>
      <c r="I616" s="123"/>
      <c r="J616" s="131">
        <f>BK616</f>
        <v>0</v>
      </c>
      <c r="L616" s="120"/>
      <c r="M616" s="125"/>
      <c r="P616" s="126">
        <f>SUM(P617:P623)</f>
        <v>0</v>
      </c>
      <c r="R616" s="126">
        <f>SUM(R617:R623)</f>
        <v>2.5599999999999998E-3</v>
      </c>
      <c r="T616" s="127">
        <f>SUM(T617:T623)</f>
        <v>0</v>
      </c>
      <c r="AR616" s="121" t="s">
        <v>85</v>
      </c>
      <c r="AT616" s="128" t="s">
        <v>74</v>
      </c>
      <c r="AU616" s="128" t="s">
        <v>83</v>
      </c>
      <c r="AY616" s="121" t="s">
        <v>153</v>
      </c>
      <c r="BK616" s="129">
        <f>SUM(BK617:BK623)</f>
        <v>0</v>
      </c>
    </row>
    <row r="617" spans="2:65" s="1" customFormat="1" ht="24.25" customHeight="1">
      <c r="B617" s="31"/>
      <c r="C617" s="132" t="s">
        <v>1094</v>
      </c>
      <c r="D617" s="132" t="s">
        <v>155</v>
      </c>
      <c r="E617" s="133" t="s">
        <v>1133</v>
      </c>
      <c r="F617" s="134" t="s">
        <v>1134</v>
      </c>
      <c r="G617" s="135" t="s">
        <v>707</v>
      </c>
      <c r="H617" s="136">
        <v>2</v>
      </c>
      <c r="I617" s="137"/>
      <c r="J617" s="138">
        <f>ROUND(I617*H617,2)</f>
        <v>0</v>
      </c>
      <c r="K617" s="139"/>
      <c r="L617" s="31"/>
      <c r="M617" s="140" t="s">
        <v>1</v>
      </c>
      <c r="N617" s="141" t="s">
        <v>40</v>
      </c>
      <c r="P617" s="142">
        <f>O617*H617</f>
        <v>0</v>
      </c>
      <c r="Q617" s="142">
        <v>0</v>
      </c>
      <c r="R617" s="142">
        <f>Q617*H617</f>
        <v>0</v>
      </c>
      <c r="S617" s="142">
        <v>0</v>
      </c>
      <c r="T617" s="143">
        <f>S617*H617</f>
        <v>0</v>
      </c>
      <c r="AR617" s="144" t="s">
        <v>253</v>
      </c>
      <c r="AT617" s="144" t="s">
        <v>155</v>
      </c>
      <c r="AU617" s="144" t="s">
        <v>85</v>
      </c>
      <c r="AY617" s="16" t="s">
        <v>153</v>
      </c>
      <c r="BE617" s="145">
        <f>IF(N617="základní",J617,0)</f>
        <v>0</v>
      </c>
      <c r="BF617" s="145">
        <f>IF(N617="snížená",J617,0)</f>
        <v>0</v>
      </c>
      <c r="BG617" s="145">
        <f>IF(N617="zákl. přenesená",J617,0)</f>
        <v>0</v>
      </c>
      <c r="BH617" s="145">
        <f>IF(N617="sníž. přenesená",J617,0)</f>
        <v>0</v>
      </c>
      <c r="BI617" s="145">
        <f>IF(N617="nulová",J617,0)</f>
        <v>0</v>
      </c>
      <c r="BJ617" s="16" t="s">
        <v>83</v>
      </c>
      <c r="BK617" s="145">
        <f>ROUND(I617*H617,2)</f>
        <v>0</v>
      </c>
      <c r="BL617" s="16" t="s">
        <v>253</v>
      </c>
      <c r="BM617" s="144" t="s">
        <v>3921</v>
      </c>
    </row>
    <row r="618" spans="2:65" s="1" customFormat="1" ht="24.25" customHeight="1">
      <c r="B618" s="31"/>
      <c r="C618" s="132" t="s">
        <v>1099</v>
      </c>
      <c r="D618" s="132" t="s">
        <v>155</v>
      </c>
      <c r="E618" s="133" t="s">
        <v>1152</v>
      </c>
      <c r="F618" s="134" t="s">
        <v>1153</v>
      </c>
      <c r="G618" s="135" t="s">
        <v>1102</v>
      </c>
      <c r="H618" s="136">
        <v>2</v>
      </c>
      <c r="I618" s="137"/>
      <c r="J618" s="138">
        <f>ROUND(I618*H618,2)</f>
        <v>0</v>
      </c>
      <c r="K618" s="139"/>
      <c r="L618" s="31"/>
      <c r="M618" s="140" t="s">
        <v>1</v>
      </c>
      <c r="N618" s="141" t="s">
        <v>40</v>
      </c>
      <c r="P618" s="142">
        <f>O618*H618</f>
        <v>0</v>
      </c>
      <c r="Q618" s="142">
        <v>2.4000000000000001E-4</v>
      </c>
      <c r="R618" s="142">
        <f>Q618*H618</f>
        <v>4.8000000000000001E-4</v>
      </c>
      <c r="S618" s="142">
        <v>0</v>
      </c>
      <c r="T618" s="143">
        <f>S618*H618</f>
        <v>0</v>
      </c>
      <c r="AR618" s="144" t="s">
        <v>253</v>
      </c>
      <c r="AT618" s="144" t="s">
        <v>155</v>
      </c>
      <c r="AU618" s="144" t="s">
        <v>85</v>
      </c>
      <c r="AY618" s="16" t="s">
        <v>153</v>
      </c>
      <c r="BE618" s="145">
        <f>IF(N618="základní",J618,0)</f>
        <v>0</v>
      </c>
      <c r="BF618" s="145">
        <f>IF(N618="snížená",J618,0)</f>
        <v>0</v>
      </c>
      <c r="BG618" s="145">
        <f>IF(N618="zákl. přenesená",J618,0)</f>
        <v>0</v>
      </c>
      <c r="BH618" s="145">
        <f>IF(N618="sníž. přenesená",J618,0)</f>
        <v>0</v>
      </c>
      <c r="BI618" s="145">
        <f>IF(N618="nulová",J618,0)</f>
        <v>0</v>
      </c>
      <c r="BJ618" s="16" t="s">
        <v>83</v>
      </c>
      <c r="BK618" s="145">
        <f>ROUND(I618*H618,2)</f>
        <v>0</v>
      </c>
      <c r="BL618" s="16" t="s">
        <v>253</v>
      </c>
      <c r="BM618" s="144" t="s">
        <v>3922</v>
      </c>
    </row>
    <row r="619" spans="2:65" s="1" customFormat="1" ht="24">
      <c r="B619" s="31"/>
      <c r="D619" s="146" t="s">
        <v>161</v>
      </c>
      <c r="F619" s="147" t="s">
        <v>1155</v>
      </c>
      <c r="I619" s="148"/>
      <c r="L619" s="31"/>
      <c r="M619" s="149"/>
      <c r="T619" s="55"/>
      <c r="AT619" s="16" t="s">
        <v>161</v>
      </c>
      <c r="AU619" s="16" t="s">
        <v>85</v>
      </c>
    </row>
    <row r="620" spans="2:65" s="1" customFormat="1" ht="24.25" customHeight="1">
      <c r="B620" s="31"/>
      <c r="C620" s="132" t="s">
        <v>1105</v>
      </c>
      <c r="D620" s="132" t="s">
        <v>155</v>
      </c>
      <c r="E620" s="133" t="s">
        <v>3923</v>
      </c>
      <c r="F620" s="134" t="s">
        <v>3924</v>
      </c>
      <c r="G620" s="135" t="s">
        <v>1102</v>
      </c>
      <c r="H620" s="136">
        <v>1</v>
      </c>
      <c r="I620" s="137"/>
      <c r="J620" s="138">
        <f>ROUND(I620*H620,2)</f>
        <v>0</v>
      </c>
      <c r="K620" s="139"/>
      <c r="L620" s="31"/>
      <c r="M620" s="140" t="s">
        <v>1</v>
      </c>
      <c r="N620" s="141" t="s">
        <v>40</v>
      </c>
      <c r="P620" s="142">
        <f>O620*H620</f>
        <v>0</v>
      </c>
      <c r="Q620" s="142">
        <v>2.0799999999999998E-3</v>
      </c>
      <c r="R620" s="142">
        <f>Q620*H620</f>
        <v>2.0799999999999998E-3</v>
      </c>
      <c r="S620" s="142">
        <v>0</v>
      </c>
      <c r="T620" s="143">
        <f>S620*H620</f>
        <v>0</v>
      </c>
      <c r="AR620" s="144" t="s">
        <v>253</v>
      </c>
      <c r="AT620" s="144" t="s">
        <v>155</v>
      </c>
      <c r="AU620" s="144" t="s">
        <v>85</v>
      </c>
      <c r="AY620" s="16" t="s">
        <v>153</v>
      </c>
      <c r="BE620" s="145">
        <f>IF(N620="základní",J620,0)</f>
        <v>0</v>
      </c>
      <c r="BF620" s="145">
        <f>IF(N620="snížená",J620,0)</f>
        <v>0</v>
      </c>
      <c r="BG620" s="145">
        <f>IF(N620="zákl. přenesená",J620,0)</f>
        <v>0</v>
      </c>
      <c r="BH620" s="145">
        <f>IF(N620="sníž. přenesená",J620,0)</f>
        <v>0</v>
      </c>
      <c r="BI620" s="145">
        <f>IF(N620="nulová",J620,0)</f>
        <v>0</v>
      </c>
      <c r="BJ620" s="16" t="s">
        <v>83</v>
      </c>
      <c r="BK620" s="145">
        <f>ROUND(I620*H620,2)</f>
        <v>0</v>
      </c>
      <c r="BL620" s="16" t="s">
        <v>253</v>
      </c>
      <c r="BM620" s="144" t="s">
        <v>3925</v>
      </c>
    </row>
    <row r="621" spans="2:65" s="1" customFormat="1" ht="24">
      <c r="B621" s="31"/>
      <c r="D621" s="146" t="s">
        <v>161</v>
      </c>
      <c r="F621" s="147" t="s">
        <v>3926</v>
      </c>
      <c r="I621" s="148"/>
      <c r="L621" s="31"/>
      <c r="M621" s="149"/>
      <c r="T621" s="55"/>
      <c r="AT621" s="16" t="s">
        <v>161</v>
      </c>
      <c r="AU621" s="16" t="s">
        <v>85</v>
      </c>
    </row>
    <row r="622" spans="2:65" s="1" customFormat="1" ht="24.25" customHeight="1">
      <c r="B622" s="31"/>
      <c r="C622" s="132" t="s">
        <v>1110</v>
      </c>
      <c r="D622" s="132" t="s">
        <v>155</v>
      </c>
      <c r="E622" s="133" t="s">
        <v>1167</v>
      </c>
      <c r="F622" s="134" t="s">
        <v>1168</v>
      </c>
      <c r="G622" s="135" t="s">
        <v>196</v>
      </c>
      <c r="H622" s="136">
        <v>3.0000000000000001E-3</v>
      </c>
      <c r="I622" s="137"/>
      <c r="J622" s="138">
        <f>ROUND(I622*H622,2)</f>
        <v>0</v>
      </c>
      <c r="K622" s="139"/>
      <c r="L622" s="31"/>
      <c r="M622" s="140" t="s">
        <v>1</v>
      </c>
      <c r="N622" s="141" t="s">
        <v>40</v>
      </c>
      <c r="P622" s="142">
        <f>O622*H622</f>
        <v>0</v>
      </c>
      <c r="Q622" s="142">
        <v>0</v>
      </c>
      <c r="R622" s="142">
        <f>Q622*H622</f>
        <v>0</v>
      </c>
      <c r="S622" s="142">
        <v>0</v>
      </c>
      <c r="T622" s="143">
        <f>S622*H622</f>
        <v>0</v>
      </c>
      <c r="AR622" s="144" t="s">
        <v>253</v>
      </c>
      <c r="AT622" s="144" t="s">
        <v>155</v>
      </c>
      <c r="AU622" s="144" t="s">
        <v>85</v>
      </c>
      <c r="AY622" s="16" t="s">
        <v>153</v>
      </c>
      <c r="BE622" s="145">
        <f>IF(N622="základní",J622,0)</f>
        <v>0</v>
      </c>
      <c r="BF622" s="145">
        <f>IF(N622="snížená",J622,0)</f>
        <v>0</v>
      </c>
      <c r="BG622" s="145">
        <f>IF(N622="zákl. přenesená",J622,0)</f>
        <v>0</v>
      </c>
      <c r="BH622" s="145">
        <f>IF(N622="sníž. přenesená",J622,0)</f>
        <v>0</v>
      </c>
      <c r="BI622" s="145">
        <f>IF(N622="nulová",J622,0)</f>
        <v>0</v>
      </c>
      <c r="BJ622" s="16" t="s">
        <v>83</v>
      </c>
      <c r="BK622" s="145">
        <f>ROUND(I622*H622,2)</f>
        <v>0</v>
      </c>
      <c r="BL622" s="16" t="s">
        <v>253</v>
      </c>
      <c r="BM622" s="144" t="s">
        <v>3927</v>
      </c>
    </row>
    <row r="623" spans="2:65" s="1" customFormat="1" ht="36">
      <c r="B623" s="31"/>
      <c r="D623" s="146" t="s">
        <v>161</v>
      </c>
      <c r="F623" s="147" t="s">
        <v>1170</v>
      </c>
      <c r="I623" s="148"/>
      <c r="L623" s="31"/>
      <c r="M623" s="149"/>
      <c r="T623" s="55"/>
      <c r="AT623" s="16" t="s">
        <v>161</v>
      </c>
      <c r="AU623" s="16" t="s">
        <v>85</v>
      </c>
    </row>
    <row r="624" spans="2:65" s="11" customFormat="1" ht="22.75" customHeight="1">
      <c r="B624" s="120"/>
      <c r="D624" s="121" t="s">
        <v>74</v>
      </c>
      <c r="E624" s="130" t="s">
        <v>3289</v>
      </c>
      <c r="F624" s="130" t="s">
        <v>3290</v>
      </c>
      <c r="I624" s="123"/>
      <c r="J624" s="131">
        <f>BK624</f>
        <v>0</v>
      </c>
      <c r="L624" s="120"/>
      <c r="M624" s="125"/>
      <c r="P624" s="126">
        <f>SUM(P625:P629)</f>
        <v>0</v>
      </c>
      <c r="R624" s="126">
        <f>SUM(R625:R629)</f>
        <v>0.27815999999999996</v>
      </c>
      <c r="T624" s="127">
        <f>SUM(T625:T629)</f>
        <v>0</v>
      </c>
      <c r="AR624" s="121" t="s">
        <v>85</v>
      </c>
      <c r="AT624" s="128" t="s">
        <v>74</v>
      </c>
      <c r="AU624" s="128" t="s">
        <v>83</v>
      </c>
      <c r="AY624" s="121" t="s">
        <v>153</v>
      </c>
      <c r="BK624" s="129">
        <f>SUM(BK625:BK629)</f>
        <v>0</v>
      </c>
    </row>
    <row r="625" spans="2:65" s="1" customFormat="1" ht="33" customHeight="1">
      <c r="B625" s="31"/>
      <c r="C625" s="132" t="s">
        <v>1115</v>
      </c>
      <c r="D625" s="132" t="s">
        <v>155</v>
      </c>
      <c r="E625" s="133" t="s">
        <v>3928</v>
      </c>
      <c r="F625" s="134" t="s">
        <v>3929</v>
      </c>
      <c r="G625" s="135" t="s">
        <v>173</v>
      </c>
      <c r="H625" s="136">
        <v>24</v>
      </c>
      <c r="I625" s="137"/>
      <c r="J625" s="138">
        <f>ROUND(I625*H625,2)</f>
        <v>0</v>
      </c>
      <c r="K625" s="139"/>
      <c r="L625" s="31"/>
      <c r="M625" s="140" t="s">
        <v>1</v>
      </c>
      <c r="N625" s="141" t="s">
        <v>40</v>
      </c>
      <c r="P625" s="142">
        <f>O625*H625</f>
        <v>0</v>
      </c>
      <c r="Q625" s="142">
        <v>1.159E-2</v>
      </c>
      <c r="R625" s="142">
        <f>Q625*H625</f>
        <v>0.27815999999999996</v>
      </c>
      <c r="S625" s="142">
        <v>0</v>
      </c>
      <c r="T625" s="143">
        <f>S625*H625</f>
        <v>0</v>
      </c>
      <c r="AR625" s="144" t="s">
        <v>253</v>
      </c>
      <c r="AT625" s="144" t="s">
        <v>155</v>
      </c>
      <c r="AU625" s="144" t="s">
        <v>85</v>
      </c>
      <c r="AY625" s="16" t="s">
        <v>153</v>
      </c>
      <c r="BE625" s="145">
        <f>IF(N625="základní",J625,0)</f>
        <v>0</v>
      </c>
      <c r="BF625" s="145">
        <f>IF(N625="snížená",J625,0)</f>
        <v>0</v>
      </c>
      <c r="BG625" s="145">
        <f>IF(N625="zákl. přenesená",J625,0)</f>
        <v>0</v>
      </c>
      <c r="BH625" s="145">
        <f>IF(N625="sníž. přenesená",J625,0)</f>
        <v>0</v>
      </c>
      <c r="BI625" s="145">
        <f>IF(N625="nulová",J625,0)</f>
        <v>0</v>
      </c>
      <c r="BJ625" s="16" t="s">
        <v>83</v>
      </c>
      <c r="BK625" s="145">
        <f>ROUND(I625*H625,2)</f>
        <v>0</v>
      </c>
      <c r="BL625" s="16" t="s">
        <v>253</v>
      </c>
      <c r="BM625" s="144" t="s">
        <v>3930</v>
      </c>
    </row>
    <row r="626" spans="2:65" s="1" customFormat="1" ht="36">
      <c r="B626" s="31"/>
      <c r="D626" s="146" t="s">
        <v>161</v>
      </c>
      <c r="F626" s="147" t="s">
        <v>3931</v>
      </c>
      <c r="I626" s="148"/>
      <c r="L626" s="31"/>
      <c r="M626" s="149"/>
      <c r="T626" s="55"/>
      <c r="AT626" s="16" t="s">
        <v>161</v>
      </c>
      <c r="AU626" s="16" t="s">
        <v>85</v>
      </c>
    </row>
    <row r="627" spans="2:65" s="12" customFormat="1" ht="12">
      <c r="B627" s="150"/>
      <c r="D627" s="146" t="s">
        <v>163</v>
      </c>
      <c r="E627" s="151" t="s">
        <v>1</v>
      </c>
      <c r="F627" s="152" t="s">
        <v>3932</v>
      </c>
      <c r="H627" s="153">
        <v>24</v>
      </c>
      <c r="I627" s="154"/>
      <c r="L627" s="150"/>
      <c r="M627" s="155"/>
      <c r="T627" s="156"/>
      <c r="AT627" s="151" t="s">
        <v>163</v>
      </c>
      <c r="AU627" s="151" t="s">
        <v>85</v>
      </c>
      <c r="AV627" s="12" t="s">
        <v>85</v>
      </c>
      <c r="AW627" s="12" t="s">
        <v>32</v>
      </c>
      <c r="AX627" s="12" t="s">
        <v>83</v>
      </c>
      <c r="AY627" s="151" t="s">
        <v>153</v>
      </c>
    </row>
    <row r="628" spans="2:65" s="1" customFormat="1" ht="24.25" customHeight="1">
      <c r="B628" s="31"/>
      <c r="C628" s="132" t="s">
        <v>1122</v>
      </c>
      <c r="D628" s="132" t="s">
        <v>155</v>
      </c>
      <c r="E628" s="133" t="s">
        <v>3933</v>
      </c>
      <c r="F628" s="134" t="s">
        <v>3934</v>
      </c>
      <c r="G628" s="135" t="s">
        <v>196</v>
      </c>
      <c r="H628" s="136">
        <v>0.27800000000000002</v>
      </c>
      <c r="I628" s="137"/>
      <c r="J628" s="138">
        <f>ROUND(I628*H628,2)</f>
        <v>0</v>
      </c>
      <c r="K628" s="139"/>
      <c r="L628" s="31"/>
      <c r="M628" s="140" t="s">
        <v>1</v>
      </c>
      <c r="N628" s="141" t="s">
        <v>40</v>
      </c>
      <c r="P628" s="142">
        <f>O628*H628</f>
        <v>0</v>
      </c>
      <c r="Q628" s="142">
        <v>0</v>
      </c>
      <c r="R628" s="142">
        <f>Q628*H628</f>
        <v>0</v>
      </c>
      <c r="S628" s="142">
        <v>0</v>
      </c>
      <c r="T628" s="143">
        <f>S628*H628</f>
        <v>0</v>
      </c>
      <c r="AR628" s="144" t="s">
        <v>253</v>
      </c>
      <c r="AT628" s="144" t="s">
        <v>155</v>
      </c>
      <c r="AU628" s="144" t="s">
        <v>85</v>
      </c>
      <c r="AY628" s="16" t="s">
        <v>153</v>
      </c>
      <c r="BE628" s="145">
        <f>IF(N628="základní",J628,0)</f>
        <v>0</v>
      </c>
      <c r="BF628" s="145">
        <f>IF(N628="snížená",J628,0)</f>
        <v>0</v>
      </c>
      <c r="BG628" s="145">
        <f>IF(N628="zákl. přenesená",J628,0)</f>
        <v>0</v>
      </c>
      <c r="BH628" s="145">
        <f>IF(N628="sníž. přenesená",J628,0)</f>
        <v>0</v>
      </c>
      <c r="BI628" s="145">
        <f>IF(N628="nulová",J628,0)</f>
        <v>0</v>
      </c>
      <c r="BJ628" s="16" t="s">
        <v>83</v>
      </c>
      <c r="BK628" s="145">
        <f>ROUND(I628*H628,2)</f>
        <v>0</v>
      </c>
      <c r="BL628" s="16" t="s">
        <v>253</v>
      </c>
      <c r="BM628" s="144" t="s">
        <v>3935</v>
      </c>
    </row>
    <row r="629" spans="2:65" s="1" customFormat="1" ht="36">
      <c r="B629" s="31"/>
      <c r="D629" s="146" t="s">
        <v>161</v>
      </c>
      <c r="F629" s="147" t="s">
        <v>3936</v>
      </c>
      <c r="I629" s="148"/>
      <c r="L629" s="31"/>
      <c r="M629" s="149"/>
      <c r="T629" s="55"/>
      <c r="AT629" s="16" t="s">
        <v>161</v>
      </c>
      <c r="AU629" s="16" t="s">
        <v>85</v>
      </c>
    </row>
    <row r="630" spans="2:65" s="11" customFormat="1" ht="22.75" customHeight="1">
      <c r="B630" s="120"/>
      <c r="D630" s="121" t="s">
        <v>74</v>
      </c>
      <c r="E630" s="130" t="s">
        <v>3381</v>
      </c>
      <c r="F630" s="130" t="s">
        <v>3382</v>
      </c>
      <c r="I630" s="123"/>
      <c r="J630" s="131">
        <f>BK630</f>
        <v>0</v>
      </c>
      <c r="L630" s="120"/>
      <c r="M630" s="125"/>
      <c r="P630" s="126">
        <f>SUM(P631:P666)</f>
        <v>0</v>
      </c>
      <c r="R630" s="126">
        <f>SUM(R631:R666)</f>
        <v>0.22057000000000002</v>
      </c>
      <c r="T630" s="127">
        <f>SUM(T631:T666)</f>
        <v>0</v>
      </c>
      <c r="AR630" s="121" t="s">
        <v>85</v>
      </c>
      <c r="AT630" s="128" t="s">
        <v>74</v>
      </c>
      <c r="AU630" s="128" t="s">
        <v>83</v>
      </c>
      <c r="AY630" s="121" t="s">
        <v>153</v>
      </c>
      <c r="BK630" s="129">
        <f>SUM(BK631:BK666)</f>
        <v>0</v>
      </c>
    </row>
    <row r="631" spans="2:65" s="1" customFormat="1" ht="24.25" customHeight="1">
      <c r="B631" s="31"/>
      <c r="C631" s="132" t="s">
        <v>1126</v>
      </c>
      <c r="D631" s="132" t="s">
        <v>155</v>
      </c>
      <c r="E631" s="133" t="s">
        <v>3937</v>
      </c>
      <c r="F631" s="134" t="s">
        <v>3938</v>
      </c>
      <c r="G631" s="135" t="s">
        <v>173</v>
      </c>
      <c r="H631" s="136">
        <v>24</v>
      </c>
      <c r="I631" s="137"/>
      <c r="J631" s="138">
        <f>ROUND(I631*H631,2)</f>
        <v>0</v>
      </c>
      <c r="K631" s="139"/>
      <c r="L631" s="31"/>
      <c r="M631" s="140" t="s">
        <v>1</v>
      </c>
      <c r="N631" s="141" t="s">
        <v>40</v>
      </c>
      <c r="P631" s="142">
        <f>O631*H631</f>
        <v>0</v>
      </c>
      <c r="Q631" s="142">
        <v>5.8300000000000001E-3</v>
      </c>
      <c r="R631" s="142">
        <f>Q631*H631</f>
        <v>0.13991999999999999</v>
      </c>
      <c r="S631" s="142">
        <v>0</v>
      </c>
      <c r="T631" s="143">
        <f>S631*H631</f>
        <v>0</v>
      </c>
      <c r="AR631" s="144" t="s">
        <v>253</v>
      </c>
      <c r="AT631" s="144" t="s">
        <v>155</v>
      </c>
      <c r="AU631" s="144" t="s">
        <v>85</v>
      </c>
      <c r="AY631" s="16" t="s">
        <v>153</v>
      </c>
      <c r="BE631" s="145">
        <f>IF(N631="základní",J631,0)</f>
        <v>0</v>
      </c>
      <c r="BF631" s="145">
        <f>IF(N631="snížená",J631,0)</f>
        <v>0</v>
      </c>
      <c r="BG631" s="145">
        <f>IF(N631="zákl. přenesená",J631,0)</f>
        <v>0</v>
      </c>
      <c r="BH631" s="145">
        <f>IF(N631="sníž. přenesená",J631,0)</f>
        <v>0</v>
      </c>
      <c r="BI631" s="145">
        <f>IF(N631="nulová",J631,0)</f>
        <v>0</v>
      </c>
      <c r="BJ631" s="16" t="s">
        <v>83</v>
      </c>
      <c r="BK631" s="145">
        <f>ROUND(I631*H631,2)</f>
        <v>0</v>
      </c>
      <c r="BL631" s="16" t="s">
        <v>253</v>
      </c>
      <c r="BM631" s="144" t="s">
        <v>3939</v>
      </c>
    </row>
    <row r="632" spans="2:65" s="1" customFormat="1" ht="36">
      <c r="B632" s="31"/>
      <c r="D632" s="146" t="s">
        <v>161</v>
      </c>
      <c r="F632" s="147" t="s">
        <v>3940</v>
      </c>
      <c r="I632" s="148"/>
      <c r="L632" s="31"/>
      <c r="M632" s="149"/>
      <c r="T632" s="55"/>
      <c r="AT632" s="16" t="s">
        <v>161</v>
      </c>
      <c r="AU632" s="16" t="s">
        <v>85</v>
      </c>
    </row>
    <row r="633" spans="2:65" s="12" customFormat="1" ht="12">
      <c r="B633" s="150"/>
      <c r="D633" s="146" t="s">
        <v>163</v>
      </c>
      <c r="E633" s="151" t="s">
        <v>1</v>
      </c>
      <c r="F633" s="152" t="s">
        <v>3932</v>
      </c>
      <c r="H633" s="153">
        <v>24</v>
      </c>
      <c r="I633" s="154"/>
      <c r="L633" s="150"/>
      <c r="M633" s="155"/>
      <c r="T633" s="156"/>
      <c r="AT633" s="151" t="s">
        <v>163</v>
      </c>
      <c r="AU633" s="151" t="s">
        <v>85</v>
      </c>
      <c r="AV633" s="12" t="s">
        <v>85</v>
      </c>
      <c r="AW633" s="12" t="s">
        <v>32</v>
      </c>
      <c r="AX633" s="12" t="s">
        <v>83</v>
      </c>
      <c r="AY633" s="151" t="s">
        <v>153</v>
      </c>
    </row>
    <row r="634" spans="2:65" s="1" customFormat="1" ht="24.25" customHeight="1">
      <c r="B634" s="31"/>
      <c r="C634" s="132" t="s">
        <v>1132</v>
      </c>
      <c r="D634" s="132" t="s">
        <v>155</v>
      </c>
      <c r="E634" s="133" t="s">
        <v>3941</v>
      </c>
      <c r="F634" s="134" t="s">
        <v>3942</v>
      </c>
      <c r="G634" s="135" t="s">
        <v>590</v>
      </c>
      <c r="H634" s="136">
        <v>4</v>
      </c>
      <c r="I634" s="137"/>
      <c r="J634" s="138">
        <f>ROUND(I634*H634,2)</f>
        <v>0</v>
      </c>
      <c r="K634" s="139"/>
      <c r="L634" s="31"/>
      <c r="M634" s="140" t="s">
        <v>1</v>
      </c>
      <c r="N634" s="141" t="s">
        <v>40</v>
      </c>
      <c r="P634" s="142">
        <f>O634*H634</f>
        <v>0</v>
      </c>
      <c r="Q634" s="142">
        <v>2.1800000000000001E-3</v>
      </c>
      <c r="R634" s="142">
        <f>Q634*H634</f>
        <v>8.7200000000000003E-3</v>
      </c>
      <c r="S634" s="142">
        <v>0</v>
      </c>
      <c r="T634" s="143">
        <f>S634*H634</f>
        <v>0</v>
      </c>
      <c r="AR634" s="144" t="s">
        <v>253</v>
      </c>
      <c r="AT634" s="144" t="s">
        <v>155</v>
      </c>
      <c r="AU634" s="144" t="s">
        <v>85</v>
      </c>
      <c r="AY634" s="16" t="s">
        <v>153</v>
      </c>
      <c r="BE634" s="145">
        <f>IF(N634="základní",J634,0)</f>
        <v>0</v>
      </c>
      <c r="BF634" s="145">
        <f>IF(N634="snížená",J634,0)</f>
        <v>0</v>
      </c>
      <c r="BG634" s="145">
        <f>IF(N634="zákl. přenesená",J634,0)</f>
        <v>0</v>
      </c>
      <c r="BH634" s="145">
        <f>IF(N634="sníž. přenesená",J634,0)</f>
        <v>0</v>
      </c>
      <c r="BI634" s="145">
        <f>IF(N634="nulová",J634,0)</f>
        <v>0</v>
      </c>
      <c r="BJ634" s="16" t="s">
        <v>83</v>
      </c>
      <c r="BK634" s="145">
        <f>ROUND(I634*H634,2)</f>
        <v>0</v>
      </c>
      <c r="BL634" s="16" t="s">
        <v>253</v>
      </c>
      <c r="BM634" s="144" t="s">
        <v>3943</v>
      </c>
    </row>
    <row r="635" spans="2:65" s="1" customFormat="1" ht="24">
      <c r="B635" s="31"/>
      <c r="D635" s="146" t="s">
        <v>161</v>
      </c>
      <c r="F635" s="147" t="s">
        <v>3944</v>
      </c>
      <c r="I635" s="148"/>
      <c r="L635" s="31"/>
      <c r="M635" s="149"/>
      <c r="T635" s="55"/>
      <c r="AT635" s="16" t="s">
        <v>161</v>
      </c>
      <c r="AU635" s="16" t="s">
        <v>85</v>
      </c>
    </row>
    <row r="636" spans="2:65" s="12" customFormat="1" ht="12">
      <c r="B636" s="150"/>
      <c r="D636" s="146" t="s">
        <v>163</v>
      </c>
      <c r="E636" s="151" t="s">
        <v>1</v>
      </c>
      <c r="F636" s="152" t="s">
        <v>3945</v>
      </c>
      <c r="H636" s="153">
        <v>4</v>
      </c>
      <c r="I636" s="154"/>
      <c r="L636" s="150"/>
      <c r="M636" s="155"/>
      <c r="T636" s="156"/>
      <c r="AT636" s="151" t="s">
        <v>163</v>
      </c>
      <c r="AU636" s="151" t="s">
        <v>85</v>
      </c>
      <c r="AV636" s="12" t="s">
        <v>85</v>
      </c>
      <c r="AW636" s="12" t="s">
        <v>32</v>
      </c>
      <c r="AX636" s="12" t="s">
        <v>83</v>
      </c>
      <c r="AY636" s="151" t="s">
        <v>153</v>
      </c>
    </row>
    <row r="637" spans="2:65" s="1" customFormat="1" ht="24.25" customHeight="1">
      <c r="B637" s="31"/>
      <c r="C637" s="132" t="s">
        <v>1136</v>
      </c>
      <c r="D637" s="132" t="s">
        <v>155</v>
      </c>
      <c r="E637" s="133" t="s">
        <v>3418</v>
      </c>
      <c r="F637" s="134" t="s">
        <v>3419</v>
      </c>
      <c r="G637" s="135" t="s">
        <v>590</v>
      </c>
      <c r="H637" s="136">
        <v>4</v>
      </c>
      <c r="I637" s="137"/>
      <c r="J637" s="138">
        <f>ROUND(I637*H637,2)</f>
        <v>0</v>
      </c>
      <c r="K637" s="139"/>
      <c r="L637" s="31"/>
      <c r="M637" s="140" t="s">
        <v>1</v>
      </c>
      <c r="N637" s="141" t="s">
        <v>40</v>
      </c>
      <c r="P637" s="142">
        <f>O637*H637</f>
        <v>0</v>
      </c>
      <c r="Q637" s="142">
        <v>3.47E-3</v>
      </c>
      <c r="R637" s="142">
        <f>Q637*H637</f>
        <v>1.388E-2</v>
      </c>
      <c r="S637" s="142">
        <v>0</v>
      </c>
      <c r="T637" s="143">
        <f>S637*H637</f>
        <v>0</v>
      </c>
      <c r="AR637" s="144" t="s">
        <v>253</v>
      </c>
      <c r="AT637" s="144" t="s">
        <v>155</v>
      </c>
      <c r="AU637" s="144" t="s">
        <v>85</v>
      </c>
      <c r="AY637" s="16" t="s">
        <v>153</v>
      </c>
      <c r="BE637" s="145">
        <f>IF(N637="základní",J637,0)</f>
        <v>0</v>
      </c>
      <c r="BF637" s="145">
        <f>IF(N637="snížená",J637,0)</f>
        <v>0</v>
      </c>
      <c r="BG637" s="145">
        <f>IF(N637="zákl. přenesená",J637,0)</f>
        <v>0</v>
      </c>
      <c r="BH637" s="145">
        <f>IF(N637="sníž. přenesená",J637,0)</f>
        <v>0</v>
      </c>
      <c r="BI637" s="145">
        <f>IF(N637="nulová",J637,0)</f>
        <v>0</v>
      </c>
      <c r="BJ637" s="16" t="s">
        <v>83</v>
      </c>
      <c r="BK637" s="145">
        <f>ROUND(I637*H637,2)</f>
        <v>0</v>
      </c>
      <c r="BL637" s="16" t="s">
        <v>253</v>
      </c>
      <c r="BM637" s="144" t="s">
        <v>3946</v>
      </c>
    </row>
    <row r="638" spans="2:65" s="1" customFormat="1" ht="24">
      <c r="B638" s="31"/>
      <c r="D638" s="146" t="s">
        <v>161</v>
      </c>
      <c r="F638" s="147" t="s">
        <v>3421</v>
      </c>
      <c r="I638" s="148"/>
      <c r="L638" s="31"/>
      <c r="M638" s="149"/>
      <c r="T638" s="55"/>
      <c r="AT638" s="16" t="s">
        <v>161</v>
      </c>
      <c r="AU638" s="16" t="s">
        <v>85</v>
      </c>
    </row>
    <row r="639" spans="2:65" s="12" customFormat="1" ht="12">
      <c r="B639" s="150"/>
      <c r="D639" s="146" t="s">
        <v>163</v>
      </c>
      <c r="E639" s="151" t="s">
        <v>1</v>
      </c>
      <c r="F639" s="152" t="s">
        <v>3947</v>
      </c>
      <c r="H639" s="153">
        <v>4</v>
      </c>
      <c r="I639" s="154"/>
      <c r="L639" s="150"/>
      <c r="M639" s="155"/>
      <c r="T639" s="156"/>
      <c r="AT639" s="151" t="s">
        <v>163</v>
      </c>
      <c r="AU639" s="151" t="s">
        <v>85</v>
      </c>
      <c r="AV639" s="12" t="s">
        <v>85</v>
      </c>
      <c r="AW639" s="12" t="s">
        <v>32</v>
      </c>
      <c r="AX639" s="12" t="s">
        <v>83</v>
      </c>
      <c r="AY639" s="151" t="s">
        <v>153</v>
      </c>
    </row>
    <row r="640" spans="2:65" s="1" customFormat="1" ht="24.25" customHeight="1">
      <c r="B640" s="31"/>
      <c r="C640" s="132" t="s">
        <v>1141</v>
      </c>
      <c r="D640" s="132" t="s">
        <v>155</v>
      </c>
      <c r="E640" s="133" t="s">
        <v>3423</v>
      </c>
      <c r="F640" s="134" t="s">
        <v>3424</v>
      </c>
      <c r="G640" s="135" t="s">
        <v>590</v>
      </c>
      <c r="H640" s="136">
        <v>3</v>
      </c>
      <c r="I640" s="137"/>
      <c r="J640" s="138">
        <f>ROUND(I640*H640,2)</f>
        <v>0</v>
      </c>
      <c r="K640" s="139"/>
      <c r="L640" s="31"/>
      <c r="M640" s="140" t="s">
        <v>1</v>
      </c>
      <c r="N640" s="141" t="s">
        <v>40</v>
      </c>
      <c r="P640" s="142">
        <f>O640*H640</f>
        <v>0</v>
      </c>
      <c r="Q640" s="142">
        <v>2.2799999999999999E-3</v>
      </c>
      <c r="R640" s="142">
        <f>Q640*H640</f>
        <v>6.8399999999999997E-3</v>
      </c>
      <c r="S640" s="142">
        <v>0</v>
      </c>
      <c r="T640" s="143">
        <f>S640*H640</f>
        <v>0</v>
      </c>
      <c r="AR640" s="144" t="s">
        <v>253</v>
      </c>
      <c r="AT640" s="144" t="s">
        <v>155</v>
      </c>
      <c r="AU640" s="144" t="s">
        <v>85</v>
      </c>
      <c r="AY640" s="16" t="s">
        <v>153</v>
      </c>
      <c r="BE640" s="145">
        <f>IF(N640="základní",J640,0)</f>
        <v>0</v>
      </c>
      <c r="BF640" s="145">
        <f>IF(N640="snížená",J640,0)</f>
        <v>0</v>
      </c>
      <c r="BG640" s="145">
        <f>IF(N640="zákl. přenesená",J640,0)</f>
        <v>0</v>
      </c>
      <c r="BH640" s="145">
        <f>IF(N640="sníž. přenesená",J640,0)</f>
        <v>0</v>
      </c>
      <c r="BI640" s="145">
        <f>IF(N640="nulová",J640,0)</f>
        <v>0</v>
      </c>
      <c r="BJ640" s="16" t="s">
        <v>83</v>
      </c>
      <c r="BK640" s="145">
        <f>ROUND(I640*H640,2)</f>
        <v>0</v>
      </c>
      <c r="BL640" s="16" t="s">
        <v>253</v>
      </c>
      <c r="BM640" s="144" t="s">
        <v>3948</v>
      </c>
    </row>
    <row r="641" spans="2:65" s="1" customFormat="1" ht="36">
      <c r="B641" s="31"/>
      <c r="D641" s="146" t="s">
        <v>161</v>
      </c>
      <c r="F641" s="147" t="s">
        <v>3426</v>
      </c>
      <c r="I641" s="148"/>
      <c r="L641" s="31"/>
      <c r="M641" s="149"/>
      <c r="T641" s="55"/>
      <c r="AT641" s="16" t="s">
        <v>161</v>
      </c>
      <c r="AU641" s="16" t="s">
        <v>85</v>
      </c>
    </row>
    <row r="642" spans="2:65" s="12" customFormat="1" ht="12">
      <c r="B642" s="150"/>
      <c r="D642" s="146" t="s">
        <v>163</v>
      </c>
      <c r="E642" s="151" t="s">
        <v>1</v>
      </c>
      <c r="F642" s="152" t="s">
        <v>3949</v>
      </c>
      <c r="H642" s="153">
        <v>3</v>
      </c>
      <c r="I642" s="154"/>
      <c r="L642" s="150"/>
      <c r="M642" s="155"/>
      <c r="T642" s="156"/>
      <c r="AT642" s="151" t="s">
        <v>163</v>
      </c>
      <c r="AU642" s="151" t="s">
        <v>85</v>
      </c>
      <c r="AV642" s="12" t="s">
        <v>85</v>
      </c>
      <c r="AW642" s="12" t="s">
        <v>32</v>
      </c>
      <c r="AX642" s="12" t="s">
        <v>83</v>
      </c>
      <c r="AY642" s="151" t="s">
        <v>153</v>
      </c>
    </row>
    <row r="643" spans="2:65" s="1" customFormat="1" ht="33" customHeight="1">
      <c r="B643" s="31"/>
      <c r="C643" s="132" t="s">
        <v>1146</v>
      </c>
      <c r="D643" s="132" t="s">
        <v>155</v>
      </c>
      <c r="E643" s="133" t="s">
        <v>3434</v>
      </c>
      <c r="F643" s="134" t="s">
        <v>3435</v>
      </c>
      <c r="G643" s="135" t="s">
        <v>590</v>
      </c>
      <c r="H643" s="136">
        <v>12.5</v>
      </c>
      <c r="I643" s="137"/>
      <c r="J643" s="138">
        <f>ROUND(I643*H643,2)</f>
        <v>0</v>
      </c>
      <c r="K643" s="139"/>
      <c r="L643" s="31"/>
      <c r="M643" s="140" t="s">
        <v>1</v>
      </c>
      <c r="N643" s="141" t="s">
        <v>40</v>
      </c>
      <c r="P643" s="142">
        <f>O643*H643</f>
        <v>0</v>
      </c>
      <c r="Q643" s="142">
        <v>2.2000000000000001E-3</v>
      </c>
      <c r="R643" s="142">
        <f>Q643*H643</f>
        <v>2.75E-2</v>
      </c>
      <c r="S643" s="142">
        <v>0</v>
      </c>
      <c r="T643" s="143">
        <f>S643*H643</f>
        <v>0</v>
      </c>
      <c r="AR643" s="144" t="s">
        <v>253</v>
      </c>
      <c r="AT643" s="144" t="s">
        <v>155</v>
      </c>
      <c r="AU643" s="144" t="s">
        <v>85</v>
      </c>
      <c r="AY643" s="16" t="s">
        <v>153</v>
      </c>
      <c r="BE643" s="145">
        <f>IF(N643="základní",J643,0)</f>
        <v>0</v>
      </c>
      <c r="BF643" s="145">
        <f>IF(N643="snížená",J643,0)</f>
        <v>0</v>
      </c>
      <c r="BG643" s="145">
        <f>IF(N643="zákl. přenesená",J643,0)</f>
        <v>0</v>
      </c>
      <c r="BH643" s="145">
        <f>IF(N643="sníž. přenesená",J643,0)</f>
        <v>0</v>
      </c>
      <c r="BI643" s="145">
        <f>IF(N643="nulová",J643,0)</f>
        <v>0</v>
      </c>
      <c r="BJ643" s="16" t="s">
        <v>83</v>
      </c>
      <c r="BK643" s="145">
        <f>ROUND(I643*H643,2)</f>
        <v>0</v>
      </c>
      <c r="BL643" s="16" t="s">
        <v>253</v>
      </c>
      <c r="BM643" s="144" t="s">
        <v>3950</v>
      </c>
    </row>
    <row r="644" spans="2:65" s="1" customFormat="1" ht="36">
      <c r="B644" s="31"/>
      <c r="D644" s="146" t="s">
        <v>161</v>
      </c>
      <c r="F644" s="147" t="s">
        <v>3437</v>
      </c>
      <c r="I644" s="148"/>
      <c r="L644" s="31"/>
      <c r="M644" s="149"/>
      <c r="T644" s="55"/>
      <c r="AT644" s="16" t="s">
        <v>161</v>
      </c>
      <c r="AU644" s="16" t="s">
        <v>85</v>
      </c>
    </row>
    <row r="645" spans="2:65" s="12" customFormat="1" ht="12">
      <c r="B645" s="150"/>
      <c r="D645" s="146" t="s">
        <v>163</v>
      </c>
      <c r="E645" s="151" t="s">
        <v>1</v>
      </c>
      <c r="F645" s="152" t="s">
        <v>3951</v>
      </c>
      <c r="H645" s="153">
        <v>6.5</v>
      </c>
      <c r="I645" s="154"/>
      <c r="L645" s="150"/>
      <c r="M645" s="155"/>
      <c r="T645" s="156"/>
      <c r="AT645" s="151" t="s">
        <v>163</v>
      </c>
      <c r="AU645" s="151" t="s">
        <v>85</v>
      </c>
      <c r="AV645" s="12" t="s">
        <v>85</v>
      </c>
      <c r="AW645" s="12" t="s">
        <v>32</v>
      </c>
      <c r="AX645" s="12" t="s">
        <v>75</v>
      </c>
      <c r="AY645" s="151" t="s">
        <v>153</v>
      </c>
    </row>
    <row r="646" spans="2:65" s="12" customFormat="1" ht="12">
      <c r="B646" s="150"/>
      <c r="D646" s="146" t="s">
        <v>163</v>
      </c>
      <c r="E646" s="151" t="s">
        <v>1</v>
      </c>
      <c r="F646" s="152" t="s">
        <v>3952</v>
      </c>
      <c r="H646" s="153">
        <v>6</v>
      </c>
      <c r="I646" s="154"/>
      <c r="L646" s="150"/>
      <c r="M646" s="155"/>
      <c r="T646" s="156"/>
      <c r="AT646" s="151" t="s">
        <v>163</v>
      </c>
      <c r="AU646" s="151" t="s">
        <v>85</v>
      </c>
      <c r="AV646" s="12" t="s">
        <v>85</v>
      </c>
      <c r="AW646" s="12" t="s">
        <v>32</v>
      </c>
      <c r="AX646" s="12" t="s">
        <v>75</v>
      </c>
      <c r="AY646" s="151" t="s">
        <v>153</v>
      </c>
    </row>
    <row r="647" spans="2:65" s="13" customFormat="1" ht="12">
      <c r="B647" s="157"/>
      <c r="D647" s="146" t="s">
        <v>163</v>
      </c>
      <c r="E647" s="158" t="s">
        <v>1</v>
      </c>
      <c r="F647" s="159" t="s">
        <v>207</v>
      </c>
      <c r="H647" s="160">
        <v>12.5</v>
      </c>
      <c r="I647" s="161"/>
      <c r="L647" s="157"/>
      <c r="M647" s="162"/>
      <c r="T647" s="163"/>
      <c r="AT647" s="158" t="s">
        <v>163</v>
      </c>
      <c r="AU647" s="158" t="s">
        <v>85</v>
      </c>
      <c r="AV647" s="13" t="s">
        <v>159</v>
      </c>
      <c r="AW647" s="13" t="s">
        <v>32</v>
      </c>
      <c r="AX647" s="13" t="s">
        <v>83</v>
      </c>
      <c r="AY647" s="158" t="s">
        <v>153</v>
      </c>
    </row>
    <row r="648" spans="2:65" s="1" customFormat="1" ht="24.25" customHeight="1">
      <c r="B648" s="31"/>
      <c r="C648" s="132" t="s">
        <v>1151</v>
      </c>
      <c r="D648" s="132" t="s">
        <v>155</v>
      </c>
      <c r="E648" s="133" t="s">
        <v>3953</v>
      </c>
      <c r="F648" s="134" t="s">
        <v>3954</v>
      </c>
      <c r="G648" s="135" t="s">
        <v>590</v>
      </c>
      <c r="H648" s="136">
        <v>6</v>
      </c>
      <c r="I648" s="137"/>
      <c r="J648" s="138">
        <f>ROUND(I648*H648,2)</f>
        <v>0</v>
      </c>
      <c r="K648" s="139"/>
      <c r="L648" s="31"/>
      <c r="M648" s="140" t="s">
        <v>1</v>
      </c>
      <c r="N648" s="141" t="s">
        <v>40</v>
      </c>
      <c r="P648" s="142">
        <f>O648*H648</f>
        <v>0</v>
      </c>
      <c r="Q648" s="142">
        <v>1.6900000000000001E-3</v>
      </c>
      <c r="R648" s="142">
        <f>Q648*H648</f>
        <v>1.014E-2</v>
      </c>
      <c r="S648" s="142">
        <v>0</v>
      </c>
      <c r="T648" s="143">
        <f>S648*H648</f>
        <v>0</v>
      </c>
      <c r="AR648" s="144" t="s">
        <v>253</v>
      </c>
      <c r="AT648" s="144" t="s">
        <v>155</v>
      </c>
      <c r="AU648" s="144" t="s">
        <v>85</v>
      </c>
      <c r="AY648" s="16" t="s">
        <v>153</v>
      </c>
      <c r="BE648" s="145">
        <f>IF(N648="základní",J648,0)</f>
        <v>0</v>
      </c>
      <c r="BF648" s="145">
        <f>IF(N648="snížená",J648,0)</f>
        <v>0</v>
      </c>
      <c r="BG648" s="145">
        <f>IF(N648="zákl. přenesená",J648,0)</f>
        <v>0</v>
      </c>
      <c r="BH648" s="145">
        <f>IF(N648="sníž. přenesená",J648,0)</f>
        <v>0</v>
      </c>
      <c r="BI648" s="145">
        <f>IF(N648="nulová",J648,0)</f>
        <v>0</v>
      </c>
      <c r="BJ648" s="16" t="s">
        <v>83</v>
      </c>
      <c r="BK648" s="145">
        <f>ROUND(I648*H648,2)</f>
        <v>0</v>
      </c>
      <c r="BL648" s="16" t="s">
        <v>253</v>
      </c>
      <c r="BM648" s="144" t="s">
        <v>3955</v>
      </c>
    </row>
    <row r="649" spans="2:65" s="1" customFormat="1" ht="24">
      <c r="B649" s="31"/>
      <c r="D649" s="146" t="s">
        <v>161</v>
      </c>
      <c r="F649" s="147" t="s">
        <v>3956</v>
      </c>
      <c r="I649" s="148"/>
      <c r="L649" s="31"/>
      <c r="M649" s="149"/>
      <c r="T649" s="55"/>
      <c r="AT649" s="16" t="s">
        <v>161</v>
      </c>
      <c r="AU649" s="16" t="s">
        <v>85</v>
      </c>
    </row>
    <row r="650" spans="2:65" s="12" customFormat="1" ht="12">
      <c r="B650" s="150"/>
      <c r="D650" s="146" t="s">
        <v>163</v>
      </c>
      <c r="E650" s="151" t="s">
        <v>1</v>
      </c>
      <c r="F650" s="152" t="s">
        <v>3952</v>
      </c>
      <c r="H650" s="153">
        <v>6</v>
      </c>
      <c r="I650" s="154"/>
      <c r="L650" s="150"/>
      <c r="M650" s="155"/>
      <c r="T650" s="156"/>
      <c r="AT650" s="151" t="s">
        <v>163</v>
      </c>
      <c r="AU650" s="151" t="s">
        <v>85</v>
      </c>
      <c r="AV650" s="12" t="s">
        <v>85</v>
      </c>
      <c r="AW650" s="12" t="s">
        <v>32</v>
      </c>
      <c r="AX650" s="12" t="s">
        <v>83</v>
      </c>
      <c r="AY650" s="151" t="s">
        <v>153</v>
      </c>
    </row>
    <row r="651" spans="2:65" s="1" customFormat="1" ht="24.25" customHeight="1">
      <c r="B651" s="31"/>
      <c r="C651" s="132" t="s">
        <v>1156</v>
      </c>
      <c r="D651" s="132" t="s">
        <v>155</v>
      </c>
      <c r="E651" s="133" t="s">
        <v>3443</v>
      </c>
      <c r="F651" s="134" t="s">
        <v>3444</v>
      </c>
      <c r="G651" s="135" t="s">
        <v>590</v>
      </c>
      <c r="H651" s="136">
        <v>3</v>
      </c>
      <c r="I651" s="137"/>
      <c r="J651" s="138">
        <f>ROUND(I651*H651,2)</f>
        <v>0</v>
      </c>
      <c r="K651" s="139"/>
      <c r="L651" s="31"/>
      <c r="M651" s="140" t="s">
        <v>1</v>
      </c>
      <c r="N651" s="141" t="s">
        <v>40</v>
      </c>
      <c r="P651" s="142">
        <f>O651*H651</f>
        <v>0</v>
      </c>
      <c r="Q651" s="142">
        <v>1.6199999999999999E-3</v>
      </c>
      <c r="R651" s="142">
        <f>Q651*H651</f>
        <v>4.8599999999999997E-3</v>
      </c>
      <c r="S651" s="142">
        <v>0</v>
      </c>
      <c r="T651" s="143">
        <f>S651*H651</f>
        <v>0</v>
      </c>
      <c r="AR651" s="144" t="s">
        <v>253</v>
      </c>
      <c r="AT651" s="144" t="s">
        <v>155</v>
      </c>
      <c r="AU651" s="144" t="s">
        <v>85</v>
      </c>
      <c r="AY651" s="16" t="s">
        <v>153</v>
      </c>
      <c r="BE651" s="145">
        <f>IF(N651="základní",J651,0)</f>
        <v>0</v>
      </c>
      <c r="BF651" s="145">
        <f>IF(N651="snížená",J651,0)</f>
        <v>0</v>
      </c>
      <c r="BG651" s="145">
        <f>IF(N651="zákl. přenesená",J651,0)</f>
        <v>0</v>
      </c>
      <c r="BH651" s="145">
        <f>IF(N651="sníž. přenesená",J651,0)</f>
        <v>0</v>
      </c>
      <c r="BI651" s="145">
        <f>IF(N651="nulová",J651,0)</f>
        <v>0</v>
      </c>
      <c r="BJ651" s="16" t="s">
        <v>83</v>
      </c>
      <c r="BK651" s="145">
        <f>ROUND(I651*H651,2)</f>
        <v>0</v>
      </c>
      <c r="BL651" s="16" t="s">
        <v>253</v>
      </c>
      <c r="BM651" s="144" t="s">
        <v>3957</v>
      </c>
    </row>
    <row r="652" spans="2:65" s="1" customFormat="1" ht="24">
      <c r="B652" s="31"/>
      <c r="D652" s="146" t="s">
        <v>161</v>
      </c>
      <c r="F652" s="147" t="s">
        <v>3446</v>
      </c>
      <c r="I652" s="148"/>
      <c r="L652" s="31"/>
      <c r="M652" s="149"/>
      <c r="T652" s="55"/>
      <c r="AT652" s="16" t="s">
        <v>161</v>
      </c>
      <c r="AU652" s="16" t="s">
        <v>85</v>
      </c>
    </row>
    <row r="653" spans="2:65" s="12" customFormat="1" ht="12">
      <c r="B653" s="150"/>
      <c r="D653" s="146" t="s">
        <v>163</v>
      </c>
      <c r="E653" s="151" t="s">
        <v>1</v>
      </c>
      <c r="F653" s="152" t="s">
        <v>3958</v>
      </c>
      <c r="H653" s="153">
        <v>3</v>
      </c>
      <c r="I653" s="154"/>
      <c r="L653" s="150"/>
      <c r="M653" s="155"/>
      <c r="T653" s="156"/>
      <c r="AT653" s="151" t="s">
        <v>163</v>
      </c>
      <c r="AU653" s="151" t="s">
        <v>85</v>
      </c>
      <c r="AV653" s="12" t="s">
        <v>85</v>
      </c>
      <c r="AW653" s="12" t="s">
        <v>32</v>
      </c>
      <c r="AX653" s="12" t="s">
        <v>83</v>
      </c>
      <c r="AY653" s="151" t="s">
        <v>153</v>
      </c>
    </row>
    <row r="654" spans="2:65" s="1" customFormat="1" ht="24.25" customHeight="1">
      <c r="B654" s="31"/>
      <c r="C654" s="132" t="s">
        <v>1161</v>
      </c>
      <c r="D654" s="132" t="s">
        <v>155</v>
      </c>
      <c r="E654" s="133" t="s">
        <v>3448</v>
      </c>
      <c r="F654" s="134" t="s">
        <v>3449</v>
      </c>
      <c r="G654" s="135" t="s">
        <v>261</v>
      </c>
      <c r="H654" s="136">
        <v>2</v>
      </c>
      <c r="I654" s="137"/>
      <c r="J654" s="138">
        <f>ROUND(I654*H654,2)</f>
        <v>0</v>
      </c>
      <c r="K654" s="139"/>
      <c r="L654" s="31"/>
      <c r="M654" s="140" t="s">
        <v>1</v>
      </c>
      <c r="N654" s="141" t="s">
        <v>40</v>
      </c>
      <c r="P654" s="142">
        <f>O654*H654</f>
        <v>0</v>
      </c>
      <c r="Q654" s="142">
        <v>2.5000000000000001E-4</v>
      </c>
      <c r="R654" s="142">
        <f>Q654*H654</f>
        <v>5.0000000000000001E-4</v>
      </c>
      <c r="S654" s="142">
        <v>0</v>
      </c>
      <c r="T654" s="143">
        <f>S654*H654</f>
        <v>0</v>
      </c>
      <c r="AR654" s="144" t="s">
        <v>253</v>
      </c>
      <c r="AT654" s="144" t="s">
        <v>155</v>
      </c>
      <c r="AU654" s="144" t="s">
        <v>85</v>
      </c>
      <c r="AY654" s="16" t="s">
        <v>153</v>
      </c>
      <c r="BE654" s="145">
        <f>IF(N654="základní",J654,0)</f>
        <v>0</v>
      </c>
      <c r="BF654" s="145">
        <f>IF(N654="snížená",J654,0)</f>
        <v>0</v>
      </c>
      <c r="BG654" s="145">
        <f>IF(N654="zákl. přenesená",J654,0)</f>
        <v>0</v>
      </c>
      <c r="BH654" s="145">
        <f>IF(N654="sníž. přenesená",J654,0)</f>
        <v>0</v>
      </c>
      <c r="BI654" s="145">
        <f>IF(N654="nulová",J654,0)</f>
        <v>0</v>
      </c>
      <c r="BJ654" s="16" t="s">
        <v>83</v>
      </c>
      <c r="BK654" s="145">
        <f>ROUND(I654*H654,2)</f>
        <v>0</v>
      </c>
      <c r="BL654" s="16" t="s">
        <v>253</v>
      </c>
      <c r="BM654" s="144" t="s">
        <v>3959</v>
      </c>
    </row>
    <row r="655" spans="2:65" s="1" customFormat="1" ht="36">
      <c r="B655" s="31"/>
      <c r="D655" s="146" t="s">
        <v>161</v>
      </c>
      <c r="F655" s="147" t="s">
        <v>3451</v>
      </c>
      <c r="I655" s="148"/>
      <c r="L655" s="31"/>
      <c r="M655" s="149"/>
      <c r="T655" s="55"/>
      <c r="AT655" s="16" t="s">
        <v>161</v>
      </c>
      <c r="AU655" s="16" t="s">
        <v>85</v>
      </c>
    </row>
    <row r="656" spans="2:65" s="1" customFormat="1" ht="24.25" customHeight="1">
      <c r="B656" s="31"/>
      <c r="C656" s="132" t="s">
        <v>1166</v>
      </c>
      <c r="D656" s="132" t="s">
        <v>155</v>
      </c>
      <c r="E656" s="133" t="s">
        <v>3960</v>
      </c>
      <c r="F656" s="134" t="s">
        <v>3961</v>
      </c>
      <c r="G656" s="135" t="s">
        <v>590</v>
      </c>
      <c r="H656" s="136">
        <v>1</v>
      </c>
      <c r="I656" s="137"/>
      <c r="J656" s="138">
        <f>ROUND(I656*H656,2)</f>
        <v>0</v>
      </c>
      <c r="K656" s="139"/>
      <c r="L656" s="31"/>
      <c r="M656" s="140" t="s">
        <v>1</v>
      </c>
      <c r="N656" s="141" t="s">
        <v>40</v>
      </c>
      <c r="P656" s="142">
        <f>O656*H656</f>
        <v>0</v>
      </c>
      <c r="Q656" s="142">
        <v>1.91E-3</v>
      </c>
      <c r="R656" s="142">
        <f>Q656*H656</f>
        <v>1.91E-3</v>
      </c>
      <c r="S656" s="142">
        <v>0</v>
      </c>
      <c r="T656" s="143">
        <f>S656*H656</f>
        <v>0</v>
      </c>
      <c r="AR656" s="144" t="s">
        <v>253</v>
      </c>
      <c r="AT656" s="144" t="s">
        <v>155</v>
      </c>
      <c r="AU656" s="144" t="s">
        <v>85</v>
      </c>
      <c r="AY656" s="16" t="s">
        <v>153</v>
      </c>
      <c r="BE656" s="145">
        <f>IF(N656="základní",J656,0)</f>
        <v>0</v>
      </c>
      <c r="BF656" s="145">
        <f>IF(N656="snížená",J656,0)</f>
        <v>0</v>
      </c>
      <c r="BG656" s="145">
        <f>IF(N656="zákl. přenesená",J656,0)</f>
        <v>0</v>
      </c>
      <c r="BH656" s="145">
        <f>IF(N656="sníž. přenesená",J656,0)</f>
        <v>0</v>
      </c>
      <c r="BI656" s="145">
        <f>IF(N656="nulová",J656,0)</f>
        <v>0</v>
      </c>
      <c r="BJ656" s="16" t="s">
        <v>83</v>
      </c>
      <c r="BK656" s="145">
        <f>ROUND(I656*H656,2)</f>
        <v>0</v>
      </c>
      <c r="BL656" s="16" t="s">
        <v>253</v>
      </c>
      <c r="BM656" s="144" t="s">
        <v>3962</v>
      </c>
    </row>
    <row r="657" spans="2:65" s="1" customFormat="1" ht="36">
      <c r="B657" s="31"/>
      <c r="D657" s="146" t="s">
        <v>161</v>
      </c>
      <c r="F657" s="147" t="s">
        <v>3963</v>
      </c>
      <c r="I657" s="148"/>
      <c r="L657" s="31"/>
      <c r="M657" s="149"/>
      <c r="T657" s="55"/>
      <c r="AT657" s="16" t="s">
        <v>161</v>
      </c>
      <c r="AU657" s="16" t="s">
        <v>85</v>
      </c>
    </row>
    <row r="658" spans="2:65" s="12" customFormat="1" ht="12">
      <c r="B658" s="150"/>
      <c r="D658" s="146" t="s">
        <v>163</v>
      </c>
      <c r="E658" s="151" t="s">
        <v>1</v>
      </c>
      <c r="F658" s="152" t="s">
        <v>3964</v>
      </c>
      <c r="H658" s="153">
        <v>1</v>
      </c>
      <c r="I658" s="154"/>
      <c r="L658" s="150"/>
      <c r="M658" s="155"/>
      <c r="T658" s="156"/>
      <c r="AT658" s="151" t="s">
        <v>163</v>
      </c>
      <c r="AU658" s="151" t="s">
        <v>85</v>
      </c>
      <c r="AV658" s="12" t="s">
        <v>85</v>
      </c>
      <c r="AW658" s="12" t="s">
        <v>32</v>
      </c>
      <c r="AX658" s="12" t="s">
        <v>83</v>
      </c>
      <c r="AY658" s="151" t="s">
        <v>153</v>
      </c>
    </row>
    <row r="659" spans="2:65" s="1" customFormat="1" ht="24.25" customHeight="1">
      <c r="B659" s="31"/>
      <c r="C659" s="132" t="s">
        <v>1173</v>
      </c>
      <c r="D659" s="132" t="s">
        <v>155</v>
      </c>
      <c r="E659" s="133" t="s">
        <v>3452</v>
      </c>
      <c r="F659" s="134" t="s">
        <v>3453</v>
      </c>
      <c r="G659" s="135" t="s">
        <v>590</v>
      </c>
      <c r="H659" s="136">
        <v>3</v>
      </c>
      <c r="I659" s="137"/>
      <c r="J659" s="138">
        <f>ROUND(I659*H659,2)</f>
        <v>0</v>
      </c>
      <c r="K659" s="139"/>
      <c r="L659" s="31"/>
      <c r="M659" s="140" t="s">
        <v>1</v>
      </c>
      <c r="N659" s="141" t="s">
        <v>40</v>
      </c>
      <c r="P659" s="142">
        <f>O659*H659</f>
        <v>0</v>
      </c>
      <c r="Q659" s="142">
        <v>2.0999999999999999E-3</v>
      </c>
      <c r="R659" s="142">
        <f>Q659*H659</f>
        <v>6.3E-3</v>
      </c>
      <c r="S659" s="142">
        <v>0</v>
      </c>
      <c r="T659" s="143">
        <f>S659*H659</f>
        <v>0</v>
      </c>
      <c r="AR659" s="144" t="s">
        <v>253</v>
      </c>
      <c r="AT659" s="144" t="s">
        <v>155</v>
      </c>
      <c r="AU659" s="144" t="s">
        <v>85</v>
      </c>
      <c r="AY659" s="16" t="s">
        <v>153</v>
      </c>
      <c r="BE659" s="145">
        <f>IF(N659="základní",J659,0)</f>
        <v>0</v>
      </c>
      <c r="BF659" s="145">
        <f>IF(N659="snížená",J659,0)</f>
        <v>0</v>
      </c>
      <c r="BG659" s="145">
        <f>IF(N659="zákl. přenesená",J659,0)</f>
        <v>0</v>
      </c>
      <c r="BH659" s="145">
        <f>IF(N659="sníž. přenesená",J659,0)</f>
        <v>0</v>
      </c>
      <c r="BI659" s="145">
        <f>IF(N659="nulová",J659,0)</f>
        <v>0</v>
      </c>
      <c r="BJ659" s="16" t="s">
        <v>83</v>
      </c>
      <c r="BK659" s="145">
        <f>ROUND(I659*H659,2)</f>
        <v>0</v>
      </c>
      <c r="BL659" s="16" t="s">
        <v>253</v>
      </c>
      <c r="BM659" s="144" t="s">
        <v>3965</v>
      </c>
    </row>
    <row r="660" spans="2:65" s="1" customFormat="1" ht="36">
      <c r="B660" s="31"/>
      <c r="D660" s="146" t="s">
        <v>161</v>
      </c>
      <c r="F660" s="147" t="s">
        <v>3455</v>
      </c>
      <c r="I660" s="148"/>
      <c r="L660" s="31"/>
      <c r="M660" s="149"/>
      <c r="T660" s="55"/>
      <c r="AT660" s="16" t="s">
        <v>161</v>
      </c>
      <c r="AU660" s="16" t="s">
        <v>85</v>
      </c>
    </row>
    <row r="661" spans="2:65" s="12" customFormat="1" ht="12">
      <c r="B661" s="150"/>
      <c r="D661" s="146" t="s">
        <v>163</v>
      </c>
      <c r="E661" s="151" t="s">
        <v>1</v>
      </c>
      <c r="F661" s="152" t="s">
        <v>3966</v>
      </c>
      <c r="H661" s="153">
        <v>3</v>
      </c>
      <c r="I661" s="154"/>
      <c r="L661" s="150"/>
      <c r="M661" s="155"/>
      <c r="T661" s="156"/>
      <c r="AT661" s="151" t="s">
        <v>163</v>
      </c>
      <c r="AU661" s="151" t="s">
        <v>85</v>
      </c>
      <c r="AV661" s="12" t="s">
        <v>85</v>
      </c>
      <c r="AW661" s="12" t="s">
        <v>32</v>
      </c>
      <c r="AX661" s="12" t="s">
        <v>75</v>
      </c>
      <c r="AY661" s="151" t="s">
        <v>153</v>
      </c>
    </row>
    <row r="662" spans="2:65" s="13" customFormat="1" ht="12">
      <c r="B662" s="157"/>
      <c r="D662" s="146" t="s">
        <v>163</v>
      </c>
      <c r="E662" s="158" t="s">
        <v>1</v>
      </c>
      <c r="F662" s="159" t="s">
        <v>207</v>
      </c>
      <c r="H662" s="160">
        <v>3</v>
      </c>
      <c r="I662" s="161"/>
      <c r="L662" s="157"/>
      <c r="M662" s="162"/>
      <c r="T662" s="163"/>
      <c r="AT662" s="158" t="s">
        <v>163</v>
      </c>
      <c r="AU662" s="158" t="s">
        <v>85</v>
      </c>
      <c r="AV662" s="13" t="s">
        <v>159</v>
      </c>
      <c r="AW662" s="13" t="s">
        <v>32</v>
      </c>
      <c r="AX662" s="13" t="s">
        <v>83</v>
      </c>
      <c r="AY662" s="158" t="s">
        <v>153</v>
      </c>
    </row>
    <row r="663" spans="2:65" s="1" customFormat="1" ht="24.25" customHeight="1">
      <c r="B663" s="31"/>
      <c r="C663" s="132" t="s">
        <v>1177</v>
      </c>
      <c r="D663" s="132" t="s">
        <v>155</v>
      </c>
      <c r="E663" s="133" t="s">
        <v>3967</v>
      </c>
      <c r="F663" s="134" t="s">
        <v>3968</v>
      </c>
      <c r="G663" s="135" t="s">
        <v>196</v>
      </c>
      <c r="H663" s="136">
        <v>0.221</v>
      </c>
      <c r="I663" s="137"/>
      <c r="J663" s="138">
        <f>ROUND(I663*H663,2)</f>
        <v>0</v>
      </c>
      <c r="K663" s="139"/>
      <c r="L663" s="31"/>
      <c r="M663" s="140" t="s">
        <v>1</v>
      </c>
      <c r="N663" s="141" t="s">
        <v>40</v>
      </c>
      <c r="P663" s="142">
        <f>O663*H663</f>
        <v>0</v>
      </c>
      <c r="Q663" s="142">
        <v>0</v>
      </c>
      <c r="R663" s="142">
        <f>Q663*H663</f>
        <v>0</v>
      </c>
      <c r="S663" s="142">
        <v>0</v>
      </c>
      <c r="T663" s="143">
        <f>S663*H663</f>
        <v>0</v>
      </c>
      <c r="AR663" s="144" t="s">
        <v>253</v>
      </c>
      <c r="AT663" s="144" t="s">
        <v>155</v>
      </c>
      <c r="AU663" s="144" t="s">
        <v>85</v>
      </c>
      <c r="AY663" s="16" t="s">
        <v>153</v>
      </c>
      <c r="BE663" s="145">
        <f>IF(N663="základní",J663,0)</f>
        <v>0</v>
      </c>
      <c r="BF663" s="145">
        <f>IF(N663="snížená",J663,0)</f>
        <v>0</v>
      </c>
      <c r="BG663" s="145">
        <f>IF(N663="zákl. přenesená",J663,0)</f>
        <v>0</v>
      </c>
      <c r="BH663" s="145">
        <f>IF(N663="sníž. přenesená",J663,0)</f>
        <v>0</v>
      </c>
      <c r="BI663" s="145">
        <f>IF(N663="nulová",J663,0)</f>
        <v>0</v>
      </c>
      <c r="BJ663" s="16" t="s">
        <v>83</v>
      </c>
      <c r="BK663" s="145">
        <f>ROUND(I663*H663,2)</f>
        <v>0</v>
      </c>
      <c r="BL663" s="16" t="s">
        <v>253</v>
      </c>
      <c r="BM663" s="144" t="s">
        <v>3969</v>
      </c>
    </row>
    <row r="664" spans="2:65" s="1" customFormat="1" ht="36">
      <c r="B664" s="31"/>
      <c r="D664" s="146" t="s">
        <v>161</v>
      </c>
      <c r="F664" s="147" t="s">
        <v>3970</v>
      </c>
      <c r="I664" s="148"/>
      <c r="L664" s="31"/>
      <c r="M664" s="149"/>
      <c r="T664" s="55"/>
      <c r="AT664" s="16" t="s">
        <v>161</v>
      </c>
      <c r="AU664" s="16" t="s">
        <v>85</v>
      </c>
    </row>
    <row r="665" spans="2:65" s="1" customFormat="1" ht="24.25" customHeight="1">
      <c r="B665" s="31"/>
      <c r="C665" s="132" t="s">
        <v>1181</v>
      </c>
      <c r="D665" s="132" t="s">
        <v>155</v>
      </c>
      <c r="E665" s="133" t="s">
        <v>3457</v>
      </c>
      <c r="F665" s="134" t="s">
        <v>3458</v>
      </c>
      <c r="G665" s="135" t="s">
        <v>196</v>
      </c>
      <c r="H665" s="136">
        <v>0.221</v>
      </c>
      <c r="I665" s="137"/>
      <c r="J665" s="138">
        <f>ROUND(I665*H665,2)</f>
        <v>0</v>
      </c>
      <c r="K665" s="139"/>
      <c r="L665" s="31"/>
      <c r="M665" s="140" t="s">
        <v>1</v>
      </c>
      <c r="N665" s="141" t="s">
        <v>40</v>
      </c>
      <c r="P665" s="142">
        <f>O665*H665</f>
        <v>0</v>
      </c>
      <c r="Q665" s="142">
        <v>0</v>
      </c>
      <c r="R665" s="142">
        <f>Q665*H665</f>
        <v>0</v>
      </c>
      <c r="S665" s="142">
        <v>0</v>
      </c>
      <c r="T665" s="143">
        <f>S665*H665</f>
        <v>0</v>
      </c>
      <c r="AR665" s="144" t="s">
        <v>253</v>
      </c>
      <c r="AT665" s="144" t="s">
        <v>155</v>
      </c>
      <c r="AU665" s="144" t="s">
        <v>85</v>
      </c>
      <c r="AY665" s="16" t="s">
        <v>153</v>
      </c>
      <c r="BE665" s="145">
        <f>IF(N665="základní",J665,0)</f>
        <v>0</v>
      </c>
      <c r="BF665" s="145">
        <f>IF(N665="snížená",J665,0)</f>
        <v>0</v>
      </c>
      <c r="BG665" s="145">
        <f>IF(N665="zákl. přenesená",J665,0)</f>
        <v>0</v>
      </c>
      <c r="BH665" s="145">
        <f>IF(N665="sníž. přenesená",J665,0)</f>
        <v>0</v>
      </c>
      <c r="BI665" s="145">
        <f>IF(N665="nulová",J665,0)</f>
        <v>0</v>
      </c>
      <c r="BJ665" s="16" t="s">
        <v>83</v>
      </c>
      <c r="BK665" s="145">
        <f>ROUND(I665*H665,2)</f>
        <v>0</v>
      </c>
      <c r="BL665" s="16" t="s">
        <v>253</v>
      </c>
      <c r="BM665" s="144" t="s">
        <v>3971</v>
      </c>
    </row>
    <row r="666" spans="2:65" s="1" customFormat="1" ht="36">
      <c r="B666" s="31"/>
      <c r="D666" s="146" t="s">
        <v>161</v>
      </c>
      <c r="F666" s="147" t="s">
        <v>3460</v>
      </c>
      <c r="I666" s="148"/>
      <c r="L666" s="31"/>
      <c r="M666" s="149"/>
      <c r="T666" s="55"/>
      <c r="AT666" s="16" t="s">
        <v>161</v>
      </c>
      <c r="AU666" s="16" t="s">
        <v>85</v>
      </c>
    </row>
    <row r="667" spans="2:65" s="11" customFormat="1" ht="22.75" customHeight="1">
      <c r="B667" s="120"/>
      <c r="D667" s="121" t="s">
        <v>74</v>
      </c>
      <c r="E667" s="130" t="s">
        <v>1927</v>
      </c>
      <c r="F667" s="130" t="s">
        <v>1928</v>
      </c>
      <c r="I667" s="123"/>
      <c r="J667" s="131">
        <f>BK667</f>
        <v>0</v>
      </c>
      <c r="L667" s="120"/>
      <c r="M667" s="125"/>
      <c r="P667" s="126">
        <f>SUM(P668:P672)</f>
        <v>0</v>
      </c>
      <c r="R667" s="126">
        <f>SUM(R668:R672)</f>
        <v>0</v>
      </c>
      <c r="T667" s="127">
        <f>SUM(T668:T672)</f>
        <v>0</v>
      </c>
      <c r="AR667" s="121" t="s">
        <v>85</v>
      </c>
      <c r="AT667" s="128" t="s">
        <v>74</v>
      </c>
      <c r="AU667" s="128" t="s">
        <v>83</v>
      </c>
      <c r="AY667" s="121" t="s">
        <v>153</v>
      </c>
      <c r="BK667" s="129">
        <f>SUM(BK668:BK672)</f>
        <v>0</v>
      </c>
    </row>
    <row r="668" spans="2:65" s="1" customFormat="1" ht="37.75" customHeight="1">
      <c r="B668" s="31"/>
      <c r="C668" s="132" t="s">
        <v>1185</v>
      </c>
      <c r="D668" s="132" t="s">
        <v>155</v>
      </c>
      <c r="E668" s="133" t="s">
        <v>3972</v>
      </c>
      <c r="F668" s="134" t="s">
        <v>3973</v>
      </c>
      <c r="G668" s="135" t="s">
        <v>707</v>
      </c>
      <c r="H668" s="136">
        <v>1</v>
      </c>
      <c r="I668" s="137"/>
      <c r="J668" s="138">
        <f>ROUND(I668*H668,2)</f>
        <v>0</v>
      </c>
      <c r="K668" s="139"/>
      <c r="L668" s="31"/>
      <c r="M668" s="140" t="s">
        <v>1</v>
      </c>
      <c r="N668" s="141" t="s">
        <v>40</v>
      </c>
      <c r="P668" s="142">
        <f>O668*H668</f>
        <v>0</v>
      </c>
      <c r="Q668" s="142">
        <v>0</v>
      </c>
      <c r="R668" s="142">
        <f>Q668*H668</f>
        <v>0</v>
      </c>
      <c r="S668" s="142">
        <v>0</v>
      </c>
      <c r="T668" s="143">
        <f>S668*H668</f>
        <v>0</v>
      </c>
      <c r="AR668" s="144" t="s">
        <v>253</v>
      </c>
      <c r="AT668" s="144" t="s">
        <v>155</v>
      </c>
      <c r="AU668" s="144" t="s">
        <v>85</v>
      </c>
      <c r="AY668" s="16" t="s">
        <v>153</v>
      </c>
      <c r="BE668" s="145">
        <f>IF(N668="základní",J668,0)</f>
        <v>0</v>
      </c>
      <c r="BF668" s="145">
        <f>IF(N668="snížená",J668,0)</f>
        <v>0</v>
      </c>
      <c r="BG668" s="145">
        <f>IF(N668="zákl. přenesená",J668,0)</f>
        <v>0</v>
      </c>
      <c r="BH668" s="145">
        <f>IF(N668="sníž. přenesená",J668,0)</f>
        <v>0</v>
      </c>
      <c r="BI668" s="145">
        <f>IF(N668="nulová",J668,0)</f>
        <v>0</v>
      </c>
      <c r="BJ668" s="16" t="s">
        <v>83</v>
      </c>
      <c r="BK668" s="145">
        <f>ROUND(I668*H668,2)</f>
        <v>0</v>
      </c>
      <c r="BL668" s="16" t="s">
        <v>253</v>
      </c>
      <c r="BM668" s="144" t="s">
        <v>3974</v>
      </c>
    </row>
    <row r="669" spans="2:65" s="1" customFormat="1" ht="24.25" customHeight="1">
      <c r="B669" s="31"/>
      <c r="C669" s="132" t="s">
        <v>1189</v>
      </c>
      <c r="D669" s="132" t="s">
        <v>155</v>
      </c>
      <c r="E669" s="133" t="s">
        <v>3975</v>
      </c>
      <c r="F669" s="134" t="s">
        <v>3976</v>
      </c>
      <c r="G669" s="135" t="s">
        <v>707</v>
      </c>
      <c r="H669" s="136">
        <v>1</v>
      </c>
      <c r="I669" s="137"/>
      <c r="J669" s="138">
        <f>ROUND(I669*H669,2)</f>
        <v>0</v>
      </c>
      <c r="K669" s="139"/>
      <c r="L669" s="31"/>
      <c r="M669" s="140" t="s">
        <v>1</v>
      </c>
      <c r="N669" s="141" t="s">
        <v>40</v>
      </c>
      <c r="P669" s="142">
        <f>O669*H669</f>
        <v>0</v>
      </c>
      <c r="Q669" s="142">
        <v>0</v>
      </c>
      <c r="R669" s="142">
        <f>Q669*H669</f>
        <v>0</v>
      </c>
      <c r="S669" s="142">
        <v>0</v>
      </c>
      <c r="T669" s="143">
        <f>S669*H669</f>
        <v>0</v>
      </c>
      <c r="AR669" s="144" t="s">
        <v>253</v>
      </c>
      <c r="AT669" s="144" t="s">
        <v>155</v>
      </c>
      <c r="AU669" s="144" t="s">
        <v>85</v>
      </c>
      <c r="AY669" s="16" t="s">
        <v>153</v>
      </c>
      <c r="BE669" s="145">
        <f>IF(N669="základní",J669,0)</f>
        <v>0</v>
      </c>
      <c r="BF669" s="145">
        <f>IF(N669="snížená",J669,0)</f>
        <v>0</v>
      </c>
      <c r="BG669" s="145">
        <f>IF(N669="zákl. přenesená",J669,0)</f>
        <v>0</v>
      </c>
      <c r="BH669" s="145">
        <f>IF(N669="sníž. přenesená",J669,0)</f>
        <v>0</v>
      </c>
      <c r="BI669" s="145">
        <f>IF(N669="nulová",J669,0)</f>
        <v>0</v>
      </c>
      <c r="BJ669" s="16" t="s">
        <v>83</v>
      </c>
      <c r="BK669" s="145">
        <f>ROUND(I669*H669,2)</f>
        <v>0</v>
      </c>
      <c r="BL669" s="16" t="s">
        <v>253</v>
      </c>
      <c r="BM669" s="144" t="s">
        <v>3977</v>
      </c>
    </row>
    <row r="670" spans="2:65" s="1" customFormat="1" ht="37.75" customHeight="1">
      <c r="B670" s="31"/>
      <c r="C670" s="132" t="s">
        <v>1194</v>
      </c>
      <c r="D670" s="132" t="s">
        <v>155</v>
      </c>
      <c r="E670" s="133" t="s">
        <v>3978</v>
      </c>
      <c r="F670" s="134" t="s">
        <v>3488</v>
      </c>
      <c r="G670" s="135" t="s">
        <v>707</v>
      </c>
      <c r="H670" s="136">
        <v>1</v>
      </c>
      <c r="I670" s="137"/>
      <c r="J670" s="138">
        <f>ROUND(I670*H670,2)</f>
        <v>0</v>
      </c>
      <c r="K670" s="139"/>
      <c r="L670" s="31"/>
      <c r="M670" s="140" t="s">
        <v>1</v>
      </c>
      <c r="N670" s="141" t="s">
        <v>40</v>
      </c>
      <c r="P670" s="142">
        <f>O670*H670</f>
        <v>0</v>
      </c>
      <c r="Q670" s="142">
        <v>0</v>
      </c>
      <c r="R670" s="142">
        <f>Q670*H670</f>
        <v>0</v>
      </c>
      <c r="S670" s="142">
        <v>0</v>
      </c>
      <c r="T670" s="143">
        <f>S670*H670</f>
        <v>0</v>
      </c>
      <c r="AR670" s="144" t="s">
        <v>253</v>
      </c>
      <c r="AT670" s="144" t="s">
        <v>155</v>
      </c>
      <c r="AU670" s="144" t="s">
        <v>85</v>
      </c>
      <c r="AY670" s="16" t="s">
        <v>153</v>
      </c>
      <c r="BE670" s="145">
        <f>IF(N670="základní",J670,0)</f>
        <v>0</v>
      </c>
      <c r="BF670" s="145">
        <f>IF(N670="snížená",J670,0)</f>
        <v>0</v>
      </c>
      <c r="BG670" s="145">
        <f>IF(N670="zákl. přenesená",J670,0)</f>
        <v>0</v>
      </c>
      <c r="BH670" s="145">
        <f>IF(N670="sníž. přenesená",J670,0)</f>
        <v>0</v>
      </c>
      <c r="BI670" s="145">
        <f>IF(N670="nulová",J670,0)</f>
        <v>0</v>
      </c>
      <c r="BJ670" s="16" t="s">
        <v>83</v>
      </c>
      <c r="BK670" s="145">
        <f>ROUND(I670*H670,2)</f>
        <v>0</v>
      </c>
      <c r="BL670" s="16" t="s">
        <v>253</v>
      </c>
      <c r="BM670" s="144" t="s">
        <v>3979</v>
      </c>
    </row>
    <row r="671" spans="2:65" s="1" customFormat="1" ht="24.25" customHeight="1">
      <c r="B671" s="31"/>
      <c r="C671" s="132" t="s">
        <v>1199</v>
      </c>
      <c r="D671" s="132" t="s">
        <v>155</v>
      </c>
      <c r="E671" s="133" t="s">
        <v>3493</v>
      </c>
      <c r="F671" s="134" t="s">
        <v>3494</v>
      </c>
      <c r="G671" s="135" t="s">
        <v>1924</v>
      </c>
      <c r="H671" s="181"/>
      <c r="I671" s="137"/>
      <c r="J671" s="138">
        <f>ROUND(I671*H671,2)</f>
        <v>0</v>
      </c>
      <c r="K671" s="139"/>
      <c r="L671" s="31"/>
      <c r="M671" s="140" t="s">
        <v>1</v>
      </c>
      <c r="N671" s="141" t="s">
        <v>40</v>
      </c>
      <c r="P671" s="142">
        <f>O671*H671</f>
        <v>0</v>
      </c>
      <c r="Q671" s="142">
        <v>0</v>
      </c>
      <c r="R671" s="142">
        <f>Q671*H671</f>
        <v>0</v>
      </c>
      <c r="S671" s="142">
        <v>0</v>
      </c>
      <c r="T671" s="143">
        <f>S671*H671</f>
        <v>0</v>
      </c>
      <c r="AR671" s="144" t="s">
        <v>253</v>
      </c>
      <c r="AT671" s="144" t="s">
        <v>155</v>
      </c>
      <c r="AU671" s="144" t="s">
        <v>85</v>
      </c>
      <c r="AY671" s="16" t="s">
        <v>153</v>
      </c>
      <c r="BE671" s="145">
        <f>IF(N671="základní",J671,0)</f>
        <v>0</v>
      </c>
      <c r="BF671" s="145">
        <f>IF(N671="snížená",J671,0)</f>
        <v>0</v>
      </c>
      <c r="BG671" s="145">
        <f>IF(N671="zákl. přenesená",J671,0)</f>
        <v>0</v>
      </c>
      <c r="BH671" s="145">
        <f>IF(N671="sníž. přenesená",J671,0)</f>
        <v>0</v>
      </c>
      <c r="BI671" s="145">
        <f>IF(N671="nulová",J671,0)</f>
        <v>0</v>
      </c>
      <c r="BJ671" s="16" t="s">
        <v>83</v>
      </c>
      <c r="BK671" s="145">
        <f>ROUND(I671*H671,2)</f>
        <v>0</v>
      </c>
      <c r="BL671" s="16" t="s">
        <v>253</v>
      </c>
      <c r="BM671" s="144" t="s">
        <v>3980</v>
      </c>
    </row>
    <row r="672" spans="2:65" s="1" customFormat="1" ht="36">
      <c r="B672" s="31"/>
      <c r="D672" s="146" t="s">
        <v>161</v>
      </c>
      <c r="F672" s="147" t="s">
        <v>3496</v>
      </c>
      <c r="I672" s="148"/>
      <c r="L672" s="31"/>
      <c r="M672" s="149"/>
      <c r="T672" s="55"/>
      <c r="AT672" s="16" t="s">
        <v>161</v>
      </c>
      <c r="AU672" s="16" t="s">
        <v>85</v>
      </c>
    </row>
    <row r="673" spans="2:65" s="11" customFormat="1" ht="22.75" customHeight="1">
      <c r="B673" s="120"/>
      <c r="D673" s="121" t="s">
        <v>74</v>
      </c>
      <c r="E673" s="130" t="s">
        <v>3497</v>
      </c>
      <c r="F673" s="130" t="s">
        <v>3498</v>
      </c>
      <c r="I673" s="123"/>
      <c r="J673" s="131">
        <f>BK673</f>
        <v>0</v>
      </c>
      <c r="L673" s="120"/>
      <c r="M673" s="125"/>
      <c r="P673" s="126">
        <f>SUM(P674:P682)</f>
        <v>0</v>
      </c>
      <c r="R673" s="126">
        <f>SUM(R674:R682)</f>
        <v>0</v>
      </c>
      <c r="T673" s="127">
        <f>SUM(T674:T682)</f>
        <v>0</v>
      </c>
      <c r="AR673" s="121" t="s">
        <v>85</v>
      </c>
      <c r="AT673" s="128" t="s">
        <v>74</v>
      </c>
      <c r="AU673" s="128" t="s">
        <v>83</v>
      </c>
      <c r="AY673" s="121" t="s">
        <v>153</v>
      </c>
      <c r="BK673" s="129">
        <f>SUM(BK674:BK682)</f>
        <v>0</v>
      </c>
    </row>
    <row r="674" spans="2:65" s="1" customFormat="1" ht="24.25" customHeight="1">
      <c r="B674" s="31"/>
      <c r="C674" s="132" t="s">
        <v>1203</v>
      </c>
      <c r="D674" s="132" t="s">
        <v>155</v>
      </c>
      <c r="E674" s="133" t="s">
        <v>3981</v>
      </c>
      <c r="F674" s="134" t="s">
        <v>3982</v>
      </c>
      <c r="G674" s="135" t="s">
        <v>3983</v>
      </c>
      <c r="H674" s="136">
        <v>1251.25</v>
      </c>
      <c r="I674" s="137"/>
      <c r="J674" s="138">
        <f>ROUND(I674*H674,2)</f>
        <v>0</v>
      </c>
      <c r="K674" s="139"/>
      <c r="L674" s="31"/>
      <c r="M674" s="140" t="s">
        <v>1</v>
      </c>
      <c r="N674" s="141" t="s">
        <v>40</v>
      </c>
      <c r="P674" s="142">
        <f>O674*H674</f>
        <v>0</v>
      </c>
      <c r="Q674" s="142">
        <v>0</v>
      </c>
      <c r="R674" s="142">
        <f>Q674*H674</f>
        <v>0</v>
      </c>
      <c r="S674" s="142">
        <v>0</v>
      </c>
      <c r="T674" s="143">
        <f>S674*H674</f>
        <v>0</v>
      </c>
      <c r="AR674" s="144" t="s">
        <v>253</v>
      </c>
      <c r="AT674" s="144" t="s">
        <v>155</v>
      </c>
      <c r="AU674" s="144" t="s">
        <v>85</v>
      </c>
      <c r="AY674" s="16" t="s">
        <v>153</v>
      </c>
      <c r="BE674" s="145">
        <f>IF(N674="základní",J674,0)</f>
        <v>0</v>
      </c>
      <c r="BF674" s="145">
        <f>IF(N674="snížená",J674,0)</f>
        <v>0</v>
      </c>
      <c r="BG674" s="145">
        <f>IF(N674="zákl. přenesená",J674,0)</f>
        <v>0</v>
      </c>
      <c r="BH674" s="145">
        <f>IF(N674="sníž. přenesená",J674,0)</f>
        <v>0</v>
      </c>
      <c r="BI674" s="145">
        <f>IF(N674="nulová",J674,0)</f>
        <v>0</v>
      </c>
      <c r="BJ674" s="16" t="s">
        <v>83</v>
      </c>
      <c r="BK674" s="145">
        <f>ROUND(I674*H674,2)</f>
        <v>0</v>
      </c>
      <c r="BL674" s="16" t="s">
        <v>253</v>
      </c>
      <c r="BM674" s="144" t="s">
        <v>3984</v>
      </c>
    </row>
    <row r="675" spans="2:65" s="12" customFormat="1" ht="12">
      <c r="B675" s="150"/>
      <c r="D675" s="146" t="s">
        <v>163</v>
      </c>
      <c r="E675" s="151" t="s">
        <v>1</v>
      </c>
      <c r="F675" s="152" t="s">
        <v>3985</v>
      </c>
      <c r="H675" s="153">
        <v>956.8</v>
      </c>
      <c r="I675" s="154"/>
      <c r="L675" s="150"/>
      <c r="M675" s="155"/>
      <c r="T675" s="156"/>
      <c r="AT675" s="151" t="s">
        <v>163</v>
      </c>
      <c r="AU675" s="151" t="s">
        <v>85</v>
      </c>
      <c r="AV675" s="12" t="s">
        <v>85</v>
      </c>
      <c r="AW675" s="12" t="s">
        <v>32</v>
      </c>
      <c r="AX675" s="12" t="s">
        <v>75</v>
      </c>
      <c r="AY675" s="151" t="s">
        <v>153</v>
      </c>
    </row>
    <row r="676" spans="2:65" s="12" customFormat="1" ht="12">
      <c r="B676" s="150"/>
      <c r="D676" s="146" t="s">
        <v>163</v>
      </c>
      <c r="E676" s="151" t="s">
        <v>1</v>
      </c>
      <c r="F676" s="152" t="s">
        <v>3986</v>
      </c>
      <c r="H676" s="153">
        <v>244.16</v>
      </c>
      <c r="I676" s="154"/>
      <c r="L676" s="150"/>
      <c r="M676" s="155"/>
      <c r="T676" s="156"/>
      <c r="AT676" s="151" t="s">
        <v>163</v>
      </c>
      <c r="AU676" s="151" t="s">
        <v>85</v>
      </c>
      <c r="AV676" s="12" t="s">
        <v>85</v>
      </c>
      <c r="AW676" s="12" t="s">
        <v>32</v>
      </c>
      <c r="AX676" s="12" t="s">
        <v>75</v>
      </c>
      <c r="AY676" s="151" t="s">
        <v>153</v>
      </c>
    </row>
    <row r="677" spans="2:65" s="12" customFormat="1" ht="12">
      <c r="B677" s="150"/>
      <c r="D677" s="146" t="s">
        <v>163</v>
      </c>
      <c r="E677" s="151" t="s">
        <v>1</v>
      </c>
      <c r="F677" s="152" t="s">
        <v>3987</v>
      </c>
      <c r="H677" s="153">
        <v>50.29</v>
      </c>
      <c r="I677" s="154"/>
      <c r="L677" s="150"/>
      <c r="M677" s="155"/>
      <c r="T677" s="156"/>
      <c r="AT677" s="151" t="s">
        <v>163</v>
      </c>
      <c r="AU677" s="151" t="s">
        <v>85</v>
      </c>
      <c r="AV677" s="12" t="s">
        <v>85</v>
      </c>
      <c r="AW677" s="12" t="s">
        <v>32</v>
      </c>
      <c r="AX677" s="12" t="s">
        <v>75</v>
      </c>
      <c r="AY677" s="151" t="s">
        <v>153</v>
      </c>
    </row>
    <row r="678" spans="2:65" s="13" customFormat="1" ht="12">
      <c r="B678" s="157"/>
      <c r="D678" s="146" t="s">
        <v>163</v>
      </c>
      <c r="E678" s="158" t="s">
        <v>1</v>
      </c>
      <c r="F678" s="159" t="s">
        <v>207</v>
      </c>
      <c r="H678" s="160">
        <v>1251.25</v>
      </c>
      <c r="I678" s="161"/>
      <c r="L678" s="157"/>
      <c r="M678" s="162"/>
      <c r="T678" s="163"/>
      <c r="AT678" s="158" t="s">
        <v>163</v>
      </c>
      <c r="AU678" s="158" t="s">
        <v>85</v>
      </c>
      <c r="AV678" s="13" t="s">
        <v>159</v>
      </c>
      <c r="AW678" s="13" t="s">
        <v>32</v>
      </c>
      <c r="AX678" s="13" t="s">
        <v>83</v>
      </c>
      <c r="AY678" s="158" t="s">
        <v>153</v>
      </c>
    </row>
    <row r="679" spans="2:65" s="1" customFormat="1" ht="33" customHeight="1">
      <c r="B679" s="31"/>
      <c r="C679" s="132" t="s">
        <v>1207</v>
      </c>
      <c r="D679" s="132" t="s">
        <v>155</v>
      </c>
      <c r="E679" s="133" t="s">
        <v>3988</v>
      </c>
      <c r="F679" s="134" t="s">
        <v>3989</v>
      </c>
      <c r="G679" s="135" t="s">
        <v>590</v>
      </c>
      <c r="H679" s="136">
        <v>8.5</v>
      </c>
      <c r="I679" s="137"/>
      <c r="J679" s="138">
        <f>ROUND(I679*H679,2)</f>
        <v>0</v>
      </c>
      <c r="K679" s="139"/>
      <c r="L679" s="31"/>
      <c r="M679" s="140" t="s">
        <v>1</v>
      </c>
      <c r="N679" s="141" t="s">
        <v>40</v>
      </c>
      <c r="P679" s="142">
        <f>O679*H679</f>
        <v>0</v>
      </c>
      <c r="Q679" s="142">
        <v>0</v>
      </c>
      <c r="R679" s="142">
        <f>Q679*H679</f>
        <v>0</v>
      </c>
      <c r="S679" s="142">
        <v>0</v>
      </c>
      <c r="T679" s="143">
        <f>S679*H679</f>
        <v>0</v>
      </c>
      <c r="AR679" s="144" t="s">
        <v>253</v>
      </c>
      <c r="AT679" s="144" t="s">
        <v>155</v>
      </c>
      <c r="AU679" s="144" t="s">
        <v>85</v>
      </c>
      <c r="AY679" s="16" t="s">
        <v>153</v>
      </c>
      <c r="BE679" s="145">
        <f>IF(N679="základní",J679,0)</f>
        <v>0</v>
      </c>
      <c r="BF679" s="145">
        <f>IF(N679="snížená",J679,0)</f>
        <v>0</v>
      </c>
      <c r="BG679" s="145">
        <f>IF(N679="zákl. přenesená",J679,0)</f>
        <v>0</v>
      </c>
      <c r="BH679" s="145">
        <f>IF(N679="sníž. přenesená",J679,0)</f>
        <v>0</v>
      </c>
      <c r="BI679" s="145">
        <f>IF(N679="nulová",J679,0)</f>
        <v>0</v>
      </c>
      <c r="BJ679" s="16" t="s">
        <v>83</v>
      </c>
      <c r="BK679" s="145">
        <f>ROUND(I679*H679,2)</f>
        <v>0</v>
      </c>
      <c r="BL679" s="16" t="s">
        <v>253</v>
      </c>
      <c r="BM679" s="144" t="s">
        <v>3990</v>
      </c>
    </row>
    <row r="680" spans="2:65" s="1" customFormat="1" ht="33" customHeight="1">
      <c r="B680" s="31"/>
      <c r="C680" s="132" t="s">
        <v>1211</v>
      </c>
      <c r="D680" s="132" t="s">
        <v>155</v>
      </c>
      <c r="E680" s="133" t="s">
        <v>3991</v>
      </c>
      <c r="F680" s="134" t="s">
        <v>3992</v>
      </c>
      <c r="G680" s="135" t="s">
        <v>590</v>
      </c>
      <c r="H680" s="136">
        <v>6.4</v>
      </c>
      <c r="I680" s="137"/>
      <c r="J680" s="138">
        <f>ROUND(I680*H680,2)</f>
        <v>0</v>
      </c>
      <c r="K680" s="139"/>
      <c r="L680" s="31"/>
      <c r="M680" s="140" t="s">
        <v>1</v>
      </c>
      <c r="N680" s="141" t="s">
        <v>40</v>
      </c>
      <c r="P680" s="142">
        <f>O680*H680</f>
        <v>0</v>
      </c>
      <c r="Q680" s="142">
        <v>0</v>
      </c>
      <c r="R680" s="142">
        <f>Q680*H680</f>
        <v>0</v>
      </c>
      <c r="S680" s="142">
        <v>0</v>
      </c>
      <c r="T680" s="143">
        <f>S680*H680</f>
        <v>0</v>
      </c>
      <c r="AR680" s="144" t="s">
        <v>253</v>
      </c>
      <c r="AT680" s="144" t="s">
        <v>155</v>
      </c>
      <c r="AU680" s="144" t="s">
        <v>85</v>
      </c>
      <c r="AY680" s="16" t="s">
        <v>153</v>
      </c>
      <c r="BE680" s="145">
        <f>IF(N680="základní",J680,0)</f>
        <v>0</v>
      </c>
      <c r="BF680" s="145">
        <f>IF(N680="snížená",J680,0)</f>
        <v>0</v>
      </c>
      <c r="BG680" s="145">
        <f>IF(N680="zákl. přenesená",J680,0)</f>
        <v>0</v>
      </c>
      <c r="BH680" s="145">
        <f>IF(N680="sníž. přenesená",J680,0)</f>
        <v>0</v>
      </c>
      <c r="BI680" s="145">
        <f>IF(N680="nulová",J680,0)</f>
        <v>0</v>
      </c>
      <c r="BJ680" s="16" t="s">
        <v>83</v>
      </c>
      <c r="BK680" s="145">
        <f>ROUND(I680*H680,2)</f>
        <v>0</v>
      </c>
      <c r="BL680" s="16" t="s">
        <v>253</v>
      </c>
      <c r="BM680" s="144" t="s">
        <v>3993</v>
      </c>
    </row>
    <row r="681" spans="2:65" s="1" customFormat="1" ht="24.25" customHeight="1">
      <c r="B681" s="31"/>
      <c r="C681" s="132" t="s">
        <v>1217</v>
      </c>
      <c r="D681" s="132" t="s">
        <v>155</v>
      </c>
      <c r="E681" s="133" t="s">
        <v>3994</v>
      </c>
      <c r="F681" s="134" t="s">
        <v>3995</v>
      </c>
      <c r="G681" s="135" t="s">
        <v>1924</v>
      </c>
      <c r="H681" s="181"/>
      <c r="I681" s="137"/>
      <c r="J681" s="138">
        <f>ROUND(I681*H681,2)</f>
        <v>0</v>
      </c>
      <c r="K681" s="139"/>
      <c r="L681" s="31"/>
      <c r="M681" s="140" t="s">
        <v>1</v>
      </c>
      <c r="N681" s="141" t="s">
        <v>40</v>
      </c>
      <c r="P681" s="142">
        <f>O681*H681</f>
        <v>0</v>
      </c>
      <c r="Q681" s="142">
        <v>0</v>
      </c>
      <c r="R681" s="142">
        <f>Q681*H681</f>
        <v>0</v>
      </c>
      <c r="S681" s="142">
        <v>0</v>
      </c>
      <c r="T681" s="143">
        <f>S681*H681</f>
        <v>0</v>
      </c>
      <c r="AR681" s="144" t="s">
        <v>253</v>
      </c>
      <c r="AT681" s="144" t="s">
        <v>155</v>
      </c>
      <c r="AU681" s="144" t="s">
        <v>85</v>
      </c>
      <c r="AY681" s="16" t="s">
        <v>153</v>
      </c>
      <c r="BE681" s="145">
        <f>IF(N681="základní",J681,0)</f>
        <v>0</v>
      </c>
      <c r="BF681" s="145">
        <f>IF(N681="snížená",J681,0)</f>
        <v>0</v>
      </c>
      <c r="BG681" s="145">
        <f>IF(N681="zákl. přenesená",J681,0)</f>
        <v>0</v>
      </c>
      <c r="BH681" s="145">
        <f>IF(N681="sníž. přenesená",J681,0)</f>
        <v>0</v>
      </c>
      <c r="BI681" s="145">
        <f>IF(N681="nulová",J681,0)</f>
        <v>0</v>
      </c>
      <c r="BJ681" s="16" t="s">
        <v>83</v>
      </c>
      <c r="BK681" s="145">
        <f>ROUND(I681*H681,2)</f>
        <v>0</v>
      </c>
      <c r="BL681" s="16" t="s">
        <v>253</v>
      </c>
      <c r="BM681" s="144" t="s">
        <v>3996</v>
      </c>
    </row>
    <row r="682" spans="2:65" s="1" customFormat="1" ht="36">
      <c r="B682" s="31"/>
      <c r="D682" s="146" t="s">
        <v>161</v>
      </c>
      <c r="F682" s="147" t="s">
        <v>3997</v>
      </c>
      <c r="I682" s="148"/>
      <c r="L682" s="31"/>
      <c r="M682" s="149"/>
      <c r="T682" s="55"/>
      <c r="AT682" s="16" t="s">
        <v>161</v>
      </c>
      <c r="AU682" s="16" t="s">
        <v>85</v>
      </c>
    </row>
    <row r="683" spans="2:65" s="11" customFormat="1" ht="22.75" customHeight="1">
      <c r="B683" s="120"/>
      <c r="D683" s="121" t="s">
        <v>74</v>
      </c>
      <c r="E683" s="130" t="s">
        <v>2122</v>
      </c>
      <c r="F683" s="130" t="s">
        <v>2123</v>
      </c>
      <c r="I683" s="123"/>
      <c r="J683" s="131">
        <f>BK683</f>
        <v>0</v>
      </c>
      <c r="L683" s="120"/>
      <c r="M683" s="125"/>
      <c r="P683" s="126">
        <f>SUM(P684:P698)</f>
        <v>0</v>
      </c>
      <c r="R683" s="126">
        <f>SUM(R684:R698)</f>
        <v>0.246554</v>
      </c>
      <c r="T683" s="127">
        <f>SUM(T684:T698)</f>
        <v>0</v>
      </c>
      <c r="AR683" s="121" t="s">
        <v>85</v>
      </c>
      <c r="AT683" s="128" t="s">
        <v>74</v>
      </c>
      <c r="AU683" s="128" t="s">
        <v>83</v>
      </c>
      <c r="AY683" s="121" t="s">
        <v>153</v>
      </c>
      <c r="BK683" s="129">
        <f>SUM(BK684:BK698)</f>
        <v>0</v>
      </c>
    </row>
    <row r="684" spans="2:65" s="1" customFormat="1" ht="16.5" customHeight="1">
      <c r="B684" s="31"/>
      <c r="C684" s="132" t="s">
        <v>1221</v>
      </c>
      <c r="D684" s="132" t="s">
        <v>155</v>
      </c>
      <c r="E684" s="133" t="s">
        <v>2125</v>
      </c>
      <c r="F684" s="134" t="s">
        <v>2126</v>
      </c>
      <c r="G684" s="135" t="s">
        <v>173</v>
      </c>
      <c r="H684" s="136">
        <v>7.7</v>
      </c>
      <c r="I684" s="137"/>
      <c r="J684" s="138">
        <f>ROUND(I684*H684,2)</f>
        <v>0</v>
      </c>
      <c r="K684" s="139"/>
      <c r="L684" s="31"/>
      <c r="M684" s="140" t="s">
        <v>1</v>
      </c>
      <c r="N684" s="141" t="s">
        <v>40</v>
      </c>
      <c r="P684" s="142">
        <f>O684*H684</f>
        <v>0</v>
      </c>
      <c r="Q684" s="142">
        <v>2.9999999999999997E-4</v>
      </c>
      <c r="R684" s="142">
        <f>Q684*H684</f>
        <v>2.31E-3</v>
      </c>
      <c r="S684" s="142">
        <v>0</v>
      </c>
      <c r="T684" s="143">
        <f>S684*H684</f>
        <v>0</v>
      </c>
      <c r="AR684" s="144" t="s">
        <v>253</v>
      </c>
      <c r="AT684" s="144" t="s">
        <v>155</v>
      </c>
      <c r="AU684" s="144" t="s">
        <v>85</v>
      </c>
      <c r="AY684" s="16" t="s">
        <v>153</v>
      </c>
      <c r="BE684" s="145">
        <f>IF(N684="základní",J684,0)</f>
        <v>0</v>
      </c>
      <c r="BF684" s="145">
        <f>IF(N684="snížená",J684,0)</f>
        <v>0</v>
      </c>
      <c r="BG684" s="145">
        <f>IF(N684="zákl. přenesená",J684,0)</f>
        <v>0</v>
      </c>
      <c r="BH684" s="145">
        <f>IF(N684="sníž. přenesená",J684,0)</f>
        <v>0</v>
      </c>
      <c r="BI684" s="145">
        <f>IF(N684="nulová",J684,0)</f>
        <v>0</v>
      </c>
      <c r="BJ684" s="16" t="s">
        <v>83</v>
      </c>
      <c r="BK684" s="145">
        <f>ROUND(I684*H684,2)</f>
        <v>0</v>
      </c>
      <c r="BL684" s="16" t="s">
        <v>253</v>
      </c>
      <c r="BM684" s="144" t="s">
        <v>3998</v>
      </c>
    </row>
    <row r="685" spans="2:65" s="1" customFormat="1" ht="24">
      <c r="B685" s="31"/>
      <c r="D685" s="146" t="s">
        <v>161</v>
      </c>
      <c r="F685" s="147" t="s">
        <v>2128</v>
      </c>
      <c r="I685" s="148"/>
      <c r="L685" s="31"/>
      <c r="M685" s="149"/>
      <c r="T685" s="55"/>
      <c r="AT685" s="16" t="s">
        <v>161</v>
      </c>
      <c r="AU685" s="16" t="s">
        <v>85</v>
      </c>
    </row>
    <row r="686" spans="2:65" s="12" customFormat="1" ht="12">
      <c r="B686" s="150"/>
      <c r="D686" s="146" t="s">
        <v>163</v>
      </c>
      <c r="E686" s="151" t="s">
        <v>1</v>
      </c>
      <c r="F686" s="152" t="s">
        <v>3864</v>
      </c>
      <c r="H686" s="153">
        <v>7.7</v>
      </c>
      <c r="I686" s="154"/>
      <c r="L686" s="150"/>
      <c r="M686" s="155"/>
      <c r="T686" s="156"/>
      <c r="AT686" s="151" t="s">
        <v>163</v>
      </c>
      <c r="AU686" s="151" t="s">
        <v>85</v>
      </c>
      <c r="AV686" s="12" t="s">
        <v>85</v>
      </c>
      <c r="AW686" s="12" t="s">
        <v>32</v>
      </c>
      <c r="AX686" s="12" t="s">
        <v>83</v>
      </c>
      <c r="AY686" s="151" t="s">
        <v>153</v>
      </c>
    </row>
    <row r="687" spans="2:65" s="1" customFormat="1" ht="24.25" customHeight="1">
      <c r="B687" s="31"/>
      <c r="C687" s="132" t="s">
        <v>1225</v>
      </c>
      <c r="D687" s="132" t="s">
        <v>155</v>
      </c>
      <c r="E687" s="133" t="s">
        <v>2199</v>
      </c>
      <c r="F687" s="134" t="s">
        <v>2200</v>
      </c>
      <c r="G687" s="135" t="s">
        <v>173</v>
      </c>
      <c r="H687" s="136">
        <v>7.7</v>
      </c>
      <c r="I687" s="137"/>
      <c r="J687" s="138">
        <f>ROUND(I687*H687,2)</f>
        <v>0</v>
      </c>
      <c r="K687" s="139"/>
      <c r="L687" s="31"/>
      <c r="M687" s="140" t="s">
        <v>1</v>
      </c>
      <c r="N687" s="141" t="s">
        <v>40</v>
      </c>
      <c r="P687" s="142">
        <f>O687*H687</f>
        <v>0</v>
      </c>
      <c r="Q687" s="142">
        <v>1.5E-3</v>
      </c>
      <c r="R687" s="142">
        <f>Q687*H687</f>
        <v>1.1550000000000001E-2</v>
      </c>
      <c r="S687" s="142">
        <v>0</v>
      </c>
      <c r="T687" s="143">
        <f>S687*H687</f>
        <v>0</v>
      </c>
      <c r="AR687" s="144" t="s">
        <v>253</v>
      </c>
      <c r="AT687" s="144" t="s">
        <v>155</v>
      </c>
      <c r="AU687" s="144" t="s">
        <v>85</v>
      </c>
      <c r="AY687" s="16" t="s">
        <v>153</v>
      </c>
      <c r="BE687" s="145">
        <f>IF(N687="základní",J687,0)</f>
        <v>0</v>
      </c>
      <c r="BF687" s="145">
        <f>IF(N687="snížená",J687,0)</f>
        <v>0</v>
      </c>
      <c r="BG687" s="145">
        <f>IF(N687="zákl. přenesená",J687,0)</f>
        <v>0</v>
      </c>
      <c r="BH687" s="145">
        <f>IF(N687="sníž. přenesená",J687,0)</f>
        <v>0</v>
      </c>
      <c r="BI687" s="145">
        <f>IF(N687="nulová",J687,0)</f>
        <v>0</v>
      </c>
      <c r="BJ687" s="16" t="s">
        <v>83</v>
      </c>
      <c r="BK687" s="145">
        <f>ROUND(I687*H687,2)</f>
        <v>0</v>
      </c>
      <c r="BL687" s="16" t="s">
        <v>253</v>
      </c>
      <c r="BM687" s="144" t="s">
        <v>3999</v>
      </c>
    </row>
    <row r="688" spans="2:65" s="1" customFormat="1" ht="24">
      <c r="B688" s="31"/>
      <c r="D688" s="146" t="s">
        <v>161</v>
      </c>
      <c r="F688" s="147" t="s">
        <v>2202</v>
      </c>
      <c r="I688" s="148"/>
      <c r="L688" s="31"/>
      <c r="M688" s="149"/>
      <c r="T688" s="55"/>
      <c r="AT688" s="16" t="s">
        <v>161</v>
      </c>
      <c r="AU688" s="16" t="s">
        <v>85</v>
      </c>
    </row>
    <row r="689" spans="2:65" s="12" customFormat="1" ht="12">
      <c r="B689" s="150"/>
      <c r="D689" s="146" t="s">
        <v>163</v>
      </c>
      <c r="E689" s="151" t="s">
        <v>1</v>
      </c>
      <c r="F689" s="152" t="s">
        <v>3864</v>
      </c>
      <c r="H689" s="153">
        <v>7.7</v>
      </c>
      <c r="I689" s="154"/>
      <c r="L689" s="150"/>
      <c r="M689" s="155"/>
      <c r="T689" s="156"/>
      <c r="AT689" s="151" t="s">
        <v>163</v>
      </c>
      <c r="AU689" s="151" t="s">
        <v>85</v>
      </c>
      <c r="AV689" s="12" t="s">
        <v>85</v>
      </c>
      <c r="AW689" s="12" t="s">
        <v>32</v>
      </c>
      <c r="AX689" s="12" t="s">
        <v>83</v>
      </c>
      <c r="AY689" s="151" t="s">
        <v>153</v>
      </c>
    </row>
    <row r="690" spans="2:65" s="1" customFormat="1" ht="37.75" customHeight="1">
      <c r="B690" s="31"/>
      <c r="C690" s="132" t="s">
        <v>1229</v>
      </c>
      <c r="D690" s="132" t="s">
        <v>155</v>
      </c>
      <c r="E690" s="133" t="s">
        <v>2181</v>
      </c>
      <c r="F690" s="134" t="s">
        <v>2182</v>
      </c>
      <c r="G690" s="135" t="s">
        <v>173</v>
      </c>
      <c r="H690" s="136">
        <v>7.7</v>
      </c>
      <c r="I690" s="137"/>
      <c r="J690" s="138">
        <f>ROUND(I690*H690,2)</f>
        <v>0</v>
      </c>
      <c r="K690" s="139"/>
      <c r="L690" s="31"/>
      <c r="M690" s="140" t="s">
        <v>1</v>
      </c>
      <c r="N690" s="141" t="s">
        <v>40</v>
      </c>
      <c r="P690" s="142">
        <f>O690*H690</f>
        <v>0</v>
      </c>
      <c r="Q690" s="142">
        <v>9.1000000000000004E-3</v>
      </c>
      <c r="R690" s="142">
        <f>Q690*H690</f>
        <v>7.0070000000000007E-2</v>
      </c>
      <c r="S690" s="142">
        <v>0</v>
      </c>
      <c r="T690" s="143">
        <f>S690*H690</f>
        <v>0</v>
      </c>
      <c r="AR690" s="144" t="s">
        <v>253</v>
      </c>
      <c r="AT690" s="144" t="s">
        <v>155</v>
      </c>
      <c r="AU690" s="144" t="s">
        <v>85</v>
      </c>
      <c r="AY690" s="16" t="s">
        <v>153</v>
      </c>
      <c r="BE690" s="145">
        <f>IF(N690="základní",J690,0)</f>
        <v>0</v>
      </c>
      <c r="BF690" s="145">
        <f>IF(N690="snížená",J690,0)</f>
        <v>0</v>
      </c>
      <c r="BG690" s="145">
        <f>IF(N690="zákl. přenesená",J690,0)</f>
        <v>0</v>
      </c>
      <c r="BH690" s="145">
        <f>IF(N690="sníž. přenesená",J690,0)</f>
        <v>0</v>
      </c>
      <c r="BI690" s="145">
        <f>IF(N690="nulová",J690,0)</f>
        <v>0</v>
      </c>
      <c r="BJ690" s="16" t="s">
        <v>83</v>
      </c>
      <c r="BK690" s="145">
        <f>ROUND(I690*H690,2)</f>
        <v>0</v>
      </c>
      <c r="BL690" s="16" t="s">
        <v>253</v>
      </c>
      <c r="BM690" s="144" t="s">
        <v>4000</v>
      </c>
    </row>
    <row r="691" spans="2:65" s="1" customFormat="1" ht="48">
      <c r="B691" s="31"/>
      <c r="D691" s="146" t="s">
        <v>161</v>
      </c>
      <c r="F691" s="147" t="s">
        <v>2184</v>
      </c>
      <c r="I691" s="148"/>
      <c r="L691" s="31"/>
      <c r="M691" s="149"/>
      <c r="T691" s="55"/>
      <c r="AT691" s="16" t="s">
        <v>161</v>
      </c>
      <c r="AU691" s="16" t="s">
        <v>85</v>
      </c>
    </row>
    <row r="692" spans="2:65" s="12" customFormat="1" ht="12">
      <c r="B692" s="150"/>
      <c r="D692" s="146" t="s">
        <v>163</v>
      </c>
      <c r="E692" s="151" t="s">
        <v>1</v>
      </c>
      <c r="F692" s="152" t="s">
        <v>4001</v>
      </c>
      <c r="H692" s="153">
        <v>7.7</v>
      </c>
      <c r="I692" s="154"/>
      <c r="L692" s="150"/>
      <c r="M692" s="155"/>
      <c r="T692" s="156"/>
      <c r="AT692" s="151" t="s">
        <v>163</v>
      </c>
      <c r="AU692" s="151" t="s">
        <v>85</v>
      </c>
      <c r="AV692" s="12" t="s">
        <v>85</v>
      </c>
      <c r="AW692" s="12" t="s">
        <v>32</v>
      </c>
      <c r="AX692" s="12" t="s">
        <v>83</v>
      </c>
      <c r="AY692" s="151" t="s">
        <v>153</v>
      </c>
    </row>
    <row r="693" spans="2:65" s="1" customFormat="1" ht="37.75" customHeight="1">
      <c r="B693" s="31"/>
      <c r="C693" s="164" t="s">
        <v>1233</v>
      </c>
      <c r="D693" s="164" t="s">
        <v>216</v>
      </c>
      <c r="E693" s="165" t="s">
        <v>3521</v>
      </c>
      <c r="F693" s="166" t="s">
        <v>2189</v>
      </c>
      <c r="G693" s="167" t="s">
        <v>173</v>
      </c>
      <c r="H693" s="168">
        <v>8.4700000000000006</v>
      </c>
      <c r="I693" s="169"/>
      <c r="J693" s="170">
        <f>ROUND(I693*H693,2)</f>
        <v>0</v>
      </c>
      <c r="K693" s="171"/>
      <c r="L693" s="172"/>
      <c r="M693" s="173" t="s">
        <v>1</v>
      </c>
      <c r="N693" s="174" t="s">
        <v>40</v>
      </c>
      <c r="P693" s="142">
        <f>O693*H693</f>
        <v>0</v>
      </c>
      <c r="Q693" s="142">
        <v>1.9199999999999998E-2</v>
      </c>
      <c r="R693" s="142">
        <f>Q693*H693</f>
        <v>0.16262399999999999</v>
      </c>
      <c r="S693" s="142">
        <v>0</v>
      </c>
      <c r="T693" s="143">
        <f>S693*H693</f>
        <v>0</v>
      </c>
      <c r="AR693" s="144" t="s">
        <v>351</v>
      </c>
      <c r="AT693" s="144" t="s">
        <v>216</v>
      </c>
      <c r="AU693" s="144" t="s">
        <v>85</v>
      </c>
      <c r="AY693" s="16" t="s">
        <v>153</v>
      </c>
      <c r="BE693" s="145">
        <f>IF(N693="základní",J693,0)</f>
        <v>0</v>
      </c>
      <c r="BF693" s="145">
        <f>IF(N693="snížená",J693,0)</f>
        <v>0</v>
      </c>
      <c r="BG693" s="145">
        <f>IF(N693="zákl. přenesená",J693,0)</f>
        <v>0</v>
      </c>
      <c r="BH693" s="145">
        <f>IF(N693="sníž. přenesená",J693,0)</f>
        <v>0</v>
      </c>
      <c r="BI693" s="145">
        <f>IF(N693="nulová",J693,0)</f>
        <v>0</v>
      </c>
      <c r="BJ693" s="16" t="s">
        <v>83</v>
      </c>
      <c r="BK693" s="145">
        <f>ROUND(I693*H693,2)</f>
        <v>0</v>
      </c>
      <c r="BL693" s="16" t="s">
        <v>253</v>
      </c>
      <c r="BM693" s="144" t="s">
        <v>4002</v>
      </c>
    </row>
    <row r="694" spans="2:65" s="1" customFormat="1" ht="36">
      <c r="B694" s="31"/>
      <c r="D694" s="146" t="s">
        <v>161</v>
      </c>
      <c r="F694" s="147" t="s">
        <v>2189</v>
      </c>
      <c r="I694" s="148"/>
      <c r="L694" s="31"/>
      <c r="M694" s="149"/>
      <c r="T694" s="55"/>
      <c r="AT694" s="16" t="s">
        <v>161</v>
      </c>
      <c r="AU694" s="16" t="s">
        <v>85</v>
      </c>
    </row>
    <row r="695" spans="2:65" s="12" customFormat="1" ht="12">
      <c r="B695" s="150"/>
      <c r="D695" s="146" t="s">
        <v>163</v>
      </c>
      <c r="E695" s="151" t="s">
        <v>1</v>
      </c>
      <c r="F695" s="152" t="s">
        <v>4001</v>
      </c>
      <c r="H695" s="153">
        <v>7.7</v>
      </c>
      <c r="I695" s="154"/>
      <c r="L695" s="150"/>
      <c r="M695" s="155"/>
      <c r="T695" s="156"/>
      <c r="AT695" s="151" t="s">
        <v>163</v>
      </c>
      <c r="AU695" s="151" t="s">
        <v>85</v>
      </c>
      <c r="AV695" s="12" t="s">
        <v>85</v>
      </c>
      <c r="AW695" s="12" t="s">
        <v>32</v>
      </c>
      <c r="AX695" s="12" t="s">
        <v>83</v>
      </c>
      <c r="AY695" s="151" t="s">
        <v>153</v>
      </c>
    </row>
    <row r="696" spans="2:65" s="12" customFormat="1" ht="12">
      <c r="B696" s="150"/>
      <c r="D696" s="146" t="s">
        <v>163</v>
      </c>
      <c r="F696" s="152" t="s">
        <v>4003</v>
      </c>
      <c r="H696" s="153">
        <v>8.4700000000000006</v>
      </c>
      <c r="I696" s="154"/>
      <c r="L696" s="150"/>
      <c r="M696" s="155"/>
      <c r="T696" s="156"/>
      <c r="AT696" s="151" t="s">
        <v>163</v>
      </c>
      <c r="AU696" s="151" t="s">
        <v>85</v>
      </c>
      <c r="AV696" s="12" t="s">
        <v>85</v>
      </c>
      <c r="AW696" s="12" t="s">
        <v>4</v>
      </c>
      <c r="AX696" s="12" t="s">
        <v>83</v>
      </c>
      <c r="AY696" s="151" t="s">
        <v>153</v>
      </c>
    </row>
    <row r="697" spans="2:65" s="1" customFormat="1" ht="24.25" customHeight="1">
      <c r="B697" s="31"/>
      <c r="C697" s="132" t="s">
        <v>1237</v>
      </c>
      <c r="D697" s="132" t="s">
        <v>155</v>
      </c>
      <c r="E697" s="133" t="s">
        <v>3527</v>
      </c>
      <c r="F697" s="134" t="s">
        <v>3528</v>
      </c>
      <c r="G697" s="135" t="s">
        <v>196</v>
      </c>
      <c r="H697" s="136">
        <v>0.247</v>
      </c>
      <c r="I697" s="137"/>
      <c r="J697" s="138">
        <f>ROUND(I697*H697,2)</f>
        <v>0</v>
      </c>
      <c r="K697" s="139"/>
      <c r="L697" s="31"/>
      <c r="M697" s="140" t="s">
        <v>1</v>
      </c>
      <c r="N697" s="141" t="s">
        <v>40</v>
      </c>
      <c r="P697" s="142">
        <f>O697*H697</f>
        <v>0</v>
      </c>
      <c r="Q697" s="142">
        <v>0</v>
      </c>
      <c r="R697" s="142">
        <f>Q697*H697</f>
        <v>0</v>
      </c>
      <c r="S697" s="142">
        <v>0</v>
      </c>
      <c r="T697" s="143">
        <f>S697*H697</f>
        <v>0</v>
      </c>
      <c r="AR697" s="144" t="s">
        <v>253</v>
      </c>
      <c r="AT697" s="144" t="s">
        <v>155</v>
      </c>
      <c r="AU697" s="144" t="s">
        <v>85</v>
      </c>
      <c r="AY697" s="16" t="s">
        <v>153</v>
      </c>
      <c r="BE697" s="145">
        <f>IF(N697="základní",J697,0)</f>
        <v>0</v>
      </c>
      <c r="BF697" s="145">
        <f>IF(N697="snížená",J697,0)</f>
        <v>0</v>
      </c>
      <c r="BG697" s="145">
        <f>IF(N697="zákl. přenesená",J697,0)</f>
        <v>0</v>
      </c>
      <c r="BH697" s="145">
        <f>IF(N697="sníž. přenesená",J697,0)</f>
        <v>0</v>
      </c>
      <c r="BI697" s="145">
        <f>IF(N697="nulová",J697,0)</f>
        <v>0</v>
      </c>
      <c r="BJ697" s="16" t="s">
        <v>83</v>
      </c>
      <c r="BK697" s="145">
        <f>ROUND(I697*H697,2)</f>
        <v>0</v>
      </c>
      <c r="BL697" s="16" t="s">
        <v>253</v>
      </c>
      <c r="BM697" s="144" t="s">
        <v>4004</v>
      </c>
    </row>
    <row r="698" spans="2:65" s="1" customFormat="1" ht="36">
      <c r="B698" s="31"/>
      <c r="D698" s="146" t="s">
        <v>161</v>
      </c>
      <c r="F698" s="147" t="s">
        <v>3530</v>
      </c>
      <c r="I698" s="148"/>
      <c r="L698" s="31"/>
      <c r="M698" s="149"/>
      <c r="T698" s="55"/>
      <c r="AT698" s="16" t="s">
        <v>161</v>
      </c>
      <c r="AU698" s="16" t="s">
        <v>85</v>
      </c>
    </row>
    <row r="699" spans="2:65" s="11" customFormat="1" ht="22.75" customHeight="1">
      <c r="B699" s="120"/>
      <c r="D699" s="121" t="s">
        <v>74</v>
      </c>
      <c r="E699" s="130" t="s">
        <v>2422</v>
      </c>
      <c r="F699" s="130" t="s">
        <v>2423</v>
      </c>
      <c r="I699" s="123"/>
      <c r="J699" s="131">
        <f>BK699</f>
        <v>0</v>
      </c>
      <c r="L699" s="120"/>
      <c r="M699" s="125"/>
      <c r="P699" s="126">
        <f>SUM(P700:P723)</f>
        <v>0</v>
      </c>
      <c r="R699" s="126">
        <f>SUM(R700:R723)</f>
        <v>0.58485699999999996</v>
      </c>
      <c r="T699" s="127">
        <f>SUM(T700:T723)</f>
        <v>0</v>
      </c>
      <c r="AR699" s="121" t="s">
        <v>85</v>
      </c>
      <c r="AT699" s="128" t="s">
        <v>74</v>
      </c>
      <c r="AU699" s="128" t="s">
        <v>83</v>
      </c>
      <c r="AY699" s="121" t="s">
        <v>153</v>
      </c>
      <c r="BK699" s="129">
        <f>SUM(BK700:BK723)</f>
        <v>0</v>
      </c>
    </row>
    <row r="700" spans="2:65" s="1" customFormat="1" ht="16.5" customHeight="1">
      <c r="B700" s="31"/>
      <c r="C700" s="132" t="s">
        <v>1241</v>
      </c>
      <c r="D700" s="132" t="s">
        <v>155</v>
      </c>
      <c r="E700" s="133" t="s">
        <v>2425</v>
      </c>
      <c r="F700" s="134" t="s">
        <v>2426</v>
      </c>
      <c r="G700" s="135" t="s">
        <v>173</v>
      </c>
      <c r="H700" s="136">
        <v>28.95</v>
      </c>
      <c r="I700" s="137"/>
      <c r="J700" s="138">
        <f>ROUND(I700*H700,2)</f>
        <v>0</v>
      </c>
      <c r="K700" s="139"/>
      <c r="L700" s="31"/>
      <c r="M700" s="140" t="s">
        <v>1</v>
      </c>
      <c r="N700" s="141" t="s">
        <v>40</v>
      </c>
      <c r="P700" s="142">
        <f>O700*H700</f>
        <v>0</v>
      </c>
      <c r="Q700" s="142">
        <v>2.9999999999999997E-4</v>
      </c>
      <c r="R700" s="142">
        <f>Q700*H700</f>
        <v>8.6849999999999983E-3</v>
      </c>
      <c r="S700" s="142">
        <v>0</v>
      </c>
      <c r="T700" s="143">
        <f>S700*H700</f>
        <v>0</v>
      </c>
      <c r="AR700" s="144" t="s">
        <v>253</v>
      </c>
      <c r="AT700" s="144" t="s">
        <v>155</v>
      </c>
      <c r="AU700" s="144" t="s">
        <v>85</v>
      </c>
      <c r="AY700" s="16" t="s">
        <v>153</v>
      </c>
      <c r="BE700" s="145">
        <f>IF(N700="základní",J700,0)</f>
        <v>0</v>
      </c>
      <c r="BF700" s="145">
        <f>IF(N700="snížená",J700,0)</f>
        <v>0</v>
      </c>
      <c r="BG700" s="145">
        <f>IF(N700="zákl. přenesená",J700,0)</f>
        <v>0</v>
      </c>
      <c r="BH700" s="145">
        <f>IF(N700="sníž. přenesená",J700,0)</f>
        <v>0</v>
      </c>
      <c r="BI700" s="145">
        <f>IF(N700="nulová",J700,0)</f>
        <v>0</v>
      </c>
      <c r="BJ700" s="16" t="s">
        <v>83</v>
      </c>
      <c r="BK700" s="145">
        <f>ROUND(I700*H700,2)</f>
        <v>0</v>
      </c>
      <c r="BL700" s="16" t="s">
        <v>253</v>
      </c>
      <c r="BM700" s="144" t="s">
        <v>4005</v>
      </c>
    </row>
    <row r="701" spans="2:65" s="1" customFormat="1" ht="24">
      <c r="B701" s="31"/>
      <c r="D701" s="146" t="s">
        <v>161</v>
      </c>
      <c r="F701" s="147" t="s">
        <v>2428</v>
      </c>
      <c r="I701" s="148"/>
      <c r="L701" s="31"/>
      <c r="M701" s="149"/>
      <c r="T701" s="55"/>
      <c r="AT701" s="16" t="s">
        <v>161</v>
      </c>
      <c r="AU701" s="16" t="s">
        <v>85</v>
      </c>
    </row>
    <row r="702" spans="2:65" s="12" customFormat="1" ht="12">
      <c r="B702" s="150"/>
      <c r="D702" s="146" t="s">
        <v>163</v>
      </c>
      <c r="E702" s="151" t="s">
        <v>1</v>
      </c>
      <c r="F702" s="152" t="s">
        <v>3748</v>
      </c>
      <c r="H702" s="153">
        <v>28.95</v>
      </c>
      <c r="I702" s="154"/>
      <c r="L702" s="150"/>
      <c r="M702" s="155"/>
      <c r="T702" s="156"/>
      <c r="AT702" s="151" t="s">
        <v>163</v>
      </c>
      <c r="AU702" s="151" t="s">
        <v>85</v>
      </c>
      <c r="AV702" s="12" t="s">
        <v>85</v>
      </c>
      <c r="AW702" s="12" t="s">
        <v>32</v>
      </c>
      <c r="AX702" s="12" t="s">
        <v>83</v>
      </c>
      <c r="AY702" s="151" t="s">
        <v>153</v>
      </c>
    </row>
    <row r="703" spans="2:65" s="1" customFormat="1" ht="24.25" customHeight="1">
      <c r="B703" s="31"/>
      <c r="C703" s="132" t="s">
        <v>1245</v>
      </c>
      <c r="D703" s="132" t="s">
        <v>155</v>
      </c>
      <c r="E703" s="133" t="s">
        <v>2434</v>
      </c>
      <c r="F703" s="134" t="s">
        <v>2435</v>
      </c>
      <c r="G703" s="135" t="s">
        <v>173</v>
      </c>
      <c r="H703" s="136">
        <v>3.6</v>
      </c>
      <c r="I703" s="137"/>
      <c r="J703" s="138">
        <f>ROUND(I703*H703,2)</f>
        <v>0</v>
      </c>
      <c r="K703" s="139"/>
      <c r="L703" s="31"/>
      <c r="M703" s="140" t="s">
        <v>1</v>
      </c>
      <c r="N703" s="141" t="s">
        <v>40</v>
      </c>
      <c r="P703" s="142">
        <f>O703*H703</f>
        <v>0</v>
      </c>
      <c r="Q703" s="142">
        <v>1.5E-3</v>
      </c>
      <c r="R703" s="142">
        <f>Q703*H703</f>
        <v>5.4000000000000003E-3</v>
      </c>
      <c r="S703" s="142">
        <v>0</v>
      </c>
      <c r="T703" s="143">
        <f>S703*H703</f>
        <v>0</v>
      </c>
      <c r="AR703" s="144" t="s">
        <v>253</v>
      </c>
      <c r="AT703" s="144" t="s">
        <v>155</v>
      </c>
      <c r="AU703" s="144" t="s">
        <v>85</v>
      </c>
      <c r="AY703" s="16" t="s">
        <v>153</v>
      </c>
      <c r="BE703" s="145">
        <f>IF(N703="základní",J703,0)</f>
        <v>0</v>
      </c>
      <c r="BF703" s="145">
        <f>IF(N703="snížená",J703,0)</f>
        <v>0</v>
      </c>
      <c r="BG703" s="145">
        <f>IF(N703="zákl. přenesená",J703,0)</f>
        <v>0</v>
      </c>
      <c r="BH703" s="145">
        <f>IF(N703="sníž. přenesená",J703,0)</f>
        <v>0</v>
      </c>
      <c r="BI703" s="145">
        <f>IF(N703="nulová",J703,0)</f>
        <v>0</v>
      </c>
      <c r="BJ703" s="16" t="s">
        <v>83</v>
      </c>
      <c r="BK703" s="145">
        <f>ROUND(I703*H703,2)</f>
        <v>0</v>
      </c>
      <c r="BL703" s="16" t="s">
        <v>253</v>
      </c>
      <c r="BM703" s="144" t="s">
        <v>4006</v>
      </c>
    </row>
    <row r="704" spans="2:65" s="1" customFormat="1" ht="24">
      <c r="B704" s="31"/>
      <c r="D704" s="146" t="s">
        <v>161</v>
      </c>
      <c r="F704" s="147" t="s">
        <v>2437</v>
      </c>
      <c r="I704" s="148"/>
      <c r="L704" s="31"/>
      <c r="M704" s="149"/>
      <c r="T704" s="55"/>
      <c r="AT704" s="16" t="s">
        <v>161</v>
      </c>
      <c r="AU704" s="16" t="s">
        <v>85</v>
      </c>
    </row>
    <row r="705" spans="2:65" s="12" customFormat="1" ht="12">
      <c r="B705" s="150"/>
      <c r="D705" s="146" t="s">
        <v>163</v>
      </c>
      <c r="E705" s="151" t="s">
        <v>1</v>
      </c>
      <c r="F705" s="152" t="s">
        <v>4007</v>
      </c>
      <c r="H705" s="153">
        <v>3.6</v>
      </c>
      <c r="I705" s="154"/>
      <c r="L705" s="150"/>
      <c r="M705" s="155"/>
      <c r="T705" s="156"/>
      <c r="AT705" s="151" t="s">
        <v>163</v>
      </c>
      <c r="AU705" s="151" t="s">
        <v>85</v>
      </c>
      <c r="AV705" s="12" t="s">
        <v>85</v>
      </c>
      <c r="AW705" s="12" t="s">
        <v>32</v>
      </c>
      <c r="AX705" s="12" t="s">
        <v>83</v>
      </c>
      <c r="AY705" s="151" t="s">
        <v>153</v>
      </c>
    </row>
    <row r="706" spans="2:65" s="1" customFormat="1" ht="33" customHeight="1">
      <c r="B706" s="31"/>
      <c r="C706" s="132" t="s">
        <v>1249</v>
      </c>
      <c r="D706" s="132" t="s">
        <v>155</v>
      </c>
      <c r="E706" s="133" t="s">
        <v>2451</v>
      </c>
      <c r="F706" s="134" t="s">
        <v>2452</v>
      </c>
      <c r="G706" s="135" t="s">
        <v>173</v>
      </c>
      <c r="H706" s="136">
        <v>28.95</v>
      </c>
      <c r="I706" s="137"/>
      <c r="J706" s="138">
        <f>ROUND(I706*H706,2)</f>
        <v>0</v>
      </c>
      <c r="K706" s="139"/>
      <c r="L706" s="31"/>
      <c r="M706" s="140" t="s">
        <v>1</v>
      </c>
      <c r="N706" s="141" t="s">
        <v>40</v>
      </c>
      <c r="P706" s="142">
        <f>O706*H706</f>
        <v>0</v>
      </c>
      <c r="Q706" s="142">
        <v>5.1999999999999998E-3</v>
      </c>
      <c r="R706" s="142">
        <f>Q706*H706</f>
        <v>0.15053999999999998</v>
      </c>
      <c r="S706" s="142">
        <v>0</v>
      </c>
      <c r="T706" s="143">
        <f>S706*H706</f>
        <v>0</v>
      </c>
      <c r="AR706" s="144" t="s">
        <v>253</v>
      </c>
      <c r="AT706" s="144" t="s">
        <v>155</v>
      </c>
      <c r="AU706" s="144" t="s">
        <v>85</v>
      </c>
      <c r="AY706" s="16" t="s">
        <v>153</v>
      </c>
      <c r="BE706" s="145">
        <f>IF(N706="základní",J706,0)</f>
        <v>0</v>
      </c>
      <c r="BF706" s="145">
        <f>IF(N706="snížená",J706,0)</f>
        <v>0</v>
      </c>
      <c r="BG706" s="145">
        <f>IF(N706="zákl. přenesená",J706,0)</f>
        <v>0</v>
      </c>
      <c r="BH706" s="145">
        <f>IF(N706="sníž. přenesená",J706,0)</f>
        <v>0</v>
      </c>
      <c r="BI706" s="145">
        <f>IF(N706="nulová",J706,0)</f>
        <v>0</v>
      </c>
      <c r="BJ706" s="16" t="s">
        <v>83</v>
      </c>
      <c r="BK706" s="145">
        <f>ROUND(I706*H706,2)</f>
        <v>0</v>
      </c>
      <c r="BL706" s="16" t="s">
        <v>253</v>
      </c>
      <c r="BM706" s="144" t="s">
        <v>4008</v>
      </c>
    </row>
    <row r="707" spans="2:65" s="1" customFormat="1" ht="36">
      <c r="B707" s="31"/>
      <c r="D707" s="146" t="s">
        <v>161</v>
      </c>
      <c r="F707" s="147" t="s">
        <v>2454</v>
      </c>
      <c r="I707" s="148"/>
      <c r="L707" s="31"/>
      <c r="M707" s="149"/>
      <c r="T707" s="55"/>
      <c r="AT707" s="16" t="s">
        <v>161</v>
      </c>
      <c r="AU707" s="16" t="s">
        <v>85</v>
      </c>
    </row>
    <row r="708" spans="2:65" s="12" customFormat="1" ht="12">
      <c r="B708" s="150"/>
      <c r="D708" s="146" t="s">
        <v>163</v>
      </c>
      <c r="E708" s="151" t="s">
        <v>1</v>
      </c>
      <c r="F708" s="152" t="s">
        <v>3748</v>
      </c>
      <c r="H708" s="153">
        <v>28.95</v>
      </c>
      <c r="I708" s="154"/>
      <c r="L708" s="150"/>
      <c r="M708" s="155"/>
      <c r="T708" s="156"/>
      <c r="AT708" s="151" t="s">
        <v>163</v>
      </c>
      <c r="AU708" s="151" t="s">
        <v>85</v>
      </c>
      <c r="AV708" s="12" t="s">
        <v>85</v>
      </c>
      <c r="AW708" s="12" t="s">
        <v>32</v>
      </c>
      <c r="AX708" s="12" t="s">
        <v>83</v>
      </c>
      <c r="AY708" s="151" t="s">
        <v>153</v>
      </c>
    </row>
    <row r="709" spans="2:65" s="1" customFormat="1" ht="16.5" customHeight="1">
      <c r="B709" s="31"/>
      <c r="C709" s="164" t="s">
        <v>1254</v>
      </c>
      <c r="D709" s="164" t="s">
        <v>216</v>
      </c>
      <c r="E709" s="165" t="s">
        <v>4009</v>
      </c>
      <c r="F709" s="166" t="s">
        <v>2459</v>
      </c>
      <c r="G709" s="167" t="s">
        <v>173</v>
      </c>
      <c r="H709" s="168">
        <v>31.844999999999999</v>
      </c>
      <c r="I709" s="169"/>
      <c r="J709" s="170">
        <f>ROUND(I709*H709,2)</f>
        <v>0</v>
      </c>
      <c r="K709" s="171"/>
      <c r="L709" s="172"/>
      <c r="M709" s="173" t="s">
        <v>1</v>
      </c>
      <c r="N709" s="174" t="s">
        <v>40</v>
      </c>
      <c r="P709" s="142">
        <f>O709*H709</f>
        <v>0</v>
      </c>
      <c r="Q709" s="142">
        <v>1.26E-2</v>
      </c>
      <c r="R709" s="142">
        <f>Q709*H709</f>
        <v>0.40124699999999996</v>
      </c>
      <c r="S709" s="142">
        <v>0</v>
      </c>
      <c r="T709" s="143">
        <f>S709*H709</f>
        <v>0</v>
      </c>
      <c r="AR709" s="144" t="s">
        <v>351</v>
      </c>
      <c r="AT709" s="144" t="s">
        <v>216</v>
      </c>
      <c r="AU709" s="144" t="s">
        <v>85</v>
      </c>
      <c r="AY709" s="16" t="s">
        <v>153</v>
      </c>
      <c r="BE709" s="145">
        <f>IF(N709="základní",J709,0)</f>
        <v>0</v>
      </c>
      <c r="BF709" s="145">
        <f>IF(N709="snížená",J709,0)</f>
        <v>0</v>
      </c>
      <c r="BG709" s="145">
        <f>IF(N709="zákl. přenesená",J709,0)</f>
        <v>0</v>
      </c>
      <c r="BH709" s="145">
        <f>IF(N709="sníž. přenesená",J709,0)</f>
        <v>0</v>
      </c>
      <c r="BI709" s="145">
        <f>IF(N709="nulová",J709,0)</f>
        <v>0</v>
      </c>
      <c r="BJ709" s="16" t="s">
        <v>83</v>
      </c>
      <c r="BK709" s="145">
        <f>ROUND(I709*H709,2)</f>
        <v>0</v>
      </c>
      <c r="BL709" s="16" t="s">
        <v>253</v>
      </c>
      <c r="BM709" s="144" t="s">
        <v>4010</v>
      </c>
    </row>
    <row r="710" spans="2:65" s="1" customFormat="1" ht="12">
      <c r="B710" s="31"/>
      <c r="D710" s="146" t="s">
        <v>161</v>
      </c>
      <c r="F710" s="147" t="s">
        <v>2459</v>
      </c>
      <c r="I710" s="148"/>
      <c r="L710" s="31"/>
      <c r="M710" s="149"/>
      <c r="T710" s="55"/>
      <c r="AT710" s="16" t="s">
        <v>161</v>
      </c>
      <c r="AU710" s="16" t="s">
        <v>85</v>
      </c>
    </row>
    <row r="711" spans="2:65" s="12" customFormat="1" ht="12">
      <c r="B711" s="150"/>
      <c r="D711" s="146" t="s">
        <v>163</v>
      </c>
      <c r="F711" s="152" t="s">
        <v>4011</v>
      </c>
      <c r="H711" s="153">
        <v>31.844999999999999</v>
      </c>
      <c r="I711" s="154"/>
      <c r="L711" s="150"/>
      <c r="M711" s="155"/>
      <c r="T711" s="156"/>
      <c r="AT711" s="151" t="s">
        <v>163</v>
      </c>
      <c r="AU711" s="151" t="s">
        <v>85</v>
      </c>
      <c r="AV711" s="12" t="s">
        <v>85</v>
      </c>
      <c r="AW711" s="12" t="s">
        <v>4</v>
      </c>
      <c r="AX711" s="12" t="s">
        <v>83</v>
      </c>
      <c r="AY711" s="151" t="s">
        <v>153</v>
      </c>
    </row>
    <row r="712" spans="2:65" s="1" customFormat="1" ht="24.25" customHeight="1">
      <c r="B712" s="31"/>
      <c r="C712" s="132" t="s">
        <v>1259</v>
      </c>
      <c r="D712" s="132" t="s">
        <v>155</v>
      </c>
      <c r="E712" s="133" t="s">
        <v>2467</v>
      </c>
      <c r="F712" s="134" t="s">
        <v>2468</v>
      </c>
      <c r="G712" s="135" t="s">
        <v>590</v>
      </c>
      <c r="H712" s="136">
        <v>14.4</v>
      </c>
      <c r="I712" s="137"/>
      <c r="J712" s="138">
        <f>ROUND(I712*H712,2)</f>
        <v>0</v>
      </c>
      <c r="K712" s="139"/>
      <c r="L712" s="31"/>
      <c r="M712" s="140" t="s">
        <v>1</v>
      </c>
      <c r="N712" s="141" t="s">
        <v>40</v>
      </c>
      <c r="P712" s="142">
        <f>O712*H712</f>
        <v>0</v>
      </c>
      <c r="Q712" s="142">
        <v>5.5000000000000003E-4</v>
      </c>
      <c r="R712" s="142">
        <f>Q712*H712</f>
        <v>7.92E-3</v>
      </c>
      <c r="S712" s="142">
        <v>0</v>
      </c>
      <c r="T712" s="143">
        <f>S712*H712</f>
        <v>0</v>
      </c>
      <c r="AR712" s="144" t="s">
        <v>253</v>
      </c>
      <c r="AT712" s="144" t="s">
        <v>155</v>
      </c>
      <c r="AU712" s="144" t="s">
        <v>85</v>
      </c>
      <c r="AY712" s="16" t="s">
        <v>153</v>
      </c>
      <c r="BE712" s="145">
        <f>IF(N712="základní",J712,0)</f>
        <v>0</v>
      </c>
      <c r="BF712" s="145">
        <f>IF(N712="snížená",J712,0)</f>
        <v>0</v>
      </c>
      <c r="BG712" s="145">
        <f>IF(N712="zákl. přenesená",J712,0)</f>
        <v>0</v>
      </c>
      <c r="BH712" s="145">
        <f>IF(N712="sníž. přenesená",J712,0)</f>
        <v>0</v>
      </c>
      <c r="BI712" s="145">
        <f>IF(N712="nulová",J712,0)</f>
        <v>0</v>
      </c>
      <c r="BJ712" s="16" t="s">
        <v>83</v>
      </c>
      <c r="BK712" s="145">
        <f>ROUND(I712*H712,2)</f>
        <v>0</v>
      </c>
      <c r="BL712" s="16" t="s">
        <v>253</v>
      </c>
      <c r="BM712" s="144" t="s">
        <v>4012</v>
      </c>
    </row>
    <row r="713" spans="2:65" s="12" customFormat="1" ht="12">
      <c r="B713" s="150"/>
      <c r="D713" s="146" t="s">
        <v>163</v>
      </c>
      <c r="E713" s="151" t="s">
        <v>1</v>
      </c>
      <c r="F713" s="152" t="s">
        <v>4013</v>
      </c>
      <c r="H713" s="153">
        <v>14.4</v>
      </c>
      <c r="I713" s="154"/>
      <c r="L713" s="150"/>
      <c r="M713" s="155"/>
      <c r="T713" s="156"/>
      <c r="AT713" s="151" t="s">
        <v>163</v>
      </c>
      <c r="AU713" s="151" t="s">
        <v>85</v>
      </c>
      <c r="AV713" s="12" t="s">
        <v>85</v>
      </c>
      <c r="AW713" s="12" t="s">
        <v>32</v>
      </c>
      <c r="AX713" s="12" t="s">
        <v>83</v>
      </c>
      <c r="AY713" s="151" t="s">
        <v>153</v>
      </c>
    </row>
    <row r="714" spans="2:65" s="1" customFormat="1" ht="24.25" customHeight="1">
      <c r="B714" s="31"/>
      <c r="C714" s="132" t="s">
        <v>1264</v>
      </c>
      <c r="D714" s="132" t="s">
        <v>155</v>
      </c>
      <c r="E714" s="133" t="s">
        <v>4014</v>
      </c>
      <c r="F714" s="134" t="s">
        <v>4015</v>
      </c>
      <c r="G714" s="135" t="s">
        <v>590</v>
      </c>
      <c r="H714" s="136">
        <v>10.1</v>
      </c>
      <c r="I714" s="137"/>
      <c r="J714" s="138">
        <f>ROUND(I714*H714,2)</f>
        <v>0</v>
      </c>
      <c r="K714" s="139"/>
      <c r="L714" s="31"/>
      <c r="M714" s="140" t="s">
        <v>1</v>
      </c>
      <c r="N714" s="141" t="s">
        <v>40</v>
      </c>
      <c r="P714" s="142">
        <f>O714*H714</f>
        <v>0</v>
      </c>
      <c r="Q714" s="142">
        <v>9.5E-4</v>
      </c>
      <c r="R714" s="142">
        <f>Q714*H714</f>
        <v>9.5949999999999994E-3</v>
      </c>
      <c r="S714" s="142">
        <v>0</v>
      </c>
      <c r="T714" s="143">
        <f>S714*H714</f>
        <v>0</v>
      </c>
      <c r="AR714" s="144" t="s">
        <v>253</v>
      </c>
      <c r="AT714" s="144" t="s">
        <v>155</v>
      </c>
      <c r="AU714" s="144" t="s">
        <v>85</v>
      </c>
      <c r="AY714" s="16" t="s">
        <v>153</v>
      </c>
      <c r="BE714" s="145">
        <f>IF(N714="základní",J714,0)</f>
        <v>0</v>
      </c>
      <c r="BF714" s="145">
        <f>IF(N714="snížená",J714,0)</f>
        <v>0</v>
      </c>
      <c r="BG714" s="145">
        <f>IF(N714="zákl. přenesená",J714,0)</f>
        <v>0</v>
      </c>
      <c r="BH714" s="145">
        <f>IF(N714="sníž. přenesená",J714,0)</f>
        <v>0</v>
      </c>
      <c r="BI714" s="145">
        <f>IF(N714="nulová",J714,0)</f>
        <v>0</v>
      </c>
      <c r="BJ714" s="16" t="s">
        <v>83</v>
      </c>
      <c r="BK714" s="145">
        <f>ROUND(I714*H714,2)</f>
        <v>0</v>
      </c>
      <c r="BL714" s="16" t="s">
        <v>253</v>
      </c>
      <c r="BM714" s="144" t="s">
        <v>4016</v>
      </c>
    </row>
    <row r="715" spans="2:65" s="1" customFormat="1" ht="24">
      <c r="B715" s="31"/>
      <c r="D715" s="146" t="s">
        <v>161</v>
      </c>
      <c r="F715" s="147" t="s">
        <v>4017</v>
      </c>
      <c r="I715" s="148"/>
      <c r="L715" s="31"/>
      <c r="M715" s="149"/>
      <c r="T715" s="55"/>
      <c r="AT715" s="16" t="s">
        <v>161</v>
      </c>
      <c r="AU715" s="16" t="s">
        <v>85</v>
      </c>
    </row>
    <row r="716" spans="2:65" s="12" customFormat="1" ht="12">
      <c r="B716" s="150"/>
      <c r="D716" s="146" t="s">
        <v>163</v>
      </c>
      <c r="E716" s="151" t="s">
        <v>1</v>
      </c>
      <c r="F716" s="152" t="s">
        <v>4018</v>
      </c>
      <c r="H716" s="153">
        <v>4.7</v>
      </c>
      <c r="I716" s="154"/>
      <c r="L716" s="150"/>
      <c r="M716" s="155"/>
      <c r="T716" s="156"/>
      <c r="AT716" s="151" t="s">
        <v>163</v>
      </c>
      <c r="AU716" s="151" t="s">
        <v>85</v>
      </c>
      <c r="AV716" s="12" t="s">
        <v>85</v>
      </c>
      <c r="AW716" s="12" t="s">
        <v>32</v>
      </c>
      <c r="AX716" s="12" t="s">
        <v>75</v>
      </c>
      <c r="AY716" s="151" t="s">
        <v>153</v>
      </c>
    </row>
    <row r="717" spans="2:65" s="12" customFormat="1" ht="12">
      <c r="B717" s="150"/>
      <c r="D717" s="146" t="s">
        <v>163</v>
      </c>
      <c r="E717" s="151" t="s">
        <v>1</v>
      </c>
      <c r="F717" s="152" t="s">
        <v>4019</v>
      </c>
      <c r="H717" s="153">
        <v>5.4</v>
      </c>
      <c r="I717" s="154"/>
      <c r="L717" s="150"/>
      <c r="M717" s="155"/>
      <c r="T717" s="156"/>
      <c r="AT717" s="151" t="s">
        <v>163</v>
      </c>
      <c r="AU717" s="151" t="s">
        <v>85</v>
      </c>
      <c r="AV717" s="12" t="s">
        <v>85</v>
      </c>
      <c r="AW717" s="12" t="s">
        <v>32</v>
      </c>
      <c r="AX717" s="12" t="s">
        <v>75</v>
      </c>
      <c r="AY717" s="151" t="s">
        <v>153</v>
      </c>
    </row>
    <row r="718" spans="2:65" s="13" customFormat="1" ht="12">
      <c r="B718" s="157"/>
      <c r="D718" s="146" t="s">
        <v>163</v>
      </c>
      <c r="E718" s="158" t="s">
        <v>1</v>
      </c>
      <c r="F718" s="159" t="s">
        <v>207</v>
      </c>
      <c r="H718" s="160">
        <v>10.100000000000001</v>
      </c>
      <c r="I718" s="161"/>
      <c r="L718" s="157"/>
      <c r="M718" s="162"/>
      <c r="T718" s="163"/>
      <c r="AT718" s="158" t="s">
        <v>163</v>
      </c>
      <c r="AU718" s="158" t="s">
        <v>85</v>
      </c>
      <c r="AV718" s="13" t="s">
        <v>159</v>
      </c>
      <c r="AW718" s="13" t="s">
        <v>32</v>
      </c>
      <c r="AX718" s="13" t="s">
        <v>83</v>
      </c>
      <c r="AY718" s="158" t="s">
        <v>153</v>
      </c>
    </row>
    <row r="719" spans="2:65" s="1" customFormat="1" ht="33" customHeight="1">
      <c r="B719" s="31"/>
      <c r="C719" s="132" t="s">
        <v>1269</v>
      </c>
      <c r="D719" s="132" t="s">
        <v>155</v>
      </c>
      <c r="E719" s="133" t="s">
        <v>2505</v>
      </c>
      <c r="F719" s="134" t="s">
        <v>2506</v>
      </c>
      <c r="G719" s="135" t="s">
        <v>590</v>
      </c>
      <c r="H719" s="136">
        <v>1.5</v>
      </c>
      <c r="I719" s="137"/>
      <c r="J719" s="138">
        <f>ROUND(I719*H719,2)</f>
        <v>0</v>
      </c>
      <c r="K719" s="139"/>
      <c r="L719" s="31"/>
      <c r="M719" s="140" t="s">
        <v>1</v>
      </c>
      <c r="N719" s="141" t="s">
        <v>40</v>
      </c>
      <c r="P719" s="142">
        <f>O719*H719</f>
        <v>0</v>
      </c>
      <c r="Q719" s="142">
        <v>9.7999999999999997E-4</v>
      </c>
      <c r="R719" s="142">
        <f>Q719*H719</f>
        <v>1.47E-3</v>
      </c>
      <c r="S719" s="142">
        <v>0</v>
      </c>
      <c r="T719" s="143">
        <f>S719*H719</f>
        <v>0</v>
      </c>
      <c r="AR719" s="144" t="s">
        <v>253</v>
      </c>
      <c r="AT719" s="144" t="s">
        <v>155</v>
      </c>
      <c r="AU719" s="144" t="s">
        <v>85</v>
      </c>
      <c r="AY719" s="16" t="s">
        <v>153</v>
      </c>
      <c r="BE719" s="145">
        <f>IF(N719="základní",J719,0)</f>
        <v>0</v>
      </c>
      <c r="BF719" s="145">
        <f>IF(N719="snížená",J719,0)</f>
        <v>0</v>
      </c>
      <c r="BG719" s="145">
        <f>IF(N719="zákl. přenesená",J719,0)</f>
        <v>0</v>
      </c>
      <c r="BH719" s="145">
        <f>IF(N719="sníž. přenesená",J719,0)</f>
        <v>0</v>
      </c>
      <c r="BI719" s="145">
        <f>IF(N719="nulová",J719,0)</f>
        <v>0</v>
      </c>
      <c r="BJ719" s="16" t="s">
        <v>83</v>
      </c>
      <c r="BK719" s="145">
        <f>ROUND(I719*H719,2)</f>
        <v>0</v>
      </c>
      <c r="BL719" s="16" t="s">
        <v>253</v>
      </c>
      <c r="BM719" s="144" t="s">
        <v>4020</v>
      </c>
    </row>
    <row r="720" spans="2:65" s="1" customFormat="1" ht="24">
      <c r="B720" s="31"/>
      <c r="D720" s="146" t="s">
        <v>161</v>
      </c>
      <c r="F720" s="147" t="s">
        <v>2508</v>
      </c>
      <c r="I720" s="148"/>
      <c r="L720" s="31"/>
      <c r="M720" s="149"/>
      <c r="T720" s="55"/>
      <c r="AT720" s="16" t="s">
        <v>161</v>
      </c>
      <c r="AU720" s="16" t="s">
        <v>85</v>
      </c>
    </row>
    <row r="721" spans="2:65" s="12" customFormat="1" ht="12">
      <c r="B721" s="150"/>
      <c r="D721" s="146" t="s">
        <v>163</v>
      </c>
      <c r="E721" s="151" t="s">
        <v>1</v>
      </c>
      <c r="F721" s="152" t="s">
        <v>4021</v>
      </c>
      <c r="H721" s="153">
        <v>1.5</v>
      </c>
      <c r="I721" s="154"/>
      <c r="L721" s="150"/>
      <c r="M721" s="155"/>
      <c r="T721" s="156"/>
      <c r="AT721" s="151" t="s">
        <v>163</v>
      </c>
      <c r="AU721" s="151" t="s">
        <v>85</v>
      </c>
      <c r="AV721" s="12" t="s">
        <v>85</v>
      </c>
      <c r="AW721" s="12" t="s">
        <v>32</v>
      </c>
      <c r="AX721" s="12" t="s">
        <v>83</v>
      </c>
      <c r="AY721" s="151" t="s">
        <v>153</v>
      </c>
    </row>
    <row r="722" spans="2:65" s="1" customFormat="1" ht="24.25" customHeight="1">
      <c r="B722" s="31"/>
      <c r="C722" s="132" t="s">
        <v>1274</v>
      </c>
      <c r="D722" s="132" t="s">
        <v>155</v>
      </c>
      <c r="E722" s="133" t="s">
        <v>2513</v>
      </c>
      <c r="F722" s="134" t="s">
        <v>2514</v>
      </c>
      <c r="G722" s="135" t="s">
        <v>196</v>
      </c>
      <c r="H722" s="136">
        <v>0.58499999999999996</v>
      </c>
      <c r="I722" s="137"/>
      <c r="J722" s="138">
        <f>ROUND(I722*H722,2)</f>
        <v>0</v>
      </c>
      <c r="K722" s="139"/>
      <c r="L722" s="31"/>
      <c r="M722" s="140" t="s">
        <v>1</v>
      </c>
      <c r="N722" s="141" t="s">
        <v>40</v>
      </c>
      <c r="P722" s="142">
        <f>O722*H722</f>
        <v>0</v>
      </c>
      <c r="Q722" s="142">
        <v>0</v>
      </c>
      <c r="R722" s="142">
        <f>Q722*H722</f>
        <v>0</v>
      </c>
      <c r="S722" s="142">
        <v>0</v>
      </c>
      <c r="T722" s="143">
        <f>S722*H722</f>
        <v>0</v>
      </c>
      <c r="AR722" s="144" t="s">
        <v>253</v>
      </c>
      <c r="AT722" s="144" t="s">
        <v>155</v>
      </c>
      <c r="AU722" s="144" t="s">
        <v>85</v>
      </c>
      <c r="AY722" s="16" t="s">
        <v>153</v>
      </c>
      <c r="BE722" s="145">
        <f>IF(N722="základní",J722,0)</f>
        <v>0</v>
      </c>
      <c r="BF722" s="145">
        <f>IF(N722="snížená",J722,0)</f>
        <v>0</v>
      </c>
      <c r="BG722" s="145">
        <f>IF(N722="zákl. přenesená",J722,0)</f>
        <v>0</v>
      </c>
      <c r="BH722" s="145">
        <f>IF(N722="sníž. přenesená",J722,0)</f>
        <v>0</v>
      </c>
      <c r="BI722" s="145">
        <f>IF(N722="nulová",J722,0)</f>
        <v>0</v>
      </c>
      <c r="BJ722" s="16" t="s">
        <v>83</v>
      </c>
      <c r="BK722" s="145">
        <f>ROUND(I722*H722,2)</f>
        <v>0</v>
      </c>
      <c r="BL722" s="16" t="s">
        <v>253</v>
      </c>
      <c r="BM722" s="144" t="s">
        <v>4022</v>
      </c>
    </row>
    <row r="723" spans="2:65" s="1" customFormat="1" ht="36">
      <c r="B723" s="31"/>
      <c r="D723" s="146" t="s">
        <v>161</v>
      </c>
      <c r="F723" s="147" t="s">
        <v>2516</v>
      </c>
      <c r="I723" s="148"/>
      <c r="L723" s="31"/>
      <c r="M723" s="149"/>
      <c r="T723" s="55"/>
      <c r="AT723" s="16" t="s">
        <v>161</v>
      </c>
      <c r="AU723" s="16" t="s">
        <v>85</v>
      </c>
    </row>
    <row r="724" spans="2:65" s="11" customFormat="1" ht="22.75" customHeight="1">
      <c r="B724" s="120"/>
      <c r="D724" s="121" t="s">
        <v>74</v>
      </c>
      <c r="E724" s="130" t="s">
        <v>2517</v>
      </c>
      <c r="F724" s="130" t="s">
        <v>2518</v>
      </c>
      <c r="I724" s="123"/>
      <c r="J724" s="131">
        <f>BK724</f>
        <v>0</v>
      </c>
      <c r="L724" s="120"/>
      <c r="M724" s="125"/>
      <c r="P724" s="126">
        <f>SUM(P725:P742)</f>
        <v>0</v>
      </c>
      <c r="R724" s="126">
        <f>SUM(R725:R742)</f>
        <v>3.8626220000000003E-2</v>
      </c>
      <c r="T724" s="127">
        <f>SUM(T725:T742)</f>
        <v>0</v>
      </c>
      <c r="AR724" s="121" t="s">
        <v>85</v>
      </c>
      <c r="AT724" s="128" t="s">
        <v>74</v>
      </c>
      <c r="AU724" s="128" t="s">
        <v>83</v>
      </c>
      <c r="AY724" s="121" t="s">
        <v>153</v>
      </c>
      <c r="BK724" s="129">
        <f>SUM(BK725:BK742)</f>
        <v>0</v>
      </c>
    </row>
    <row r="725" spans="2:65" s="1" customFormat="1" ht="24.25" customHeight="1">
      <c r="B725" s="31"/>
      <c r="C725" s="132" t="s">
        <v>1279</v>
      </c>
      <c r="D725" s="132" t="s">
        <v>155</v>
      </c>
      <c r="E725" s="133" t="s">
        <v>2540</v>
      </c>
      <c r="F725" s="134" t="s">
        <v>2541</v>
      </c>
      <c r="G725" s="135" t="s">
        <v>173</v>
      </c>
      <c r="H725" s="136">
        <v>12.673</v>
      </c>
      <c r="I725" s="137"/>
      <c r="J725" s="138">
        <f>ROUND(I725*H725,2)</f>
        <v>0</v>
      </c>
      <c r="K725" s="139"/>
      <c r="L725" s="31"/>
      <c r="M725" s="140" t="s">
        <v>1</v>
      </c>
      <c r="N725" s="141" t="s">
        <v>40</v>
      </c>
      <c r="P725" s="142">
        <f>O725*H725</f>
        <v>0</v>
      </c>
      <c r="Q725" s="142">
        <v>1.3999999999999999E-4</v>
      </c>
      <c r="R725" s="142">
        <f>Q725*H725</f>
        <v>1.7742199999999997E-3</v>
      </c>
      <c r="S725" s="142">
        <v>0</v>
      </c>
      <c r="T725" s="143">
        <f>S725*H725</f>
        <v>0</v>
      </c>
      <c r="AR725" s="144" t="s">
        <v>253</v>
      </c>
      <c r="AT725" s="144" t="s">
        <v>155</v>
      </c>
      <c r="AU725" s="144" t="s">
        <v>85</v>
      </c>
      <c r="AY725" s="16" t="s">
        <v>153</v>
      </c>
      <c r="BE725" s="145">
        <f>IF(N725="základní",J725,0)</f>
        <v>0</v>
      </c>
      <c r="BF725" s="145">
        <f>IF(N725="snížená",J725,0)</f>
        <v>0</v>
      </c>
      <c r="BG725" s="145">
        <f>IF(N725="zákl. přenesená",J725,0)</f>
        <v>0</v>
      </c>
      <c r="BH725" s="145">
        <f>IF(N725="sníž. přenesená",J725,0)</f>
        <v>0</v>
      </c>
      <c r="BI725" s="145">
        <f>IF(N725="nulová",J725,0)</f>
        <v>0</v>
      </c>
      <c r="BJ725" s="16" t="s">
        <v>83</v>
      </c>
      <c r="BK725" s="145">
        <f>ROUND(I725*H725,2)</f>
        <v>0</v>
      </c>
      <c r="BL725" s="16" t="s">
        <v>253</v>
      </c>
      <c r="BM725" s="144" t="s">
        <v>4023</v>
      </c>
    </row>
    <row r="726" spans="2:65" s="1" customFormat="1" ht="24">
      <c r="B726" s="31"/>
      <c r="D726" s="146" t="s">
        <v>161</v>
      </c>
      <c r="F726" s="147" t="s">
        <v>2543</v>
      </c>
      <c r="I726" s="148"/>
      <c r="L726" s="31"/>
      <c r="M726" s="149"/>
      <c r="T726" s="55"/>
      <c r="AT726" s="16" t="s">
        <v>161</v>
      </c>
      <c r="AU726" s="16" t="s">
        <v>85</v>
      </c>
    </row>
    <row r="727" spans="2:65" s="12" customFormat="1" ht="12">
      <c r="B727" s="150"/>
      <c r="D727" s="146" t="s">
        <v>163</v>
      </c>
      <c r="E727" s="151" t="s">
        <v>1</v>
      </c>
      <c r="F727" s="152" t="s">
        <v>4024</v>
      </c>
      <c r="H727" s="153">
        <v>5.13</v>
      </c>
      <c r="I727" s="154"/>
      <c r="L727" s="150"/>
      <c r="M727" s="155"/>
      <c r="T727" s="156"/>
      <c r="AT727" s="151" t="s">
        <v>163</v>
      </c>
      <c r="AU727" s="151" t="s">
        <v>85</v>
      </c>
      <c r="AV727" s="12" t="s">
        <v>85</v>
      </c>
      <c r="AW727" s="12" t="s">
        <v>32</v>
      </c>
      <c r="AX727" s="12" t="s">
        <v>75</v>
      </c>
      <c r="AY727" s="151" t="s">
        <v>153</v>
      </c>
    </row>
    <row r="728" spans="2:65" s="12" customFormat="1" ht="12">
      <c r="B728" s="150"/>
      <c r="D728" s="146" t="s">
        <v>163</v>
      </c>
      <c r="E728" s="151" t="s">
        <v>1</v>
      </c>
      <c r="F728" s="152" t="s">
        <v>4025</v>
      </c>
      <c r="H728" s="153">
        <v>7.5380000000000003</v>
      </c>
      <c r="I728" s="154"/>
      <c r="L728" s="150"/>
      <c r="M728" s="155"/>
      <c r="T728" s="156"/>
      <c r="AT728" s="151" t="s">
        <v>163</v>
      </c>
      <c r="AU728" s="151" t="s">
        <v>85</v>
      </c>
      <c r="AV728" s="12" t="s">
        <v>85</v>
      </c>
      <c r="AW728" s="12" t="s">
        <v>32</v>
      </c>
      <c r="AX728" s="12" t="s">
        <v>75</v>
      </c>
      <c r="AY728" s="151" t="s">
        <v>153</v>
      </c>
    </row>
    <row r="729" spans="2:65" s="12" customFormat="1" ht="12">
      <c r="B729" s="150"/>
      <c r="D729" s="146" t="s">
        <v>163</v>
      </c>
      <c r="E729" s="151" t="s">
        <v>1</v>
      </c>
      <c r="F729" s="152" t="s">
        <v>4026</v>
      </c>
      <c r="H729" s="153">
        <v>5.0000000000000001E-3</v>
      </c>
      <c r="I729" s="154"/>
      <c r="L729" s="150"/>
      <c r="M729" s="155"/>
      <c r="T729" s="156"/>
      <c r="AT729" s="151" t="s">
        <v>163</v>
      </c>
      <c r="AU729" s="151" t="s">
        <v>85</v>
      </c>
      <c r="AV729" s="12" t="s">
        <v>85</v>
      </c>
      <c r="AW729" s="12" t="s">
        <v>32</v>
      </c>
      <c r="AX729" s="12" t="s">
        <v>75</v>
      </c>
      <c r="AY729" s="151" t="s">
        <v>153</v>
      </c>
    </row>
    <row r="730" spans="2:65" s="13" customFormat="1" ht="12">
      <c r="B730" s="157"/>
      <c r="D730" s="146" t="s">
        <v>163</v>
      </c>
      <c r="E730" s="158" t="s">
        <v>1</v>
      </c>
      <c r="F730" s="159" t="s">
        <v>207</v>
      </c>
      <c r="H730" s="160">
        <v>12.673</v>
      </c>
      <c r="I730" s="161"/>
      <c r="L730" s="157"/>
      <c r="M730" s="162"/>
      <c r="T730" s="163"/>
      <c r="AT730" s="158" t="s">
        <v>163</v>
      </c>
      <c r="AU730" s="158" t="s">
        <v>85</v>
      </c>
      <c r="AV730" s="13" t="s">
        <v>159</v>
      </c>
      <c r="AW730" s="13" t="s">
        <v>32</v>
      </c>
      <c r="AX730" s="13" t="s">
        <v>83</v>
      </c>
      <c r="AY730" s="158" t="s">
        <v>153</v>
      </c>
    </row>
    <row r="731" spans="2:65" s="1" customFormat="1" ht="24.25" customHeight="1">
      <c r="B731" s="31"/>
      <c r="C731" s="132" t="s">
        <v>1284</v>
      </c>
      <c r="D731" s="132" t="s">
        <v>155</v>
      </c>
      <c r="E731" s="133" t="s">
        <v>2550</v>
      </c>
      <c r="F731" s="134" t="s">
        <v>2551</v>
      </c>
      <c r="G731" s="135" t="s">
        <v>173</v>
      </c>
      <c r="H731" s="136">
        <v>44.4</v>
      </c>
      <c r="I731" s="137"/>
      <c r="J731" s="138">
        <f>ROUND(I731*H731,2)</f>
        <v>0</v>
      </c>
      <c r="K731" s="139"/>
      <c r="L731" s="31"/>
      <c r="M731" s="140" t="s">
        <v>1</v>
      </c>
      <c r="N731" s="141" t="s">
        <v>40</v>
      </c>
      <c r="P731" s="142">
        <f>O731*H731</f>
        <v>0</v>
      </c>
      <c r="Q731" s="142">
        <v>1.1E-4</v>
      </c>
      <c r="R731" s="142">
        <f>Q731*H731</f>
        <v>4.8840000000000003E-3</v>
      </c>
      <c r="S731" s="142">
        <v>0</v>
      </c>
      <c r="T731" s="143">
        <f>S731*H731</f>
        <v>0</v>
      </c>
      <c r="AR731" s="144" t="s">
        <v>253</v>
      </c>
      <c r="AT731" s="144" t="s">
        <v>155</v>
      </c>
      <c r="AU731" s="144" t="s">
        <v>85</v>
      </c>
      <c r="AY731" s="16" t="s">
        <v>153</v>
      </c>
      <c r="BE731" s="145">
        <f>IF(N731="základní",J731,0)</f>
        <v>0</v>
      </c>
      <c r="BF731" s="145">
        <f>IF(N731="snížená",J731,0)</f>
        <v>0</v>
      </c>
      <c r="BG731" s="145">
        <f>IF(N731="zákl. přenesená",J731,0)</f>
        <v>0</v>
      </c>
      <c r="BH731" s="145">
        <f>IF(N731="sníž. přenesená",J731,0)</f>
        <v>0</v>
      </c>
      <c r="BI731" s="145">
        <f>IF(N731="nulová",J731,0)</f>
        <v>0</v>
      </c>
      <c r="BJ731" s="16" t="s">
        <v>83</v>
      </c>
      <c r="BK731" s="145">
        <f>ROUND(I731*H731,2)</f>
        <v>0</v>
      </c>
      <c r="BL731" s="16" t="s">
        <v>253</v>
      </c>
      <c r="BM731" s="144" t="s">
        <v>4027</v>
      </c>
    </row>
    <row r="732" spans="2:65" s="1" customFormat="1" ht="36">
      <c r="B732" s="31"/>
      <c r="D732" s="146" t="s">
        <v>161</v>
      </c>
      <c r="F732" s="147" t="s">
        <v>2553</v>
      </c>
      <c r="I732" s="148"/>
      <c r="L732" s="31"/>
      <c r="M732" s="149"/>
      <c r="T732" s="55"/>
      <c r="AT732" s="16" t="s">
        <v>161</v>
      </c>
      <c r="AU732" s="16" t="s">
        <v>85</v>
      </c>
    </row>
    <row r="733" spans="2:65" s="12" customFormat="1" ht="12">
      <c r="B733" s="150"/>
      <c r="D733" s="146" t="s">
        <v>163</v>
      </c>
      <c r="E733" s="151" t="s">
        <v>1</v>
      </c>
      <c r="F733" s="152" t="s">
        <v>3775</v>
      </c>
      <c r="H733" s="153">
        <v>1.95</v>
      </c>
      <c r="I733" s="154"/>
      <c r="L733" s="150"/>
      <c r="M733" s="155"/>
      <c r="T733" s="156"/>
      <c r="AT733" s="151" t="s">
        <v>163</v>
      </c>
      <c r="AU733" s="151" t="s">
        <v>85</v>
      </c>
      <c r="AV733" s="12" t="s">
        <v>85</v>
      </c>
      <c r="AW733" s="12" t="s">
        <v>32</v>
      </c>
      <c r="AX733" s="12" t="s">
        <v>75</v>
      </c>
      <c r="AY733" s="151" t="s">
        <v>153</v>
      </c>
    </row>
    <row r="734" spans="2:65" s="12" customFormat="1" ht="12">
      <c r="B734" s="150"/>
      <c r="D734" s="146" t="s">
        <v>163</v>
      </c>
      <c r="E734" s="151" t="s">
        <v>1</v>
      </c>
      <c r="F734" s="152" t="s">
        <v>3754</v>
      </c>
      <c r="H734" s="153">
        <v>13.85</v>
      </c>
      <c r="I734" s="154"/>
      <c r="L734" s="150"/>
      <c r="M734" s="155"/>
      <c r="T734" s="156"/>
      <c r="AT734" s="151" t="s">
        <v>163</v>
      </c>
      <c r="AU734" s="151" t="s">
        <v>85</v>
      </c>
      <c r="AV734" s="12" t="s">
        <v>85</v>
      </c>
      <c r="AW734" s="12" t="s">
        <v>32</v>
      </c>
      <c r="AX734" s="12" t="s">
        <v>75</v>
      </c>
      <c r="AY734" s="151" t="s">
        <v>153</v>
      </c>
    </row>
    <row r="735" spans="2:65" s="12" customFormat="1" ht="12">
      <c r="B735" s="150"/>
      <c r="D735" s="146" t="s">
        <v>163</v>
      </c>
      <c r="E735" s="151" t="s">
        <v>1</v>
      </c>
      <c r="F735" s="152" t="s">
        <v>3773</v>
      </c>
      <c r="H735" s="153">
        <v>28.6</v>
      </c>
      <c r="I735" s="154"/>
      <c r="L735" s="150"/>
      <c r="M735" s="155"/>
      <c r="T735" s="156"/>
      <c r="AT735" s="151" t="s">
        <v>163</v>
      </c>
      <c r="AU735" s="151" t="s">
        <v>85</v>
      </c>
      <c r="AV735" s="12" t="s">
        <v>85</v>
      </c>
      <c r="AW735" s="12" t="s">
        <v>32</v>
      </c>
      <c r="AX735" s="12" t="s">
        <v>75</v>
      </c>
      <c r="AY735" s="151" t="s">
        <v>153</v>
      </c>
    </row>
    <row r="736" spans="2:65" s="13" customFormat="1" ht="12">
      <c r="B736" s="157"/>
      <c r="D736" s="146" t="s">
        <v>163</v>
      </c>
      <c r="E736" s="158" t="s">
        <v>1</v>
      </c>
      <c r="F736" s="159" t="s">
        <v>207</v>
      </c>
      <c r="H736" s="160">
        <v>44.4</v>
      </c>
      <c r="I736" s="161"/>
      <c r="L736" s="157"/>
      <c r="M736" s="162"/>
      <c r="T736" s="163"/>
      <c r="AT736" s="158" t="s">
        <v>163</v>
      </c>
      <c r="AU736" s="158" t="s">
        <v>85</v>
      </c>
      <c r="AV736" s="13" t="s">
        <v>159</v>
      </c>
      <c r="AW736" s="13" t="s">
        <v>32</v>
      </c>
      <c r="AX736" s="13" t="s">
        <v>83</v>
      </c>
      <c r="AY736" s="158" t="s">
        <v>153</v>
      </c>
    </row>
    <row r="737" spans="2:65" s="1" customFormat="1" ht="24.25" customHeight="1">
      <c r="B737" s="31"/>
      <c r="C737" s="132" t="s">
        <v>1289</v>
      </c>
      <c r="D737" s="132" t="s">
        <v>155</v>
      </c>
      <c r="E737" s="133" t="s">
        <v>2555</v>
      </c>
      <c r="F737" s="134" t="s">
        <v>2556</v>
      </c>
      <c r="G737" s="135" t="s">
        <v>173</v>
      </c>
      <c r="H737" s="136">
        <v>44.4</v>
      </c>
      <c r="I737" s="137"/>
      <c r="J737" s="138">
        <f>ROUND(I737*H737,2)</f>
        <v>0</v>
      </c>
      <c r="K737" s="139"/>
      <c r="L737" s="31"/>
      <c r="M737" s="140" t="s">
        <v>1</v>
      </c>
      <c r="N737" s="141" t="s">
        <v>40</v>
      </c>
      <c r="P737" s="142">
        <f>O737*H737</f>
        <v>0</v>
      </c>
      <c r="Q737" s="142">
        <v>7.2000000000000005E-4</v>
      </c>
      <c r="R737" s="142">
        <f>Q737*H737</f>
        <v>3.1968000000000003E-2</v>
      </c>
      <c r="S737" s="142">
        <v>0</v>
      </c>
      <c r="T737" s="143">
        <f>S737*H737</f>
        <v>0</v>
      </c>
      <c r="AR737" s="144" t="s">
        <v>253</v>
      </c>
      <c r="AT737" s="144" t="s">
        <v>155</v>
      </c>
      <c r="AU737" s="144" t="s">
        <v>85</v>
      </c>
      <c r="AY737" s="16" t="s">
        <v>153</v>
      </c>
      <c r="BE737" s="145">
        <f>IF(N737="základní",J737,0)</f>
        <v>0</v>
      </c>
      <c r="BF737" s="145">
        <f>IF(N737="snížená",J737,0)</f>
        <v>0</v>
      </c>
      <c r="BG737" s="145">
        <f>IF(N737="zákl. přenesená",J737,0)</f>
        <v>0</v>
      </c>
      <c r="BH737" s="145">
        <f>IF(N737="sníž. přenesená",J737,0)</f>
        <v>0</v>
      </c>
      <c r="BI737" s="145">
        <f>IF(N737="nulová",J737,0)</f>
        <v>0</v>
      </c>
      <c r="BJ737" s="16" t="s">
        <v>83</v>
      </c>
      <c r="BK737" s="145">
        <f>ROUND(I737*H737,2)</f>
        <v>0</v>
      </c>
      <c r="BL737" s="16" t="s">
        <v>253</v>
      </c>
      <c r="BM737" s="144" t="s">
        <v>4028</v>
      </c>
    </row>
    <row r="738" spans="2:65" s="1" customFormat="1" ht="36">
      <c r="B738" s="31"/>
      <c r="D738" s="146" t="s">
        <v>161</v>
      </c>
      <c r="F738" s="147" t="s">
        <v>2558</v>
      </c>
      <c r="I738" s="148"/>
      <c r="L738" s="31"/>
      <c r="M738" s="149"/>
      <c r="T738" s="55"/>
      <c r="AT738" s="16" t="s">
        <v>161</v>
      </c>
      <c r="AU738" s="16" t="s">
        <v>85</v>
      </c>
    </row>
    <row r="739" spans="2:65" s="12" customFormat="1" ht="12">
      <c r="B739" s="150"/>
      <c r="D739" s="146" t="s">
        <v>163</v>
      </c>
      <c r="E739" s="151" t="s">
        <v>1</v>
      </c>
      <c r="F739" s="152" t="s">
        <v>3775</v>
      </c>
      <c r="H739" s="153">
        <v>1.95</v>
      </c>
      <c r="I739" s="154"/>
      <c r="L739" s="150"/>
      <c r="M739" s="155"/>
      <c r="T739" s="156"/>
      <c r="AT739" s="151" t="s">
        <v>163</v>
      </c>
      <c r="AU739" s="151" t="s">
        <v>85</v>
      </c>
      <c r="AV739" s="12" t="s">
        <v>85</v>
      </c>
      <c r="AW739" s="12" t="s">
        <v>32</v>
      </c>
      <c r="AX739" s="12" t="s">
        <v>75</v>
      </c>
      <c r="AY739" s="151" t="s">
        <v>153</v>
      </c>
    </row>
    <row r="740" spans="2:65" s="12" customFormat="1" ht="12">
      <c r="B740" s="150"/>
      <c r="D740" s="146" t="s">
        <v>163</v>
      </c>
      <c r="E740" s="151" t="s">
        <v>1</v>
      </c>
      <c r="F740" s="152" t="s">
        <v>3754</v>
      </c>
      <c r="H740" s="153">
        <v>13.85</v>
      </c>
      <c r="I740" s="154"/>
      <c r="L740" s="150"/>
      <c r="M740" s="155"/>
      <c r="T740" s="156"/>
      <c r="AT740" s="151" t="s">
        <v>163</v>
      </c>
      <c r="AU740" s="151" t="s">
        <v>85</v>
      </c>
      <c r="AV740" s="12" t="s">
        <v>85</v>
      </c>
      <c r="AW740" s="12" t="s">
        <v>32</v>
      </c>
      <c r="AX740" s="12" t="s">
        <v>75</v>
      </c>
      <c r="AY740" s="151" t="s">
        <v>153</v>
      </c>
    </row>
    <row r="741" spans="2:65" s="12" customFormat="1" ht="12">
      <c r="B741" s="150"/>
      <c r="D741" s="146" t="s">
        <v>163</v>
      </c>
      <c r="E741" s="151" t="s">
        <v>1</v>
      </c>
      <c r="F741" s="152" t="s">
        <v>3773</v>
      </c>
      <c r="H741" s="153">
        <v>28.6</v>
      </c>
      <c r="I741" s="154"/>
      <c r="L741" s="150"/>
      <c r="M741" s="155"/>
      <c r="T741" s="156"/>
      <c r="AT741" s="151" t="s">
        <v>163</v>
      </c>
      <c r="AU741" s="151" t="s">
        <v>85</v>
      </c>
      <c r="AV741" s="12" t="s">
        <v>85</v>
      </c>
      <c r="AW741" s="12" t="s">
        <v>32</v>
      </c>
      <c r="AX741" s="12" t="s">
        <v>75</v>
      </c>
      <c r="AY741" s="151" t="s">
        <v>153</v>
      </c>
    </row>
    <row r="742" spans="2:65" s="13" customFormat="1" ht="12">
      <c r="B742" s="157"/>
      <c r="D742" s="146" t="s">
        <v>163</v>
      </c>
      <c r="E742" s="158" t="s">
        <v>1</v>
      </c>
      <c r="F742" s="159" t="s">
        <v>207</v>
      </c>
      <c r="H742" s="160">
        <v>44.4</v>
      </c>
      <c r="I742" s="161"/>
      <c r="L742" s="157"/>
      <c r="M742" s="162"/>
      <c r="T742" s="163"/>
      <c r="AT742" s="158" t="s">
        <v>163</v>
      </c>
      <c r="AU742" s="158" t="s">
        <v>85</v>
      </c>
      <c r="AV742" s="13" t="s">
        <v>159</v>
      </c>
      <c r="AW742" s="13" t="s">
        <v>32</v>
      </c>
      <c r="AX742" s="13" t="s">
        <v>83</v>
      </c>
      <c r="AY742" s="158" t="s">
        <v>153</v>
      </c>
    </row>
    <row r="743" spans="2:65" s="11" customFormat="1" ht="22.75" customHeight="1">
      <c r="B743" s="120"/>
      <c r="D743" s="121" t="s">
        <v>74</v>
      </c>
      <c r="E743" s="130" t="s">
        <v>2559</v>
      </c>
      <c r="F743" s="130" t="s">
        <v>2560</v>
      </c>
      <c r="I743" s="123"/>
      <c r="J743" s="131">
        <f>BK743</f>
        <v>0</v>
      </c>
      <c r="L743" s="120"/>
      <c r="M743" s="125"/>
      <c r="P743" s="126">
        <f>SUM(P744:P746)</f>
        <v>0</v>
      </c>
      <c r="R743" s="126">
        <f>SUM(R744:R746)</f>
        <v>2.1059999999999998E-3</v>
      </c>
      <c r="T743" s="127">
        <f>SUM(T744:T746)</f>
        <v>0</v>
      </c>
      <c r="AR743" s="121" t="s">
        <v>85</v>
      </c>
      <c r="AT743" s="128" t="s">
        <v>74</v>
      </c>
      <c r="AU743" s="128" t="s">
        <v>83</v>
      </c>
      <c r="AY743" s="121" t="s">
        <v>153</v>
      </c>
      <c r="BK743" s="129">
        <f>SUM(BK744:BK746)</f>
        <v>0</v>
      </c>
    </row>
    <row r="744" spans="2:65" s="1" customFormat="1" ht="33" customHeight="1">
      <c r="B744" s="31"/>
      <c r="C744" s="132" t="s">
        <v>1294</v>
      </c>
      <c r="D744" s="132" t="s">
        <v>155</v>
      </c>
      <c r="E744" s="133" t="s">
        <v>3546</v>
      </c>
      <c r="F744" s="134" t="s">
        <v>3547</v>
      </c>
      <c r="G744" s="135" t="s">
        <v>173</v>
      </c>
      <c r="H744" s="136">
        <v>8.1</v>
      </c>
      <c r="I744" s="137"/>
      <c r="J744" s="138">
        <f>ROUND(I744*H744,2)</f>
        <v>0</v>
      </c>
      <c r="K744" s="139"/>
      <c r="L744" s="31"/>
      <c r="M744" s="140" t="s">
        <v>1</v>
      </c>
      <c r="N744" s="141" t="s">
        <v>40</v>
      </c>
      <c r="P744" s="142">
        <f>O744*H744</f>
        <v>0</v>
      </c>
      <c r="Q744" s="142">
        <v>2.5999999999999998E-4</v>
      </c>
      <c r="R744" s="142">
        <f>Q744*H744</f>
        <v>2.1059999999999998E-3</v>
      </c>
      <c r="S744" s="142">
        <v>0</v>
      </c>
      <c r="T744" s="143">
        <f>S744*H744</f>
        <v>0</v>
      </c>
      <c r="AR744" s="144" t="s">
        <v>253</v>
      </c>
      <c r="AT744" s="144" t="s">
        <v>155</v>
      </c>
      <c r="AU744" s="144" t="s">
        <v>85</v>
      </c>
      <c r="AY744" s="16" t="s">
        <v>153</v>
      </c>
      <c r="BE744" s="145">
        <f>IF(N744="základní",J744,0)</f>
        <v>0</v>
      </c>
      <c r="BF744" s="145">
        <f>IF(N744="snížená",J744,0)</f>
        <v>0</v>
      </c>
      <c r="BG744" s="145">
        <f>IF(N744="zákl. přenesená",J744,0)</f>
        <v>0</v>
      </c>
      <c r="BH744" s="145">
        <f>IF(N744="sníž. přenesená",J744,0)</f>
        <v>0</v>
      </c>
      <c r="BI744" s="145">
        <f>IF(N744="nulová",J744,0)</f>
        <v>0</v>
      </c>
      <c r="BJ744" s="16" t="s">
        <v>83</v>
      </c>
      <c r="BK744" s="145">
        <f>ROUND(I744*H744,2)</f>
        <v>0</v>
      </c>
      <c r="BL744" s="16" t="s">
        <v>253</v>
      </c>
      <c r="BM744" s="144" t="s">
        <v>4029</v>
      </c>
    </row>
    <row r="745" spans="2:65" s="1" customFormat="1" ht="36">
      <c r="B745" s="31"/>
      <c r="D745" s="146" t="s">
        <v>161</v>
      </c>
      <c r="F745" s="147" t="s">
        <v>3549</v>
      </c>
      <c r="I745" s="148"/>
      <c r="L745" s="31"/>
      <c r="M745" s="149"/>
      <c r="T745" s="55"/>
      <c r="AT745" s="16" t="s">
        <v>161</v>
      </c>
      <c r="AU745" s="16" t="s">
        <v>85</v>
      </c>
    </row>
    <row r="746" spans="2:65" s="12" customFormat="1" ht="12">
      <c r="B746" s="150"/>
      <c r="D746" s="146" t="s">
        <v>163</v>
      </c>
      <c r="E746" s="151" t="s">
        <v>1</v>
      </c>
      <c r="F746" s="152" t="s">
        <v>3743</v>
      </c>
      <c r="H746" s="153">
        <v>8.1</v>
      </c>
      <c r="I746" s="154"/>
      <c r="L746" s="150"/>
      <c r="M746" s="190"/>
      <c r="N746" s="191"/>
      <c r="O746" s="191"/>
      <c r="P746" s="191"/>
      <c r="Q746" s="191"/>
      <c r="R746" s="191"/>
      <c r="S746" s="191"/>
      <c r="T746" s="192"/>
      <c r="AT746" s="151" t="s">
        <v>163</v>
      </c>
      <c r="AU746" s="151" t="s">
        <v>85</v>
      </c>
      <c r="AV746" s="12" t="s">
        <v>85</v>
      </c>
      <c r="AW746" s="12" t="s">
        <v>32</v>
      </c>
      <c r="AX746" s="12" t="s">
        <v>83</v>
      </c>
      <c r="AY746" s="151" t="s">
        <v>153</v>
      </c>
    </row>
    <row r="747" spans="2:65" s="1" customFormat="1" ht="7" customHeight="1">
      <c r="B747" s="43"/>
      <c r="C747" s="44"/>
      <c r="D747" s="44"/>
      <c r="E747" s="44"/>
      <c r="F747" s="44"/>
      <c r="G747" s="44"/>
      <c r="H747" s="44"/>
      <c r="I747" s="44"/>
      <c r="J747" s="44"/>
      <c r="K747" s="44"/>
      <c r="L747" s="31"/>
    </row>
  </sheetData>
  <sheetProtection algorithmName="SHA-512" hashValue="JdmUL4aiNO/14xUiyYEJn6795ZnmtSlEi6Vy4RxXvK/uwxcAo1EVdK3rFXUmU8sau28JKq4Ez/1JUGuUw3ob8w==" saltValue="XWePEYAyNrI5fy03nwcdysrojA3D1A8qcYWbhIMhi4wJ5WclGxsV5wKpgiK9bfSIvAT0Io4p/B5ZRLWSoew3IA==" spinCount="100000" sheet="1" objects="1" scenarios="1" formatColumns="0" formatRows="0" autoFilter="0"/>
  <autoFilter ref="C144:K746" xr:uid="{00000000-0009-0000-0000-000003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7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94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5" customHeight="1">
      <c r="B4" s="19"/>
      <c r="D4" s="20" t="s">
        <v>95</v>
      </c>
      <c r="L4" s="19"/>
      <c r="M4" s="87" t="s">
        <v>10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Domov důchodců Sušice - stavební úpravy</v>
      </c>
      <c r="F7" s="234"/>
      <c r="G7" s="234"/>
      <c r="H7" s="23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5" t="s">
        <v>4030</v>
      </c>
      <c r="F9" s="235"/>
      <c r="G9" s="235"/>
      <c r="H9" s="235"/>
      <c r="L9" s="31"/>
    </row>
    <row r="10" spans="2:46" s="1" customFormat="1" ht="1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11. 2. 2025</v>
      </c>
      <c r="L12" s="31"/>
    </row>
    <row r="13" spans="2:46" s="1" customFormat="1" ht="10.75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7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6" t="str">
        <f>'Rekapitulace stavby'!E14</f>
        <v>Vyplň údaj</v>
      </c>
      <c r="F18" s="217"/>
      <c r="G18" s="217"/>
      <c r="H18" s="217"/>
      <c r="I18" s="26" t="s">
        <v>27</v>
      </c>
      <c r="J18" s="27" t="str">
        <f>'Rekapitulace stavby'!AN14</f>
        <v>Vyplň údaj</v>
      </c>
      <c r="L18" s="31"/>
    </row>
    <row r="19" spans="2:12" s="1" customFormat="1" ht="7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7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27</v>
      </c>
      <c r="J24" s="24" t="s">
        <v>1</v>
      </c>
      <c r="L24" s="31"/>
    </row>
    <row r="25" spans="2:12" s="1" customFormat="1" ht="7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88"/>
      <c r="E27" s="222" t="s">
        <v>1</v>
      </c>
      <c r="F27" s="222"/>
      <c r="G27" s="222"/>
      <c r="H27" s="222"/>
      <c r="L27" s="88"/>
    </row>
    <row r="28" spans="2:12" s="1" customFormat="1" ht="7" customHeight="1">
      <c r="B28" s="31"/>
      <c r="L28" s="31"/>
    </row>
    <row r="29" spans="2:12" s="1" customFormat="1" ht="7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35</v>
      </c>
      <c r="J30" s="65">
        <f>ROUND(J117, 2)</f>
        <v>0</v>
      </c>
      <c r="L30" s="31"/>
    </row>
    <row r="31" spans="2:12" s="1" customFormat="1" ht="7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5" customHeight="1">
      <c r="B33" s="31"/>
      <c r="D33" s="54" t="s">
        <v>39</v>
      </c>
      <c r="E33" s="26" t="s">
        <v>40</v>
      </c>
      <c r="F33" s="90">
        <f>ROUND((SUM(BE117:BE126)),  2)</f>
        <v>0</v>
      </c>
      <c r="I33" s="91">
        <v>0.21</v>
      </c>
      <c r="J33" s="90">
        <f>ROUND(((SUM(BE117:BE126))*I33),  2)</f>
        <v>0</v>
      </c>
      <c r="L33" s="31"/>
    </row>
    <row r="34" spans="2:12" s="1" customFormat="1" ht="14.5" customHeight="1">
      <c r="B34" s="31"/>
      <c r="E34" s="26" t="s">
        <v>41</v>
      </c>
      <c r="F34" s="90">
        <f>ROUND((SUM(BF117:BF126)),  2)</f>
        <v>0</v>
      </c>
      <c r="I34" s="91">
        <v>0.15</v>
      </c>
      <c r="J34" s="90">
        <f>ROUND(((SUM(BF117:BF126))*I34),  2)</f>
        <v>0</v>
      </c>
      <c r="L34" s="31"/>
    </row>
    <row r="35" spans="2:12" s="1" customFormat="1" ht="14.5" hidden="1" customHeight="1">
      <c r="B35" s="31"/>
      <c r="E35" s="26" t="s">
        <v>42</v>
      </c>
      <c r="F35" s="90">
        <f>ROUND((SUM(BG117:BG126)),  2)</f>
        <v>0</v>
      </c>
      <c r="I35" s="91">
        <v>0.21</v>
      </c>
      <c r="J35" s="90">
        <f>0</f>
        <v>0</v>
      </c>
      <c r="L35" s="31"/>
    </row>
    <row r="36" spans="2:12" s="1" customFormat="1" ht="14.5" hidden="1" customHeight="1">
      <c r="B36" s="31"/>
      <c r="E36" s="26" t="s">
        <v>43</v>
      </c>
      <c r="F36" s="90">
        <f>ROUND((SUM(BH117:BH126)),  2)</f>
        <v>0</v>
      </c>
      <c r="I36" s="91">
        <v>0.15</v>
      </c>
      <c r="J36" s="90">
        <f>0</f>
        <v>0</v>
      </c>
      <c r="L36" s="31"/>
    </row>
    <row r="37" spans="2:12" s="1" customFormat="1" ht="14.5" hidden="1" customHeight="1">
      <c r="B37" s="31"/>
      <c r="E37" s="26" t="s">
        <v>44</v>
      </c>
      <c r="F37" s="90">
        <f>ROUND((SUM(BI117:BI126)),  2)</f>
        <v>0</v>
      </c>
      <c r="I37" s="91">
        <v>0</v>
      </c>
      <c r="J37" s="90">
        <f>0</f>
        <v>0</v>
      </c>
      <c r="L37" s="31"/>
    </row>
    <row r="38" spans="2:12" s="1" customFormat="1" ht="7" customHeight="1">
      <c r="B38" s="31"/>
      <c r="L38" s="31"/>
    </row>
    <row r="39" spans="2:12" s="1" customFormat="1" ht="25.5" customHeight="1">
      <c r="B39" s="31"/>
      <c r="C39" s="92"/>
      <c r="D39" s="93" t="s">
        <v>45</v>
      </c>
      <c r="E39" s="56"/>
      <c r="F39" s="56"/>
      <c r="G39" s="94" t="s">
        <v>46</v>
      </c>
      <c r="H39" s="95" t="s">
        <v>47</v>
      </c>
      <c r="I39" s="56"/>
      <c r="J39" s="96">
        <f>SUM(J30:J37)</f>
        <v>0</v>
      </c>
      <c r="K39" s="97"/>
      <c r="L39" s="31"/>
    </row>
    <row r="40" spans="2:12" s="1" customFormat="1" ht="14.5" customHeight="1">
      <c r="B40" s="31"/>
      <c r="L40" s="31"/>
    </row>
    <row r="41" spans="2:12" ht="14.5" customHeight="1">
      <c r="B41" s="19"/>
      <c r="L41" s="19"/>
    </row>
    <row r="42" spans="2:12" ht="14.5" customHeight="1">
      <c r="B42" s="19"/>
      <c r="L42" s="19"/>
    </row>
    <row r="43" spans="2:12" ht="14.5" customHeight="1">
      <c r="B43" s="19"/>
      <c r="L43" s="19"/>
    </row>
    <row r="44" spans="2:12" ht="14.5" customHeight="1">
      <c r="B44" s="19"/>
      <c r="L44" s="19"/>
    </row>
    <row r="45" spans="2:12" ht="14.5" customHeight="1">
      <c r="B45" s="19"/>
      <c r="L45" s="19"/>
    </row>
    <row r="46" spans="2:12" ht="14.5" customHeight="1">
      <c r="B46" s="19"/>
      <c r="L46" s="19"/>
    </row>
    <row r="47" spans="2:12" ht="14.5" customHeight="1">
      <c r="B47" s="19"/>
      <c r="L47" s="19"/>
    </row>
    <row r="48" spans="2:12" ht="14.5" customHeight="1">
      <c r="B48" s="19"/>
      <c r="L48" s="19"/>
    </row>
    <row r="49" spans="2:12" ht="14.5" customHeight="1">
      <c r="B49" s="19"/>
      <c r="L49" s="19"/>
    </row>
    <row r="50" spans="2:12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1"/>
    </row>
    <row r="51" spans="2:12" ht="11">
      <c r="B51" s="19"/>
      <c r="L51" s="19"/>
    </row>
    <row r="52" spans="2:12" ht="11">
      <c r="B52" s="19"/>
      <c r="L52" s="19"/>
    </row>
    <row r="53" spans="2:12" ht="11">
      <c r="B53" s="19"/>
      <c r="L53" s="19"/>
    </row>
    <row r="54" spans="2:12" ht="11">
      <c r="B54" s="19"/>
      <c r="L54" s="19"/>
    </row>
    <row r="55" spans="2:12" ht="11">
      <c r="B55" s="19"/>
      <c r="L55" s="19"/>
    </row>
    <row r="56" spans="2:12" ht="11">
      <c r="B56" s="19"/>
      <c r="L56" s="19"/>
    </row>
    <row r="57" spans="2:12" ht="11">
      <c r="B57" s="19"/>
      <c r="L57" s="19"/>
    </row>
    <row r="58" spans="2:12" ht="11">
      <c r="B58" s="19"/>
      <c r="L58" s="19"/>
    </row>
    <row r="59" spans="2:12" ht="11">
      <c r="B59" s="19"/>
      <c r="L59" s="19"/>
    </row>
    <row r="60" spans="2:12" ht="11">
      <c r="B60" s="19"/>
      <c r="L60" s="19"/>
    </row>
    <row r="61" spans="2:12" s="1" customFormat="1" ht="13">
      <c r="B61" s="31"/>
      <c r="D61" s="42" t="s">
        <v>50</v>
      </c>
      <c r="E61" s="33"/>
      <c r="F61" s="98" t="s">
        <v>51</v>
      </c>
      <c r="G61" s="42" t="s">
        <v>50</v>
      </c>
      <c r="H61" s="33"/>
      <c r="I61" s="33"/>
      <c r="J61" s="99" t="s">
        <v>51</v>
      </c>
      <c r="K61" s="33"/>
      <c r="L61" s="31"/>
    </row>
    <row r="62" spans="2:12" ht="11">
      <c r="B62" s="19"/>
      <c r="L62" s="19"/>
    </row>
    <row r="63" spans="2:12" ht="11">
      <c r="B63" s="19"/>
      <c r="L63" s="19"/>
    </row>
    <row r="64" spans="2:12" ht="11">
      <c r="B64" s="19"/>
      <c r="L64" s="19"/>
    </row>
    <row r="65" spans="2:12" s="1" customFormat="1" ht="13">
      <c r="B65" s="31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31"/>
    </row>
    <row r="66" spans="2:12" ht="11">
      <c r="B66" s="19"/>
      <c r="L66" s="19"/>
    </row>
    <row r="67" spans="2:12" ht="11">
      <c r="B67" s="19"/>
      <c r="L67" s="19"/>
    </row>
    <row r="68" spans="2:12" ht="11">
      <c r="B68" s="19"/>
      <c r="L68" s="19"/>
    </row>
    <row r="69" spans="2:12" ht="11">
      <c r="B69" s="19"/>
      <c r="L69" s="19"/>
    </row>
    <row r="70" spans="2:12" ht="11">
      <c r="B70" s="19"/>
      <c r="L70" s="19"/>
    </row>
    <row r="71" spans="2:12" ht="11">
      <c r="B71" s="19"/>
      <c r="L71" s="19"/>
    </row>
    <row r="72" spans="2:12" ht="11">
      <c r="B72" s="19"/>
      <c r="L72" s="19"/>
    </row>
    <row r="73" spans="2:12" ht="11">
      <c r="B73" s="19"/>
      <c r="L73" s="19"/>
    </row>
    <row r="74" spans="2:12" ht="11">
      <c r="B74" s="19"/>
      <c r="L74" s="19"/>
    </row>
    <row r="75" spans="2:12" ht="11">
      <c r="B75" s="19"/>
      <c r="L75" s="19"/>
    </row>
    <row r="76" spans="2:12" s="1" customFormat="1" ht="13">
      <c r="B76" s="31"/>
      <c r="D76" s="42" t="s">
        <v>50</v>
      </c>
      <c r="E76" s="33"/>
      <c r="F76" s="98" t="s">
        <v>51</v>
      </c>
      <c r="G76" s="42" t="s">
        <v>50</v>
      </c>
      <c r="H76" s="33"/>
      <c r="I76" s="33"/>
      <c r="J76" s="99" t="s">
        <v>51</v>
      </c>
      <c r="K76" s="33"/>
      <c r="L76" s="31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5" customHeight="1">
      <c r="B82" s="31"/>
      <c r="C82" s="20" t="s">
        <v>98</v>
      </c>
      <c r="L82" s="31"/>
    </row>
    <row r="83" spans="2:47" s="1" customFormat="1" ht="7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Domov důchodců Sušice - stavební úpravy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5" t="str">
        <f>E9</f>
        <v>SO04 - Vedlejší rozpočtové náklady</v>
      </c>
      <c r="F87" s="235"/>
      <c r="G87" s="235"/>
      <c r="H87" s="235"/>
      <c r="L87" s="31"/>
    </row>
    <row r="88" spans="2:47" s="1" customFormat="1" ht="7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nábřeží Jana Seitze 155</v>
      </c>
      <c r="I89" s="26" t="s">
        <v>22</v>
      </c>
      <c r="J89" s="51" t="str">
        <f>IF(J12="","",J12)</f>
        <v>11. 2. 2025</v>
      </c>
      <c r="L89" s="31"/>
    </row>
    <row r="90" spans="2:47" s="1" customFormat="1" ht="7" customHeight="1">
      <c r="B90" s="31"/>
      <c r="L90" s="31"/>
    </row>
    <row r="91" spans="2:47" s="1" customFormat="1" ht="15.25" customHeight="1">
      <c r="B91" s="31"/>
      <c r="C91" s="26" t="s">
        <v>24</v>
      </c>
      <c r="F91" s="24" t="str">
        <f>E15</f>
        <v xml:space="preserve"> </v>
      </c>
      <c r="I91" s="26" t="s">
        <v>30</v>
      </c>
      <c r="J91" s="29" t="str">
        <f>E21</f>
        <v>Šumavaplan s.r.o.</v>
      </c>
      <c r="L91" s="31"/>
    </row>
    <row r="92" spans="2:47" s="1" customFormat="1" ht="15.25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Šumavaplan s.r.o.</v>
      </c>
      <c r="L92" s="31"/>
    </row>
    <row r="93" spans="2:47" s="1" customFormat="1" ht="10.25" customHeight="1">
      <c r="B93" s="31"/>
      <c r="L93" s="31"/>
    </row>
    <row r="94" spans="2:47" s="1" customFormat="1" ht="29.25" customHeight="1">
      <c r="B94" s="31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31"/>
    </row>
    <row r="95" spans="2:47" s="1" customFormat="1" ht="10.25" customHeight="1">
      <c r="B95" s="31"/>
      <c r="L95" s="31"/>
    </row>
    <row r="96" spans="2:47" s="1" customFormat="1" ht="22.75" customHeight="1">
      <c r="B96" s="31"/>
      <c r="C96" s="102" t="s">
        <v>101</v>
      </c>
      <c r="J96" s="65">
        <f>J117</f>
        <v>0</v>
      </c>
      <c r="L96" s="31"/>
      <c r="AU96" s="16" t="s">
        <v>102</v>
      </c>
    </row>
    <row r="97" spans="2:12" s="8" customFormat="1" ht="25" customHeight="1">
      <c r="B97" s="103"/>
      <c r="D97" s="104" t="s">
        <v>4031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7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7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5" customHeight="1">
      <c r="B104" s="31"/>
      <c r="C104" s="20" t="s">
        <v>138</v>
      </c>
      <c r="L104" s="31"/>
    </row>
    <row r="105" spans="2:12" s="1" customFormat="1" ht="7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16.5" customHeight="1">
      <c r="B107" s="31"/>
      <c r="E107" s="233" t="str">
        <f>E7</f>
        <v>Domov důchodců Sušice - stavební úpravy</v>
      </c>
      <c r="F107" s="234"/>
      <c r="G107" s="234"/>
      <c r="H107" s="234"/>
      <c r="L107" s="31"/>
    </row>
    <row r="108" spans="2:12" s="1" customFormat="1" ht="12" customHeight="1">
      <c r="B108" s="31"/>
      <c r="C108" s="26" t="s">
        <v>96</v>
      </c>
      <c r="L108" s="31"/>
    </row>
    <row r="109" spans="2:12" s="1" customFormat="1" ht="16.5" customHeight="1">
      <c r="B109" s="31"/>
      <c r="E109" s="195" t="str">
        <f>E9</f>
        <v>SO04 - Vedlejší rozpočtové náklady</v>
      </c>
      <c r="F109" s="235"/>
      <c r="G109" s="235"/>
      <c r="H109" s="235"/>
      <c r="L109" s="31"/>
    </row>
    <row r="110" spans="2:12" s="1" customFormat="1" ht="7" customHeight="1">
      <c r="B110" s="31"/>
      <c r="L110" s="31"/>
    </row>
    <row r="111" spans="2:12" s="1" customFormat="1" ht="12" customHeight="1">
      <c r="B111" s="31"/>
      <c r="C111" s="26" t="s">
        <v>20</v>
      </c>
      <c r="F111" s="24" t="str">
        <f>F12</f>
        <v>nábřeží Jana Seitze 155</v>
      </c>
      <c r="I111" s="26" t="s">
        <v>22</v>
      </c>
      <c r="J111" s="51" t="str">
        <f>IF(J12="","",J12)</f>
        <v>11. 2. 2025</v>
      </c>
      <c r="L111" s="31"/>
    </row>
    <row r="112" spans="2:12" s="1" customFormat="1" ht="7" customHeight="1">
      <c r="B112" s="31"/>
      <c r="L112" s="31"/>
    </row>
    <row r="113" spans="2:65" s="1" customFormat="1" ht="15.25" customHeight="1">
      <c r="B113" s="31"/>
      <c r="C113" s="26" t="s">
        <v>24</v>
      </c>
      <c r="F113" s="24" t="str">
        <f>E15</f>
        <v xml:space="preserve"> </v>
      </c>
      <c r="I113" s="26" t="s">
        <v>30</v>
      </c>
      <c r="J113" s="29" t="str">
        <f>E21</f>
        <v>Šumavaplan s.r.o.</v>
      </c>
      <c r="L113" s="31"/>
    </row>
    <row r="114" spans="2:65" s="1" customFormat="1" ht="15.25" customHeight="1">
      <c r="B114" s="31"/>
      <c r="C114" s="26" t="s">
        <v>28</v>
      </c>
      <c r="F114" s="24" t="str">
        <f>IF(E18="","",E18)</f>
        <v>Vyplň údaj</v>
      </c>
      <c r="I114" s="26" t="s">
        <v>33</v>
      </c>
      <c r="J114" s="29" t="str">
        <f>E24</f>
        <v>Šumavaplan s.r.o.</v>
      </c>
      <c r="L114" s="31"/>
    </row>
    <row r="115" spans="2:65" s="1" customFormat="1" ht="10.25" customHeight="1">
      <c r="B115" s="31"/>
      <c r="L115" s="31"/>
    </row>
    <row r="116" spans="2:65" s="10" customFormat="1" ht="29.25" customHeight="1">
      <c r="B116" s="111"/>
      <c r="C116" s="112" t="s">
        <v>139</v>
      </c>
      <c r="D116" s="113" t="s">
        <v>60</v>
      </c>
      <c r="E116" s="113" t="s">
        <v>56</v>
      </c>
      <c r="F116" s="113" t="s">
        <v>57</v>
      </c>
      <c r="G116" s="113" t="s">
        <v>140</v>
      </c>
      <c r="H116" s="113" t="s">
        <v>141</v>
      </c>
      <c r="I116" s="113" t="s">
        <v>142</v>
      </c>
      <c r="J116" s="114" t="s">
        <v>100</v>
      </c>
      <c r="K116" s="115" t="s">
        <v>143</v>
      </c>
      <c r="L116" s="111"/>
      <c r="M116" s="58" t="s">
        <v>1</v>
      </c>
      <c r="N116" s="59" t="s">
        <v>39</v>
      </c>
      <c r="O116" s="59" t="s">
        <v>144</v>
      </c>
      <c r="P116" s="59" t="s">
        <v>145</v>
      </c>
      <c r="Q116" s="59" t="s">
        <v>146</v>
      </c>
      <c r="R116" s="59" t="s">
        <v>147</v>
      </c>
      <c r="S116" s="59" t="s">
        <v>148</v>
      </c>
      <c r="T116" s="60" t="s">
        <v>149</v>
      </c>
    </row>
    <row r="117" spans="2:65" s="1" customFormat="1" ht="22.75" customHeight="1">
      <c r="B117" s="31"/>
      <c r="C117" s="63" t="s">
        <v>150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6" t="s">
        <v>74</v>
      </c>
      <c r="AU117" s="16" t="s">
        <v>102</v>
      </c>
      <c r="BK117" s="119">
        <f>BK118</f>
        <v>0</v>
      </c>
    </row>
    <row r="118" spans="2:65" s="11" customFormat="1" ht="26" customHeight="1">
      <c r="B118" s="120"/>
      <c r="D118" s="121" t="s">
        <v>74</v>
      </c>
      <c r="E118" s="122" t="s">
        <v>4032</v>
      </c>
      <c r="F118" s="122" t="s">
        <v>93</v>
      </c>
      <c r="I118" s="123"/>
      <c r="J118" s="124">
        <f>BK118</f>
        <v>0</v>
      </c>
      <c r="L118" s="120"/>
      <c r="M118" s="125"/>
      <c r="P118" s="126">
        <f>SUM(P119:P126)</f>
        <v>0</v>
      </c>
      <c r="R118" s="126">
        <f>SUM(R119:R126)</f>
        <v>0</v>
      </c>
      <c r="T118" s="127">
        <f>SUM(T119:T126)</f>
        <v>0</v>
      </c>
      <c r="AR118" s="121" t="s">
        <v>181</v>
      </c>
      <c r="AT118" s="128" t="s">
        <v>74</v>
      </c>
      <c r="AU118" s="128" t="s">
        <v>75</v>
      </c>
      <c r="AY118" s="121" t="s">
        <v>153</v>
      </c>
      <c r="BK118" s="129">
        <f>SUM(BK119:BK126)</f>
        <v>0</v>
      </c>
    </row>
    <row r="119" spans="2:65" s="1" customFormat="1" ht="16.5" customHeight="1">
      <c r="B119" s="31"/>
      <c r="C119" s="132" t="s">
        <v>83</v>
      </c>
      <c r="D119" s="132" t="s">
        <v>155</v>
      </c>
      <c r="E119" s="133" t="s">
        <v>4033</v>
      </c>
      <c r="F119" s="134" t="s">
        <v>4034</v>
      </c>
      <c r="G119" s="135" t="s">
        <v>1924</v>
      </c>
      <c r="H119" s="181"/>
      <c r="I119" s="137"/>
      <c r="J119" s="138">
        <f>ROUND(I119*H119,2)</f>
        <v>0</v>
      </c>
      <c r="K119" s="139"/>
      <c r="L119" s="31"/>
      <c r="M119" s="140" t="s">
        <v>1</v>
      </c>
      <c r="N119" s="141" t="s">
        <v>40</v>
      </c>
      <c r="P119" s="142">
        <f>O119*H119</f>
        <v>0</v>
      </c>
      <c r="Q119" s="142">
        <v>0</v>
      </c>
      <c r="R119" s="142">
        <f>Q119*H119</f>
        <v>0</v>
      </c>
      <c r="S119" s="142">
        <v>0</v>
      </c>
      <c r="T119" s="143">
        <f>S119*H119</f>
        <v>0</v>
      </c>
      <c r="AR119" s="144" t="s">
        <v>159</v>
      </c>
      <c r="AT119" s="144" t="s">
        <v>155</v>
      </c>
      <c r="AU119" s="144" t="s">
        <v>83</v>
      </c>
      <c r="AY119" s="16" t="s">
        <v>153</v>
      </c>
      <c r="BE119" s="145">
        <f>IF(N119="základní",J119,0)</f>
        <v>0</v>
      </c>
      <c r="BF119" s="145">
        <f>IF(N119="snížená",J119,0)</f>
        <v>0</v>
      </c>
      <c r="BG119" s="145">
        <f>IF(N119="zákl. přenesená",J119,0)</f>
        <v>0</v>
      </c>
      <c r="BH119" s="145">
        <f>IF(N119="sníž. přenesená",J119,0)</f>
        <v>0</v>
      </c>
      <c r="BI119" s="145">
        <f>IF(N119="nulová",J119,0)</f>
        <v>0</v>
      </c>
      <c r="BJ119" s="16" t="s">
        <v>83</v>
      </c>
      <c r="BK119" s="145">
        <f>ROUND(I119*H119,2)</f>
        <v>0</v>
      </c>
      <c r="BL119" s="16" t="s">
        <v>159</v>
      </c>
      <c r="BM119" s="144" t="s">
        <v>4035</v>
      </c>
    </row>
    <row r="120" spans="2:65" s="1" customFormat="1" ht="12">
      <c r="B120" s="31"/>
      <c r="D120" s="146" t="s">
        <v>161</v>
      </c>
      <c r="F120" s="147" t="s">
        <v>4034</v>
      </c>
      <c r="I120" s="148"/>
      <c r="L120" s="31"/>
      <c r="M120" s="149"/>
      <c r="T120" s="55"/>
      <c r="AT120" s="16" t="s">
        <v>161</v>
      </c>
      <c r="AU120" s="16" t="s">
        <v>83</v>
      </c>
    </row>
    <row r="121" spans="2:65" s="1" customFormat="1" ht="16.5" customHeight="1">
      <c r="B121" s="31"/>
      <c r="C121" s="132" t="s">
        <v>85</v>
      </c>
      <c r="D121" s="132" t="s">
        <v>155</v>
      </c>
      <c r="E121" s="133" t="s">
        <v>4036</v>
      </c>
      <c r="F121" s="134" t="s">
        <v>4037</v>
      </c>
      <c r="G121" s="135" t="s">
        <v>1924</v>
      </c>
      <c r="H121" s="181"/>
      <c r="I121" s="137"/>
      <c r="J121" s="138">
        <f>ROUND(I121*H121,2)</f>
        <v>0</v>
      </c>
      <c r="K121" s="139"/>
      <c r="L121" s="31"/>
      <c r="M121" s="140" t="s">
        <v>1</v>
      </c>
      <c r="N121" s="141" t="s">
        <v>40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159</v>
      </c>
      <c r="AT121" s="144" t="s">
        <v>155</v>
      </c>
      <c r="AU121" s="144" t="s">
        <v>83</v>
      </c>
      <c r="AY121" s="16" t="s">
        <v>153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6" t="s">
        <v>83</v>
      </c>
      <c r="BK121" s="145">
        <f>ROUND(I121*H121,2)</f>
        <v>0</v>
      </c>
      <c r="BL121" s="16" t="s">
        <v>159</v>
      </c>
      <c r="BM121" s="144" t="s">
        <v>4038</v>
      </c>
    </row>
    <row r="122" spans="2:65" s="1" customFormat="1" ht="12">
      <c r="B122" s="31"/>
      <c r="D122" s="146" t="s">
        <v>161</v>
      </c>
      <c r="F122" s="147" t="s">
        <v>4034</v>
      </c>
      <c r="I122" s="148"/>
      <c r="L122" s="31"/>
      <c r="M122" s="149"/>
      <c r="T122" s="55"/>
      <c r="AT122" s="16" t="s">
        <v>161</v>
      </c>
      <c r="AU122" s="16" t="s">
        <v>83</v>
      </c>
    </row>
    <row r="123" spans="2:65" s="1" customFormat="1" ht="16.5" customHeight="1">
      <c r="B123" s="31"/>
      <c r="C123" s="132" t="s">
        <v>170</v>
      </c>
      <c r="D123" s="132" t="s">
        <v>155</v>
      </c>
      <c r="E123" s="133" t="s">
        <v>4039</v>
      </c>
      <c r="F123" s="134" t="s">
        <v>4040</v>
      </c>
      <c r="G123" s="135" t="s">
        <v>4041</v>
      </c>
      <c r="H123" s="136">
        <v>0.2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40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159</v>
      </c>
      <c r="AT123" s="144" t="s">
        <v>155</v>
      </c>
      <c r="AU123" s="144" t="s">
        <v>83</v>
      </c>
      <c r="AY123" s="16" t="s">
        <v>153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83</v>
      </c>
      <c r="BK123" s="145">
        <f>ROUND(I123*H123,2)</f>
        <v>0</v>
      </c>
      <c r="BL123" s="16" t="s">
        <v>159</v>
      </c>
      <c r="BM123" s="144" t="s">
        <v>4042</v>
      </c>
    </row>
    <row r="124" spans="2:65" s="1" customFormat="1" ht="12">
      <c r="B124" s="31"/>
      <c r="D124" s="146" t="s">
        <v>161</v>
      </c>
      <c r="F124" s="147" t="s">
        <v>4034</v>
      </c>
      <c r="I124" s="148"/>
      <c r="L124" s="31"/>
      <c r="M124" s="149"/>
      <c r="T124" s="55"/>
      <c r="AT124" s="16" t="s">
        <v>161</v>
      </c>
      <c r="AU124" s="16" t="s">
        <v>83</v>
      </c>
    </row>
    <row r="125" spans="2:65" s="1" customFormat="1" ht="24.25" customHeight="1">
      <c r="B125" s="31"/>
      <c r="C125" s="132" t="s">
        <v>159</v>
      </c>
      <c r="D125" s="132" t="s">
        <v>155</v>
      </c>
      <c r="E125" s="133" t="s">
        <v>4043</v>
      </c>
      <c r="F125" s="134" t="s">
        <v>4044</v>
      </c>
      <c r="G125" s="135" t="s">
        <v>4041</v>
      </c>
      <c r="H125" s="136">
        <v>1</v>
      </c>
      <c r="I125" s="137"/>
      <c r="J125" s="138">
        <f>ROUND(I125*H125,2)</f>
        <v>0</v>
      </c>
      <c r="K125" s="139"/>
      <c r="L125" s="31"/>
      <c r="M125" s="140" t="s">
        <v>1</v>
      </c>
      <c r="N125" s="141" t="s">
        <v>40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159</v>
      </c>
      <c r="AT125" s="144" t="s">
        <v>155</v>
      </c>
      <c r="AU125" s="144" t="s">
        <v>83</v>
      </c>
      <c r="AY125" s="16" t="s">
        <v>153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83</v>
      </c>
      <c r="BK125" s="145">
        <f>ROUND(I125*H125,2)</f>
        <v>0</v>
      </c>
      <c r="BL125" s="16" t="s">
        <v>159</v>
      </c>
      <c r="BM125" s="144" t="s">
        <v>4045</v>
      </c>
    </row>
    <row r="126" spans="2:65" s="1" customFormat="1" ht="12">
      <c r="B126" s="31"/>
      <c r="D126" s="146" t="s">
        <v>161</v>
      </c>
      <c r="F126" s="147" t="s">
        <v>4034</v>
      </c>
      <c r="I126" s="148"/>
      <c r="L126" s="31"/>
      <c r="M126" s="193"/>
      <c r="N126" s="184"/>
      <c r="O126" s="184"/>
      <c r="P126" s="184"/>
      <c r="Q126" s="184"/>
      <c r="R126" s="184"/>
      <c r="S126" s="184"/>
      <c r="T126" s="194"/>
      <c r="AT126" s="16" t="s">
        <v>161</v>
      </c>
      <c r="AU126" s="16" t="s">
        <v>83</v>
      </c>
    </row>
    <row r="127" spans="2:65" s="1" customFormat="1" ht="7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</sheetData>
  <sheetProtection algorithmName="SHA-512" hashValue="enU7xrIfsbZBolwnQX9VcEI7BO+DF9QqoKAd0wVEIMhXfC+xNGCNNZjZnUfH+wcx4+1da7OVVlVR+KRdV/CPHQ==" saltValue="ORVlPA/npvx+QLNH/30j1E4KcPBowqc6NwlsZk3vmIkwEqMJjKqeB5JT4QeSxk/uT11ot1AkiY3CJQhYHxpVPw==" spinCount="100000" sheet="1" objects="1" scenarios="1" formatColumns="0" formatRows="0" autoFilter="0"/>
  <autoFilter ref="C116:K126" xr:uid="{00000000-0009-0000-0000-000004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SO01 - Vlastní objekt</vt:lpstr>
      <vt:lpstr>SO02 - Výtahová šachta 1....</vt:lpstr>
      <vt:lpstr>SO03 - Přístavba kuchyňsk...</vt:lpstr>
      <vt:lpstr>SO04 - Vedlejší rozpočtov...</vt:lpstr>
      <vt:lpstr>'Rekapitulace stavby'!Názvy_tisku</vt:lpstr>
      <vt:lpstr>'SO01 - Vlastní objekt'!Názvy_tisku</vt:lpstr>
      <vt:lpstr>'SO02 - Výtahová šachta 1....'!Názvy_tisku</vt:lpstr>
      <vt:lpstr>'SO03 - Přístavba kuchyňsk...'!Názvy_tisku</vt:lpstr>
      <vt:lpstr>'SO04 - Vedlejší rozpočtov...'!Názvy_tisku</vt:lpstr>
      <vt:lpstr>'Rekapitulace stavby'!Oblast_tisku</vt:lpstr>
      <vt:lpstr>'SO01 - Vlastní objekt'!Oblast_tisku</vt:lpstr>
      <vt:lpstr>'SO02 - Výtahová šachta 1....'!Oblast_tisku</vt:lpstr>
      <vt:lpstr>'SO03 - Přístavba kuchyňsk...'!Oblast_tisku</vt:lpstr>
      <vt:lpstr>'SO04 - Vedlejší rozpočtov...'!Oblast_tisku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Česal</dc:creator>
  <cp:lastModifiedBy>Adam Kolařík</cp:lastModifiedBy>
  <dcterms:created xsi:type="dcterms:W3CDTF">2025-03-17T13:42:01Z</dcterms:created>
  <dcterms:modified xsi:type="dcterms:W3CDTF">2025-06-05T09:48:04Z</dcterms:modified>
</cp:coreProperties>
</file>